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hidePivotFieldList="1" defaultThemeVersion="166925"/>
  <mc:AlternateContent xmlns:mc="http://schemas.openxmlformats.org/markup-compatibility/2006">
    <mc:Choice Requires="x15">
      <x15ac:absPath xmlns:x15ac="http://schemas.microsoft.com/office/spreadsheetml/2010/11/ac" url="C:\Users\suyon\Desktop\Google Certificate\Course Capstone (Case Study)\Bellabeat Case Study\DataVisualization\"/>
    </mc:Choice>
  </mc:AlternateContent>
  <xr:revisionPtr revIDLastSave="0" documentId="13_ncr:1_{6AC6D7D3-D9E4-4125-8ABC-3A14F9167D5B}" xr6:coauthVersionLast="45" xr6:coauthVersionMax="45" xr10:uidLastSave="{00000000-0000-0000-0000-000000000000}"/>
  <bookViews>
    <workbookView xWindow="22932" yWindow="-60" windowWidth="23256" windowHeight="13176" tabRatio="796" activeTab="8" xr2:uid="{7C8788F7-0D0C-4D6C-AB57-A28EA46DFE10}"/>
  </bookViews>
  <sheets>
    <sheet name="distinctLogIds" sheetId="2" r:id="rId1"/>
    <sheet name="distinctIds" sheetId="6" r:id="rId2"/>
    <sheet name="master" sheetId="21" r:id="rId3"/>
    <sheet name="DMdowRecordsPT" sheetId="36" r:id="rId4"/>
    <sheet name="DMdowHoursPT" sheetId="35" r:id="rId5"/>
    <sheet name="DMdowStagesPT" sheetId="34" r:id="rId6"/>
    <sheet name="DMcumRecordsPT" sheetId="33" r:id="rId7"/>
    <sheet name="DMgenProfilePT" sheetId="32" r:id="rId8"/>
    <sheet name="SleepDashboard" sheetId="10" r:id="rId9"/>
  </sheets>
  <definedNames>
    <definedName name="_xlcn.WorksheetConnection_sleepLog_analysis.xlsxdistinctIds1" hidden="1">distinctIds[]</definedName>
    <definedName name="_xlcn.WorksheetConnection_sleepLog_analysis.xlsxdistinctLogId1" hidden="1">distinctLogId[]</definedName>
    <definedName name="_xlcn.WorksheetConnection_sleepLog_analysisMaster.xlsxmaster1" hidden="1">master[]</definedName>
    <definedName name="ExternalData_1" localSheetId="1" hidden="1">distinctIds!$A$1:$AR$25</definedName>
    <definedName name="ExternalData_1" localSheetId="0" hidden="1">distinctLogIds!$A$1:$N$460</definedName>
    <definedName name="Slicer_continuous_tracking1">#N/A</definedName>
    <definedName name="Slicer_id1">#N/A</definedName>
  </definedNames>
  <calcPr calcId="181029"/>
  <pivotCaches>
    <pivotCache cacheId="81" r:id="rId10"/>
    <pivotCache cacheId="84" r:id="rId11"/>
    <pivotCache cacheId="87" r:id="rId12"/>
    <pivotCache cacheId="90" r:id="rId13"/>
    <pivotCache cacheId="93" r:id="rId14"/>
  </pivotCaches>
  <extLst>
    <ext xmlns:x14="http://schemas.microsoft.com/office/spreadsheetml/2009/9/main" uri="{876F7934-8845-4945-9796-88D515C7AA90}">
      <x14:pivotCaches>
        <pivotCache cacheId="18"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 name="master" connection="WorksheetConnection_sleepLog_analysisMaster.xlsx!master"/>
          <x15:modelTable id="distinctLogId" name="distinctLogId" connection="WorksheetConnection_sleepLog_analysis.xlsx!distinctLogId"/>
          <x15:modelTable id="distinctIds" name="distinctIds" connection="WorksheetConnection_sleepLog_analysis.xlsx!distinctIds"/>
        </x15:modelTables>
        <x15:modelRelationships>
          <x15:modelRelationship fromTable="distinctLogId" fromColumn="id" toTable="distinctIds" toColumn="id"/>
        </x15:modelRelationships>
      </x15:dataModel>
    </ext>
  </extLst>
</workbook>
</file>

<file path=xl/calcChain.xml><?xml version="1.0" encoding="utf-8"?>
<calcChain xmlns="http://schemas.openxmlformats.org/spreadsheetml/2006/main">
  <c r="E258" i="21" l="1"/>
  <c r="E36" i="21"/>
  <c r="E44" i="21"/>
  <c r="E348" i="21"/>
  <c r="E411" i="21"/>
  <c r="E185" i="21"/>
  <c r="E37" i="21"/>
  <c r="E384" i="21"/>
  <c r="E446" i="21"/>
  <c r="E120" i="21"/>
  <c r="E186" i="21"/>
  <c r="E88" i="21"/>
  <c r="E38" i="21"/>
  <c r="E296" i="21"/>
  <c r="E229" i="21"/>
  <c r="E2" i="21"/>
  <c r="J2" i="21" s="1"/>
  <c r="E45" i="21"/>
  <c r="E412" i="21"/>
  <c r="E413" i="21"/>
  <c r="E89" i="21"/>
  <c r="E349" i="21"/>
  <c r="E187" i="21"/>
  <c r="E39" i="21"/>
  <c r="E350" i="21"/>
  <c r="E345" i="21"/>
  <c r="E230" i="21"/>
  <c r="E231" i="21"/>
  <c r="E385" i="21"/>
  <c r="E351" i="21"/>
  <c r="E188" i="21"/>
  <c r="E447" i="21"/>
  <c r="E73" i="21"/>
  <c r="E297" i="21"/>
  <c r="E3" i="21"/>
  <c r="E4" i="21"/>
  <c r="E90" i="21"/>
  <c r="I90" i="21" s="1"/>
  <c r="E74" i="21"/>
  <c r="E352" i="21"/>
  <c r="E46" i="21"/>
  <c r="E414" i="21"/>
  <c r="E353" i="21"/>
  <c r="E232" i="21"/>
  <c r="E386" i="21"/>
  <c r="L386" i="21" s="1"/>
  <c r="E259" i="21"/>
  <c r="E260" i="21"/>
  <c r="E261" i="21"/>
  <c r="E91" i="21"/>
  <c r="I91" i="21" s="1"/>
  <c r="E189" i="21"/>
  <c r="E346" i="21"/>
  <c r="E190" i="21"/>
  <c r="E40" i="21"/>
  <c r="L40" i="21" s="1"/>
  <c r="E354" i="21"/>
  <c r="M354" i="21" s="1"/>
  <c r="E47" i="21"/>
  <c r="E415" i="21"/>
  <c r="E347" i="21"/>
  <c r="E41" i="21"/>
  <c r="E262" i="21"/>
  <c r="E191" i="21"/>
  <c r="E387" i="21"/>
  <c r="E92" i="21"/>
  <c r="I92" i="21" s="1"/>
  <c r="E5" i="21"/>
  <c r="E33" i="21"/>
  <c r="E298" i="21"/>
  <c r="E299" i="21"/>
  <c r="E75" i="21"/>
  <c r="E233" i="21"/>
  <c r="E48" i="21"/>
  <c r="E355" i="21"/>
  <c r="E234" i="21"/>
  <c r="E416" i="21"/>
  <c r="E121" i="21"/>
  <c r="E192" i="21"/>
  <c r="E235" i="21"/>
  <c r="E93" i="21"/>
  <c r="I93" i="21" s="1"/>
  <c r="E382" i="21"/>
  <c r="E323" i="21"/>
  <c r="E417" i="21"/>
  <c r="E49" i="21"/>
  <c r="E356" i="21"/>
  <c r="E418" i="21"/>
  <c r="E324" i="21"/>
  <c r="E76" i="21"/>
  <c r="E193" i="21"/>
  <c r="E236" i="21"/>
  <c r="E94" i="21"/>
  <c r="I94" i="21" s="1"/>
  <c r="E419" i="21"/>
  <c r="E6" i="21"/>
  <c r="E7" i="21"/>
  <c r="E8" i="21"/>
  <c r="E325" i="21"/>
  <c r="E326" i="21"/>
  <c r="E357" i="21"/>
  <c r="E420" i="21"/>
  <c r="E77" i="21"/>
  <c r="E237" i="21"/>
  <c r="E263" i="21"/>
  <c r="E264" i="21"/>
  <c r="E265" i="21"/>
  <c r="E266" i="21"/>
  <c r="E95" i="21"/>
  <c r="I95" i="21" s="1"/>
  <c r="E96" i="21"/>
  <c r="I96" i="21" s="1"/>
  <c r="E327" i="21"/>
  <c r="E448" i="21"/>
  <c r="E449" i="21"/>
  <c r="E50" i="21"/>
  <c r="I50" i="21" s="1"/>
  <c r="E421" i="21"/>
  <c r="E194" i="21"/>
  <c r="L194" i="21" s="1"/>
  <c r="E358" i="21"/>
  <c r="E97" i="21"/>
  <c r="I97" i="21" s="1"/>
  <c r="E238" i="21"/>
  <c r="E388" i="21"/>
  <c r="E195" i="21"/>
  <c r="E267" i="21"/>
  <c r="E268" i="21"/>
  <c r="E78" i="21"/>
  <c r="L78" i="21" s="1"/>
  <c r="E155" i="21"/>
  <c r="E156" i="21"/>
  <c r="E157" i="21"/>
  <c r="E158" i="21"/>
  <c r="E159" i="21"/>
  <c r="E160" i="21"/>
  <c r="E161" i="21"/>
  <c r="E128" i="21"/>
  <c r="E129" i="21"/>
  <c r="E130" i="21"/>
  <c r="E131" i="21"/>
  <c r="E132" i="21"/>
  <c r="E133" i="21"/>
  <c r="E9" i="21"/>
  <c r="E51" i="21"/>
  <c r="I51" i="21" s="1"/>
  <c r="E162" i="21"/>
  <c r="E359" i="21"/>
  <c r="E422" i="21"/>
  <c r="E98" i="21"/>
  <c r="E239" i="21"/>
  <c r="E389" i="21"/>
  <c r="E408" i="21"/>
  <c r="E450" i="21"/>
  <c r="E328" i="21"/>
  <c r="E329" i="21"/>
  <c r="E99" i="21"/>
  <c r="E10" i="21"/>
  <c r="E134" i="21"/>
  <c r="E79" i="21"/>
  <c r="E360" i="21"/>
  <c r="E163" i="21"/>
  <c r="E423" i="21"/>
  <c r="E52" i="21"/>
  <c r="I52" i="21" s="1"/>
  <c r="E224" i="21"/>
  <c r="E240" i="21"/>
  <c r="E390" i="21"/>
  <c r="E330" i="21"/>
  <c r="E269" i="21"/>
  <c r="E270" i="21"/>
  <c r="E300" i="21"/>
  <c r="E301" i="21"/>
  <c r="E302" i="21"/>
  <c r="E303" i="21"/>
  <c r="E304" i="21"/>
  <c r="E305" i="21"/>
  <c r="E11" i="21"/>
  <c r="E361" i="21"/>
  <c r="E271" i="21"/>
  <c r="E424" i="21"/>
  <c r="E331" i="21"/>
  <c r="E53" i="21"/>
  <c r="I53" i="21" s="1"/>
  <c r="E391" i="21"/>
  <c r="E451" i="21"/>
  <c r="E306" i="21"/>
  <c r="E80" i="21"/>
  <c r="E164" i="21"/>
  <c r="L164" i="21" s="1"/>
  <c r="E332" i="21"/>
  <c r="E54" i="21"/>
  <c r="I54" i="21" s="1"/>
  <c r="E362" i="21"/>
  <c r="E425" i="21"/>
  <c r="E165" i="21"/>
  <c r="E452" i="21"/>
  <c r="E241" i="21"/>
  <c r="E12" i="21"/>
  <c r="L12" i="21" s="1"/>
  <c r="E409" i="21"/>
  <c r="E81" i="21"/>
  <c r="E100" i="21"/>
  <c r="E101" i="21"/>
  <c r="E102" i="21"/>
  <c r="E72" i="21"/>
  <c r="E426" i="21"/>
  <c r="E363" i="21"/>
  <c r="E103" i="21"/>
  <c r="E55" i="21"/>
  <c r="I55" i="21" s="1"/>
  <c r="E82" i="21"/>
  <c r="E242" i="21"/>
  <c r="N242" i="21" s="1"/>
  <c r="E13" i="21"/>
  <c r="E392" i="21"/>
  <c r="E166" i="21"/>
  <c r="E167" i="21"/>
  <c r="E168" i="21"/>
  <c r="E196" i="21"/>
  <c r="E197" i="21"/>
  <c r="E198" i="21"/>
  <c r="E56" i="21"/>
  <c r="I56" i="21" s="1"/>
  <c r="E364" i="21"/>
  <c r="E199" i="21"/>
  <c r="E427" i="21"/>
  <c r="E272" i="21"/>
  <c r="E273" i="21"/>
  <c r="E274" i="21"/>
  <c r="E275" i="21"/>
  <c r="E276" i="21"/>
  <c r="E393" i="21"/>
  <c r="E104" i="21"/>
  <c r="E83" i="21"/>
  <c r="E243" i="21"/>
  <c r="E14" i="21"/>
  <c r="E169" i="21"/>
  <c r="E365" i="21"/>
  <c r="E277" i="21"/>
  <c r="E428" i="21"/>
  <c r="E225" i="21"/>
  <c r="E200" i="21"/>
  <c r="E394" i="21"/>
  <c r="E201" i="21"/>
  <c r="E42" i="21"/>
  <c r="M42" i="21" s="1"/>
  <c r="E333" i="21"/>
  <c r="E15" i="21"/>
  <c r="E244" i="21"/>
  <c r="E170" i="21"/>
  <c r="E429" i="21"/>
  <c r="E245" i="21"/>
  <c r="E366" i="21"/>
  <c r="E84" i="21"/>
  <c r="E85" i="21"/>
  <c r="E57" i="21"/>
  <c r="I57" i="21" s="1"/>
  <c r="E278" i="21"/>
  <c r="E395" i="21"/>
  <c r="E105" i="21"/>
  <c r="L105" i="21" s="1"/>
  <c r="E106" i="21"/>
  <c r="E202" i="21"/>
  <c r="E135" i="21"/>
  <c r="M135" i="21" s="1"/>
  <c r="E136" i="21"/>
  <c r="E137" i="21"/>
  <c r="E138" i="21"/>
  <c r="E139" i="21"/>
  <c r="E140" i="21"/>
  <c r="L140" i="21" s="1"/>
  <c r="E141" i="21"/>
  <c r="E307" i="21"/>
  <c r="E308" i="21"/>
  <c r="M308" i="21" s="1"/>
  <c r="E309" i="21"/>
  <c r="E310" i="21"/>
  <c r="E311" i="21"/>
  <c r="E334" i="21"/>
  <c r="E171" i="21"/>
  <c r="E58" i="21"/>
  <c r="I58" i="21" s="1"/>
  <c r="E367" i="21"/>
  <c r="E335" i="21"/>
  <c r="M335" i="21" s="1"/>
  <c r="E279" i="21"/>
  <c r="N279" i="21" s="1"/>
  <c r="E396" i="21"/>
  <c r="E312" i="21"/>
  <c r="E203" i="21"/>
  <c r="E43" i="21"/>
  <c r="E430" i="21"/>
  <c r="E86" i="21"/>
  <c r="E16" i="21"/>
  <c r="E453" i="21"/>
  <c r="E454" i="21"/>
  <c r="E368" i="21"/>
  <c r="E87" i="21"/>
  <c r="E431" i="21"/>
  <c r="E280" i="21"/>
  <c r="E59" i="21"/>
  <c r="I59" i="21" s="1"/>
  <c r="E142" i="21"/>
  <c r="E143" i="21"/>
  <c r="E226" i="21"/>
  <c r="E204" i="21"/>
  <c r="E455" i="21"/>
  <c r="L455" i="21" s="1"/>
  <c r="E107" i="21"/>
  <c r="L107" i="21" s="1"/>
  <c r="E108" i="21"/>
  <c r="E336" i="21"/>
  <c r="E313" i="21"/>
  <c r="E246" i="21"/>
  <c r="E247" i="21"/>
  <c r="E17" i="21"/>
  <c r="E172" i="21"/>
  <c r="L172" i="21" s="1"/>
  <c r="E109" i="21"/>
  <c r="E60" i="21"/>
  <c r="I60" i="21" s="1"/>
  <c r="E432" i="21"/>
  <c r="E369" i="21"/>
  <c r="M369" i="21" s="1"/>
  <c r="E456" i="21"/>
  <c r="E205" i="21"/>
  <c r="E248" i="21"/>
  <c r="E18" i="21"/>
  <c r="E397" i="21"/>
  <c r="E34" i="21"/>
  <c r="E29" i="21"/>
  <c r="E144" i="21"/>
  <c r="M144" i="21" s="1"/>
  <c r="E173" i="21"/>
  <c r="E30" i="21"/>
  <c r="E61" i="21"/>
  <c r="I61" i="21" s="1"/>
  <c r="E370" i="21"/>
  <c r="E206" i="21"/>
  <c r="E433" i="21"/>
  <c r="E110" i="21"/>
  <c r="E337" i="21"/>
  <c r="N337" i="21" s="1"/>
  <c r="E398" i="21"/>
  <c r="L398" i="21" s="1"/>
  <c r="E174" i="21"/>
  <c r="E457" i="21"/>
  <c r="E207" i="21"/>
  <c r="E35" i="21"/>
  <c r="E19" i="21"/>
  <c r="E208" i="21"/>
  <c r="E62" i="21"/>
  <c r="E371" i="21"/>
  <c r="L371" i="21" s="1"/>
  <c r="E434" i="21"/>
  <c r="E111" i="21"/>
  <c r="L111" i="21" s="1"/>
  <c r="E281" i="21"/>
  <c r="L281" i="21" s="1"/>
  <c r="E282" i="21"/>
  <c r="E283" i="21"/>
  <c r="E284" i="21"/>
  <c r="E285" i="21"/>
  <c r="N285" i="21" s="1"/>
  <c r="E399" i="21"/>
  <c r="M399" i="21" s="1"/>
  <c r="E458" i="21"/>
  <c r="E383" i="21"/>
  <c r="L383" i="21" s="1"/>
  <c r="E314" i="21"/>
  <c r="L314" i="21" s="1"/>
  <c r="E315" i="21"/>
  <c r="L315" i="21" s="1"/>
  <c r="E316" i="21"/>
  <c r="E227" i="21"/>
  <c r="E20" i="21"/>
  <c r="E372" i="21"/>
  <c r="E435" i="21"/>
  <c r="E249" i="21"/>
  <c r="E122" i="21"/>
  <c r="E209" i="21"/>
  <c r="E400" i="21"/>
  <c r="E459" i="21"/>
  <c r="E210" i="21"/>
  <c r="N210" i="21" s="1"/>
  <c r="E112" i="21"/>
  <c r="L112" i="21" s="1"/>
  <c r="E21" i="21"/>
  <c r="E31" i="21"/>
  <c r="E373" i="21"/>
  <c r="E63" i="21"/>
  <c r="I63" i="21" s="1"/>
  <c r="E145" i="21"/>
  <c r="E146" i="21"/>
  <c r="E147" i="21"/>
  <c r="M147" i="21" s="1"/>
  <c r="E436" i="21"/>
  <c r="L436" i="21" s="1"/>
  <c r="E211" i="21"/>
  <c r="E401" i="21"/>
  <c r="L401" i="21" s="1"/>
  <c r="E460" i="21"/>
  <c r="L460" i="21" s="1"/>
  <c r="E123" i="21"/>
  <c r="E212" i="21"/>
  <c r="E113" i="21"/>
  <c r="E250" i="21"/>
  <c r="M250" i="21" s="1"/>
  <c r="E64" i="21"/>
  <c r="I64" i="21" s="1"/>
  <c r="E437" i="21"/>
  <c r="L437" i="21" s="1"/>
  <c r="E374" i="21"/>
  <c r="L374" i="21" s="1"/>
  <c r="E124" i="21"/>
  <c r="L124" i="21" s="1"/>
  <c r="E213" i="21"/>
  <c r="E317" i="21"/>
  <c r="E318" i="21"/>
  <c r="E319" i="21"/>
  <c r="N319" i="21" s="1"/>
  <c r="E214" i="21"/>
  <c r="L214" i="21" s="1"/>
  <c r="E286" i="21"/>
  <c r="L286" i="21" s="1"/>
  <c r="E287" i="21"/>
  <c r="L287" i="21" s="1"/>
  <c r="E288" i="21"/>
  <c r="E251" i="21"/>
  <c r="E22" i="21"/>
  <c r="E65" i="21"/>
  <c r="I65" i="21" s="1"/>
  <c r="E375" i="21"/>
  <c r="L375" i="21" s="1"/>
  <c r="E438" i="21"/>
  <c r="L438" i="21" s="1"/>
  <c r="E175" i="21"/>
  <c r="L175" i="21" s="1"/>
  <c r="E176" i="21"/>
  <c r="L176" i="21" s="1"/>
  <c r="E177" i="21"/>
  <c r="E178" i="21"/>
  <c r="E252" i="21"/>
  <c r="L252" i="21" s="1"/>
  <c r="E215" i="21"/>
  <c r="E402" i="21"/>
  <c r="N402" i="21" s="1"/>
  <c r="E216" i="21"/>
  <c r="L216" i="21" s="1"/>
  <c r="E289" i="21"/>
  <c r="L289" i="21" s="1"/>
  <c r="E320" i="21"/>
  <c r="L320" i="21" s="1"/>
  <c r="E338" i="21"/>
  <c r="L338" i="21" s="1"/>
  <c r="E339" i="21"/>
  <c r="E340" i="21"/>
  <c r="E23" i="21"/>
  <c r="E66" i="21"/>
  <c r="I66" i="21" s="1"/>
  <c r="E217" i="21"/>
  <c r="E376" i="21"/>
  <c r="E179" i="21"/>
  <c r="L179" i="21" s="1"/>
  <c r="E439" i="21"/>
  <c r="E440" i="21"/>
  <c r="E253" i="21"/>
  <c r="E403" i="21"/>
  <c r="E148" i="21"/>
  <c r="L148" i="21" s="1"/>
  <c r="E149" i="21"/>
  <c r="L149" i="21" s="1"/>
  <c r="E218" i="21"/>
  <c r="L218" i="21" s="1"/>
  <c r="E24" i="21"/>
  <c r="L24" i="21" s="1"/>
  <c r="E114" i="21"/>
  <c r="E115" i="21"/>
  <c r="E116" i="21"/>
  <c r="E410" i="21"/>
  <c r="E341" i="21"/>
  <c r="M341" i="21" s="1"/>
  <c r="E342" i="21"/>
  <c r="L342" i="21" s="1"/>
  <c r="E67" i="21"/>
  <c r="I67" i="21" s="1"/>
  <c r="E441" i="21"/>
  <c r="L441" i="21" s="1"/>
  <c r="E377" i="21"/>
  <c r="E180" i="21"/>
  <c r="E228" i="21"/>
  <c r="E219" i="21"/>
  <c r="E404" i="21"/>
  <c r="M404" i="21" s="1"/>
  <c r="E181" i="21"/>
  <c r="L181" i="21" s="1"/>
  <c r="E25" i="21"/>
  <c r="L25" i="21" s="1"/>
  <c r="E117" i="21"/>
  <c r="L117" i="21" s="1"/>
  <c r="E118" i="21"/>
  <c r="L118" i="21" s="1"/>
  <c r="E290" i="21"/>
  <c r="E291" i="21"/>
  <c r="E292" i="21"/>
  <c r="E68" i="21"/>
  <c r="E442" i="21"/>
  <c r="L442" i="21" s="1"/>
  <c r="E378" i="21"/>
  <c r="L378" i="21" s="1"/>
  <c r="E254" i="21"/>
  <c r="L254" i="21" s="1"/>
  <c r="E405" i="21"/>
  <c r="L405" i="21" s="1"/>
  <c r="E220" i="21"/>
  <c r="E343" i="21"/>
  <c r="E344" i="21"/>
  <c r="E26" i="21"/>
  <c r="N26" i="21" s="1"/>
  <c r="E125" i="21"/>
  <c r="L125" i="21" s="1"/>
  <c r="E126" i="21"/>
  <c r="L126" i="21" s="1"/>
  <c r="E182" i="21"/>
  <c r="L182" i="21" s="1"/>
  <c r="E183" i="21"/>
  <c r="L183" i="21" s="1"/>
  <c r="E443" i="21"/>
  <c r="E127" i="21"/>
  <c r="L127" i="21" s="1"/>
  <c r="E379" i="21"/>
  <c r="E119" i="21"/>
  <c r="L119" i="21" s="1"/>
  <c r="E221" i="21"/>
  <c r="L221" i="21" s="1"/>
  <c r="E255" i="21"/>
  <c r="L255" i="21" s="1"/>
  <c r="E321" i="21"/>
  <c r="L321" i="21" s="1"/>
  <c r="E69" i="21"/>
  <c r="I69" i="21" s="1"/>
  <c r="E184" i="21"/>
  <c r="E222" i="21"/>
  <c r="E70" i="21"/>
  <c r="I70" i="21" s="1"/>
  <c r="E444" i="21"/>
  <c r="L444" i="21" s="1"/>
  <c r="E380" i="21"/>
  <c r="L380" i="21" s="1"/>
  <c r="E256" i="21"/>
  <c r="L256" i="21" s="1"/>
  <c r="E406" i="21"/>
  <c r="L406" i="21" s="1"/>
  <c r="E322" i="21"/>
  <c r="E32" i="21"/>
  <c r="E293" i="21"/>
  <c r="E294" i="21"/>
  <c r="E27" i="21"/>
  <c r="N27" i="21" s="1"/>
  <c r="E28" i="21"/>
  <c r="M28" i="21" s="1"/>
  <c r="E150" i="21"/>
  <c r="L150" i="21" s="1"/>
  <c r="E151" i="21"/>
  <c r="L151" i="21" s="1"/>
  <c r="E152" i="21"/>
  <c r="L152" i="21" s="1"/>
  <c r="E153" i="21"/>
  <c r="E445" i="21"/>
  <c r="E154" i="21"/>
  <c r="E71" i="21"/>
  <c r="I71" i="21" s="1"/>
  <c r="E295" i="21"/>
  <c r="L295" i="21" s="1"/>
  <c r="E381" i="21"/>
  <c r="L381" i="21" s="1"/>
  <c r="E257" i="21"/>
  <c r="L257" i="21" s="1"/>
  <c r="E407" i="21"/>
  <c r="L407" i="21" s="1"/>
  <c r="E223" i="21"/>
  <c r="M142" i="21"/>
  <c r="M84" i="21"/>
  <c r="M313" i="21"/>
  <c r="M68" i="21" l="1"/>
  <c r="I68" i="21"/>
  <c r="L62" i="21"/>
  <c r="I62" i="21"/>
  <c r="L69" i="21"/>
  <c r="L67" i="21"/>
  <c r="L64" i="21"/>
  <c r="N66" i="21"/>
  <c r="L71" i="21"/>
  <c r="G457" i="21"/>
  <c r="H457" i="21" s="1"/>
  <c r="G449" i="21"/>
  <c r="H449" i="21" s="1"/>
  <c r="G441" i="21"/>
  <c r="H441" i="21" s="1"/>
  <c r="G433" i="21"/>
  <c r="H433" i="21" s="1"/>
  <c r="G425" i="21"/>
  <c r="H425" i="21" s="1"/>
  <c r="G417" i="21"/>
  <c r="H417" i="21" s="1"/>
  <c r="G409" i="21"/>
  <c r="H409" i="21" s="1"/>
  <c r="G401" i="21"/>
  <c r="H401" i="21" s="1"/>
  <c r="G393" i="21"/>
  <c r="H393" i="21" s="1"/>
  <c r="G385" i="21"/>
  <c r="H385" i="21" s="1"/>
  <c r="G377" i="21"/>
  <c r="H377" i="21" s="1"/>
  <c r="G369" i="21"/>
  <c r="H369" i="21" s="1"/>
  <c r="G361" i="21"/>
  <c r="H361" i="21" s="1"/>
  <c r="G353" i="21"/>
  <c r="H353" i="21" s="1"/>
  <c r="G345" i="21"/>
  <c r="H345" i="21" s="1"/>
  <c r="G337" i="21"/>
  <c r="H337" i="21" s="1"/>
  <c r="G329" i="21"/>
  <c r="H329" i="21" s="1"/>
  <c r="G321" i="21"/>
  <c r="H321" i="21" s="1"/>
  <c r="G313" i="21"/>
  <c r="H313" i="21" s="1"/>
  <c r="G305" i="21"/>
  <c r="H305" i="21" s="1"/>
  <c r="G297" i="21"/>
  <c r="H297" i="21" s="1"/>
  <c r="G289" i="21"/>
  <c r="H289" i="21" s="1"/>
  <c r="G281" i="21"/>
  <c r="H281" i="21" s="1"/>
  <c r="G273" i="21"/>
  <c r="H273" i="21" s="1"/>
  <c r="G265" i="21"/>
  <c r="H265" i="21" s="1"/>
  <c r="G257" i="21"/>
  <c r="H257" i="21" s="1"/>
  <c r="G249" i="21"/>
  <c r="H249" i="21" s="1"/>
  <c r="G241" i="21"/>
  <c r="H241" i="21" s="1"/>
  <c r="G233" i="21"/>
  <c r="H233" i="21" s="1"/>
  <c r="G225" i="21"/>
  <c r="H225" i="21" s="1"/>
  <c r="G217" i="21"/>
  <c r="H217" i="21" s="1"/>
  <c r="G209" i="21"/>
  <c r="H209" i="21" s="1"/>
  <c r="G201" i="21"/>
  <c r="H201" i="21" s="1"/>
  <c r="G193" i="21"/>
  <c r="H193" i="21" s="1"/>
  <c r="G185" i="21"/>
  <c r="H185" i="21" s="1"/>
  <c r="G177" i="21"/>
  <c r="H177" i="21" s="1"/>
  <c r="G169" i="21"/>
  <c r="H169" i="21" s="1"/>
  <c r="G161" i="21"/>
  <c r="H161" i="21" s="1"/>
  <c r="G153" i="21"/>
  <c r="H153" i="21" s="1"/>
  <c r="G145" i="21"/>
  <c r="H145" i="21" s="1"/>
  <c r="G137" i="21"/>
  <c r="H137" i="21" s="1"/>
  <c r="G129" i="21"/>
  <c r="H129" i="21" s="1"/>
  <c r="G121" i="21"/>
  <c r="H121" i="21" s="1"/>
  <c r="G113" i="21"/>
  <c r="H113" i="21" s="1"/>
  <c r="G105" i="21"/>
  <c r="H105" i="21" s="1"/>
  <c r="G97" i="21"/>
  <c r="H97" i="21" s="1"/>
  <c r="G89" i="21"/>
  <c r="H89" i="21" s="1"/>
  <c r="G81" i="21"/>
  <c r="H81" i="21" s="1"/>
  <c r="G73" i="21"/>
  <c r="H73" i="21" s="1"/>
  <c r="G65" i="21"/>
  <c r="H65" i="21" s="1"/>
  <c r="G57" i="21"/>
  <c r="H57" i="21" s="1"/>
  <c r="G49" i="21"/>
  <c r="H49" i="21" s="1"/>
  <c r="G41" i="21"/>
  <c r="H41" i="21" s="1"/>
  <c r="G33" i="21"/>
  <c r="H33" i="21" s="1"/>
  <c r="G25" i="21"/>
  <c r="H25" i="21" s="1"/>
  <c r="G17" i="21"/>
  <c r="H17" i="21" s="1"/>
  <c r="G9" i="21"/>
  <c r="H9" i="21" s="1"/>
  <c r="G456" i="21"/>
  <c r="H456" i="21" s="1"/>
  <c r="G448" i="21"/>
  <c r="H448" i="21" s="1"/>
  <c r="G440" i="21"/>
  <c r="H440" i="21" s="1"/>
  <c r="G432" i="21"/>
  <c r="H432" i="21" s="1"/>
  <c r="G424" i="21"/>
  <c r="H424" i="21" s="1"/>
  <c r="G416" i="21"/>
  <c r="H416" i="21" s="1"/>
  <c r="G408" i="21"/>
  <c r="H408" i="21" s="1"/>
  <c r="G400" i="21"/>
  <c r="H400" i="21" s="1"/>
  <c r="G392" i="21"/>
  <c r="H392" i="21" s="1"/>
  <c r="G384" i="21"/>
  <c r="H384" i="21" s="1"/>
  <c r="G376" i="21"/>
  <c r="H376" i="21" s="1"/>
  <c r="G368" i="21"/>
  <c r="H368" i="21" s="1"/>
  <c r="G360" i="21"/>
  <c r="H360" i="21" s="1"/>
  <c r="G352" i="21"/>
  <c r="H352" i="21" s="1"/>
  <c r="G344" i="21"/>
  <c r="H344" i="21" s="1"/>
  <c r="G336" i="21"/>
  <c r="H336" i="21" s="1"/>
  <c r="G328" i="21"/>
  <c r="H328" i="21" s="1"/>
  <c r="G320" i="21"/>
  <c r="H320" i="21" s="1"/>
  <c r="G312" i="21"/>
  <c r="H312" i="21" s="1"/>
  <c r="G304" i="21"/>
  <c r="H304" i="21" s="1"/>
  <c r="G296" i="21"/>
  <c r="H296" i="21" s="1"/>
  <c r="G288" i="21"/>
  <c r="H288" i="21" s="1"/>
  <c r="G280" i="21"/>
  <c r="H280" i="21" s="1"/>
  <c r="G272" i="21"/>
  <c r="H272" i="21" s="1"/>
  <c r="G264" i="21"/>
  <c r="H264" i="21" s="1"/>
  <c r="G256" i="21"/>
  <c r="H256" i="21" s="1"/>
  <c r="G248" i="21"/>
  <c r="H248" i="21" s="1"/>
  <c r="G240" i="21"/>
  <c r="H240" i="21" s="1"/>
  <c r="G232" i="21"/>
  <c r="H232" i="21" s="1"/>
  <c r="G224" i="21"/>
  <c r="H224" i="21" s="1"/>
  <c r="G216" i="21"/>
  <c r="H216" i="21" s="1"/>
  <c r="G208" i="21"/>
  <c r="H208" i="21" s="1"/>
  <c r="G200" i="21"/>
  <c r="H200" i="21" s="1"/>
  <c r="G192" i="21"/>
  <c r="H192" i="21" s="1"/>
  <c r="G184" i="21"/>
  <c r="H184" i="21" s="1"/>
  <c r="G176" i="21"/>
  <c r="H176" i="21" s="1"/>
  <c r="G168" i="21"/>
  <c r="H168" i="21" s="1"/>
  <c r="G160" i="21"/>
  <c r="H160" i="21" s="1"/>
  <c r="G152" i="21"/>
  <c r="H152" i="21" s="1"/>
  <c r="G144" i="21"/>
  <c r="H144" i="21" s="1"/>
  <c r="G136" i="21"/>
  <c r="H136" i="21" s="1"/>
  <c r="G128" i="21"/>
  <c r="H128" i="21" s="1"/>
  <c r="G120" i="21"/>
  <c r="H120" i="21" s="1"/>
  <c r="G112" i="21"/>
  <c r="H112" i="21" s="1"/>
  <c r="G104" i="21"/>
  <c r="H104" i="21" s="1"/>
  <c r="G96" i="21"/>
  <c r="H96" i="21" s="1"/>
  <c r="G88" i="21"/>
  <c r="H88" i="21" s="1"/>
  <c r="G80" i="21"/>
  <c r="H80" i="21" s="1"/>
  <c r="G72" i="21"/>
  <c r="H72" i="21" s="1"/>
  <c r="G64" i="21"/>
  <c r="H64" i="21" s="1"/>
  <c r="G56" i="21"/>
  <c r="H56" i="21" s="1"/>
  <c r="G48" i="21"/>
  <c r="H48" i="21" s="1"/>
  <c r="G40" i="21"/>
  <c r="H40" i="21" s="1"/>
  <c r="G32" i="21"/>
  <c r="H32" i="21" s="1"/>
  <c r="G24" i="21"/>
  <c r="H24" i="21" s="1"/>
  <c r="G16" i="21"/>
  <c r="H16" i="21" s="1"/>
  <c r="G8" i="21"/>
  <c r="H8" i="21" s="1"/>
  <c r="G455" i="21"/>
  <c r="H455" i="21" s="1"/>
  <c r="G447" i="21"/>
  <c r="H447" i="21" s="1"/>
  <c r="G439" i="21"/>
  <c r="H439" i="21" s="1"/>
  <c r="G431" i="21"/>
  <c r="H431" i="21" s="1"/>
  <c r="G423" i="21"/>
  <c r="H423" i="21" s="1"/>
  <c r="G415" i="21"/>
  <c r="H415" i="21" s="1"/>
  <c r="G407" i="21"/>
  <c r="H407" i="21" s="1"/>
  <c r="G399" i="21"/>
  <c r="H399" i="21" s="1"/>
  <c r="G391" i="21"/>
  <c r="H391" i="21" s="1"/>
  <c r="G383" i="21"/>
  <c r="H383" i="21" s="1"/>
  <c r="G375" i="21"/>
  <c r="H375" i="21" s="1"/>
  <c r="G367" i="21"/>
  <c r="H367" i="21" s="1"/>
  <c r="G359" i="21"/>
  <c r="H359" i="21" s="1"/>
  <c r="G351" i="21"/>
  <c r="H351" i="21" s="1"/>
  <c r="G343" i="21"/>
  <c r="H343" i="21" s="1"/>
  <c r="G335" i="21"/>
  <c r="H335" i="21" s="1"/>
  <c r="G327" i="21"/>
  <c r="H327" i="21" s="1"/>
  <c r="G319" i="21"/>
  <c r="H319" i="21" s="1"/>
  <c r="G311" i="21"/>
  <c r="H311" i="21" s="1"/>
  <c r="G303" i="21"/>
  <c r="H303" i="21" s="1"/>
  <c r="G295" i="21"/>
  <c r="H295" i="21" s="1"/>
  <c r="G287" i="21"/>
  <c r="H287" i="21" s="1"/>
  <c r="G279" i="21"/>
  <c r="H279" i="21" s="1"/>
  <c r="G271" i="21"/>
  <c r="H271" i="21" s="1"/>
  <c r="G263" i="21"/>
  <c r="H263" i="21" s="1"/>
  <c r="G255" i="21"/>
  <c r="H255" i="21" s="1"/>
  <c r="G247" i="21"/>
  <c r="H247" i="21" s="1"/>
  <c r="G239" i="21"/>
  <c r="H239" i="21" s="1"/>
  <c r="G231" i="21"/>
  <c r="H231" i="21" s="1"/>
  <c r="G223" i="21"/>
  <c r="H223" i="21" s="1"/>
  <c r="G215" i="21"/>
  <c r="H215" i="21" s="1"/>
  <c r="G207" i="21"/>
  <c r="H207" i="21" s="1"/>
  <c r="G199" i="21"/>
  <c r="H199" i="21" s="1"/>
  <c r="G191" i="21"/>
  <c r="H191" i="21" s="1"/>
  <c r="G183" i="21"/>
  <c r="H183" i="21" s="1"/>
  <c r="G175" i="21"/>
  <c r="H175" i="21" s="1"/>
  <c r="G167" i="21"/>
  <c r="H167" i="21" s="1"/>
  <c r="G159" i="21"/>
  <c r="H159" i="21" s="1"/>
  <c r="G151" i="21"/>
  <c r="H151" i="21" s="1"/>
  <c r="G143" i="21"/>
  <c r="H143" i="21" s="1"/>
  <c r="G135" i="21"/>
  <c r="H135" i="21" s="1"/>
  <c r="G127" i="21"/>
  <c r="H127" i="21" s="1"/>
  <c r="G119" i="21"/>
  <c r="H119" i="21" s="1"/>
  <c r="G111" i="21"/>
  <c r="H111" i="21" s="1"/>
  <c r="G103" i="21"/>
  <c r="H103" i="21" s="1"/>
  <c r="G95" i="21"/>
  <c r="H95" i="21" s="1"/>
  <c r="G87" i="21"/>
  <c r="H87" i="21" s="1"/>
  <c r="G79" i="21"/>
  <c r="H79" i="21" s="1"/>
  <c r="G71" i="21"/>
  <c r="H71" i="21" s="1"/>
  <c r="G63" i="21"/>
  <c r="H63" i="21" s="1"/>
  <c r="G55" i="21"/>
  <c r="H55" i="21" s="1"/>
  <c r="G47" i="21"/>
  <c r="H47" i="21" s="1"/>
  <c r="G39" i="21"/>
  <c r="H39" i="21" s="1"/>
  <c r="G31" i="21"/>
  <c r="H31" i="21" s="1"/>
  <c r="G23" i="21"/>
  <c r="H23" i="21" s="1"/>
  <c r="G15" i="21"/>
  <c r="H15" i="21" s="1"/>
  <c r="G7" i="21"/>
  <c r="H7" i="21" s="1"/>
  <c r="G454" i="21"/>
  <c r="H454" i="21" s="1"/>
  <c r="G446" i="21"/>
  <c r="H446" i="21" s="1"/>
  <c r="G438" i="21"/>
  <c r="H438" i="21" s="1"/>
  <c r="G430" i="21"/>
  <c r="H430" i="21" s="1"/>
  <c r="G422" i="21"/>
  <c r="H422" i="21" s="1"/>
  <c r="G414" i="21"/>
  <c r="H414" i="21" s="1"/>
  <c r="G406" i="21"/>
  <c r="H406" i="21" s="1"/>
  <c r="G398" i="21"/>
  <c r="H398" i="21" s="1"/>
  <c r="G390" i="21"/>
  <c r="H390" i="21" s="1"/>
  <c r="G382" i="21"/>
  <c r="H382" i="21" s="1"/>
  <c r="G374" i="21"/>
  <c r="H374" i="21" s="1"/>
  <c r="G366" i="21"/>
  <c r="H366" i="21" s="1"/>
  <c r="G358" i="21"/>
  <c r="H358" i="21" s="1"/>
  <c r="G350" i="21"/>
  <c r="H350" i="21" s="1"/>
  <c r="G342" i="21"/>
  <c r="H342" i="21" s="1"/>
  <c r="G334" i="21"/>
  <c r="H334" i="21" s="1"/>
  <c r="G326" i="21"/>
  <c r="H326" i="21" s="1"/>
  <c r="G318" i="21"/>
  <c r="H318" i="21" s="1"/>
  <c r="G310" i="21"/>
  <c r="H310" i="21" s="1"/>
  <c r="G302" i="21"/>
  <c r="H302" i="21" s="1"/>
  <c r="G294" i="21"/>
  <c r="H294" i="21" s="1"/>
  <c r="G286" i="21"/>
  <c r="H286" i="21" s="1"/>
  <c r="G278" i="21"/>
  <c r="H278" i="21" s="1"/>
  <c r="G270" i="21"/>
  <c r="H270" i="21" s="1"/>
  <c r="G262" i="21"/>
  <c r="H262" i="21" s="1"/>
  <c r="G254" i="21"/>
  <c r="H254" i="21" s="1"/>
  <c r="G246" i="21"/>
  <c r="H246" i="21" s="1"/>
  <c r="G238" i="21"/>
  <c r="H238" i="21" s="1"/>
  <c r="G230" i="21"/>
  <c r="H230" i="21" s="1"/>
  <c r="G222" i="21"/>
  <c r="H222" i="21" s="1"/>
  <c r="G214" i="21"/>
  <c r="H214" i="21" s="1"/>
  <c r="G206" i="21"/>
  <c r="H206" i="21" s="1"/>
  <c r="G198" i="21"/>
  <c r="H198" i="21" s="1"/>
  <c r="G190" i="21"/>
  <c r="H190" i="21" s="1"/>
  <c r="G182" i="21"/>
  <c r="H182" i="21" s="1"/>
  <c r="G174" i="21"/>
  <c r="H174" i="21" s="1"/>
  <c r="G166" i="21"/>
  <c r="H166" i="21" s="1"/>
  <c r="G158" i="21"/>
  <c r="H158" i="21" s="1"/>
  <c r="G150" i="21"/>
  <c r="H150" i="21" s="1"/>
  <c r="G142" i="21"/>
  <c r="H142" i="21" s="1"/>
  <c r="G134" i="21"/>
  <c r="H134" i="21" s="1"/>
  <c r="G126" i="21"/>
  <c r="H126" i="21" s="1"/>
  <c r="G118" i="21"/>
  <c r="H118" i="21" s="1"/>
  <c r="G110" i="21"/>
  <c r="H110" i="21" s="1"/>
  <c r="G102" i="21"/>
  <c r="H102" i="21" s="1"/>
  <c r="G94" i="21"/>
  <c r="H94" i="21" s="1"/>
  <c r="G86" i="21"/>
  <c r="H86" i="21" s="1"/>
  <c r="G78" i="21"/>
  <c r="H78" i="21" s="1"/>
  <c r="G70" i="21"/>
  <c r="H70" i="21" s="1"/>
  <c r="G62" i="21"/>
  <c r="H62" i="21" s="1"/>
  <c r="G54" i="21"/>
  <c r="H54" i="21" s="1"/>
  <c r="G46" i="21"/>
  <c r="H46" i="21" s="1"/>
  <c r="G38" i="21"/>
  <c r="H38" i="21" s="1"/>
  <c r="G30" i="21"/>
  <c r="H30" i="21" s="1"/>
  <c r="G22" i="21"/>
  <c r="H22" i="21" s="1"/>
  <c r="G14" i="21"/>
  <c r="H14" i="21" s="1"/>
  <c r="G6" i="21"/>
  <c r="H6" i="21" s="1"/>
  <c r="F2" i="21"/>
  <c r="G453" i="21"/>
  <c r="H453" i="21" s="1"/>
  <c r="G445" i="21"/>
  <c r="H445" i="21" s="1"/>
  <c r="G437" i="21"/>
  <c r="H437" i="21" s="1"/>
  <c r="G429" i="21"/>
  <c r="H429" i="21" s="1"/>
  <c r="G421" i="21"/>
  <c r="H421" i="21" s="1"/>
  <c r="G413" i="21"/>
  <c r="H413" i="21" s="1"/>
  <c r="G405" i="21"/>
  <c r="H405" i="21" s="1"/>
  <c r="G397" i="21"/>
  <c r="H397" i="21" s="1"/>
  <c r="G389" i="21"/>
  <c r="H389" i="21" s="1"/>
  <c r="G381" i="21"/>
  <c r="H381" i="21" s="1"/>
  <c r="G373" i="21"/>
  <c r="H373" i="21" s="1"/>
  <c r="G365" i="21"/>
  <c r="H365" i="21" s="1"/>
  <c r="G357" i="21"/>
  <c r="H357" i="21" s="1"/>
  <c r="G349" i="21"/>
  <c r="H349" i="21" s="1"/>
  <c r="G341" i="21"/>
  <c r="H341" i="21" s="1"/>
  <c r="G333" i="21"/>
  <c r="H333" i="21" s="1"/>
  <c r="G325" i="21"/>
  <c r="H325" i="21" s="1"/>
  <c r="G317" i="21"/>
  <c r="H317" i="21" s="1"/>
  <c r="G309" i="21"/>
  <c r="H309" i="21" s="1"/>
  <c r="G301" i="21"/>
  <c r="H301" i="21" s="1"/>
  <c r="G293" i="21"/>
  <c r="H293" i="21" s="1"/>
  <c r="G285" i="21"/>
  <c r="H285" i="21" s="1"/>
  <c r="G277" i="21"/>
  <c r="H277" i="21" s="1"/>
  <c r="G269" i="21"/>
  <c r="H269" i="21" s="1"/>
  <c r="G261" i="21"/>
  <c r="H261" i="21" s="1"/>
  <c r="G253" i="21"/>
  <c r="H253" i="21" s="1"/>
  <c r="G245" i="21"/>
  <c r="H245" i="21" s="1"/>
  <c r="G237" i="21"/>
  <c r="H237" i="21" s="1"/>
  <c r="G229" i="21"/>
  <c r="H229" i="21" s="1"/>
  <c r="G221" i="21"/>
  <c r="H221" i="21" s="1"/>
  <c r="G213" i="21"/>
  <c r="H213" i="21" s="1"/>
  <c r="G205" i="21"/>
  <c r="H205" i="21" s="1"/>
  <c r="G197" i="21"/>
  <c r="H197" i="21" s="1"/>
  <c r="G189" i="21"/>
  <c r="H189" i="21" s="1"/>
  <c r="G181" i="21"/>
  <c r="H181" i="21" s="1"/>
  <c r="G173" i="21"/>
  <c r="H173" i="21" s="1"/>
  <c r="G165" i="21"/>
  <c r="H165" i="21" s="1"/>
  <c r="G157" i="21"/>
  <c r="H157" i="21" s="1"/>
  <c r="G149" i="21"/>
  <c r="H149" i="21" s="1"/>
  <c r="G141" i="21"/>
  <c r="H141" i="21" s="1"/>
  <c r="G133" i="21"/>
  <c r="H133" i="21" s="1"/>
  <c r="G125" i="21"/>
  <c r="H125" i="21" s="1"/>
  <c r="G117" i="21"/>
  <c r="H117" i="21" s="1"/>
  <c r="G109" i="21"/>
  <c r="H109" i="21" s="1"/>
  <c r="G101" i="21"/>
  <c r="H101" i="21" s="1"/>
  <c r="G93" i="21"/>
  <c r="H93" i="21" s="1"/>
  <c r="G85" i="21"/>
  <c r="H85" i="21" s="1"/>
  <c r="G77" i="21"/>
  <c r="H77" i="21" s="1"/>
  <c r="G69" i="21"/>
  <c r="H69" i="21" s="1"/>
  <c r="G61" i="21"/>
  <c r="H61" i="21" s="1"/>
  <c r="G53" i="21"/>
  <c r="H53" i="21" s="1"/>
  <c r="G45" i="21"/>
  <c r="H45" i="21" s="1"/>
  <c r="G37" i="21"/>
  <c r="H37" i="21" s="1"/>
  <c r="G29" i="21"/>
  <c r="H29" i="21" s="1"/>
  <c r="G21" i="21"/>
  <c r="H21" i="21" s="1"/>
  <c r="G13" i="21"/>
  <c r="H13" i="21" s="1"/>
  <c r="G5" i="21"/>
  <c r="H5" i="21" s="1"/>
  <c r="G460" i="21"/>
  <c r="H460" i="21" s="1"/>
  <c r="G452" i="21"/>
  <c r="H452" i="21" s="1"/>
  <c r="G444" i="21"/>
  <c r="H444" i="21" s="1"/>
  <c r="G436" i="21"/>
  <c r="H436" i="21" s="1"/>
  <c r="G428" i="21"/>
  <c r="H428" i="21" s="1"/>
  <c r="G420" i="21"/>
  <c r="H420" i="21" s="1"/>
  <c r="G412" i="21"/>
  <c r="H412" i="21" s="1"/>
  <c r="G404" i="21"/>
  <c r="H404" i="21" s="1"/>
  <c r="G396" i="21"/>
  <c r="H396" i="21" s="1"/>
  <c r="G388" i="21"/>
  <c r="H388" i="21" s="1"/>
  <c r="G380" i="21"/>
  <c r="H380" i="21" s="1"/>
  <c r="G372" i="21"/>
  <c r="H372" i="21" s="1"/>
  <c r="G364" i="21"/>
  <c r="H364" i="21" s="1"/>
  <c r="G356" i="21"/>
  <c r="H356" i="21" s="1"/>
  <c r="G348" i="21"/>
  <c r="H348" i="21" s="1"/>
  <c r="G340" i="21"/>
  <c r="H340" i="21" s="1"/>
  <c r="G332" i="21"/>
  <c r="H332" i="21" s="1"/>
  <c r="G324" i="21"/>
  <c r="H324" i="21" s="1"/>
  <c r="G316" i="21"/>
  <c r="H316" i="21" s="1"/>
  <c r="G308" i="21"/>
  <c r="H308" i="21" s="1"/>
  <c r="G300" i="21"/>
  <c r="H300" i="21" s="1"/>
  <c r="G292" i="21"/>
  <c r="H292" i="21" s="1"/>
  <c r="G284" i="21"/>
  <c r="H284" i="21" s="1"/>
  <c r="G276" i="21"/>
  <c r="H276" i="21" s="1"/>
  <c r="G268" i="21"/>
  <c r="H268" i="21" s="1"/>
  <c r="G260" i="21"/>
  <c r="H260" i="21" s="1"/>
  <c r="G252" i="21"/>
  <c r="H252" i="21" s="1"/>
  <c r="G244" i="21"/>
  <c r="H244" i="21" s="1"/>
  <c r="G236" i="21"/>
  <c r="H236" i="21" s="1"/>
  <c r="G228" i="21"/>
  <c r="H228" i="21" s="1"/>
  <c r="G220" i="21"/>
  <c r="H220" i="21" s="1"/>
  <c r="G212" i="21"/>
  <c r="H212" i="21" s="1"/>
  <c r="G204" i="21"/>
  <c r="H204" i="21" s="1"/>
  <c r="G196" i="21"/>
  <c r="H196" i="21" s="1"/>
  <c r="G188" i="21"/>
  <c r="H188" i="21" s="1"/>
  <c r="G180" i="21"/>
  <c r="H180" i="21" s="1"/>
  <c r="G172" i="21"/>
  <c r="H172" i="21" s="1"/>
  <c r="G164" i="21"/>
  <c r="H164" i="21" s="1"/>
  <c r="G156" i="21"/>
  <c r="H156" i="21" s="1"/>
  <c r="G148" i="21"/>
  <c r="H148" i="21" s="1"/>
  <c r="G140" i="21"/>
  <c r="H140" i="21" s="1"/>
  <c r="G132" i="21"/>
  <c r="H132" i="21" s="1"/>
  <c r="G124" i="21"/>
  <c r="H124" i="21" s="1"/>
  <c r="G116" i="21"/>
  <c r="H116" i="21" s="1"/>
  <c r="G108" i="21"/>
  <c r="H108" i="21" s="1"/>
  <c r="G100" i="21"/>
  <c r="H100" i="21" s="1"/>
  <c r="G92" i="21"/>
  <c r="H92" i="21" s="1"/>
  <c r="G84" i="21"/>
  <c r="H84" i="21" s="1"/>
  <c r="G76" i="21"/>
  <c r="H76" i="21" s="1"/>
  <c r="G68" i="21"/>
  <c r="H68" i="21" s="1"/>
  <c r="G60" i="21"/>
  <c r="H60" i="21" s="1"/>
  <c r="G52" i="21"/>
  <c r="H52" i="21" s="1"/>
  <c r="G44" i="21"/>
  <c r="H44" i="21" s="1"/>
  <c r="G36" i="21"/>
  <c r="H36" i="21" s="1"/>
  <c r="G28" i="21"/>
  <c r="H28" i="21" s="1"/>
  <c r="G20" i="21"/>
  <c r="H20" i="21" s="1"/>
  <c r="G12" i="21"/>
  <c r="H12" i="21" s="1"/>
  <c r="G4" i="21"/>
  <c r="H4" i="21" s="1"/>
  <c r="G459" i="21"/>
  <c r="H459" i="21" s="1"/>
  <c r="G451" i="21"/>
  <c r="H451" i="21" s="1"/>
  <c r="G443" i="21"/>
  <c r="H443" i="21" s="1"/>
  <c r="G435" i="21"/>
  <c r="H435" i="21" s="1"/>
  <c r="G427" i="21"/>
  <c r="H427" i="21" s="1"/>
  <c r="G419" i="21"/>
  <c r="H419" i="21" s="1"/>
  <c r="G411" i="21"/>
  <c r="H411" i="21" s="1"/>
  <c r="G403" i="21"/>
  <c r="H403" i="21" s="1"/>
  <c r="G395" i="21"/>
  <c r="H395" i="21" s="1"/>
  <c r="G387" i="21"/>
  <c r="H387" i="21" s="1"/>
  <c r="G379" i="21"/>
  <c r="H379" i="21" s="1"/>
  <c r="G371" i="21"/>
  <c r="H371" i="21" s="1"/>
  <c r="G363" i="21"/>
  <c r="H363" i="21" s="1"/>
  <c r="G355" i="21"/>
  <c r="H355" i="21" s="1"/>
  <c r="G347" i="21"/>
  <c r="H347" i="21" s="1"/>
  <c r="G339" i="21"/>
  <c r="H339" i="21" s="1"/>
  <c r="G331" i="21"/>
  <c r="H331" i="21" s="1"/>
  <c r="G323" i="21"/>
  <c r="H323" i="21" s="1"/>
  <c r="G315" i="21"/>
  <c r="H315" i="21" s="1"/>
  <c r="G307" i="21"/>
  <c r="H307" i="21" s="1"/>
  <c r="G299" i="21"/>
  <c r="H299" i="21" s="1"/>
  <c r="G291" i="21"/>
  <c r="H291" i="21" s="1"/>
  <c r="G283" i="21"/>
  <c r="H283" i="21" s="1"/>
  <c r="G275" i="21"/>
  <c r="H275" i="21" s="1"/>
  <c r="G267" i="21"/>
  <c r="H267" i="21" s="1"/>
  <c r="G259" i="21"/>
  <c r="H259" i="21" s="1"/>
  <c r="G251" i="21"/>
  <c r="H251" i="21" s="1"/>
  <c r="G243" i="21"/>
  <c r="H243" i="21" s="1"/>
  <c r="G235" i="21"/>
  <c r="H235" i="21" s="1"/>
  <c r="G227" i="21"/>
  <c r="H227" i="21" s="1"/>
  <c r="G219" i="21"/>
  <c r="H219" i="21" s="1"/>
  <c r="G211" i="21"/>
  <c r="H211" i="21" s="1"/>
  <c r="G203" i="21"/>
  <c r="H203" i="21" s="1"/>
  <c r="G195" i="21"/>
  <c r="H195" i="21" s="1"/>
  <c r="G187" i="21"/>
  <c r="H187" i="21" s="1"/>
  <c r="G179" i="21"/>
  <c r="H179" i="21" s="1"/>
  <c r="G171" i="21"/>
  <c r="H171" i="21" s="1"/>
  <c r="G163" i="21"/>
  <c r="H163" i="21" s="1"/>
  <c r="G155" i="21"/>
  <c r="H155" i="21" s="1"/>
  <c r="G147" i="21"/>
  <c r="H147" i="21" s="1"/>
  <c r="G139" i="21"/>
  <c r="H139" i="21" s="1"/>
  <c r="G131" i="21"/>
  <c r="H131" i="21" s="1"/>
  <c r="G123" i="21"/>
  <c r="H123" i="21" s="1"/>
  <c r="G115" i="21"/>
  <c r="H115" i="21" s="1"/>
  <c r="G107" i="21"/>
  <c r="H107" i="21" s="1"/>
  <c r="G99" i="21"/>
  <c r="H99" i="21" s="1"/>
  <c r="G91" i="21"/>
  <c r="H91" i="21" s="1"/>
  <c r="G83" i="21"/>
  <c r="H83" i="21" s="1"/>
  <c r="G75" i="21"/>
  <c r="H75" i="21" s="1"/>
  <c r="G67" i="21"/>
  <c r="H67" i="21" s="1"/>
  <c r="G59" i="21"/>
  <c r="H59" i="21" s="1"/>
  <c r="G51" i="21"/>
  <c r="H51" i="21" s="1"/>
  <c r="G43" i="21"/>
  <c r="H43" i="21" s="1"/>
  <c r="G35" i="21"/>
  <c r="H35" i="21" s="1"/>
  <c r="G27" i="21"/>
  <c r="H27" i="21" s="1"/>
  <c r="G19" i="21"/>
  <c r="H19" i="21" s="1"/>
  <c r="G11" i="21"/>
  <c r="H11" i="21" s="1"/>
  <c r="G3" i="21"/>
  <c r="H3" i="21" s="1"/>
  <c r="G458" i="21"/>
  <c r="H458" i="21" s="1"/>
  <c r="G450" i="21"/>
  <c r="H450" i="21" s="1"/>
  <c r="G442" i="21"/>
  <c r="H442" i="21" s="1"/>
  <c r="G434" i="21"/>
  <c r="H434" i="21" s="1"/>
  <c r="G426" i="21"/>
  <c r="H426" i="21" s="1"/>
  <c r="G418" i="21"/>
  <c r="H418" i="21" s="1"/>
  <c r="G410" i="21"/>
  <c r="H410" i="21" s="1"/>
  <c r="G402" i="21"/>
  <c r="H402" i="21" s="1"/>
  <c r="G394" i="21"/>
  <c r="H394" i="21" s="1"/>
  <c r="G386" i="21"/>
  <c r="H386" i="21" s="1"/>
  <c r="G378" i="21"/>
  <c r="H378" i="21" s="1"/>
  <c r="G370" i="21"/>
  <c r="H370" i="21" s="1"/>
  <c r="G362" i="21"/>
  <c r="H362" i="21" s="1"/>
  <c r="G354" i="21"/>
  <c r="H354" i="21" s="1"/>
  <c r="G346" i="21"/>
  <c r="H346" i="21" s="1"/>
  <c r="G338" i="21"/>
  <c r="H338" i="21" s="1"/>
  <c r="G330" i="21"/>
  <c r="H330" i="21" s="1"/>
  <c r="G322" i="21"/>
  <c r="H322" i="21" s="1"/>
  <c r="G314" i="21"/>
  <c r="H314" i="21" s="1"/>
  <c r="G306" i="21"/>
  <c r="H306" i="21" s="1"/>
  <c r="G298" i="21"/>
  <c r="H298" i="21" s="1"/>
  <c r="G290" i="21"/>
  <c r="H290" i="21" s="1"/>
  <c r="G282" i="21"/>
  <c r="H282" i="21" s="1"/>
  <c r="G274" i="21"/>
  <c r="H274" i="21" s="1"/>
  <c r="G266" i="21"/>
  <c r="H266" i="21" s="1"/>
  <c r="G258" i="21"/>
  <c r="H258" i="21" s="1"/>
  <c r="G250" i="21"/>
  <c r="H250" i="21" s="1"/>
  <c r="G242" i="21"/>
  <c r="H242" i="21" s="1"/>
  <c r="G234" i="21"/>
  <c r="H234" i="21" s="1"/>
  <c r="G226" i="21"/>
  <c r="H226" i="21" s="1"/>
  <c r="G218" i="21"/>
  <c r="H218" i="21" s="1"/>
  <c r="G210" i="21"/>
  <c r="H210" i="21" s="1"/>
  <c r="G202" i="21"/>
  <c r="H202" i="21" s="1"/>
  <c r="G194" i="21"/>
  <c r="H194" i="21" s="1"/>
  <c r="G186" i="21"/>
  <c r="H186" i="21" s="1"/>
  <c r="G178" i="21"/>
  <c r="H178" i="21" s="1"/>
  <c r="G170" i="21"/>
  <c r="H170" i="21" s="1"/>
  <c r="G162" i="21"/>
  <c r="H162" i="21" s="1"/>
  <c r="G154" i="21"/>
  <c r="H154" i="21" s="1"/>
  <c r="G146" i="21"/>
  <c r="H146" i="21" s="1"/>
  <c r="G138" i="21"/>
  <c r="H138" i="21" s="1"/>
  <c r="G130" i="21"/>
  <c r="H130" i="21" s="1"/>
  <c r="G122" i="21"/>
  <c r="H122" i="21" s="1"/>
  <c r="G114" i="21"/>
  <c r="H114" i="21" s="1"/>
  <c r="G106" i="21"/>
  <c r="H106" i="21" s="1"/>
  <c r="G98" i="21"/>
  <c r="H98" i="21" s="1"/>
  <c r="G90" i="21"/>
  <c r="H90" i="21" s="1"/>
  <c r="G82" i="21"/>
  <c r="H82" i="21" s="1"/>
  <c r="G74" i="21"/>
  <c r="H74" i="21" s="1"/>
  <c r="G66" i="21"/>
  <c r="H66" i="21" s="1"/>
  <c r="G58" i="21"/>
  <c r="H58" i="21" s="1"/>
  <c r="G50" i="21"/>
  <c r="H50" i="21" s="1"/>
  <c r="G42" i="21"/>
  <c r="H42" i="21" s="1"/>
  <c r="G34" i="21"/>
  <c r="H34" i="21" s="1"/>
  <c r="G26" i="21"/>
  <c r="H26" i="21" s="1"/>
  <c r="G18" i="21"/>
  <c r="H18" i="21" s="1"/>
  <c r="G10" i="21"/>
  <c r="H10" i="21" s="1"/>
  <c r="G2" i="21"/>
  <c r="H2" i="21" s="1"/>
  <c r="L177" i="21"/>
  <c r="L114" i="21"/>
  <c r="L288" i="21"/>
  <c r="L377" i="21"/>
  <c r="L439" i="21"/>
  <c r="L322" i="21"/>
  <c r="L376" i="21"/>
  <c r="M217" i="21"/>
  <c r="L210" i="21"/>
  <c r="M402" i="21"/>
  <c r="M62" i="21"/>
  <c r="L337" i="21"/>
  <c r="N291" i="21"/>
  <c r="M291" i="21"/>
  <c r="N317" i="21"/>
  <c r="M317" i="21"/>
  <c r="N433" i="21"/>
  <c r="L433" i="21"/>
  <c r="M433" i="21"/>
  <c r="N141" i="21"/>
  <c r="L141" i="21"/>
  <c r="M141" i="21"/>
  <c r="N103" i="21"/>
  <c r="L103" i="21"/>
  <c r="M103" i="21"/>
  <c r="N359" i="21"/>
  <c r="L359" i="21"/>
  <c r="M359" i="21"/>
  <c r="N236" i="21"/>
  <c r="L236" i="21"/>
  <c r="M236" i="21"/>
  <c r="N90" i="21"/>
  <c r="L90" i="21"/>
  <c r="M90" i="21"/>
  <c r="N154" i="21"/>
  <c r="M154" i="21"/>
  <c r="N294" i="21"/>
  <c r="M294" i="21"/>
  <c r="N70" i="21"/>
  <c r="M70" i="21"/>
  <c r="N379" i="21"/>
  <c r="M379" i="21"/>
  <c r="N344" i="21"/>
  <c r="M344" i="21"/>
  <c r="N292" i="21"/>
  <c r="M292" i="21"/>
  <c r="N219" i="21"/>
  <c r="M219" i="21"/>
  <c r="N410" i="21"/>
  <c r="M410" i="21"/>
  <c r="N403" i="21"/>
  <c r="M403" i="21"/>
  <c r="N23" i="21"/>
  <c r="M23" i="21"/>
  <c r="N215" i="21"/>
  <c r="M215" i="21"/>
  <c r="N65" i="21"/>
  <c r="M65" i="21"/>
  <c r="N318" i="21"/>
  <c r="M318" i="21"/>
  <c r="N113" i="21"/>
  <c r="M113" i="21"/>
  <c r="N146" i="21"/>
  <c r="M146" i="21"/>
  <c r="N459" i="21"/>
  <c r="M459" i="21"/>
  <c r="N227" i="21"/>
  <c r="M227" i="21"/>
  <c r="F284" i="21"/>
  <c r="S284" i="21" s="1"/>
  <c r="N284" i="21"/>
  <c r="M284" i="21"/>
  <c r="N208" i="21"/>
  <c r="M208" i="21"/>
  <c r="N110" i="21"/>
  <c r="M110" i="21"/>
  <c r="N29" i="21"/>
  <c r="L29" i="21"/>
  <c r="M29" i="21"/>
  <c r="N432" i="21"/>
  <c r="L432" i="21"/>
  <c r="M432" i="21"/>
  <c r="N336" i="21"/>
  <c r="L336" i="21"/>
  <c r="M336" i="21"/>
  <c r="N59" i="21"/>
  <c r="L59" i="21"/>
  <c r="M59" i="21"/>
  <c r="N86" i="21"/>
  <c r="L86" i="21"/>
  <c r="M86" i="21"/>
  <c r="N367" i="21"/>
  <c r="L367" i="21"/>
  <c r="M367" i="21"/>
  <c r="N307" i="21"/>
  <c r="L307" i="21"/>
  <c r="M307" i="21"/>
  <c r="N202" i="21"/>
  <c r="L202" i="21"/>
  <c r="M202" i="21"/>
  <c r="N366" i="21"/>
  <c r="L366" i="21"/>
  <c r="M366" i="21"/>
  <c r="N201" i="21"/>
  <c r="M201" i="21"/>
  <c r="L201" i="21"/>
  <c r="N14" i="21"/>
  <c r="M14" i="21"/>
  <c r="L14" i="21"/>
  <c r="N273" i="21"/>
  <c r="M273" i="21"/>
  <c r="L273" i="21"/>
  <c r="N196" i="21"/>
  <c r="M196" i="21"/>
  <c r="L196" i="21"/>
  <c r="N55" i="21"/>
  <c r="M55" i="21"/>
  <c r="L55" i="21"/>
  <c r="N81" i="21"/>
  <c r="M81" i="21"/>
  <c r="L81" i="21"/>
  <c r="N54" i="21"/>
  <c r="M54" i="21"/>
  <c r="L54" i="21"/>
  <c r="N331" i="21"/>
  <c r="M331" i="21"/>
  <c r="L331" i="21"/>
  <c r="N302" i="21"/>
  <c r="M302" i="21"/>
  <c r="L302" i="21"/>
  <c r="N224" i="21"/>
  <c r="M224" i="21"/>
  <c r="L224" i="21"/>
  <c r="N99" i="21"/>
  <c r="M99" i="21"/>
  <c r="L99" i="21"/>
  <c r="N422" i="21"/>
  <c r="M422" i="21"/>
  <c r="L422" i="21"/>
  <c r="N130" i="21"/>
  <c r="M130" i="21"/>
  <c r="L130" i="21"/>
  <c r="N156" i="21"/>
  <c r="M156" i="21"/>
  <c r="L156" i="21"/>
  <c r="N97" i="21"/>
  <c r="M97" i="21"/>
  <c r="L97" i="21"/>
  <c r="N96" i="21"/>
  <c r="M96" i="21"/>
  <c r="L96" i="21"/>
  <c r="N420" i="21"/>
  <c r="M420" i="21"/>
  <c r="L420" i="21"/>
  <c r="N94" i="21"/>
  <c r="M94" i="21"/>
  <c r="L94" i="21"/>
  <c r="N417" i="21"/>
  <c r="M417" i="21"/>
  <c r="L417" i="21"/>
  <c r="N234" i="21"/>
  <c r="M234" i="21"/>
  <c r="L234" i="21"/>
  <c r="N5" i="21"/>
  <c r="M5" i="21"/>
  <c r="L5" i="21"/>
  <c r="N47" i="21"/>
  <c r="M47" i="21"/>
  <c r="L47" i="21"/>
  <c r="N260" i="21"/>
  <c r="M260" i="21"/>
  <c r="L260" i="21"/>
  <c r="N74" i="21"/>
  <c r="M74" i="21"/>
  <c r="L74" i="21"/>
  <c r="N351" i="21"/>
  <c r="M351" i="21"/>
  <c r="L351" i="21"/>
  <c r="N349" i="21"/>
  <c r="M349" i="21"/>
  <c r="L349" i="21"/>
  <c r="N38" i="21"/>
  <c r="M38" i="21"/>
  <c r="L38" i="21"/>
  <c r="N411" i="21"/>
  <c r="M411" i="21"/>
  <c r="L411" i="21"/>
  <c r="L227" i="21"/>
  <c r="M27" i="21"/>
  <c r="M66" i="21"/>
  <c r="M285" i="21"/>
  <c r="N343" i="21"/>
  <c r="M343" i="21"/>
  <c r="N22" i="21"/>
  <c r="M22" i="21"/>
  <c r="N19" i="21"/>
  <c r="L19" i="21"/>
  <c r="M19" i="21"/>
  <c r="N58" i="21"/>
  <c r="L58" i="21"/>
  <c r="M58" i="21"/>
  <c r="N168" i="21"/>
  <c r="L168" i="21"/>
  <c r="M168" i="21"/>
  <c r="N329" i="21"/>
  <c r="L329" i="21"/>
  <c r="M329" i="21"/>
  <c r="N323" i="21"/>
  <c r="L323" i="21"/>
  <c r="M323" i="21"/>
  <c r="M444" i="21"/>
  <c r="N223" i="21"/>
  <c r="M223" i="21"/>
  <c r="N153" i="21"/>
  <c r="M153" i="21"/>
  <c r="N32" i="21"/>
  <c r="M32" i="21"/>
  <c r="N184" i="21"/>
  <c r="M184" i="21"/>
  <c r="N443" i="21"/>
  <c r="M443" i="21"/>
  <c r="N220" i="21"/>
  <c r="M220" i="21"/>
  <c r="N290" i="21"/>
  <c r="M290" i="21"/>
  <c r="N180" i="21"/>
  <c r="M180" i="21"/>
  <c r="N115" i="21"/>
  <c r="M115" i="21"/>
  <c r="N440" i="21"/>
  <c r="M440" i="21"/>
  <c r="N339" i="21"/>
  <c r="M339" i="21"/>
  <c r="N178" i="21"/>
  <c r="M178" i="21"/>
  <c r="N251" i="21"/>
  <c r="M251" i="21"/>
  <c r="N213" i="21"/>
  <c r="M213" i="21"/>
  <c r="N123" i="21"/>
  <c r="M123" i="21"/>
  <c r="N63" i="21"/>
  <c r="M63" i="21"/>
  <c r="N209" i="21"/>
  <c r="M209" i="21"/>
  <c r="N315" i="21"/>
  <c r="M315" i="21"/>
  <c r="N282" i="21"/>
  <c r="M282" i="21"/>
  <c r="N35" i="21"/>
  <c r="M35" i="21"/>
  <c r="N206" i="21"/>
  <c r="M206" i="21"/>
  <c r="N397" i="21"/>
  <c r="M397" i="21"/>
  <c r="N109" i="21"/>
  <c r="M109" i="21"/>
  <c r="N107" i="21"/>
  <c r="M107" i="21"/>
  <c r="N431" i="21"/>
  <c r="M431" i="21"/>
  <c r="N43" i="21"/>
  <c r="M43" i="21"/>
  <c r="N171" i="21"/>
  <c r="M171" i="21"/>
  <c r="N140" i="21"/>
  <c r="M140" i="21"/>
  <c r="N105" i="21"/>
  <c r="M105" i="21"/>
  <c r="N429" i="21"/>
  <c r="M429" i="21"/>
  <c r="N200" i="21"/>
  <c r="M200" i="21"/>
  <c r="N83" i="21"/>
  <c r="M83" i="21"/>
  <c r="N427" i="21"/>
  <c r="M427" i="21"/>
  <c r="N167" i="21"/>
  <c r="M167" i="21"/>
  <c r="N363" i="21"/>
  <c r="M363" i="21"/>
  <c r="N12" i="21"/>
  <c r="M12" i="21"/>
  <c r="N164" i="21"/>
  <c r="M164" i="21"/>
  <c r="N271" i="21"/>
  <c r="M271" i="21"/>
  <c r="N300" i="21"/>
  <c r="M300" i="21"/>
  <c r="N423" i="21"/>
  <c r="M423" i="21"/>
  <c r="N328" i="21"/>
  <c r="M328" i="21"/>
  <c r="N162" i="21"/>
  <c r="M162" i="21"/>
  <c r="N128" i="21"/>
  <c r="M128" i="21"/>
  <c r="N78" i="21"/>
  <c r="M78" i="21"/>
  <c r="N194" i="21"/>
  <c r="M194" i="21"/>
  <c r="N266" i="21"/>
  <c r="M266" i="21"/>
  <c r="N326" i="21"/>
  <c r="M326" i="21"/>
  <c r="N193" i="21"/>
  <c r="M193" i="21"/>
  <c r="N382" i="21"/>
  <c r="M382" i="21"/>
  <c r="F48" i="21"/>
  <c r="S48" i="21" s="1"/>
  <c r="N48" i="21"/>
  <c r="M48" i="21"/>
  <c r="N387" i="21"/>
  <c r="M387" i="21"/>
  <c r="N40" i="21"/>
  <c r="M40" i="21"/>
  <c r="N386" i="21"/>
  <c r="M386" i="21"/>
  <c r="N4" i="21"/>
  <c r="M4" i="21"/>
  <c r="N231" i="21"/>
  <c r="M231" i="21"/>
  <c r="N413" i="21"/>
  <c r="M413" i="21"/>
  <c r="N186" i="21"/>
  <c r="M186" i="21"/>
  <c r="F44" i="21"/>
  <c r="N44" i="21"/>
  <c r="M44" i="21"/>
  <c r="L459" i="21"/>
  <c r="L110" i="21"/>
  <c r="L429" i="21"/>
  <c r="L271" i="21"/>
  <c r="L266" i="21"/>
  <c r="L4" i="21"/>
  <c r="M119" i="21"/>
  <c r="M375" i="21"/>
  <c r="M337" i="21"/>
  <c r="N217" i="21"/>
  <c r="N258" i="21"/>
  <c r="M258" i="21"/>
  <c r="L258" i="21"/>
  <c r="N228" i="21"/>
  <c r="M228" i="21"/>
  <c r="N212" i="21"/>
  <c r="M212" i="21"/>
  <c r="N34" i="21"/>
  <c r="L34" i="21"/>
  <c r="M34" i="21"/>
  <c r="N106" i="21"/>
  <c r="L106" i="21"/>
  <c r="M106" i="21"/>
  <c r="N332" i="21"/>
  <c r="L332" i="21"/>
  <c r="M332" i="21"/>
  <c r="N155" i="21"/>
  <c r="L155" i="21"/>
  <c r="N407" i="21"/>
  <c r="M407" i="21"/>
  <c r="N152" i="21"/>
  <c r="M152" i="21"/>
  <c r="N322" i="21"/>
  <c r="M322" i="21"/>
  <c r="N69" i="21"/>
  <c r="M69" i="21"/>
  <c r="N183" i="21"/>
  <c r="M183" i="21"/>
  <c r="N405" i="21"/>
  <c r="M405" i="21"/>
  <c r="N118" i="21"/>
  <c r="M118" i="21"/>
  <c r="N377" i="21"/>
  <c r="M377" i="21"/>
  <c r="N114" i="21"/>
  <c r="M114" i="21"/>
  <c r="N439" i="21"/>
  <c r="M439" i="21"/>
  <c r="N338" i="21"/>
  <c r="M338" i="21"/>
  <c r="N177" i="21"/>
  <c r="M177" i="21"/>
  <c r="N288" i="21"/>
  <c r="M288" i="21"/>
  <c r="N124" i="21"/>
  <c r="M124" i="21"/>
  <c r="N460" i="21"/>
  <c r="M460" i="21"/>
  <c r="N373" i="21"/>
  <c r="M373" i="21"/>
  <c r="N122" i="21"/>
  <c r="M122" i="21"/>
  <c r="N314" i="21"/>
  <c r="M314" i="21"/>
  <c r="N281" i="21"/>
  <c r="M281" i="21"/>
  <c r="N207" i="21"/>
  <c r="M207" i="21"/>
  <c r="N370" i="21"/>
  <c r="M370" i="21"/>
  <c r="N18" i="21"/>
  <c r="M18" i="21"/>
  <c r="N172" i="21"/>
  <c r="M172" i="21"/>
  <c r="N455" i="21"/>
  <c r="M455" i="21"/>
  <c r="N87" i="21"/>
  <c r="M87" i="21"/>
  <c r="N203" i="21"/>
  <c r="M203" i="21"/>
  <c r="N334" i="21"/>
  <c r="M334" i="21"/>
  <c r="L334" i="21"/>
  <c r="N139" i="21"/>
  <c r="M139" i="21"/>
  <c r="L139" i="21"/>
  <c r="N395" i="21"/>
  <c r="M395" i="21"/>
  <c r="L395" i="21"/>
  <c r="N170" i="21"/>
  <c r="M170" i="21"/>
  <c r="L170" i="21"/>
  <c r="N225" i="21"/>
  <c r="M225" i="21"/>
  <c r="L225" i="21"/>
  <c r="N104" i="21"/>
  <c r="M104" i="21"/>
  <c r="L104" i="21"/>
  <c r="N199" i="21"/>
  <c r="M199" i="21"/>
  <c r="L199" i="21"/>
  <c r="N166" i="21"/>
  <c r="M166" i="21"/>
  <c r="L166" i="21"/>
  <c r="N426" i="21"/>
  <c r="M426" i="21"/>
  <c r="L426" i="21"/>
  <c r="N241" i="21"/>
  <c r="M241" i="21"/>
  <c r="L241" i="21"/>
  <c r="N80" i="21"/>
  <c r="M80" i="21"/>
  <c r="L80" i="21"/>
  <c r="N361" i="21"/>
  <c r="M361" i="21"/>
  <c r="L361" i="21"/>
  <c r="N270" i="21"/>
  <c r="M270" i="21"/>
  <c r="L270" i="21"/>
  <c r="N163" i="21"/>
  <c r="M163" i="21"/>
  <c r="L163" i="21"/>
  <c r="N450" i="21"/>
  <c r="M450" i="21"/>
  <c r="L450" i="21"/>
  <c r="N51" i="21"/>
  <c r="M51" i="21"/>
  <c r="L51" i="21"/>
  <c r="N161" i="21"/>
  <c r="M161" i="21"/>
  <c r="L161" i="21"/>
  <c r="N268" i="21"/>
  <c r="M268" i="21"/>
  <c r="L268" i="21"/>
  <c r="N421" i="21"/>
  <c r="M421" i="21"/>
  <c r="L421" i="21"/>
  <c r="N265" i="21"/>
  <c r="M265" i="21"/>
  <c r="L265" i="21"/>
  <c r="N325" i="21"/>
  <c r="M325" i="21"/>
  <c r="L325" i="21"/>
  <c r="N76" i="21"/>
  <c r="M76" i="21"/>
  <c r="L76" i="21"/>
  <c r="N93" i="21"/>
  <c r="M93" i="21"/>
  <c r="L93" i="21"/>
  <c r="N233" i="21"/>
  <c r="M233" i="21"/>
  <c r="L233" i="21"/>
  <c r="N191" i="21"/>
  <c r="M191" i="21"/>
  <c r="L191" i="21"/>
  <c r="N190" i="21"/>
  <c r="M190" i="21"/>
  <c r="L190" i="21"/>
  <c r="N232" i="21"/>
  <c r="M232" i="21"/>
  <c r="L232" i="21"/>
  <c r="N3" i="21"/>
  <c r="M3" i="21"/>
  <c r="L3" i="21"/>
  <c r="N230" i="21"/>
  <c r="M230" i="21"/>
  <c r="L230" i="21"/>
  <c r="N412" i="21"/>
  <c r="M412" i="21"/>
  <c r="L412" i="21"/>
  <c r="N120" i="21"/>
  <c r="M120" i="21"/>
  <c r="L120" i="21"/>
  <c r="N36" i="21"/>
  <c r="M36" i="21"/>
  <c r="L36" i="21"/>
  <c r="L28" i="21"/>
  <c r="L217" i="21"/>
  <c r="L147" i="21"/>
  <c r="L209" i="21"/>
  <c r="L206" i="21"/>
  <c r="L431" i="21"/>
  <c r="L200" i="21"/>
  <c r="L300" i="21"/>
  <c r="L326" i="21"/>
  <c r="L231" i="21"/>
  <c r="M26" i="21"/>
  <c r="M319" i="21"/>
  <c r="N399" i="21"/>
  <c r="N293" i="21"/>
  <c r="M293" i="21"/>
  <c r="N253" i="21"/>
  <c r="M253" i="21"/>
  <c r="N400" i="21"/>
  <c r="L400" i="21"/>
  <c r="M400" i="21"/>
  <c r="N108" i="21"/>
  <c r="L108" i="21"/>
  <c r="M108" i="21"/>
  <c r="N394" i="21"/>
  <c r="L394" i="21"/>
  <c r="M394" i="21"/>
  <c r="N424" i="21"/>
  <c r="L424" i="21"/>
  <c r="M424" i="21"/>
  <c r="N358" i="21"/>
  <c r="L358" i="21"/>
  <c r="M358" i="21"/>
  <c r="N92" i="21"/>
  <c r="M92" i="21"/>
  <c r="L92" i="21"/>
  <c r="N385" i="21"/>
  <c r="L385" i="21"/>
  <c r="M385" i="21"/>
  <c r="N88" i="21"/>
  <c r="L88" i="21"/>
  <c r="M88" i="21"/>
  <c r="N348" i="21"/>
  <c r="L348" i="21"/>
  <c r="M348" i="21"/>
  <c r="N257" i="21"/>
  <c r="M257" i="21"/>
  <c r="N151" i="21"/>
  <c r="M151" i="21"/>
  <c r="N406" i="21"/>
  <c r="M406" i="21"/>
  <c r="N321" i="21"/>
  <c r="M321" i="21"/>
  <c r="N182" i="21"/>
  <c r="M182" i="21"/>
  <c r="N254" i="21"/>
  <c r="M254" i="21"/>
  <c r="N117" i="21"/>
  <c r="M117" i="21"/>
  <c r="N441" i="21"/>
  <c r="M441" i="21"/>
  <c r="N24" i="21"/>
  <c r="M24" i="21"/>
  <c r="N179" i="21"/>
  <c r="M179" i="21"/>
  <c r="N320" i="21"/>
  <c r="M320" i="21"/>
  <c r="N176" i="21"/>
  <c r="M176" i="21"/>
  <c r="N287" i="21"/>
  <c r="M287" i="21"/>
  <c r="N374" i="21"/>
  <c r="M374" i="21"/>
  <c r="N401" i="21"/>
  <c r="M401" i="21"/>
  <c r="N31" i="21"/>
  <c r="M31" i="21"/>
  <c r="N249" i="21"/>
  <c r="M249" i="21"/>
  <c r="N383" i="21"/>
  <c r="M383" i="21"/>
  <c r="N111" i="21"/>
  <c r="M111" i="21"/>
  <c r="N457" i="21"/>
  <c r="M457" i="21"/>
  <c r="N61" i="21"/>
  <c r="M61" i="21"/>
  <c r="L61" i="21"/>
  <c r="N248" i="21"/>
  <c r="M248" i="21"/>
  <c r="L248" i="21"/>
  <c r="N17" i="21"/>
  <c r="M17" i="21"/>
  <c r="L17" i="21"/>
  <c r="N204" i="21"/>
  <c r="M204" i="21"/>
  <c r="L204" i="21"/>
  <c r="N368" i="21"/>
  <c r="M368" i="21"/>
  <c r="L368" i="21"/>
  <c r="N312" i="21"/>
  <c r="M312" i="21"/>
  <c r="L312" i="21"/>
  <c r="N311" i="21"/>
  <c r="M311" i="21"/>
  <c r="L311" i="21"/>
  <c r="N138" i="21"/>
  <c r="M138" i="21"/>
  <c r="L138" i="21"/>
  <c r="N278" i="21"/>
  <c r="M278" i="21"/>
  <c r="L278" i="21"/>
  <c r="N244" i="21"/>
  <c r="M244" i="21"/>
  <c r="L244" i="21"/>
  <c r="N428" i="21"/>
  <c r="M428" i="21"/>
  <c r="L428" i="21"/>
  <c r="N393" i="21"/>
  <c r="M393" i="21"/>
  <c r="L393" i="21"/>
  <c r="N364" i="21"/>
  <c r="L364" i="21"/>
  <c r="N392" i="21"/>
  <c r="M392" i="21"/>
  <c r="L392" i="21"/>
  <c r="N72" i="21"/>
  <c r="M72" i="21"/>
  <c r="L72" i="21"/>
  <c r="N452" i="21"/>
  <c r="M452" i="21"/>
  <c r="L452" i="21"/>
  <c r="N306" i="21"/>
  <c r="M306" i="21"/>
  <c r="L306" i="21"/>
  <c r="N11" i="21"/>
  <c r="M11" i="21"/>
  <c r="L11" i="21"/>
  <c r="N269" i="21"/>
  <c r="M269" i="21"/>
  <c r="L269" i="21"/>
  <c r="N360" i="21"/>
  <c r="M360" i="21"/>
  <c r="L360" i="21"/>
  <c r="N408" i="21"/>
  <c r="M408" i="21"/>
  <c r="L408" i="21"/>
  <c r="N9" i="21"/>
  <c r="M9" i="21"/>
  <c r="L9" i="21"/>
  <c r="N160" i="21"/>
  <c r="M160" i="21"/>
  <c r="L160" i="21"/>
  <c r="N267" i="21"/>
  <c r="M267" i="21"/>
  <c r="L267" i="21"/>
  <c r="N50" i="21"/>
  <c r="M50" i="21"/>
  <c r="L50" i="21"/>
  <c r="N264" i="21"/>
  <c r="M264" i="21"/>
  <c r="L264" i="21"/>
  <c r="N8" i="21"/>
  <c r="M8" i="21"/>
  <c r="L8" i="21"/>
  <c r="N324" i="21"/>
  <c r="M324" i="21"/>
  <c r="L324" i="21"/>
  <c r="N235" i="21"/>
  <c r="M235" i="21"/>
  <c r="L235" i="21"/>
  <c r="N75" i="21"/>
  <c r="M75" i="21"/>
  <c r="L75" i="21"/>
  <c r="N262" i="21"/>
  <c r="M262" i="21"/>
  <c r="L262" i="21"/>
  <c r="N346" i="21"/>
  <c r="M346" i="21"/>
  <c r="L346" i="21"/>
  <c r="N353" i="21"/>
  <c r="M353" i="21"/>
  <c r="L353" i="21"/>
  <c r="N297" i="21"/>
  <c r="M297" i="21"/>
  <c r="L297" i="21"/>
  <c r="N345" i="21"/>
  <c r="M345" i="21"/>
  <c r="L345" i="21"/>
  <c r="N45" i="21"/>
  <c r="M45" i="21"/>
  <c r="L45" i="21"/>
  <c r="N446" i="21"/>
  <c r="M446" i="21"/>
  <c r="L446" i="21"/>
  <c r="L27" i="21"/>
  <c r="L26" i="21"/>
  <c r="L68" i="21"/>
  <c r="L404" i="21"/>
  <c r="L341" i="21"/>
  <c r="L66" i="21"/>
  <c r="L402" i="21"/>
  <c r="L319" i="21"/>
  <c r="L250" i="21"/>
  <c r="L146" i="21"/>
  <c r="L122" i="21"/>
  <c r="L399" i="21"/>
  <c r="L208" i="21"/>
  <c r="L370" i="21"/>
  <c r="L87" i="21"/>
  <c r="L83" i="21"/>
  <c r="L423" i="21"/>
  <c r="L193" i="21"/>
  <c r="L413" i="21"/>
  <c r="N222" i="21"/>
  <c r="M222" i="21"/>
  <c r="N340" i="21"/>
  <c r="M340" i="21"/>
  <c r="N316" i="21"/>
  <c r="L316" i="21"/>
  <c r="M316" i="21"/>
  <c r="N280" i="21"/>
  <c r="L280" i="21"/>
  <c r="M280" i="21"/>
  <c r="N243" i="21"/>
  <c r="L243" i="21"/>
  <c r="M243" i="21"/>
  <c r="N301" i="21"/>
  <c r="L301" i="21"/>
  <c r="M301" i="21"/>
  <c r="N95" i="21"/>
  <c r="L95" i="21"/>
  <c r="M95" i="21"/>
  <c r="N354" i="21"/>
  <c r="L354" i="21"/>
  <c r="N89" i="21"/>
  <c r="L89" i="21"/>
  <c r="M89" i="21"/>
  <c r="N28" i="21"/>
  <c r="N381" i="21"/>
  <c r="M381" i="21"/>
  <c r="N150" i="21"/>
  <c r="M150" i="21"/>
  <c r="N256" i="21"/>
  <c r="M256" i="21"/>
  <c r="N255" i="21"/>
  <c r="M255" i="21"/>
  <c r="N126" i="21"/>
  <c r="M126" i="21"/>
  <c r="N378" i="21"/>
  <c r="M378" i="21"/>
  <c r="N25" i="21"/>
  <c r="M25" i="21"/>
  <c r="N67" i="21"/>
  <c r="M67" i="21"/>
  <c r="N218" i="21"/>
  <c r="M218" i="21"/>
  <c r="N376" i="21"/>
  <c r="M376" i="21"/>
  <c r="N289" i="21"/>
  <c r="M289" i="21"/>
  <c r="N175" i="21"/>
  <c r="M175" i="21"/>
  <c r="N286" i="21"/>
  <c r="M286" i="21"/>
  <c r="N437" i="21"/>
  <c r="M437" i="21"/>
  <c r="N211" i="21"/>
  <c r="M211" i="21"/>
  <c r="L211" i="21"/>
  <c r="N21" i="21"/>
  <c r="M21" i="21"/>
  <c r="L21" i="21"/>
  <c r="N435" i="21"/>
  <c r="M435" i="21"/>
  <c r="L435" i="21"/>
  <c r="N458" i="21"/>
  <c r="M458" i="21"/>
  <c r="L458" i="21"/>
  <c r="N434" i="21"/>
  <c r="M434" i="21"/>
  <c r="L434" i="21"/>
  <c r="N174" i="21"/>
  <c r="M174" i="21"/>
  <c r="L174" i="21"/>
  <c r="N30" i="21"/>
  <c r="M30" i="21"/>
  <c r="L30" i="21"/>
  <c r="N205" i="21"/>
  <c r="M205" i="21"/>
  <c r="L205" i="21"/>
  <c r="N247" i="21"/>
  <c r="M247" i="21"/>
  <c r="L247" i="21"/>
  <c r="N226" i="21"/>
  <c r="M226" i="21"/>
  <c r="L226" i="21"/>
  <c r="N454" i="21"/>
  <c r="M454" i="21"/>
  <c r="L454" i="21"/>
  <c r="N396" i="21"/>
  <c r="M396" i="21"/>
  <c r="L396" i="21"/>
  <c r="N310" i="21"/>
  <c r="M310" i="21"/>
  <c r="L310" i="21"/>
  <c r="N137" i="21"/>
  <c r="M137" i="21"/>
  <c r="L137" i="21"/>
  <c r="N57" i="21"/>
  <c r="M57" i="21"/>
  <c r="L57" i="21"/>
  <c r="N15" i="21"/>
  <c r="M15" i="21"/>
  <c r="L15" i="21"/>
  <c r="M277" i="21"/>
  <c r="N277" i="21"/>
  <c r="L277" i="21"/>
  <c r="M276" i="21"/>
  <c r="N276" i="21"/>
  <c r="L276" i="21"/>
  <c r="M56" i="21"/>
  <c r="N56" i="21"/>
  <c r="L56" i="21"/>
  <c r="M13" i="21"/>
  <c r="N13" i="21"/>
  <c r="L13" i="21"/>
  <c r="M102" i="21"/>
  <c r="N102" i="21"/>
  <c r="L102" i="21"/>
  <c r="M165" i="21"/>
  <c r="N165" i="21"/>
  <c r="L165" i="21"/>
  <c r="M451" i="21"/>
  <c r="N451" i="21"/>
  <c r="L451" i="21"/>
  <c r="M305" i="21"/>
  <c r="N305" i="21"/>
  <c r="L305" i="21"/>
  <c r="M330" i="21"/>
  <c r="N330" i="21"/>
  <c r="L330" i="21"/>
  <c r="M79" i="21"/>
  <c r="N79" i="21"/>
  <c r="L79" i="21"/>
  <c r="M389" i="21"/>
  <c r="N389" i="21"/>
  <c r="L389" i="21"/>
  <c r="M133" i="21"/>
  <c r="N133" i="21"/>
  <c r="L133" i="21"/>
  <c r="M159" i="21"/>
  <c r="N159" i="21"/>
  <c r="L159" i="21"/>
  <c r="M195" i="21"/>
  <c r="N195" i="21"/>
  <c r="L195" i="21"/>
  <c r="M449" i="21"/>
  <c r="N449" i="21"/>
  <c r="L449" i="21"/>
  <c r="M263" i="21"/>
  <c r="N263" i="21"/>
  <c r="L263" i="21"/>
  <c r="M7" i="21"/>
  <c r="N7" i="21"/>
  <c r="L7" i="21"/>
  <c r="M418" i="21"/>
  <c r="N418" i="21"/>
  <c r="L418" i="21"/>
  <c r="M192" i="21"/>
  <c r="N192" i="21"/>
  <c r="L192" i="21"/>
  <c r="M299" i="21"/>
  <c r="N299" i="21"/>
  <c r="L299" i="21"/>
  <c r="M41" i="21"/>
  <c r="N41" i="21"/>
  <c r="L41" i="21"/>
  <c r="M189" i="21"/>
  <c r="N189" i="21"/>
  <c r="L189" i="21"/>
  <c r="M414" i="21"/>
  <c r="N414" i="21"/>
  <c r="L414" i="21"/>
  <c r="M73" i="21"/>
  <c r="N73" i="21"/>
  <c r="L73" i="21"/>
  <c r="M350" i="21"/>
  <c r="N350" i="21"/>
  <c r="L350" i="21"/>
  <c r="M2" i="21"/>
  <c r="N2" i="21"/>
  <c r="L2" i="21"/>
  <c r="M384" i="21"/>
  <c r="N384" i="21"/>
  <c r="L384" i="21"/>
  <c r="L154" i="21"/>
  <c r="L294" i="21"/>
  <c r="L70" i="21"/>
  <c r="L379" i="21"/>
  <c r="L344" i="21"/>
  <c r="L292" i="21"/>
  <c r="L219" i="21"/>
  <c r="L410" i="21"/>
  <c r="L403" i="21"/>
  <c r="L23" i="21"/>
  <c r="L215" i="21"/>
  <c r="L65" i="21"/>
  <c r="L318" i="21"/>
  <c r="L113" i="21"/>
  <c r="L63" i="21"/>
  <c r="L249" i="21"/>
  <c r="L285" i="21"/>
  <c r="L35" i="21"/>
  <c r="L397" i="21"/>
  <c r="L43" i="21"/>
  <c r="L427" i="21"/>
  <c r="L328" i="21"/>
  <c r="L382" i="21"/>
  <c r="L186" i="21"/>
  <c r="M364" i="21"/>
  <c r="N445" i="21"/>
  <c r="M445" i="21"/>
  <c r="N116" i="21"/>
  <c r="M116" i="21"/>
  <c r="N145" i="21"/>
  <c r="L145" i="21"/>
  <c r="M145" i="21"/>
  <c r="N60" i="21"/>
  <c r="L60" i="21"/>
  <c r="M60" i="21"/>
  <c r="N245" i="21"/>
  <c r="L245" i="21"/>
  <c r="M245" i="21"/>
  <c r="N409" i="21"/>
  <c r="L409" i="21"/>
  <c r="N129" i="21"/>
  <c r="M129" i="21"/>
  <c r="L129" i="21"/>
  <c r="N355" i="21"/>
  <c r="L355" i="21"/>
  <c r="M355" i="21"/>
  <c r="N295" i="21"/>
  <c r="M295" i="21"/>
  <c r="M380" i="21"/>
  <c r="N380" i="21"/>
  <c r="M221" i="21"/>
  <c r="N221" i="21"/>
  <c r="M125" i="21"/>
  <c r="N125" i="21"/>
  <c r="M442" i="21"/>
  <c r="N442" i="21"/>
  <c r="M181" i="21"/>
  <c r="N181" i="21"/>
  <c r="M342" i="21"/>
  <c r="N342" i="21"/>
  <c r="N149" i="21"/>
  <c r="M149" i="21"/>
  <c r="M216" i="21"/>
  <c r="N216" i="21"/>
  <c r="M438" i="21"/>
  <c r="N438" i="21"/>
  <c r="M214" i="21"/>
  <c r="N214" i="21"/>
  <c r="M64" i="21"/>
  <c r="N64" i="21"/>
  <c r="F436" i="21"/>
  <c r="S436" i="21" s="1"/>
  <c r="M436" i="21"/>
  <c r="N436" i="21"/>
  <c r="M112" i="21"/>
  <c r="N112" i="21"/>
  <c r="N372" i="21"/>
  <c r="M372" i="21"/>
  <c r="M371" i="21"/>
  <c r="N371" i="21"/>
  <c r="M398" i="21"/>
  <c r="N398" i="21"/>
  <c r="M173" i="21"/>
  <c r="L173" i="21"/>
  <c r="N173" i="21"/>
  <c r="M456" i="21"/>
  <c r="N456" i="21"/>
  <c r="L456" i="21"/>
  <c r="M246" i="21"/>
  <c r="N246" i="21"/>
  <c r="L246" i="21"/>
  <c r="M143" i="21"/>
  <c r="N143" i="21"/>
  <c r="L143" i="21"/>
  <c r="N453" i="21"/>
  <c r="M453" i="21"/>
  <c r="L453" i="21"/>
  <c r="M279" i="21"/>
  <c r="L279" i="21"/>
  <c r="M309" i="21"/>
  <c r="L309" i="21"/>
  <c r="N309" i="21"/>
  <c r="M136" i="21"/>
  <c r="L136" i="21"/>
  <c r="N136" i="21"/>
  <c r="M85" i="21"/>
  <c r="L85" i="21"/>
  <c r="N85" i="21"/>
  <c r="M333" i="21"/>
  <c r="N333" i="21"/>
  <c r="L333" i="21"/>
  <c r="M365" i="21"/>
  <c r="N365" i="21"/>
  <c r="L365" i="21"/>
  <c r="M275" i="21"/>
  <c r="N275" i="21"/>
  <c r="L275" i="21"/>
  <c r="M198" i="21"/>
  <c r="N198" i="21"/>
  <c r="L198" i="21"/>
  <c r="M242" i="21"/>
  <c r="L242" i="21"/>
  <c r="M101" i="21"/>
  <c r="L101" i="21"/>
  <c r="N101" i="21"/>
  <c r="M425" i="21"/>
  <c r="L425" i="21"/>
  <c r="N425" i="21"/>
  <c r="M391" i="21"/>
  <c r="L391" i="21"/>
  <c r="N391" i="21"/>
  <c r="M304" i="21"/>
  <c r="N304" i="21"/>
  <c r="L304" i="21"/>
  <c r="M390" i="21"/>
  <c r="N390" i="21"/>
  <c r="L390" i="21"/>
  <c r="M134" i="21"/>
  <c r="N134" i="21"/>
  <c r="L134" i="21"/>
  <c r="M239" i="21"/>
  <c r="N239" i="21"/>
  <c r="L239" i="21"/>
  <c r="M132" i="21"/>
  <c r="L132" i="21"/>
  <c r="M158" i="21"/>
  <c r="L158" i="21"/>
  <c r="N158" i="21"/>
  <c r="M388" i="21"/>
  <c r="L388" i="21"/>
  <c r="N388" i="21"/>
  <c r="M448" i="21"/>
  <c r="L448" i="21"/>
  <c r="N448" i="21"/>
  <c r="M237" i="21"/>
  <c r="N237" i="21"/>
  <c r="L237" i="21"/>
  <c r="M6" i="21"/>
  <c r="N6" i="21"/>
  <c r="L6" i="21"/>
  <c r="M356" i="21"/>
  <c r="N356" i="21"/>
  <c r="L356" i="21"/>
  <c r="M121" i="21"/>
  <c r="N121" i="21"/>
  <c r="L121" i="21"/>
  <c r="M298" i="21"/>
  <c r="L298" i="21"/>
  <c r="M347" i="21"/>
  <c r="L347" i="21"/>
  <c r="N347" i="21"/>
  <c r="M91" i="21"/>
  <c r="L91" i="21"/>
  <c r="N91" i="21"/>
  <c r="M46" i="21"/>
  <c r="L46" i="21"/>
  <c r="N46" i="21"/>
  <c r="M447" i="21"/>
  <c r="N447" i="21"/>
  <c r="L447" i="21"/>
  <c r="M39" i="21"/>
  <c r="N39" i="21"/>
  <c r="L39" i="21"/>
  <c r="M229" i="21"/>
  <c r="N229" i="21"/>
  <c r="L229" i="21"/>
  <c r="M37" i="21"/>
  <c r="N37" i="21"/>
  <c r="L37" i="21"/>
  <c r="K258" i="21"/>
  <c r="L445" i="21"/>
  <c r="L293" i="21"/>
  <c r="L222" i="21"/>
  <c r="L343" i="21"/>
  <c r="L291" i="21"/>
  <c r="L228" i="21"/>
  <c r="L116" i="21"/>
  <c r="L253" i="21"/>
  <c r="L340" i="21"/>
  <c r="L22" i="21"/>
  <c r="L317" i="21"/>
  <c r="L212" i="21"/>
  <c r="L373" i="21"/>
  <c r="L372" i="21"/>
  <c r="L284" i="21"/>
  <c r="L207" i="21"/>
  <c r="L18" i="21"/>
  <c r="L203" i="21"/>
  <c r="L167" i="21"/>
  <c r="L162" i="21"/>
  <c r="L48" i="21"/>
  <c r="L44" i="21"/>
  <c r="M210" i="21"/>
  <c r="M409" i="21"/>
  <c r="N132" i="21"/>
  <c r="N127" i="21"/>
  <c r="M127" i="21"/>
  <c r="N252" i="21"/>
  <c r="M252" i="21"/>
  <c r="N283" i="21"/>
  <c r="L283" i="21"/>
  <c r="M283" i="21"/>
  <c r="N430" i="21"/>
  <c r="L430" i="21"/>
  <c r="M430" i="21"/>
  <c r="N272" i="21"/>
  <c r="M272" i="21"/>
  <c r="L272" i="21"/>
  <c r="N52" i="21"/>
  <c r="L52" i="21"/>
  <c r="M52" i="21"/>
  <c r="N357" i="21"/>
  <c r="L357" i="21"/>
  <c r="M357" i="21"/>
  <c r="N259" i="21"/>
  <c r="L259" i="21"/>
  <c r="M259" i="21"/>
  <c r="F71" i="21"/>
  <c r="S71" i="21" s="1"/>
  <c r="N71" i="21"/>
  <c r="N444" i="21"/>
  <c r="N119" i="21"/>
  <c r="N68" i="21"/>
  <c r="F404" i="21"/>
  <c r="S404" i="21" s="1"/>
  <c r="N404" i="21"/>
  <c r="F341" i="21"/>
  <c r="S341" i="21" s="1"/>
  <c r="N341" i="21"/>
  <c r="F148" i="21"/>
  <c r="S148" i="21" s="1"/>
  <c r="N148" i="21"/>
  <c r="N375" i="21"/>
  <c r="N250" i="21"/>
  <c r="N147" i="21"/>
  <c r="N20" i="21"/>
  <c r="N62" i="21"/>
  <c r="N144" i="21"/>
  <c r="L144" i="21"/>
  <c r="N369" i="21"/>
  <c r="L369" i="21"/>
  <c r="N313" i="21"/>
  <c r="L313" i="21"/>
  <c r="N142" i="21"/>
  <c r="L142" i="21"/>
  <c r="N16" i="21"/>
  <c r="L16" i="21"/>
  <c r="N335" i="21"/>
  <c r="L335" i="21"/>
  <c r="N308" i="21"/>
  <c r="L308" i="21"/>
  <c r="N135" i="21"/>
  <c r="L135" i="21"/>
  <c r="N84" i="21"/>
  <c r="L84" i="21"/>
  <c r="N42" i="21"/>
  <c r="L42" i="21"/>
  <c r="N169" i="21"/>
  <c r="L169" i="21"/>
  <c r="M169" i="21"/>
  <c r="N274" i="21"/>
  <c r="M274" i="21"/>
  <c r="L274" i="21"/>
  <c r="N197" i="21"/>
  <c r="L197" i="21"/>
  <c r="M197" i="21"/>
  <c r="N82" i="21"/>
  <c r="L82" i="21"/>
  <c r="M82" i="21"/>
  <c r="N100" i="21"/>
  <c r="M100" i="21"/>
  <c r="L100" i="21"/>
  <c r="M362" i="21"/>
  <c r="N362" i="21"/>
  <c r="L362" i="21"/>
  <c r="M53" i="21"/>
  <c r="N53" i="21"/>
  <c r="L53" i="21"/>
  <c r="M303" i="21"/>
  <c r="N303" i="21"/>
  <c r="L303" i="21"/>
  <c r="M240" i="21"/>
  <c r="N240" i="21"/>
  <c r="L240" i="21"/>
  <c r="M10" i="21"/>
  <c r="N10" i="21"/>
  <c r="L10" i="21"/>
  <c r="M98" i="21"/>
  <c r="N98" i="21"/>
  <c r="L98" i="21"/>
  <c r="M131" i="21"/>
  <c r="N131" i="21"/>
  <c r="L131" i="21"/>
  <c r="M157" i="21"/>
  <c r="N157" i="21"/>
  <c r="L157" i="21"/>
  <c r="M238" i="21"/>
  <c r="N238" i="21"/>
  <c r="L238" i="21"/>
  <c r="M327" i="21"/>
  <c r="N327" i="21"/>
  <c r="L327" i="21"/>
  <c r="M77" i="21"/>
  <c r="N77" i="21"/>
  <c r="L77" i="21"/>
  <c r="M419" i="21"/>
  <c r="N419" i="21"/>
  <c r="L419" i="21"/>
  <c r="M49" i="21"/>
  <c r="N49" i="21"/>
  <c r="L49" i="21"/>
  <c r="M416" i="21"/>
  <c r="N416" i="21"/>
  <c r="L416" i="21"/>
  <c r="M33" i="21"/>
  <c r="N33" i="21"/>
  <c r="L33" i="21"/>
  <c r="M415" i="21"/>
  <c r="N415" i="21"/>
  <c r="L415" i="21"/>
  <c r="M261" i="21"/>
  <c r="N261" i="21"/>
  <c r="L261" i="21"/>
  <c r="M352" i="21"/>
  <c r="N352" i="21"/>
  <c r="L352" i="21"/>
  <c r="M188" i="21"/>
  <c r="N188" i="21"/>
  <c r="L188" i="21"/>
  <c r="M187" i="21"/>
  <c r="N187" i="21"/>
  <c r="L187" i="21"/>
  <c r="M296" i="21"/>
  <c r="N296" i="21"/>
  <c r="L296" i="21"/>
  <c r="M185" i="21"/>
  <c r="N185" i="21"/>
  <c r="L185" i="21"/>
  <c r="L223" i="21"/>
  <c r="L153" i="21"/>
  <c r="L32" i="21"/>
  <c r="L184" i="21"/>
  <c r="L443" i="21"/>
  <c r="L220" i="21"/>
  <c r="L290" i="21"/>
  <c r="L180" i="21"/>
  <c r="L115" i="21"/>
  <c r="L440" i="21"/>
  <c r="L339" i="21"/>
  <c r="L178" i="21"/>
  <c r="L251" i="21"/>
  <c r="L213" i="21"/>
  <c r="L123" i="21"/>
  <c r="L31" i="21"/>
  <c r="L20" i="21"/>
  <c r="L282" i="21"/>
  <c r="L457" i="21"/>
  <c r="L109" i="21"/>
  <c r="L171" i="21"/>
  <c r="L363" i="21"/>
  <c r="L128" i="21"/>
  <c r="L387" i="21"/>
  <c r="M71" i="21"/>
  <c r="M148" i="21"/>
  <c r="M20" i="21"/>
  <c r="M16" i="21"/>
  <c r="M155" i="21"/>
  <c r="N298" i="21"/>
  <c r="K152" i="21"/>
  <c r="I152" i="21"/>
  <c r="J152" i="21"/>
  <c r="F152" i="21"/>
  <c r="S152" i="21" s="1"/>
  <c r="K69" i="21"/>
  <c r="J69" i="21"/>
  <c r="F69" i="21"/>
  <c r="S69" i="21" s="1"/>
  <c r="K183" i="21"/>
  <c r="I183" i="21"/>
  <c r="J183" i="21"/>
  <c r="F183" i="21"/>
  <c r="S183" i="21" s="1"/>
  <c r="K405" i="21"/>
  <c r="I405" i="21"/>
  <c r="J405" i="21"/>
  <c r="F405" i="21"/>
  <c r="S405" i="21" s="1"/>
  <c r="K118" i="21"/>
  <c r="I118" i="21"/>
  <c r="J118" i="21"/>
  <c r="F118" i="21"/>
  <c r="S118" i="21" s="1"/>
  <c r="K377" i="21"/>
  <c r="I377" i="21"/>
  <c r="J377" i="21"/>
  <c r="F377" i="21"/>
  <c r="S377" i="21" s="1"/>
  <c r="K114" i="21"/>
  <c r="I114" i="21"/>
  <c r="J114" i="21"/>
  <c r="F114" i="21"/>
  <c r="S114" i="21" s="1"/>
  <c r="K439" i="21"/>
  <c r="I439" i="21"/>
  <c r="J439" i="21"/>
  <c r="F439" i="21"/>
  <c r="S439" i="21" s="1"/>
  <c r="K338" i="21"/>
  <c r="I338" i="21"/>
  <c r="J338" i="21"/>
  <c r="F338" i="21"/>
  <c r="S338" i="21" s="1"/>
  <c r="K177" i="21"/>
  <c r="I177" i="21"/>
  <c r="J177" i="21"/>
  <c r="F177" i="21"/>
  <c r="S177" i="21" s="1"/>
  <c r="K288" i="21"/>
  <c r="I288" i="21"/>
  <c r="J288" i="21"/>
  <c r="F288" i="21"/>
  <c r="S288" i="21" s="1"/>
  <c r="K124" i="21"/>
  <c r="I124" i="21"/>
  <c r="J124" i="21"/>
  <c r="K460" i="21"/>
  <c r="I460" i="21"/>
  <c r="J460" i="21"/>
  <c r="F460" i="21"/>
  <c r="S460" i="21" s="1"/>
  <c r="K373" i="21"/>
  <c r="I373" i="21"/>
  <c r="J373" i="21"/>
  <c r="F373" i="21"/>
  <c r="S373" i="21" s="1"/>
  <c r="K122" i="21"/>
  <c r="I122" i="21"/>
  <c r="J122" i="21"/>
  <c r="K314" i="21"/>
  <c r="I314" i="21"/>
  <c r="J314" i="21"/>
  <c r="F314" i="21"/>
  <c r="S314" i="21" s="1"/>
  <c r="K281" i="21"/>
  <c r="I281" i="21"/>
  <c r="J281" i="21"/>
  <c r="F281" i="21"/>
  <c r="S281" i="21" s="1"/>
  <c r="K207" i="21"/>
  <c r="I207" i="21"/>
  <c r="J207" i="21"/>
  <c r="F207" i="21"/>
  <c r="S207" i="21" s="1"/>
  <c r="K370" i="21"/>
  <c r="I370" i="21"/>
  <c r="J370" i="21"/>
  <c r="F370" i="21"/>
  <c r="S370" i="21" s="1"/>
  <c r="K18" i="21"/>
  <c r="I18" i="21"/>
  <c r="J18" i="21"/>
  <c r="F18" i="21"/>
  <c r="S18" i="21" s="1"/>
  <c r="K172" i="21"/>
  <c r="I172" i="21"/>
  <c r="J172" i="21"/>
  <c r="F172" i="21"/>
  <c r="S172" i="21" s="1"/>
  <c r="K455" i="21"/>
  <c r="I455" i="21"/>
  <c r="J455" i="21"/>
  <c r="F455" i="21"/>
  <c r="S455" i="21" s="1"/>
  <c r="K87" i="21"/>
  <c r="I87" i="21"/>
  <c r="J87" i="21"/>
  <c r="F87" i="21"/>
  <c r="S87" i="21" s="1"/>
  <c r="K203" i="21"/>
  <c r="I203" i="21"/>
  <c r="J203" i="21"/>
  <c r="F203" i="21"/>
  <c r="S203" i="21" s="1"/>
  <c r="K334" i="21"/>
  <c r="I334" i="21"/>
  <c r="J334" i="21"/>
  <c r="F334" i="21"/>
  <c r="S334" i="21" s="1"/>
  <c r="K139" i="21"/>
  <c r="I139" i="21"/>
  <c r="J139" i="21"/>
  <c r="F139" i="21"/>
  <c r="S139" i="21" s="1"/>
  <c r="K395" i="21"/>
  <c r="I395" i="21"/>
  <c r="J395" i="21"/>
  <c r="F395" i="21"/>
  <c r="S395" i="21" s="1"/>
  <c r="K170" i="21"/>
  <c r="I170" i="21"/>
  <c r="J170" i="21"/>
  <c r="F170" i="21"/>
  <c r="S170" i="21" s="1"/>
  <c r="K225" i="21"/>
  <c r="I225" i="21"/>
  <c r="J225" i="21"/>
  <c r="F225" i="21"/>
  <c r="S225" i="21" s="1"/>
  <c r="K104" i="21"/>
  <c r="I104" i="21"/>
  <c r="J104" i="21"/>
  <c r="F104" i="21"/>
  <c r="S104" i="21" s="1"/>
  <c r="K199" i="21"/>
  <c r="J199" i="21"/>
  <c r="I199" i="21"/>
  <c r="F199" i="21"/>
  <c r="S199" i="21" s="1"/>
  <c r="K166" i="21"/>
  <c r="I166" i="21"/>
  <c r="J166" i="21"/>
  <c r="F166" i="21"/>
  <c r="S166" i="21" s="1"/>
  <c r="K426" i="21"/>
  <c r="I426" i="21"/>
  <c r="J426" i="21"/>
  <c r="F426" i="21"/>
  <c r="S426" i="21" s="1"/>
  <c r="K241" i="21"/>
  <c r="I241" i="21"/>
  <c r="J241" i="21"/>
  <c r="F241" i="21"/>
  <c r="S241" i="21" s="1"/>
  <c r="K80" i="21"/>
  <c r="J80" i="21"/>
  <c r="I80" i="21"/>
  <c r="F80" i="21"/>
  <c r="S80" i="21" s="1"/>
  <c r="K361" i="21"/>
  <c r="I361" i="21"/>
  <c r="J361" i="21"/>
  <c r="F361" i="21"/>
  <c r="S361" i="21" s="1"/>
  <c r="K270" i="21"/>
  <c r="I270" i="21"/>
  <c r="J270" i="21"/>
  <c r="F270" i="21"/>
  <c r="S270" i="21" s="1"/>
  <c r="K163" i="21"/>
  <c r="I163" i="21"/>
  <c r="J163" i="21"/>
  <c r="F163" i="21"/>
  <c r="S163" i="21" s="1"/>
  <c r="K450" i="21"/>
  <c r="J450" i="21"/>
  <c r="I450" i="21"/>
  <c r="F450" i="21"/>
  <c r="S450" i="21" s="1"/>
  <c r="K51" i="21"/>
  <c r="J51" i="21"/>
  <c r="F51" i="21"/>
  <c r="S51" i="21" s="1"/>
  <c r="K161" i="21"/>
  <c r="I161" i="21"/>
  <c r="J161" i="21"/>
  <c r="F161" i="21"/>
  <c r="S161" i="21" s="1"/>
  <c r="K268" i="21"/>
  <c r="I268" i="21"/>
  <c r="J268" i="21"/>
  <c r="F268" i="21"/>
  <c r="S268" i="21" s="1"/>
  <c r="K421" i="21"/>
  <c r="J421" i="21"/>
  <c r="I421" i="21"/>
  <c r="F421" i="21"/>
  <c r="S421" i="21" s="1"/>
  <c r="K265" i="21"/>
  <c r="I265" i="21"/>
  <c r="J265" i="21"/>
  <c r="F265" i="21"/>
  <c r="S265" i="21" s="1"/>
  <c r="K325" i="21"/>
  <c r="I325" i="21"/>
  <c r="J325" i="21"/>
  <c r="F325" i="21"/>
  <c r="S325" i="21" s="1"/>
  <c r="K76" i="21"/>
  <c r="I76" i="21"/>
  <c r="J76" i="21"/>
  <c r="F76" i="21"/>
  <c r="S76" i="21" s="1"/>
  <c r="K93" i="21"/>
  <c r="J93" i="21"/>
  <c r="F93" i="21"/>
  <c r="S93" i="21" s="1"/>
  <c r="K233" i="21"/>
  <c r="I233" i="21"/>
  <c r="J233" i="21"/>
  <c r="F233" i="21"/>
  <c r="S233" i="21" s="1"/>
  <c r="K191" i="21"/>
  <c r="I191" i="21"/>
  <c r="J191" i="21"/>
  <c r="F191" i="21"/>
  <c r="S191" i="21" s="1"/>
  <c r="K190" i="21"/>
  <c r="I190" i="21"/>
  <c r="J190" i="21"/>
  <c r="F190" i="21"/>
  <c r="S190" i="21" s="1"/>
  <c r="K232" i="21"/>
  <c r="I232" i="21"/>
  <c r="J232" i="21"/>
  <c r="F232" i="21"/>
  <c r="S232" i="21" s="1"/>
  <c r="K3" i="21"/>
  <c r="I3" i="21"/>
  <c r="J3" i="21"/>
  <c r="F3" i="21"/>
  <c r="S3" i="21" s="1"/>
  <c r="K230" i="21"/>
  <c r="I230" i="21"/>
  <c r="J230" i="21"/>
  <c r="F230" i="21"/>
  <c r="S230" i="21" s="1"/>
  <c r="K412" i="21"/>
  <c r="I412" i="21"/>
  <c r="J412" i="21"/>
  <c r="F412" i="21"/>
  <c r="S412" i="21" s="1"/>
  <c r="K120" i="21"/>
  <c r="I120" i="21"/>
  <c r="J120" i="21"/>
  <c r="F120" i="21"/>
  <c r="K36" i="21"/>
  <c r="I36" i="21"/>
  <c r="J36" i="21"/>
  <c r="F36" i="21"/>
  <c r="F68" i="21"/>
  <c r="S68" i="21" s="1"/>
  <c r="F167" i="21"/>
  <c r="S167" i="21" s="1"/>
  <c r="K322" i="21"/>
  <c r="I322" i="21"/>
  <c r="J322" i="21"/>
  <c r="F322" i="21"/>
  <c r="S322" i="21" s="1"/>
  <c r="K257" i="21"/>
  <c r="I257" i="21"/>
  <c r="J257" i="21"/>
  <c r="F257" i="21"/>
  <c r="S257" i="21" s="1"/>
  <c r="K151" i="21"/>
  <c r="I151" i="21"/>
  <c r="J151" i="21"/>
  <c r="F151" i="21"/>
  <c r="S151" i="21" s="1"/>
  <c r="K406" i="21"/>
  <c r="I406" i="21"/>
  <c r="J406" i="21"/>
  <c r="F406" i="21"/>
  <c r="S406" i="21" s="1"/>
  <c r="K321" i="21"/>
  <c r="I321" i="21"/>
  <c r="J321" i="21"/>
  <c r="F321" i="21"/>
  <c r="S321" i="21" s="1"/>
  <c r="K182" i="21"/>
  <c r="I182" i="21"/>
  <c r="J182" i="21"/>
  <c r="F182" i="21"/>
  <c r="S182" i="21" s="1"/>
  <c r="K254" i="21"/>
  <c r="I254" i="21"/>
  <c r="J254" i="21"/>
  <c r="F254" i="21"/>
  <c r="S254" i="21" s="1"/>
  <c r="K117" i="21"/>
  <c r="I117" i="21"/>
  <c r="J117" i="21"/>
  <c r="F117" i="21"/>
  <c r="S117" i="21" s="1"/>
  <c r="K441" i="21"/>
  <c r="I441" i="21"/>
  <c r="J441" i="21"/>
  <c r="F441" i="21"/>
  <c r="S441" i="21" s="1"/>
  <c r="K24" i="21"/>
  <c r="I24" i="21"/>
  <c r="J24" i="21"/>
  <c r="F24" i="21"/>
  <c r="S24" i="21" s="1"/>
  <c r="K179" i="21"/>
  <c r="I179" i="21"/>
  <c r="J179" i="21"/>
  <c r="F179" i="21"/>
  <c r="S179" i="21" s="1"/>
  <c r="K320" i="21"/>
  <c r="I320" i="21"/>
  <c r="J320" i="21"/>
  <c r="F320" i="21"/>
  <c r="S320" i="21" s="1"/>
  <c r="K176" i="21"/>
  <c r="I176" i="21"/>
  <c r="J176" i="21"/>
  <c r="F176" i="21"/>
  <c r="S176" i="21" s="1"/>
  <c r="K287" i="21"/>
  <c r="I287" i="21"/>
  <c r="J287" i="21"/>
  <c r="F287" i="21"/>
  <c r="S287" i="21" s="1"/>
  <c r="K374" i="21"/>
  <c r="I374" i="21"/>
  <c r="J374" i="21"/>
  <c r="F374" i="21"/>
  <c r="S374" i="21" s="1"/>
  <c r="K401" i="21"/>
  <c r="I401" i="21"/>
  <c r="J401" i="21"/>
  <c r="F401" i="21"/>
  <c r="S401" i="21" s="1"/>
  <c r="K31" i="21"/>
  <c r="I31" i="21"/>
  <c r="J31" i="21"/>
  <c r="F31" i="21"/>
  <c r="S31" i="21" s="1"/>
  <c r="K249" i="21"/>
  <c r="I249" i="21"/>
  <c r="J249" i="21"/>
  <c r="F249" i="21"/>
  <c r="S249" i="21" s="1"/>
  <c r="K383" i="21"/>
  <c r="I383" i="21"/>
  <c r="J383" i="21"/>
  <c r="F383" i="21"/>
  <c r="S383" i="21" s="1"/>
  <c r="K111" i="21"/>
  <c r="I111" i="21"/>
  <c r="J111" i="21"/>
  <c r="F111" i="21"/>
  <c r="S111" i="21" s="1"/>
  <c r="K457" i="21"/>
  <c r="I457" i="21"/>
  <c r="J457" i="21"/>
  <c r="F457" i="21"/>
  <c r="S457" i="21" s="1"/>
  <c r="K61" i="21"/>
  <c r="J61" i="21"/>
  <c r="F61" i="21"/>
  <c r="S61" i="21" s="1"/>
  <c r="K248" i="21"/>
  <c r="I248" i="21"/>
  <c r="J248" i="21"/>
  <c r="F248" i="21"/>
  <c r="S248" i="21" s="1"/>
  <c r="K17" i="21"/>
  <c r="I17" i="21"/>
  <c r="J17" i="21"/>
  <c r="F17" i="21"/>
  <c r="S17" i="21" s="1"/>
  <c r="K204" i="21"/>
  <c r="I204" i="21"/>
  <c r="J204" i="21"/>
  <c r="F204" i="21"/>
  <c r="S204" i="21" s="1"/>
  <c r="K368" i="21"/>
  <c r="I368" i="21"/>
  <c r="F368" i="21"/>
  <c r="S368" i="21" s="1"/>
  <c r="K312" i="21"/>
  <c r="I312" i="21"/>
  <c r="J312" i="21"/>
  <c r="F312" i="21"/>
  <c r="S312" i="21" s="1"/>
  <c r="K311" i="21"/>
  <c r="I311" i="21"/>
  <c r="F311" i="21"/>
  <c r="S311" i="21" s="1"/>
  <c r="J311" i="21"/>
  <c r="K138" i="21"/>
  <c r="I138" i="21"/>
  <c r="J138" i="21"/>
  <c r="F138" i="21"/>
  <c r="S138" i="21" s="1"/>
  <c r="K278" i="21"/>
  <c r="I278" i="21"/>
  <c r="J278" i="21"/>
  <c r="F278" i="21"/>
  <c r="S278" i="21" s="1"/>
  <c r="K244" i="21"/>
  <c r="I244" i="21"/>
  <c r="J244" i="21"/>
  <c r="F244" i="21"/>
  <c r="S244" i="21" s="1"/>
  <c r="K428" i="21"/>
  <c r="I428" i="21"/>
  <c r="J428" i="21"/>
  <c r="F428" i="21"/>
  <c r="S428" i="21" s="1"/>
  <c r="K393" i="21"/>
  <c r="I393" i="21"/>
  <c r="J393" i="21"/>
  <c r="F393" i="21"/>
  <c r="S393" i="21" s="1"/>
  <c r="K364" i="21"/>
  <c r="I364" i="21"/>
  <c r="J364" i="21"/>
  <c r="F364" i="21"/>
  <c r="S364" i="21" s="1"/>
  <c r="K392" i="21"/>
  <c r="I392" i="21"/>
  <c r="J392" i="21"/>
  <c r="F392" i="21"/>
  <c r="S392" i="21" s="1"/>
  <c r="K72" i="21"/>
  <c r="I72" i="21"/>
  <c r="F72" i="21"/>
  <c r="J72" i="21"/>
  <c r="K452" i="21"/>
  <c r="I452" i="21"/>
  <c r="J452" i="21"/>
  <c r="F452" i="21"/>
  <c r="S452" i="21" s="1"/>
  <c r="K306" i="21"/>
  <c r="I306" i="21"/>
  <c r="J306" i="21"/>
  <c r="F306" i="21"/>
  <c r="S306" i="21" s="1"/>
  <c r="K11" i="21"/>
  <c r="I11" i="21"/>
  <c r="F11" i="21"/>
  <c r="S11" i="21" s="1"/>
  <c r="J11" i="21"/>
  <c r="K269" i="21"/>
  <c r="I269" i="21"/>
  <c r="J269" i="21"/>
  <c r="F269" i="21"/>
  <c r="S269" i="21" s="1"/>
  <c r="K360" i="21"/>
  <c r="I360" i="21"/>
  <c r="J360" i="21"/>
  <c r="F360" i="21"/>
  <c r="S360" i="21" s="1"/>
  <c r="K408" i="21"/>
  <c r="I408" i="21"/>
  <c r="J408" i="21"/>
  <c r="F408" i="21"/>
  <c r="S408" i="21" s="1"/>
  <c r="K9" i="21"/>
  <c r="I9" i="21"/>
  <c r="J9" i="21"/>
  <c r="F9" i="21"/>
  <c r="S9" i="21" s="1"/>
  <c r="K160" i="21"/>
  <c r="I160" i="21"/>
  <c r="J160" i="21"/>
  <c r="F160" i="21"/>
  <c r="S160" i="21" s="1"/>
  <c r="K267" i="21"/>
  <c r="I267" i="21"/>
  <c r="J267" i="21"/>
  <c r="F267" i="21"/>
  <c r="S267" i="21" s="1"/>
  <c r="K50" i="21"/>
  <c r="J50" i="21"/>
  <c r="F50" i="21"/>
  <c r="S50" i="21" s="1"/>
  <c r="K264" i="21"/>
  <c r="I264" i="21"/>
  <c r="J264" i="21"/>
  <c r="F264" i="21"/>
  <c r="S264" i="21" s="1"/>
  <c r="K8" i="21"/>
  <c r="I8" i="21"/>
  <c r="J8" i="21"/>
  <c r="F8" i="21"/>
  <c r="S8" i="21" s="1"/>
  <c r="K324" i="21"/>
  <c r="I324" i="21"/>
  <c r="J324" i="21"/>
  <c r="F324" i="21"/>
  <c r="S324" i="21" s="1"/>
  <c r="K235" i="21"/>
  <c r="I235" i="21"/>
  <c r="J235" i="21"/>
  <c r="F235" i="21"/>
  <c r="S235" i="21" s="1"/>
  <c r="K75" i="21"/>
  <c r="I75" i="21"/>
  <c r="J75" i="21"/>
  <c r="F75" i="21"/>
  <c r="S75" i="21" s="1"/>
  <c r="K262" i="21"/>
  <c r="I262" i="21"/>
  <c r="J262" i="21"/>
  <c r="F262" i="21"/>
  <c r="S262" i="21" s="1"/>
  <c r="K346" i="21"/>
  <c r="I346" i="21"/>
  <c r="J346" i="21"/>
  <c r="F346" i="21"/>
  <c r="S346" i="21" s="1"/>
  <c r="K353" i="21"/>
  <c r="I353" i="21"/>
  <c r="J353" i="21"/>
  <c r="F353" i="21"/>
  <c r="S353" i="21" s="1"/>
  <c r="K297" i="21"/>
  <c r="I297" i="21"/>
  <c r="J297" i="21"/>
  <c r="F297" i="21"/>
  <c r="S297" i="21" s="1"/>
  <c r="K345" i="21"/>
  <c r="I345" i="21"/>
  <c r="J345" i="21"/>
  <c r="F345" i="21"/>
  <c r="K45" i="21"/>
  <c r="I45" i="21"/>
  <c r="J45" i="21"/>
  <c r="F45" i="21"/>
  <c r="S45" i="21" s="1"/>
  <c r="K446" i="21"/>
  <c r="I446" i="21"/>
  <c r="J446" i="21"/>
  <c r="F446" i="21"/>
  <c r="F122" i="21"/>
  <c r="S122" i="21" s="1"/>
  <c r="F162" i="21"/>
  <c r="S162" i="21" s="1"/>
  <c r="K381" i="21"/>
  <c r="I381" i="21"/>
  <c r="J381" i="21"/>
  <c r="F381" i="21"/>
  <c r="S381" i="21" s="1"/>
  <c r="K150" i="21"/>
  <c r="I150" i="21"/>
  <c r="J150" i="21"/>
  <c r="F150" i="21"/>
  <c r="S150" i="21" s="1"/>
  <c r="K256" i="21"/>
  <c r="I256" i="21"/>
  <c r="J256" i="21"/>
  <c r="F256" i="21"/>
  <c r="S256" i="21" s="1"/>
  <c r="K255" i="21"/>
  <c r="I255" i="21"/>
  <c r="J255" i="21"/>
  <c r="F255" i="21"/>
  <c r="S255" i="21" s="1"/>
  <c r="K126" i="21"/>
  <c r="I126" i="21"/>
  <c r="J126" i="21"/>
  <c r="F126" i="21"/>
  <c r="S126" i="21" s="1"/>
  <c r="K378" i="21"/>
  <c r="I378" i="21"/>
  <c r="J378" i="21"/>
  <c r="F378" i="21"/>
  <c r="S378" i="21" s="1"/>
  <c r="K25" i="21"/>
  <c r="I25" i="21"/>
  <c r="J25" i="21"/>
  <c r="F25" i="21"/>
  <c r="S25" i="21" s="1"/>
  <c r="K67" i="21"/>
  <c r="J67" i="21"/>
  <c r="F67" i="21"/>
  <c r="S67" i="21" s="1"/>
  <c r="K218" i="21"/>
  <c r="I218" i="21"/>
  <c r="J218" i="21"/>
  <c r="F218" i="21"/>
  <c r="S218" i="21" s="1"/>
  <c r="K376" i="21"/>
  <c r="I376" i="21"/>
  <c r="J376" i="21"/>
  <c r="F376" i="21"/>
  <c r="S376" i="21" s="1"/>
  <c r="K289" i="21"/>
  <c r="I289" i="21"/>
  <c r="J289" i="21"/>
  <c r="F289" i="21"/>
  <c r="S289" i="21" s="1"/>
  <c r="K175" i="21"/>
  <c r="I175" i="21"/>
  <c r="J175" i="21"/>
  <c r="F175" i="21"/>
  <c r="S175" i="21" s="1"/>
  <c r="K286" i="21"/>
  <c r="I286" i="21"/>
  <c r="J286" i="21"/>
  <c r="F286" i="21"/>
  <c r="S286" i="21" s="1"/>
  <c r="K437" i="21"/>
  <c r="I437" i="21"/>
  <c r="J437" i="21"/>
  <c r="F437" i="21"/>
  <c r="S437" i="21" s="1"/>
  <c r="K211" i="21"/>
  <c r="I211" i="21"/>
  <c r="J211" i="21"/>
  <c r="F211" i="21"/>
  <c r="S211" i="21" s="1"/>
  <c r="K21" i="21"/>
  <c r="I21" i="21"/>
  <c r="J21" i="21"/>
  <c r="F21" i="21"/>
  <c r="S21" i="21" s="1"/>
  <c r="K435" i="21"/>
  <c r="I435" i="21"/>
  <c r="J435" i="21"/>
  <c r="F435" i="21"/>
  <c r="S435" i="21" s="1"/>
  <c r="K458" i="21"/>
  <c r="I458" i="21"/>
  <c r="J458" i="21"/>
  <c r="F458" i="21"/>
  <c r="S458" i="21" s="1"/>
  <c r="K434" i="21"/>
  <c r="I434" i="21"/>
  <c r="J434" i="21"/>
  <c r="F434" i="21"/>
  <c r="S434" i="21" s="1"/>
  <c r="K174" i="21"/>
  <c r="I174" i="21"/>
  <c r="J174" i="21"/>
  <c r="F174" i="21"/>
  <c r="S174" i="21" s="1"/>
  <c r="K30" i="21"/>
  <c r="I30" i="21"/>
  <c r="J30" i="21"/>
  <c r="F30" i="21"/>
  <c r="S30" i="21" s="1"/>
  <c r="K205" i="21"/>
  <c r="I205" i="21"/>
  <c r="J205" i="21"/>
  <c r="F205" i="21"/>
  <c r="S205" i="21" s="1"/>
  <c r="K247" i="21"/>
  <c r="J247" i="21"/>
  <c r="I247" i="21"/>
  <c r="F247" i="21"/>
  <c r="S247" i="21" s="1"/>
  <c r="K226" i="21"/>
  <c r="J226" i="21"/>
  <c r="I226" i="21"/>
  <c r="F226" i="21"/>
  <c r="S226" i="21" s="1"/>
  <c r="K454" i="21"/>
  <c r="J454" i="21"/>
  <c r="I454" i="21"/>
  <c r="F454" i="21"/>
  <c r="S454" i="21" s="1"/>
  <c r="K396" i="21"/>
  <c r="J396" i="21"/>
  <c r="I396" i="21"/>
  <c r="F396" i="21"/>
  <c r="S396" i="21" s="1"/>
  <c r="K310" i="21"/>
  <c r="J310" i="21"/>
  <c r="I310" i="21"/>
  <c r="F310" i="21"/>
  <c r="S310" i="21" s="1"/>
  <c r="K137" i="21"/>
  <c r="J137" i="21"/>
  <c r="I137" i="21"/>
  <c r="F137" i="21"/>
  <c r="S137" i="21" s="1"/>
  <c r="K57" i="21"/>
  <c r="J57" i="21"/>
  <c r="F57" i="21"/>
  <c r="S57" i="21" s="1"/>
  <c r="K15" i="21"/>
  <c r="J15" i="21"/>
  <c r="I15" i="21"/>
  <c r="F15" i="21"/>
  <c r="S15" i="21" s="1"/>
  <c r="K277" i="21"/>
  <c r="I277" i="21"/>
  <c r="J277" i="21"/>
  <c r="F277" i="21"/>
  <c r="S277" i="21" s="1"/>
  <c r="K276" i="21"/>
  <c r="J276" i="21"/>
  <c r="I276" i="21"/>
  <c r="F276" i="21"/>
  <c r="S276" i="21" s="1"/>
  <c r="K56" i="21"/>
  <c r="J56" i="21"/>
  <c r="F56" i="21"/>
  <c r="S56" i="21" s="1"/>
  <c r="K13" i="21"/>
  <c r="J13" i="21"/>
  <c r="I13" i="21"/>
  <c r="F13" i="21"/>
  <c r="S13" i="21" s="1"/>
  <c r="K102" i="21"/>
  <c r="I102" i="21"/>
  <c r="J102" i="21"/>
  <c r="F102" i="21"/>
  <c r="S102" i="21" s="1"/>
  <c r="K165" i="21"/>
  <c r="J165" i="21"/>
  <c r="I165" i="21"/>
  <c r="F165" i="21"/>
  <c r="S165" i="21" s="1"/>
  <c r="K451" i="21"/>
  <c r="J451" i="21"/>
  <c r="I451" i="21"/>
  <c r="F451" i="21"/>
  <c r="S451" i="21" s="1"/>
  <c r="K305" i="21"/>
  <c r="J305" i="21"/>
  <c r="I305" i="21"/>
  <c r="F305" i="21"/>
  <c r="S305" i="21" s="1"/>
  <c r="K330" i="21"/>
  <c r="I330" i="21"/>
  <c r="J330" i="21"/>
  <c r="F330" i="21"/>
  <c r="S330" i="21" s="1"/>
  <c r="K79" i="21"/>
  <c r="J79" i="21"/>
  <c r="I79" i="21"/>
  <c r="F79" i="21"/>
  <c r="S79" i="21" s="1"/>
  <c r="K389" i="21"/>
  <c r="J389" i="21"/>
  <c r="I389" i="21"/>
  <c r="F389" i="21"/>
  <c r="S389" i="21" s="1"/>
  <c r="K133" i="21"/>
  <c r="J133" i="21"/>
  <c r="I133" i="21"/>
  <c r="F133" i="21"/>
  <c r="S133" i="21" s="1"/>
  <c r="K159" i="21"/>
  <c r="I159" i="21"/>
  <c r="J159" i="21"/>
  <c r="F159" i="21"/>
  <c r="S159" i="21" s="1"/>
  <c r="K195" i="21"/>
  <c r="J195" i="21"/>
  <c r="I195" i="21"/>
  <c r="F195" i="21"/>
  <c r="S195" i="21" s="1"/>
  <c r="K449" i="21"/>
  <c r="J449" i="21"/>
  <c r="I449" i="21"/>
  <c r="F449" i="21"/>
  <c r="S449" i="21" s="1"/>
  <c r="K263" i="21"/>
  <c r="J263" i="21"/>
  <c r="I263" i="21"/>
  <c r="F263" i="21"/>
  <c r="S263" i="21" s="1"/>
  <c r="K7" i="21"/>
  <c r="I7" i="21"/>
  <c r="J7" i="21"/>
  <c r="F7" i="21"/>
  <c r="S7" i="21" s="1"/>
  <c r="K418" i="21"/>
  <c r="J418" i="21"/>
  <c r="I418" i="21"/>
  <c r="F418" i="21"/>
  <c r="S418" i="21" s="1"/>
  <c r="K192" i="21"/>
  <c r="J192" i="21"/>
  <c r="I192" i="21"/>
  <c r="F192" i="21"/>
  <c r="S192" i="21" s="1"/>
  <c r="K299" i="21"/>
  <c r="J299" i="21"/>
  <c r="I299" i="21"/>
  <c r="F299" i="21"/>
  <c r="S299" i="21" s="1"/>
  <c r="K41" i="21"/>
  <c r="I41" i="21"/>
  <c r="J41" i="21"/>
  <c r="F41" i="21"/>
  <c r="S41" i="21" s="1"/>
  <c r="K189" i="21"/>
  <c r="J189" i="21"/>
  <c r="I189" i="21"/>
  <c r="F189" i="21"/>
  <c r="S189" i="21" s="1"/>
  <c r="K414" i="21"/>
  <c r="J414" i="21"/>
  <c r="I414" i="21"/>
  <c r="F414" i="21"/>
  <c r="S414" i="21" s="1"/>
  <c r="K73" i="21"/>
  <c r="J73" i="21"/>
  <c r="I73" i="21"/>
  <c r="F73" i="21"/>
  <c r="K350" i="21"/>
  <c r="I350" i="21"/>
  <c r="J350" i="21"/>
  <c r="F350" i="21"/>
  <c r="S350" i="21" s="1"/>
  <c r="K2" i="21"/>
  <c r="I2" i="21"/>
  <c r="K384" i="21"/>
  <c r="I384" i="21"/>
  <c r="J384" i="21"/>
  <c r="F384" i="21"/>
  <c r="K295" i="21"/>
  <c r="I295" i="21"/>
  <c r="J295" i="21"/>
  <c r="F295" i="21"/>
  <c r="S295" i="21" s="1"/>
  <c r="K28" i="21"/>
  <c r="J28" i="21"/>
  <c r="I28" i="21"/>
  <c r="F28" i="21"/>
  <c r="S28" i="21" s="1"/>
  <c r="K380" i="21"/>
  <c r="J380" i="21"/>
  <c r="I380" i="21"/>
  <c r="F380" i="21"/>
  <c r="S380" i="21" s="1"/>
  <c r="K221" i="21"/>
  <c r="J221" i="21"/>
  <c r="I221" i="21"/>
  <c r="F221" i="21"/>
  <c r="S221" i="21" s="1"/>
  <c r="K125" i="21"/>
  <c r="J125" i="21"/>
  <c r="I125" i="21"/>
  <c r="F125" i="21"/>
  <c r="S125" i="21" s="1"/>
  <c r="K442" i="21"/>
  <c r="J442" i="21"/>
  <c r="I442" i="21"/>
  <c r="F442" i="21"/>
  <c r="S442" i="21" s="1"/>
  <c r="K181" i="21"/>
  <c r="J181" i="21"/>
  <c r="I181" i="21"/>
  <c r="F181" i="21"/>
  <c r="S181" i="21" s="1"/>
  <c r="K342" i="21"/>
  <c r="J342" i="21"/>
  <c r="I342" i="21"/>
  <c r="F342" i="21"/>
  <c r="S342" i="21" s="1"/>
  <c r="K149" i="21"/>
  <c r="I149" i="21"/>
  <c r="J149" i="21"/>
  <c r="F149" i="21"/>
  <c r="S149" i="21" s="1"/>
  <c r="K217" i="21"/>
  <c r="J217" i="21"/>
  <c r="I217" i="21"/>
  <c r="F217" i="21"/>
  <c r="S217" i="21" s="1"/>
  <c r="K216" i="21"/>
  <c r="J216" i="21"/>
  <c r="I216" i="21"/>
  <c r="F216" i="21"/>
  <c r="S216" i="21" s="1"/>
  <c r="K438" i="21"/>
  <c r="J438" i="21"/>
  <c r="I438" i="21"/>
  <c r="F438" i="21"/>
  <c r="S438" i="21" s="1"/>
  <c r="K214" i="21"/>
  <c r="J214" i="21"/>
  <c r="I214" i="21"/>
  <c r="F214" i="21"/>
  <c r="S214" i="21" s="1"/>
  <c r="K64" i="21"/>
  <c r="J64" i="21"/>
  <c r="F64" i="21"/>
  <c r="S64" i="21" s="1"/>
  <c r="K436" i="21"/>
  <c r="J436" i="21"/>
  <c r="I436" i="21"/>
  <c r="K112" i="21"/>
  <c r="J112" i="21"/>
  <c r="I112" i="21"/>
  <c r="F112" i="21"/>
  <c r="S112" i="21" s="1"/>
  <c r="K372" i="21"/>
  <c r="I372" i="21"/>
  <c r="J372" i="21"/>
  <c r="F372" i="21"/>
  <c r="S372" i="21" s="1"/>
  <c r="K399" i="21"/>
  <c r="J399" i="21"/>
  <c r="I399" i="21"/>
  <c r="F399" i="21"/>
  <c r="S399" i="21" s="1"/>
  <c r="K371" i="21"/>
  <c r="J371" i="21"/>
  <c r="I371" i="21"/>
  <c r="F371" i="21"/>
  <c r="S371" i="21" s="1"/>
  <c r="K398" i="21"/>
  <c r="J398" i="21"/>
  <c r="I398" i="21"/>
  <c r="K173" i="21"/>
  <c r="J173" i="21"/>
  <c r="I173" i="21"/>
  <c r="F173" i="21"/>
  <c r="S173" i="21" s="1"/>
  <c r="K456" i="21"/>
  <c r="J456" i="21"/>
  <c r="I456" i="21"/>
  <c r="K246" i="21"/>
  <c r="I246" i="21"/>
  <c r="J246" i="21"/>
  <c r="F246" i="21"/>
  <c r="S246" i="21" s="1"/>
  <c r="K143" i="21"/>
  <c r="I143" i="21"/>
  <c r="J143" i="21"/>
  <c r="K453" i="21"/>
  <c r="I453" i="21"/>
  <c r="J453" i="21"/>
  <c r="F453" i="21"/>
  <c r="S453" i="21" s="1"/>
  <c r="K279" i="21"/>
  <c r="J279" i="21"/>
  <c r="I279" i="21"/>
  <c r="K309" i="21"/>
  <c r="F309" i="21"/>
  <c r="S309" i="21" s="1"/>
  <c r="I309" i="21"/>
  <c r="J309" i="21"/>
  <c r="K136" i="21"/>
  <c r="J136" i="21"/>
  <c r="F136" i="21"/>
  <c r="S136" i="21" s="1"/>
  <c r="I136" i="21"/>
  <c r="K85" i="21"/>
  <c r="J85" i="21"/>
  <c r="F85" i="21"/>
  <c r="S85" i="21" s="1"/>
  <c r="I85" i="21"/>
  <c r="K333" i="21"/>
  <c r="I333" i="21"/>
  <c r="F333" i="21"/>
  <c r="S333" i="21" s="1"/>
  <c r="J333" i="21"/>
  <c r="K365" i="21"/>
  <c r="I365" i="21"/>
  <c r="J365" i="21"/>
  <c r="F365" i="21"/>
  <c r="S365" i="21" s="1"/>
  <c r="K275" i="21"/>
  <c r="I275" i="21"/>
  <c r="F275" i="21"/>
  <c r="S275" i="21" s="1"/>
  <c r="J275" i="21"/>
  <c r="K198" i="21"/>
  <c r="I198" i="21"/>
  <c r="F198" i="21"/>
  <c r="S198" i="21" s="1"/>
  <c r="J198" i="21"/>
  <c r="K242" i="21"/>
  <c r="I242" i="21"/>
  <c r="J242" i="21"/>
  <c r="F242" i="21"/>
  <c r="S242" i="21" s="1"/>
  <c r="K101" i="21"/>
  <c r="I101" i="21"/>
  <c r="F101" i="21"/>
  <c r="S101" i="21" s="1"/>
  <c r="J101" i="21"/>
  <c r="K425" i="21"/>
  <c r="I425" i="21"/>
  <c r="J425" i="21"/>
  <c r="F425" i="21"/>
  <c r="S425" i="21" s="1"/>
  <c r="K391" i="21"/>
  <c r="I391" i="21"/>
  <c r="J391" i="21"/>
  <c r="F391" i="21"/>
  <c r="S391" i="21" s="1"/>
  <c r="K304" i="21"/>
  <c r="F304" i="21"/>
  <c r="S304" i="21" s="1"/>
  <c r="I304" i="21"/>
  <c r="J304" i="21"/>
  <c r="K390" i="21"/>
  <c r="I390" i="21"/>
  <c r="J390" i="21"/>
  <c r="F390" i="21"/>
  <c r="S390" i="21" s="1"/>
  <c r="K134" i="21"/>
  <c r="I134" i="21"/>
  <c r="F134" i="21"/>
  <c r="S134" i="21" s="1"/>
  <c r="J134" i="21"/>
  <c r="K239" i="21"/>
  <c r="I239" i="21"/>
  <c r="F239" i="21"/>
  <c r="S239" i="21" s="1"/>
  <c r="J239" i="21"/>
  <c r="K132" i="21"/>
  <c r="J132" i="21"/>
  <c r="I132" i="21"/>
  <c r="F132" i="21"/>
  <c r="S132" i="21" s="1"/>
  <c r="K158" i="21"/>
  <c r="I158" i="21"/>
  <c r="J158" i="21"/>
  <c r="F158" i="21"/>
  <c r="S158" i="21" s="1"/>
  <c r="K388" i="21"/>
  <c r="J388" i="21"/>
  <c r="I388" i="21"/>
  <c r="F388" i="21"/>
  <c r="S388" i="21" s="1"/>
  <c r="K448" i="21"/>
  <c r="J448" i="21"/>
  <c r="I448" i="21"/>
  <c r="F448" i="21"/>
  <c r="S448" i="21" s="1"/>
  <c r="K237" i="21"/>
  <c r="J237" i="21"/>
  <c r="F237" i="21"/>
  <c r="S237" i="21" s="1"/>
  <c r="I237" i="21"/>
  <c r="K6" i="21"/>
  <c r="I6" i="21"/>
  <c r="J6" i="21"/>
  <c r="F6" i="21"/>
  <c r="S6" i="21" s="1"/>
  <c r="K356" i="21"/>
  <c r="J356" i="21"/>
  <c r="I356" i="21"/>
  <c r="F356" i="21"/>
  <c r="S356" i="21" s="1"/>
  <c r="K121" i="21"/>
  <c r="J121" i="21"/>
  <c r="I121" i="21"/>
  <c r="F121" i="21"/>
  <c r="S121" i="21" s="1"/>
  <c r="K298" i="21"/>
  <c r="J298" i="21"/>
  <c r="F298" i="21"/>
  <c r="S298" i="21" s="1"/>
  <c r="I298" i="21"/>
  <c r="K347" i="21"/>
  <c r="I347" i="21"/>
  <c r="J347" i="21"/>
  <c r="F347" i="21"/>
  <c r="S347" i="21" s="1"/>
  <c r="K91" i="21"/>
  <c r="J91" i="21"/>
  <c r="F91" i="21"/>
  <c r="S91" i="21" s="1"/>
  <c r="K46" i="21"/>
  <c r="J46" i="21"/>
  <c r="I46" i="21"/>
  <c r="F46" i="21"/>
  <c r="S46" i="21" s="1"/>
  <c r="K447" i="21"/>
  <c r="J447" i="21"/>
  <c r="I447" i="21"/>
  <c r="F447" i="21"/>
  <c r="S447" i="21" s="1"/>
  <c r="K39" i="21"/>
  <c r="J39" i="21"/>
  <c r="I39" i="21"/>
  <c r="F39" i="21"/>
  <c r="S39" i="21" s="1"/>
  <c r="K229" i="21"/>
  <c r="J229" i="21"/>
  <c r="I229" i="21"/>
  <c r="F229" i="21"/>
  <c r="I37" i="21"/>
  <c r="K37" i="21"/>
  <c r="J37" i="21"/>
  <c r="F37" i="21"/>
  <c r="S37" i="21" s="1"/>
  <c r="F398" i="21"/>
  <c r="S398" i="21" s="1"/>
  <c r="K71" i="21"/>
  <c r="J71" i="21"/>
  <c r="K27" i="21"/>
  <c r="I27" i="21"/>
  <c r="J27" i="21"/>
  <c r="K444" i="21"/>
  <c r="I444" i="21"/>
  <c r="J444" i="21"/>
  <c r="K119" i="21"/>
  <c r="I119" i="21"/>
  <c r="J119" i="21"/>
  <c r="K26" i="21"/>
  <c r="I26" i="21"/>
  <c r="J26" i="21"/>
  <c r="K68" i="21"/>
  <c r="J68" i="21"/>
  <c r="K404" i="21"/>
  <c r="I404" i="21"/>
  <c r="J404" i="21"/>
  <c r="K341" i="21"/>
  <c r="I341" i="21"/>
  <c r="K148" i="21"/>
  <c r="I148" i="21"/>
  <c r="J148" i="21"/>
  <c r="K66" i="21"/>
  <c r="J66" i="21"/>
  <c r="K402" i="21"/>
  <c r="I402" i="21"/>
  <c r="J402" i="21"/>
  <c r="K375" i="21"/>
  <c r="I375" i="21"/>
  <c r="J375" i="21"/>
  <c r="F375" i="21"/>
  <c r="S375" i="21" s="1"/>
  <c r="K319" i="21"/>
  <c r="I319" i="21"/>
  <c r="J319" i="21"/>
  <c r="F319" i="21"/>
  <c r="S319" i="21" s="1"/>
  <c r="K250" i="21"/>
  <c r="I250" i="21"/>
  <c r="J250" i="21"/>
  <c r="F250" i="21"/>
  <c r="S250" i="21" s="1"/>
  <c r="K147" i="21"/>
  <c r="I147" i="21"/>
  <c r="F147" i="21"/>
  <c r="S147" i="21" s="1"/>
  <c r="J147" i="21"/>
  <c r="K210" i="21"/>
  <c r="I210" i="21"/>
  <c r="F210" i="21"/>
  <c r="S210" i="21" s="1"/>
  <c r="K20" i="21"/>
  <c r="I20" i="21"/>
  <c r="F20" i="21"/>
  <c r="S20" i="21" s="1"/>
  <c r="J20" i="21"/>
  <c r="K285" i="21"/>
  <c r="I285" i="21"/>
  <c r="F285" i="21"/>
  <c r="S285" i="21" s="1"/>
  <c r="J285" i="21"/>
  <c r="K62" i="21"/>
  <c r="F62" i="21"/>
  <c r="S62" i="21" s="1"/>
  <c r="J62" i="21"/>
  <c r="K337" i="21"/>
  <c r="I337" i="21"/>
  <c r="F337" i="21"/>
  <c r="S337" i="21" s="1"/>
  <c r="J337" i="21"/>
  <c r="K144" i="21"/>
  <c r="I144" i="21"/>
  <c r="F144" i="21"/>
  <c r="S144" i="21" s="1"/>
  <c r="J144" i="21"/>
  <c r="K369" i="21"/>
  <c r="I369" i="21"/>
  <c r="F369" i="21"/>
  <c r="S369" i="21" s="1"/>
  <c r="J369" i="21"/>
  <c r="K313" i="21"/>
  <c r="I313" i="21"/>
  <c r="J313" i="21"/>
  <c r="F313" i="21"/>
  <c r="S313" i="21" s="1"/>
  <c r="K142" i="21"/>
  <c r="I142" i="21"/>
  <c r="F142" i="21"/>
  <c r="S142" i="21" s="1"/>
  <c r="J142" i="21"/>
  <c r="K16" i="21"/>
  <c r="I16" i="21"/>
  <c r="F16" i="21"/>
  <c r="S16" i="21" s="1"/>
  <c r="J16" i="21"/>
  <c r="K335" i="21"/>
  <c r="J335" i="21"/>
  <c r="I335" i="21"/>
  <c r="F335" i="21"/>
  <c r="S335" i="21" s="1"/>
  <c r="K308" i="21"/>
  <c r="J308" i="21"/>
  <c r="I308" i="21"/>
  <c r="F308" i="21"/>
  <c r="S308" i="21" s="1"/>
  <c r="K135" i="21"/>
  <c r="J135" i="21"/>
  <c r="I135" i="21"/>
  <c r="F135" i="21"/>
  <c r="S135" i="21" s="1"/>
  <c r="K84" i="21"/>
  <c r="J84" i="21"/>
  <c r="I84" i="21"/>
  <c r="F84" i="21"/>
  <c r="S84" i="21" s="1"/>
  <c r="K42" i="21"/>
  <c r="J42" i="21"/>
  <c r="I42" i="21"/>
  <c r="F42" i="21"/>
  <c r="S42" i="21" s="1"/>
  <c r="K169" i="21"/>
  <c r="J169" i="21"/>
  <c r="I169" i="21"/>
  <c r="F169" i="21"/>
  <c r="S169" i="21" s="1"/>
  <c r="K274" i="21"/>
  <c r="J274" i="21"/>
  <c r="I274" i="21"/>
  <c r="F274" i="21"/>
  <c r="S274" i="21" s="1"/>
  <c r="K197" i="21"/>
  <c r="J197" i="21"/>
  <c r="I197" i="21"/>
  <c r="F197" i="21"/>
  <c r="S197" i="21" s="1"/>
  <c r="K82" i="21"/>
  <c r="J82" i="21"/>
  <c r="I82" i="21"/>
  <c r="F82" i="21"/>
  <c r="S82" i="21" s="1"/>
  <c r="K100" i="21"/>
  <c r="J100" i="21"/>
  <c r="I100" i="21"/>
  <c r="F100" i="21"/>
  <c r="S100" i="21" s="1"/>
  <c r="K362" i="21"/>
  <c r="J362" i="21"/>
  <c r="I362" i="21"/>
  <c r="F362" i="21"/>
  <c r="S362" i="21" s="1"/>
  <c r="K53" i="21"/>
  <c r="J53" i="21"/>
  <c r="F53" i="21"/>
  <c r="S53" i="21" s="1"/>
  <c r="K303" i="21"/>
  <c r="J303" i="21"/>
  <c r="I303" i="21"/>
  <c r="F303" i="21"/>
  <c r="S303" i="21" s="1"/>
  <c r="K240" i="21"/>
  <c r="J240" i="21"/>
  <c r="I240" i="21"/>
  <c r="F240" i="21"/>
  <c r="S240" i="21" s="1"/>
  <c r="K10" i="21"/>
  <c r="J10" i="21"/>
  <c r="I10" i="21"/>
  <c r="F10" i="21"/>
  <c r="S10" i="21" s="1"/>
  <c r="K98" i="21"/>
  <c r="J98" i="21"/>
  <c r="I98" i="21"/>
  <c r="F98" i="21"/>
  <c r="S98" i="21" s="1"/>
  <c r="K131" i="21"/>
  <c r="J131" i="21"/>
  <c r="I131" i="21"/>
  <c r="F131" i="21"/>
  <c r="S131" i="21" s="1"/>
  <c r="K157" i="21"/>
  <c r="J157" i="21"/>
  <c r="I157" i="21"/>
  <c r="F157" i="21"/>
  <c r="S157" i="21" s="1"/>
  <c r="K238" i="21"/>
  <c r="J238" i="21"/>
  <c r="I238" i="21"/>
  <c r="F238" i="21"/>
  <c r="S238" i="21" s="1"/>
  <c r="K327" i="21"/>
  <c r="J327" i="21"/>
  <c r="I327" i="21"/>
  <c r="F327" i="21"/>
  <c r="S327" i="21" s="1"/>
  <c r="K77" i="21"/>
  <c r="J77" i="21"/>
  <c r="I77" i="21"/>
  <c r="F77" i="21"/>
  <c r="S77" i="21" s="1"/>
  <c r="K419" i="21"/>
  <c r="J419" i="21"/>
  <c r="I419" i="21"/>
  <c r="F419" i="21"/>
  <c r="S419" i="21" s="1"/>
  <c r="K49" i="21"/>
  <c r="J49" i="21"/>
  <c r="I49" i="21"/>
  <c r="F49" i="21"/>
  <c r="S49" i="21" s="1"/>
  <c r="K416" i="21"/>
  <c r="J416" i="21"/>
  <c r="I416" i="21"/>
  <c r="F416" i="21"/>
  <c r="S416" i="21" s="1"/>
  <c r="K33" i="21"/>
  <c r="J33" i="21"/>
  <c r="I33" i="21"/>
  <c r="F33" i="21"/>
  <c r="K415" i="21"/>
  <c r="J415" i="21"/>
  <c r="I415" i="21"/>
  <c r="F415" i="21"/>
  <c r="S415" i="21" s="1"/>
  <c r="K261" i="21"/>
  <c r="J261" i="21"/>
  <c r="I261" i="21"/>
  <c r="F261" i="21"/>
  <c r="S261" i="21" s="1"/>
  <c r="I352" i="21"/>
  <c r="K352" i="21"/>
  <c r="J352" i="21"/>
  <c r="F352" i="21"/>
  <c r="S352" i="21" s="1"/>
  <c r="I188" i="21"/>
  <c r="K188" i="21"/>
  <c r="J188" i="21"/>
  <c r="F188" i="21"/>
  <c r="S188" i="21" s="1"/>
  <c r="I187" i="21"/>
  <c r="K187" i="21"/>
  <c r="J187" i="21"/>
  <c r="F187" i="21"/>
  <c r="S187" i="21" s="1"/>
  <c r="I296" i="21"/>
  <c r="K296" i="21"/>
  <c r="J296" i="21"/>
  <c r="F296" i="21"/>
  <c r="I185" i="21"/>
  <c r="K185" i="21"/>
  <c r="J185" i="21"/>
  <c r="F185" i="21"/>
  <c r="F27" i="21"/>
  <c r="S27" i="21" s="1"/>
  <c r="F66" i="21"/>
  <c r="S66" i="21" s="1"/>
  <c r="F456" i="21"/>
  <c r="S456" i="21" s="1"/>
  <c r="J341" i="21"/>
  <c r="K407" i="21"/>
  <c r="I407" i="21"/>
  <c r="J407" i="21"/>
  <c r="F407" i="21"/>
  <c r="S407" i="21" s="1"/>
  <c r="K154" i="21"/>
  <c r="I154" i="21"/>
  <c r="J154" i="21"/>
  <c r="F154" i="21"/>
  <c r="S154" i="21" s="1"/>
  <c r="K294" i="21"/>
  <c r="I294" i="21"/>
  <c r="J294" i="21"/>
  <c r="F294" i="21"/>
  <c r="S294" i="21" s="1"/>
  <c r="K70" i="21"/>
  <c r="J70" i="21"/>
  <c r="F70" i="21"/>
  <c r="S70" i="21" s="1"/>
  <c r="K379" i="21"/>
  <c r="I379" i="21"/>
  <c r="J379" i="21"/>
  <c r="F379" i="21"/>
  <c r="S379" i="21" s="1"/>
  <c r="K344" i="21"/>
  <c r="I344" i="21"/>
  <c r="J344" i="21"/>
  <c r="F344" i="21"/>
  <c r="S344" i="21" s="1"/>
  <c r="K292" i="21"/>
  <c r="I292" i="21"/>
  <c r="J292" i="21"/>
  <c r="F292" i="21"/>
  <c r="S292" i="21" s="1"/>
  <c r="K219" i="21"/>
  <c r="I219" i="21"/>
  <c r="J219" i="21"/>
  <c r="F219" i="21"/>
  <c r="S219" i="21" s="1"/>
  <c r="K410" i="21"/>
  <c r="I410" i="21"/>
  <c r="J410" i="21"/>
  <c r="F410" i="21"/>
  <c r="S410" i="21" s="1"/>
  <c r="K403" i="21"/>
  <c r="I403" i="21"/>
  <c r="J403" i="21"/>
  <c r="F403" i="21"/>
  <c r="S403" i="21" s="1"/>
  <c r="K23" i="21"/>
  <c r="I23" i="21"/>
  <c r="J23" i="21"/>
  <c r="F23" i="21"/>
  <c r="S23" i="21" s="1"/>
  <c r="K215" i="21"/>
  <c r="I215" i="21"/>
  <c r="J215" i="21"/>
  <c r="F215" i="21"/>
  <c r="S215" i="21" s="1"/>
  <c r="K65" i="21"/>
  <c r="J65" i="21"/>
  <c r="K318" i="21"/>
  <c r="I318" i="21"/>
  <c r="J318" i="21"/>
  <c r="F318" i="21"/>
  <c r="S318" i="21" s="1"/>
  <c r="K113" i="21"/>
  <c r="I113" i="21"/>
  <c r="J113" i="21"/>
  <c r="F113" i="21"/>
  <c r="S113" i="21" s="1"/>
  <c r="K146" i="21"/>
  <c r="I146" i="21"/>
  <c r="J146" i="21"/>
  <c r="F146" i="21"/>
  <c r="S146" i="21" s="1"/>
  <c r="K459" i="21"/>
  <c r="I459" i="21"/>
  <c r="J459" i="21"/>
  <c r="F459" i="21"/>
  <c r="S459" i="21" s="1"/>
  <c r="K227" i="21"/>
  <c r="I227" i="21"/>
  <c r="J227" i="21"/>
  <c r="F227" i="21"/>
  <c r="S227" i="21" s="1"/>
  <c r="K284" i="21"/>
  <c r="I284" i="21"/>
  <c r="J284" i="21"/>
  <c r="K208" i="21"/>
  <c r="I208" i="21"/>
  <c r="J208" i="21"/>
  <c r="F208" i="21"/>
  <c r="S208" i="21" s="1"/>
  <c r="K110" i="21"/>
  <c r="I110" i="21"/>
  <c r="J110" i="21"/>
  <c r="F110" i="21"/>
  <c r="S110" i="21" s="1"/>
  <c r="K29" i="21"/>
  <c r="I29" i="21"/>
  <c r="J29" i="21"/>
  <c r="F29" i="21"/>
  <c r="S29" i="21" s="1"/>
  <c r="K432" i="21"/>
  <c r="I432" i="21"/>
  <c r="J432" i="21"/>
  <c r="F432" i="21"/>
  <c r="S432" i="21" s="1"/>
  <c r="K336" i="21"/>
  <c r="I336" i="21"/>
  <c r="J336" i="21"/>
  <c r="F336" i="21"/>
  <c r="S336" i="21" s="1"/>
  <c r="K59" i="21"/>
  <c r="J59" i="21"/>
  <c r="F59" i="21"/>
  <c r="S59" i="21" s="1"/>
  <c r="K86" i="21"/>
  <c r="I86" i="21"/>
  <c r="J86" i="21"/>
  <c r="F86" i="21"/>
  <c r="S86" i="21" s="1"/>
  <c r="K367" i="21"/>
  <c r="I367" i="21"/>
  <c r="J367" i="21"/>
  <c r="F367" i="21"/>
  <c r="S367" i="21" s="1"/>
  <c r="K307" i="21"/>
  <c r="I307" i="21"/>
  <c r="J307" i="21"/>
  <c r="F307" i="21"/>
  <c r="S307" i="21" s="1"/>
  <c r="K202" i="21"/>
  <c r="I202" i="21"/>
  <c r="J202" i="21"/>
  <c r="F202" i="21"/>
  <c r="S202" i="21" s="1"/>
  <c r="K366" i="21"/>
  <c r="I366" i="21"/>
  <c r="J366" i="21"/>
  <c r="F366" i="21"/>
  <c r="S366" i="21" s="1"/>
  <c r="K201" i="21"/>
  <c r="I201" i="21"/>
  <c r="J201" i="21"/>
  <c r="F201" i="21"/>
  <c r="S201" i="21" s="1"/>
  <c r="K14" i="21"/>
  <c r="I14" i="21"/>
  <c r="J14" i="21"/>
  <c r="F14" i="21"/>
  <c r="S14" i="21" s="1"/>
  <c r="K273" i="21"/>
  <c r="I273" i="21"/>
  <c r="J273" i="21"/>
  <c r="F273" i="21"/>
  <c r="S273" i="21" s="1"/>
  <c r="K196" i="21"/>
  <c r="I196" i="21"/>
  <c r="J196" i="21"/>
  <c r="F196" i="21"/>
  <c r="S196" i="21" s="1"/>
  <c r="K55" i="21"/>
  <c r="J55" i="21"/>
  <c r="F55" i="21"/>
  <c r="S55" i="21" s="1"/>
  <c r="K81" i="21"/>
  <c r="I81" i="21"/>
  <c r="J81" i="21"/>
  <c r="F81" i="21"/>
  <c r="S81" i="21" s="1"/>
  <c r="K54" i="21"/>
  <c r="J54" i="21"/>
  <c r="F54" i="21"/>
  <c r="S54" i="21" s="1"/>
  <c r="K331" i="21"/>
  <c r="I331" i="21"/>
  <c r="J331" i="21"/>
  <c r="F331" i="21"/>
  <c r="S331" i="21" s="1"/>
  <c r="K302" i="21"/>
  <c r="I302" i="21"/>
  <c r="J302" i="21"/>
  <c r="F302" i="21"/>
  <c r="S302" i="21" s="1"/>
  <c r="K224" i="21"/>
  <c r="I224" i="21"/>
  <c r="J224" i="21"/>
  <c r="F224" i="21"/>
  <c r="K99" i="21"/>
  <c r="I99" i="21"/>
  <c r="J99" i="21"/>
  <c r="F99" i="21"/>
  <c r="S99" i="21" s="1"/>
  <c r="K422" i="21"/>
  <c r="I422" i="21"/>
  <c r="J422" i="21"/>
  <c r="F422" i="21"/>
  <c r="S422" i="21" s="1"/>
  <c r="K130" i="21"/>
  <c r="I130" i="21"/>
  <c r="J130" i="21"/>
  <c r="F130" i="21"/>
  <c r="S130" i="21" s="1"/>
  <c r="K156" i="21"/>
  <c r="I156" i="21"/>
  <c r="J156" i="21"/>
  <c r="F156" i="21"/>
  <c r="S156" i="21" s="1"/>
  <c r="K97" i="21"/>
  <c r="J97" i="21"/>
  <c r="F97" i="21"/>
  <c r="S97" i="21" s="1"/>
  <c r="K96" i="21"/>
  <c r="J96" i="21"/>
  <c r="F96" i="21"/>
  <c r="S96" i="21" s="1"/>
  <c r="K420" i="21"/>
  <c r="I420" i="21"/>
  <c r="J420" i="21"/>
  <c r="F420" i="21"/>
  <c r="S420" i="21" s="1"/>
  <c r="K94" i="21"/>
  <c r="J94" i="21"/>
  <c r="F94" i="21"/>
  <c r="S94" i="21" s="1"/>
  <c r="K417" i="21"/>
  <c r="I417" i="21"/>
  <c r="J417" i="21"/>
  <c r="F417" i="21"/>
  <c r="S417" i="21" s="1"/>
  <c r="K234" i="21"/>
  <c r="I234" i="21"/>
  <c r="J234" i="21"/>
  <c r="F234" i="21"/>
  <c r="S234" i="21" s="1"/>
  <c r="K5" i="21"/>
  <c r="I5" i="21"/>
  <c r="J5" i="21"/>
  <c r="F5" i="21"/>
  <c r="S5" i="21" s="1"/>
  <c r="K47" i="21"/>
  <c r="I47" i="21"/>
  <c r="J47" i="21"/>
  <c r="F47" i="21"/>
  <c r="S47" i="21" s="1"/>
  <c r="K260" i="21"/>
  <c r="I260" i="21"/>
  <c r="J260" i="21"/>
  <c r="F260" i="21"/>
  <c r="S260" i="21" s="1"/>
  <c r="K74" i="21"/>
  <c r="I74" i="21"/>
  <c r="J74" i="21"/>
  <c r="F74" i="21"/>
  <c r="S74" i="21" s="1"/>
  <c r="K351" i="21"/>
  <c r="I351" i="21"/>
  <c r="J351" i="21"/>
  <c r="F351" i="21"/>
  <c r="S351" i="21" s="1"/>
  <c r="K349" i="21"/>
  <c r="I349" i="21"/>
  <c r="J349" i="21"/>
  <c r="F349" i="21"/>
  <c r="S349" i="21" s="1"/>
  <c r="K38" i="21"/>
  <c r="I38" i="21"/>
  <c r="J38" i="21"/>
  <c r="F38" i="21"/>
  <c r="S38" i="21" s="1"/>
  <c r="K411" i="21"/>
  <c r="I411" i="21"/>
  <c r="J411" i="21"/>
  <c r="F411" i="21"/>
  <c r="F444" i="21"/>
  <c r="S444" i="21" s="1"/>
  <c r="F402" i="21"/>
  <c r="S402" i="21" s="1"/>
  <c r="F143" i="21"/>
  <c r="S143" i="21" s="1"/>
  <c r="J210" i="21"/>
  <c r="I258" i="21"/>
  <c r="J258" i="21"/>
  <c r="F258" i="21"/>
  <c r="K293" i="21"/>
  <c r="I293" i="21"/>
  <c r="J293" i="21"/>
  <c r="F293" i="21"/>
  <c r="S293" i="21" s="1"/>
  <c r="K222" i="21"/>
  <c r="I222" i="21"/>
  <c r="J222" i="21"/>
  <c r="F222" i="21"/>
  <c r="S222" i="21" s="1"/>
  <c r="K127" i="21"/>
  <c r="I127" i="21"/>
  <c r="J127" i="21"/>
  <c r="F127" i="21"/>
  <c r="S127" i="21" s="1"/>
  <c r="K343" i="21"/>
  <c r="I343" i="21"/>
  <c r="J343" i="21"/>
  <c r="F343" i="21"/>
  <c r="S343" i="21" s="1"/>
  <c r="K291" i="21"/>
  <c r="I291" i="21"/>
  <c r="J291" i="21"/>
  <c r="F291" i="21"/>
  <c r="S291" i="21" s="1"/>
  <c r="K228" i="21"/>
  <c r="I228" i="21"/>
  <c r="J228" i="21"/>
  <c r="F228" i="21"/>
  <c r="S228" i="21" s="1"/>
  <c r="K116" i="21"/>
  <c r="I116" i="21"/>
  <c r="J116" i="21"/>
  <c r="F116" i="21"/>
  <c r="S116" i="21" s="1"/>
  <c r="K253" i="21"/>
  <c r="I253" i="21"/>
  <c r="J253" i="21"/>
  <c r="F253" i="21"/>
  <c r="S253" i="21" s="1"/>
  <c r="K340" i="21"/>
  <c r="I340" i="21"/>
  <c r="J340" i="21"/>
  <c r="F340" i="21"/>
  <c r="S340" i="21" s="1"/>
  <c r="K252" i="21"/>
  <c r="I252" i="21"/>
  <c r="J252" i="21"/>
  <c r="F252" i="21"/>
  <c r="S252" i="21" s="1"/>
  <c r="K22" i="21"/>
  <c r="I22" i="21"/>
  <c r="F22" i="21"/>
  <c r="S22" i="21" s="1"/>
  <c r="J22" i="21"/>
  <c r="K317" i="21"/>
  <c r="I317" i="21"/>
  <c r="F317" i="21"/>
  <c r="S317" i="21" s="1"/>
  <c r="J317" i="21"/>
  <c r="K212" i="21"/>
  <c r="I212" i="21"/>
  <c r="F212" i="21"/>
  <c r="S212" i="21" s="1"/>
  <c r="J212" i="21"/>
  <c r="K145" i="21"/>
  <c r="I145" i="21"/>
  <c r="F145" i="21"/>
  <c r="S145" i="21" s="1"/>
  <c r="J145" i="21"/>
  <c r="K400" i="21"/>
  <c r="I400" i="21"/>
  <c r="F400" i="21"/>
  <c r="S400" i="21" s="1"/>
  <c r="J400" i="21"/>
  <c r="K316" i="21"/>
  <c r="I316" i="21"/>
  <c r="F316" i="21"/>
  <c r="S316" i="21" s="1"/>
  <c r="J316" i="21"/>
  <c r="K283" i="21"/>
  <c r="I283" i="21"/>
  <c r="F283" i="21"/>
  <c r="S283" i="21" s="1"/>
  <c r="J283" i="21"/>
  <c r="K19" i="21"/>
  <c r="I19" i="21"/>
  <c r="F19" i="21"/>
  <c r="S19" i="21" s="1"/>
  <c r="J19" i="21"/>
  <c r="K433" i="21"/>
  <c r="I433" i="21"/>
  <c r="F433" i="21"/>
  <c r="S433" i="21" s="1"/>
  <c r="J433" i="21"/>
  <c r="K34" i="21"/>
  <c r="I34" i="21"/>
  <c r="F34" i="21"/>
  <c r="S34" i="21" s="1"/>
  <c r="J34" i="21"/>
  <c r="K60" i="21"/>
  <c r="F60" i="21"/>
  <c r="S60" i="21" s="1"/>
  <c r="J60" i="21"/>
  <c r="K108" i="21"/>
  <c r="I108" i="21"/>
  <c r="J108" i="21"/>
  <c r="F108" i="21"/>
  <c r="S108" i="21" s="1"/>
  <c r="K280" i="21"/>
  <c r="I280" i="21"/>
  <c r="F280" i="21"/>
  <c r="S280" i="21" s="1"/>
  <c r="J280" i="21"/>
  <c r="K430" i="21"/>
  <c r="I430" i="21"/>
  <c r="F430" i="21"/>
  <c r="S430" i="21" s="1"/>
  <c r="J430" i="21"/>
  <c r="K58" i="21"/>
  <c r="J58" i="21"/>
  <c r="F58" i="21"/>
  <c r="S58" i="21" s="1"/>
  <c r="K141" i="21"/>
  <c r="I141" i="21"/>
  <c r="F141" i="21"/>
  <c r="S141" i="21" s="1"/>
  <c r="J141" i="21"/>
  <c r="K106" i="21"/>
  <c r="I106" i="21"/>
  <c r="F106" i="21"/>
  <c r="S106" i="21" s="1"/>
  <c r="J106" i="21"/>
  <c r="K245" i="21"/>
  <c r="I245" i="21"/>
  <c r="F245" i="21"/>
  <c r="S245" i="21" s="1"/>
  <c r="J245" i="21"/>
  <c r="K394" i="21"/>
  <c r="I394" i="21"/>
  <c r="F394" i="21"/>
  <c r="S394" i="21" s="1"/>
  <c r="J394" i="21"/>
  <c r="K243" i="21"/>
  <c r="F243" i="21"/>
  <c r="S243" i="21" s="1"/>
  <c r="J243" i="21"/>
  <c r="I243" i="21"/>
  <c r="K272" i="21"/>
  <c r="I272" i="21"/>
  <c r="F272" i="21"/>
  <c r="S272" i="21" s="1"/>
  <c r="J272" i="21"/>
  <c r="K168" i="21"/>
  <c r="I168" i="21"/>
  <c r="F168" i="21"/>
  <c r="S168" i="21" s="1"/>
  <c r="J168" i="21"/>
  <c r="K103" i="21"/>
  <c r="I103" i="21"/>
  <c r="J103" i="21"/>
  <c r="F103" i="21"/>
  <c r="S103" i="21" s="1"/>
  <c r="K409" i="21"/>
  <c r="F409" i="21"/>
  <c r="S409" i="21" s="1"/>
  <c r="J409" i="21"/>
  <c r="I409" i="21"/>
  <c r="K332" i="21"/>
  <c r="I332" i="21"/>
  <c r="F332" i="21"/>
  <c r="S332" i="21" s="1"/>
  <c r="J332" i="21"/>
  <c r="K424" i="21"/>
  <c r="I424" i="21"/>
  <c r="F424" i="21"/>
  <c r="S424" i="21" s="1"/>
  <c r="J424" i="21"/>
  <c r="K301" i="21"/>
  <c r="I301" i="21"/>
  <c r="F301" i="21"/>
  <c r="S301" i="21" s="1"/>
  <c r="J301" i="21"/>
  <c r="K52" i="21"/>
  <c r="F52" i="21"/>
  <c r="S52" i="21" s="1"/>
  <c r="J52" i="21"/>
  <c r="K329" i="21"/>
  <c r="I329" i="21"/>
  <c r="F329" i="21"/>
  <c r="S329" i="21" s="1"/>
  <c r="J329" i="21"/>
  <c r="K359" i="21"/>
  <c r="I359" i="21"/>
  <c r="F359" i="21"/>
  <c r="S359" i="21" s="1"/>
  <c r="J359" i="21"/>
  <c r="K129" i="21"/>
  <c r="I129" i="21"/>
  <c r="J129" i="21"/>
  <c r="F129" i="21"/>
  <c r="S129" i="21" s="1"/>
  <c r="K155" i="21"/>
  <c r="F155" i="21"/>
  <c r="I155" i="21"/>
  <c r="J155" i="21"/>
  <c r="K358" i="21"/>
  <c r="I358" i="21"/>
  <c r="F358" i="21"/>
  <c r="S358" i="21" s="1"/>
  <c r="J358" i="21"/>
  <c r="K95" i="21"/>
  <c r="F95" i="21"/>
  <c r="S95" i="21" s="1"/>
  <c r="J95" i="21"/>
  <c r="K357" i="21"/>
  <c r="I357" i="21"/>
  <c r="F357" i="21"/>
  <c r="S357" i="21" s="1"/>
  <c r="J357" i="21"/>
  <c r="K236" i="21"/>
  <c r="F236" i="21"/>
  <c r="S236" i="21" s="1"/>
  <c r="J236" i="21"/>
  <c r="I236" i="21"/>
  <c r="K323" i="21"/>
  <c r="I323" i="21"/>
  <c r="F323" i="21"/>
  <c r="J323" i="21"/>
  <c r="K355" i="21"/>
  <c r="I355" i="21"/>
  <c r="F355" i="21"/>
  <c r="S355" i="21" s="1"/>
  <c r="J355" i="21"/>
  <c r="K92" i="21"/>
  <c r="J92" i="21"/>
  <c r="F92" i="21"/>
  <c r="S92" i="21" s="1"/>
  <c r="K354" i="21"/>
  <c r="F354" i="21"/>
  <c r="S354" i="21" s="1"/>
  <c r="I354" i="21"/>
  <c r="K259" i="21"/>
  <c r="I259" i="21"/>
  <c r="F259" i="21"/>
  <c r="S259" i="21" s="1"/>
  <c r="J259" i="21"/>
  <c r="K90" i="21"/>
  <c r="F90" i="21"/>
  <c r="S90" i="21" s="1"/>
  <c r="J90" i="21"/>
  <c r="K385" i="21"/>
  <c r="I385" i="21"/>
  <c r="F385" i="21"/>
  <c r="S385" i="21" s="1"/>
  <c r="J385" i="21"/>
  <c r="K89" i="21"/>
  <c r="F89" i="21"/>
  <c r="S89" i="21" s="1"/>
  <c r="I89" i="21"/>
  <c r="J89" i="21"/>
  <c r="K88" i="21"/>
  <c r="I88" i="21"/>
  <c r="F88" i="21"/>
  <c r="J88" i="21"/>
  <c r="K348" i="21"/>
  <c r="I348" i="21"/>
  <c r="F348" i="21"/>
  <c r="J348" i="21"/>
  <c r="F119" i="21"/>
  <c r="S119" i="21" s="1"/>
  <c r="F65" i="21"/>
  <c r="S65" i="21" s="1"/>
  <c r="F279" i="21"/>
  <c r="S279" i="21" s="1"/>
  <c r="J368" i="21"/>
  <c r="K445" i="21"/>
  <c r="I445" i="21"/>
  <c r="J445" i="21"/>
  <c r="F445" i="21"/>
  <c r="S445" i="21" s="1"/>
  <c r="K223" i="21"/>
  <c r="I223" i="21"/>
  <c r="J223" i="21"/>
  <c r="F223" i="21"/>
  <c r="S223" i="21" s="1"/>
  <c r="I153" i="21"/>
  <c r="K153" i="21"/>
  <c r="J153" i="21"/>
  <c r="F153" i="21"/>
  <c r="S153" i="21" s="1"/>
  <c r="I32" i="21"/>
  <c r="K32" i="21"/>
  <c r="J32" i="21"/>
  <c r="F32" i="21"/>
  <c r="S32" i="21" s="1"/>
  <c r="K184" i="21"/>
  <c r="I184" i="21"/>
  <c r="J184" i="21"/>
  <c r="F184" i="21"/>
  <c r="S184" i="21" s="1"/>
  <c r="K443" i="21"/>
  <c r="I443" i="21"/>
  <c r="J443" i="21"/>
  <c r="F443" i="21"/>
  <c r="S443" i="21" s="1"/>
  <c r="K220" i="21"/>
  <c r="I220" i="21"/>
  <c r="J220" i="21"/>
  <c r="F220" i="21"/>
  <c r="S220" i="21" s="1"/>
  <c r="K290" i="21"/>
  <c r="I290" i="21"/>
  <c r="J290" i="21"/>
  <c r="F290" i="21"/>
  <c r="S290" i="21" s="1"/>
  <c r="K180" i="21"/>
  <c r="I180" i="21"/>
  <c r="J180" i="21"/>
  <c r="F180" i="21"/>
  <c r="S180" i="21" s="1"/>
  <c r="K115" i="21"/>
  <c r="I115" i="21"/>
  <c r="J115" i="21"/>
  <c r="F115" i="21"/>
  <c r="S115" i="21" s="1"/>
  <c r="K440" i="21"/>
  <c r="I440" i="21"/>
  <c r="J440" i="21"/>
  <c r="F440" i="21"/>
  <c r="S440" i="21" s="1"/>
  <c r="K339" i="21"/>
  <c r="I339" i="21"/>
  <c r="J339" i="21"/>
  <c r="F339" i="21"/>
  <c r="S339" i="21" s="1"/>
  <c r="K178" i="21"/>
  <c r="I178" i="21"/>
  <c r="J178" i="21"/>
  <c r="F178" i="21"/>
  <c r="S178" i="21" s="1"/>
  <c r="K251" i="21"/>
  <c r="I251" i="21"/>
  <c r="J251" i="21"/>
  <c r="F251" i="21"/>
  <c r="S251" i="21" s="1"/>
  <c r="K213" i="21"/>
  <c r="I213" i="21"/>
  <c r="J213" i="21"/>
  <c r="F213" i="21"/>
  <c r="S213" i="21" s="1"/>
  <c r="K123" i="21"/>
  <c r="I123" i="21"/>
  <c r="J123" i="21"/>
  <c r="F123" i="21"/>
  <c r="S123" i="21" s="1"/>
  <c r="K63" i="21"/>
  <c r="J63" i="21"/>
  <c r="F63" i="21"/>
  <c r="S63" i="21" s="1"/>
  <c r="K209" i="21"/>
  <c r="I209" i="21"/>
  <c r="J209" i="21"/>
  <c r="F209" i="21"/>
  <c r="S209" i="21" s="1"/>
  <c r="K315" i="21"/>
  <c r="I315" i="21"/>
  <c r="J315" i="21"/>
  <c r="F315" i="21"/>
  <c r="S315" i="21" s="1"/>
  <c r="K282" i="21"/>
  <c r="I282" i="21"/>
  <c r="J282" i="21"/>
  <c r="F282" i="21"/>
  <c r="S282" i="21" s="1"/>
  <c r="K35" i="21"/>
  <c r="I35" i="21"/>
  <c r="J35" i="21"/>
  <c r="F35" i="21"/>
  <c r="S35" i="21" s="1"/>
  <c r="K206" i="21"/>
  <c r="I206" i="21"/>
  <c r="J206" i="21"/>
  <c r="F206" i="21"/>
  <c r="S206" i="21" s="1"/>
  <c r="K397" i="21"/>
  <c r="I397" i="21"/>
  <c r="J397" i="21"/>
  <c r="F397" i="21"/>
  <c r="S397" i="21" s="1"/>
  <c r="K109" i="21"/>
  <c r="I109" i="21"/>
  <c r="J109" i="21"/>
  <c r="F109" i="21"/>
  <c r="S109" i="21" s="1"/>
  <c r="K107" i="21"/>
  <c r="I107" i="21"/>
  <c r="F107" i="21"/>
  <c r="S107" i="21" s="1"/>
  <c r="J107" i="21"/>
  <c r="K431" i="21"/>
  <c r="I431" i="21"/>
  <c r="J431" i="21"/>
  <c r="F431" i="21"/>
  <c r="S431" i="21" s="1"/>
  <c r="K43" i="21"/>
  <c r="I43" i="21"/>
  <c r="J43" i="21"/>
  <c r="F43" i="21"/>
  <c r="S43" i="21" s="1"/>
  <c r="K171" i="21"/>
  <c r="I171" i="21"/>
  <c r="J171" i="21"/>
  <c r="F171" i="21"/>
  <c r="S171" i="21" s="1"/>
  <c r="K140" i="21"/>
  <c r="I140" i="21"/>
  <c r="J140" i="21"/>
  <c r="F140" i="21"/>
  <c r="S140" i="21" s="1"/>
  <c r="K105" i="21"/>
  <c r="I105" i="21"/>
  <c r="J105" i="21"/>
  <c r="F105" i="21"/>
  <c r="S105" i="21" s="1"/>
  <c r="K429" i="21"/>
  <c r="I429" i="21"/>
  <c r="J429" i="21"/>
  <c r="K200" i="21"/>
  <c r="I200" i="21"/>
  <c r="J200" i="21"/>
  <c r="F200" i="21"/>
  <c r="S200" i="21" s="1"/>
  <c r="K83" i="21"/>
  <c r="I83" i="21"/>
  <c r="J83" i="21"/>
  <c r="F83" i="21"/>
  <c r="S83" i="21" s="1"/>
  <c r="K427" i="21"/>
  <c r="J427" i="21"/>
  <c r="I427" i="21"/>
  <c r="F427" i="21"/>
  <c r="S427" i="21" s="1"/>
  <c r="K167" i="21"/>
  <c r="I167" i="21"/>
  <c r="J167" i="21"/>
  <c r="K363" i="21"/>
  <c r="I363" i="21"/>
  <c r="J363" i="21"/>
  <c r="F363" i="21"/>
  <c r="S363" i="21" s="1"/>
  <c r="K12" i="21"/>
  <c r="I12" i="21"/>
  <c r="J12" i="21"/>
  <c r="F12" i="21"/>
  <c r="S12" i="21" s="1"/>
  <c r="K164" i="21"/>
  <c r="J164" i="21"/>
  <c r="I164" i="21"/>
  <c r="F164" i="21"/>
  <c r="S164" i="21" s="1"/>
  <c r="K271" i="21"/>
  <c r="I271" i="21"/>
  <c r="J271" i="21"/>
  <c r="F271" i="21"/>
  <c r="S271" i="21" s="1"/>
  <c r="K300" i="21"/>
  <c r="I300" i="21"/>
  <c r="J300" i="21"/>
  <c r="F300" i="21"/>
  <c r="S300" i="21" s="1"/>
  <c r="K423" i="21"/>
  <c r="I423" i="21"/>
  <c r="J423" i="21"/>
  <c r="F423" i="21"/>
  <c r="S423" i="21" s="1"/>
  <c r="K328" i="21"/>
  <c r="J328" i="21"/>
  <c r="I328" i="21"/>
  <c r="F328" i="21"/>
  <c r="S328" i="21" s="1"/>
  <c r="K162" i="21"/>
  <c r="I162" i="21"/>
  <c r="J162" i="21"/>
  <c r="K128" i="21"/>
  <c r="I128" i="21"/>
  <c r="J128" i="21"/>
  <c r="F128" i="21"/>
  <c r="K78" i="21"/>
  <c r="I78" i="21"/>
  <c r="J78" i="21"/>
  <c r="F78" i="21"/>
  <c r="S78" i="21" s="1"/>
  <c r="K194" i="21"/>
  <c r="J194" i="21"/>
  <c r="I194" i="21"/>
  <c r="F194" i="21"/>
  <c r="S194" i="21" s="1"/>
  <c r="K266" i="21"/>
  <c r="I266" i="21"/>
  <c r="J266" i="21"/>
  <c r="F266" i="21"/>
  <c r="S266" i="21" s="1"/>
  <c r="K326" i="21"/>
  <c r="I326" i="21"/>
  <c r="J326" i="21"/>
  <c r="F326" i="21"/>
  <c r="S326" i="21" s="1"/>
  <c r="K193" i="21"/>
  <c r="I193" i="21"/>
  <c r="J193" i="21"/>
  <c r="F193" i="21"/>
  <c r="S193" i="21" s="1"/>
  <c r="K382" i="21"/>
  <c r="J382" i="21"/>
  <c r="I382" i="21"/>
  <c r="F382" i="21"/>
  <c r="K48" i="21"/>
  <c r="I48" i="21"/>
  <c r="J48" i="21"/>
  <c r="K387" i="21"/>
  <c r="I387" i="21"/>
  <c r="J387" i="21"/>
  <c r="F387" i="21"/>
  <c r="S387" i="21" s="1"/>
  <c r="K40" i="21"/>
  <c r="I40" i="21"/>
  <c r="J40" i="21"/>
  <c r="F40" i="21"/>
  <c r="S40" i="21" s="1"/>
  <c r="K386" i="21"/>
  <c r="J386" i="21"/>
  <c r="I386" i="21"/>
  <c r="F386" i="21"/>
  <c r="S386" i="21" s="1"/>
  <c r="K4" i="21"/>
  <c r="I4" i="21"/>
  <c r="J4" i="21"/>
  <c r="F4" i="21"/>
  <c r="S4" i="21" s="1"/>
  <c r="K231" i="21"/>
  <c r="I231" i="21"/>
  <c r="J231" i="21"/>
  <c r="F231" i="21"/>
  <c r="S231" i="21" s="1"/>
  <c r="K413" i="21"/>
  <c r="I413" i="21"/>
  <c r="J413" i="21"/>
  <c r="F413" i="21"/>
  <c r="S413" i="21" s="1"/>
  <c r="K186" i="21"/>
  <c r="I186" i="21"/>
  <c r="J186" i="21"/>
  <c r="F186" i="21"/>
  <c r="S186" i="21" s="1"/>
  <c r="K44" i="21"/>
  <c r="I44" i="21"/>
  <c r="J44" i="21"/>
  <c r="F26" i="21"/>
  <c r="S26" i="21" s="1"/>
  <c r="F124" i="21"/>
  <c r="S124" i="21" s="1"/>
  <c r="F429" i="21"/>
  <c r="S429" i="21" s="1"/>
  <c r="J354" i="21"/>
  <c r="T457" i="21" l="1"/>
  <c r="T452" i="21"/>
  <c r="T448" i="21"/>
  <c r="T449" i="21"/>
  <c r="T390" i="21"/>
  <c r="T447" i="21"/>
  <c r="T458" i="21"/>
  <c r="T417" i="21"/>
  <c r="Q446" i="21"/>
  <c r="R446" i="21"/>
  <c r="T446" i="21"/>
  <c r="P446" i="21"/>
  <c r="T383" i="21"/>
  <c r="T409" i="21"/>
  <c r="T408" i="21"/>
  <c r="Q408" i="21"/>
  <c r="R408" i="21"/>
  <c r="P408" i="21"/>
  <c r="T413" i="21"/>
  <c r="Q411" i="21"/>
  <c r="R411" i="21"/>
  <c r="P411" i="21"/>
  <c r="T411" i="21"/>
  <c r="T415" i="21"/>
  <c r="T416" i="21"/>
  <c r="T419" i="21"/>
  <c r="T412" i="21"/>
  <c r="T385" i="21"/>
  <c r="T392" i="21"/>
  <c r="T386" i="21"/>
  <c r="T387" i="21"/>
  <c r="R384" i="21"/>
  <c r="Q384" i="21"/>
  <c r="P384" i="21"/>
  <c r="T384" i="21"/>
  <c r="O382" i="21"/>
  <c r="R382" i="21"/>
  <c r="P382" i="21"/>
  <c r="T382" i="21"/>
  <c r="Q382" i="21"/>
  <c r="T397" i="21"/>
  <c r="T193" i="21"/>
  <c r="T347" i="21"/>
  <c r="T299" i="21"/>
  <c r="T356" i="21"/>
  <c r="T354" i="21"/>
  <c r="T355" i="21"/>
  <c r="T346" i="21"/>
  <c r="T330" i="21"/>
  <c r="T350" i="21"/>
  <c r="Q348" i="21"/>
  <c r="P348" i="21"/>
  <c r="R348" i="21"/>
  <c r="T348" i="21"/>
  <c r="T358" i="21"/>
  <c r="T345" i="21"/>
  <c r="R345" i="21"/>
  <c r="Q345" i="21"/>
  <c r="P345" i="21"/>
  <c r="T353" i="21"/>
  <c r="T331" i="21"/>
  <c r="T324" i="21"/>
  <c r="T329" i="21"/>
  <c r="R323" i="21"/>
  <c r="Q323" i="21"/>
  <c r="P323" i="21"/>
  <c r="T323" i="21"/>
  <c r="T336" i="21"/>
  <c r="T327" i="21"/>
  <c r="T297" i="21"/>
  <c r="T300" i="21"/>
  <c r="T301" i="21"/>
  <c r="R296" i="21"/>
  <c r="T296" i="21"/>
  <c r="P296" i="21"/>
  <c r="Q296" i="21"/>
  <c r="T302" i="21"/>
  <c r="T298" i="21"/>
  <c r="T264" i="21"/>
  <c r="T259" i="21"/>
  <c r="O258" i="21"/>
  <c r="P258" i="21"/>
  <c r="R258" i="21"/>
  <c r="Q258" i="21"/>
  <c r="T258" i="21"/>
  <c r="T265" i="21"/>
  <c r="T225" i="21"/>
  <c r="T263" i="21"/>
  <c r="T269" i="21"/>
  <c r="T262" i="21"/>
  <c r="S224" i="21"/>
  <c r="T224" i="21"/>
  <c r="Q224" i="21"/>
  <c r="P224" i="21"/>
  <c r="R224" i="21"/>
  <c r="T230" i="21"/>
  <c r="T234" i="21"/>
  <c r="T241" i="21"/>
  <c r="T228" i="21"/>
  <c r="T227" i="21"/>
  <c r="Q229" i="21"/>
  <c r="R229" i="21"/>
  <c r="P229" i="21"/>
  <c r="T229" i="21"/>
  <c r="T237" i="21"/>
  <c r="T233" i="21"/>
  <c r="T231" i="21"/>
  <c r="T189" i="21"/>
  <c r="T199" i="21"/>
  <c r="T192" i="21"/>
  <c r="S185" i="21"/>
  <c r="Q185" i="21"/>
  <c r="P185" i="21"/>
  <c r="R185" i="21"/>
  <c r="T185" i="21"/>
  <c r="T187" i="21"/>
  <c r="T190" i="21"/>
  <c r="T124" i="21"/>
  <c r="R155" i="21"/>
  <c r="Q155" i="21"/>
  <c r="P155" i="21"/>
  <c r="T155" i="21"/>
  <c r="T156" i="21"/>
  <c r="T159" i="21"/>
  <c r="T163" i="21"/>
  <c r="T162" i="21"/>
  <c r="T157" i="21"/>
  <c r="T160" i="21"/>
  <c r="T123" i="21"/>
  <c r="T121" i="21"/>
  <c r="T133" i="21"/>
  <c r="T128" i="21"/>
  <c r="T129" i="21"/>
  <c r="T132" i="21"/>
  <c r="T131" i="21"/>
  <c r="T130" i="21"/>
  <c r="T137" i="21"/>
  <c r="T126" i="21"/>
  <c r="T125" i="21"/>
  <c r="Q128" i="21"/>
  <c r="P128" i="21"/>
  <c r="R120" i="21"/>
  <c r="T120" i="21"/>
  <c r="Q120" i="21"/>
  <c r="P120" i="21"/>
  <c r="R128" i="21"/>
  <c r="T93" i="21"/>
  <c r="T95" i="21"/>
  <c r="T77" i="21"/>
  <c r="T94" i="21"/>
  <c r="T91" i="21"/>
  <c r="Q88" i="21"/>
  <c r="R88" i="21"/>
  <c r="P88" i="21"/>
  <c r="T88" i="21"/>
  <c r="T92" i="21"/>
  <c r="T89" i="21"/>
  <c r="T75" i="21"/>
  <c r="T78" i="21"/>
  <c r="T76" i="21"/>
  <c r="T44" i="21"/>
  <c r="R72" i="21"/>
  <c r="Q72" i="21"/>
  <c r="P72" i="21"/>
  <c r="T72" i="21"/>
  <c r="T74" i="21"/>
  <c r="T47" i="21"/>
  <c r="R73" i="21"/>
  <c r="P73" i="21"/>
  <c r="T73" i="21"/>
  <c r="Q73" i="21"/>
  <c r="T45" i="21"/>
  <c r="T56" i="21"/>
  <c r="R44" i="21"/>
  <c r="Q44" i="21"/>
  <c r="P44" i="21"/>
  <c r="T48" i="21"/>
  <c r="T46" i="21"/>
  <c r="T49" i="21"/>
  <c r="T37" i="21"/>
  <c r="T39" i="21"/>
  <c r="T40" i="21"/>
  <c r="T41" i="21"/>
  <c r="O36" i="21"/>
  <c r="T36" i="21"/>
  <c r="P36" i="21"/>
  <c r="R36" i="21"/>
  <c r="Q36" i="21"/>
  <c r="P33" i="21"/>
  <c r="T33" i="21"/>
  <c r="R33" i="21"/>
  <c r="Q33" i="21"/>
  <c r="T34" i="21"/>
  <c r="T35" i="21"/>
  <c r="T31" i="21"/>
  <c r="T13" i="21"/>
  <c r="T30" i="21"/>
  <c r="T11" i="21"/>
  <c r="T29" i="21"/>
  <c r="T6" i="21"/>
  <c r="T14" i="21"/>
  <c r="R29" i="21"/>
  <c r="T5" i="21"/>
  <c r="Q29" i="21"/>
  <c r="T3" i="21"/>
  <c r="R2" i="21"/>
  <c r="P29" i="21"/>
  <c r="T2" i="21"/>
  <c r="P2" i="21"/>
  <c r="Q2" i="21"/>
  <c r="S44" i="21"/>
  <c r="O44" i="21"/>
  <c r="O33" i="21"/>
  <c r="S33" i="21"/>
  <c r="S2" i="21"/>
  <c r="O2" i="21"/>
  <c r="O120" i="21"/>
  <c r="S120" i="21"/>
  <c r="S446" i="21"/>
  <c r="S348" i="21"/>
  <c r="S155" i="21"/>
  <c r="O224" i="21"/>
  <c r="O29" i="21"/>
  <c r="O408" i="21"/>
  <c r="O446" i="21"/>
  <c r="S384" i="21"/>
  <c r="S258" i="21"/>
  <c r="O384" i="21"/>
  <c r="O72" i="21"/>
  <c r="O411" i="21"/>
  <c r="S128" i="21"/>
  <c r="S36" i="21"/>
  <c r="S323" i="21"/>
  <c r="S411" i="21"/>
  <c r="O323" i="21"/>
  <c r="O345" i="21"/>
  <c r="S345" i="21"/>
  <c r="S88" i="21"/>
  <c r="S229" i="21"/>
  <c r="O229" i="21"/>
  <c r="O296" i="21"/>
  <c r="S296" i="21"/>
  <c r="S72" i="21"/>
  <c r="S73" i="21"/>
  <c r="O185" i="21"/>
  <c r="O128" i="21"/>
  <c r="O73" i="21"/>
  <c r="S382" i="21"/>
  <c r="O155" i="21"/>
  <c r="O88" i="21"/>
  <c r="O348"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7A1B01-8165-4F81-8DEC-D14C714D4900}" sourceFile="C:\Users\suyon\Desktop\Google Certificate\Course Capstone (Case Study)\Bellabeat Case Study\AnalysisFiles_Excel\dailySleepClean_distinctIds.xlsx" keepAlive="1" name="dailySleepClean_distinctIds" type="5" refreshedVersion="0" new="1" background="1" saveData="1">
    <dbPr connection="Provider=Microsoft.ACE.OLEDB.12.0;Password=&quot;&quot;;User ID=Admin;Data Source=C:\Users\suyon\Desktop\Google Certificate\Course Capstone (Case Study)\Bellabeat Case Study\AnalysisFiles_Excel\dailySleepClean_distinctIds.xlsx;Mode=Share Deny Write;Extended Properties=&quot;HDR=YES;&quot;;Jet OLEDB:System database=&quot;&quot;;Jet OLEDB:Registry Path=&quot;&quot;;Jet OLEDB:Database Password=&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istinctIds$" commandType="3"/>
  </connection>
  <connection id="2" xr16:uid="{D6420AEB-DFDD-4D30-A68A-48E691088C63}" sourceFile="C:\Users\suyon\Desktop\Google Certificate\Course Capstone (Case Study)\Bellabeat Case Study\AnalysisFiles_Excel\dailySleepClean_distinctIds.xlsx" odcFile="C:\Users\suyon\Documents\My Data Sources\dailySleepClean_distinctIds distinctIds$.od.odc" keepAlive="1" name="dailySleepClean_distinctIds distinctIds$.od" type="5" refreshedVersion="0" new="1" background="1">
    <dbPr connection="Provider=Microsoft.ACE.OLEDB.12.0;Password=&quot;&quot;;User ID=Admin;Data Source=C:\Users\suyon\Desktop\Google Certificate\Course Capstone (Case Study)\Bellabeat Case Study\AnalysisFiles_Excel\dailySleepClean_distinctIds.xlsx;Mode=Share Deny Write;Extended Properties=&quot;HDR=YES;&quot;;Jet OLEDB:System database=&quot;&quot;;Jet OLEDB:Registry Path=&quot;&quot;;Jet OLEDB:Database Password=&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istinctIds$" commandType="3"/>
  </connection>
  <connection id="3" xr16:uid="{9A830A74-3ED5-46A6-8D0E-0D73EF4F651D}" sourceFile="C:\Users\suyon\Desktop\Google Certificate\Course Capstone (Case Study)\Bellabeat Case Study\AnalysisFiles_Excel\minuteSleep_distinctLogIds.xlsx" keepAlive="1" name="minuteSleep_distinctLogIds" type="5" refreshedVersion="0" new="1" background="1">
    <dbPr connection="Provider=Microsoft.ACE.OLEDB.12.0;Password=&quot;&quot;;User ID=Admin;Data Source=C:\Users\suyon\Desktop\Google Certificate\Course Capstone (Case Study)\Bellabeat Case Study\AnalysisFiles_Excel\minuteSleep_distinctLogIds.xlsx;Mode=Share Deny Write;Extended Properties=&quot;HDR=YES;&quot;;Jet OLEDB:System database=&quot;&quot;;Jet OLEDB:Registry Path=&quot;&quot;;Jet OLEDB:Database Password=&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combinedLogId$" commandType="3"/>
  </connection>
  <connection id="4" xr16:uid="{B646B7A2-9E22-48D7-AE8D-39D8C8CDA464}" sourceFile="C:\Users\suyon\Desktop\Google Certificate\Course Capstone (Case Study)\Bellabeat Case Study\AnalysisFiles_Excel\minuteSleep_distinctLogIds.xlsx" odcFile="C:\Users\suyon\Documents\My Data Sources\minuteSleep_distinctLogIds combinedLogId$.od.odc" keepAlive="1" name="minuteSleep_distinctLogIds combinedLogId$.od" type="5" refreshedVersion="0" new="1" background="1" saveData="1">
    <dbPr connection="Provider=Microsoft.ACE.OLEDB.12.0;Password=&quot;&quot;;User ID=Admin;Data Source=C:\Users\suyon\Desktop\Google Certificate\Course Capstone (Case Study)\Bellabeat Case Study\AnalysisFiles_Excel\minuteSleep_distinctLogIds.xlsx;Mode=Share Deny Write;Extended Properties=&quot;HDR=YES;&quot;;Jet OLEDB:System database=&quot;&quot;;Jet OLEDB:Registry Path=&quot;&quot;;Jet OLEDB:Database Password=&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combinedLogId$" commandType="3"/>
  </connection>
  <connection id="5" xr16:uid="{850A69E8-FE30-4563-BF9B-5EB3236542EB}" keepAlive="1" name="Query - combinedLogId" description="Connection to the 'combinedLogId' query in the workbook." type="5" refreshedVersion="6" background="1" saveData="1">
    <dbPr connection="Provider=Microsoft.Mashup.OleDb.1;Data Source=$Workbook$;Location=combinedLogId;Extended Properties=&quot;&quot;" command="SELECT * FROM [combinedLogId]"/>
  </connection>
  <connection id="6" xr16:uid="{512FE931-80AF-45BC-9D90-C9E53DFEFAEA}" keepAlive="1" name="Query - distinctIds" description="Connection to the 'distinctIds' query in the workbook." type="5" refreshedVersion="6" background="1" saveData="1">
    <dbPr connection="Provider=Microsoft.Mashup.OleDb.1;Data Source=$Workbook$;Location=distinctIds;Extended Properties=&quot;&quot;" command="SELECT * FROM [distinctIds]"/>
  </connection>
  <connection id="7" xr16:uid="{8B2C1A92-1D1C-4BC0-8F7A-443B3D078F57}" keepAlive="1" name="ThisWorkbookDataModel" description="Data Model" type="5" refreshedVersion="6" minRefreshableVersion="5" background="1" saveData="1">
    <dbPr connection="Data Model Connection" command="Model" commandType="1"/>
    <olapPr sendLocale="1" rowDrillCount="1000"/>
    <extLst>
      <ext xmlns:x15="http://schemas.microsoft.com/office/spreadsheetml/2010/11/main" uri="{DE250136-89BD-433C-8126-D09CA5730AF9}">
        <x15:connection id="" model="1"/>
      </ext>
    </extLst>
  </connection>
  <connection id="8" xr16:uid="{72300E94-1F47-4944-95F5-C83DA2368755}" name="WorksheetConnection_sleepLog_analysis.xlsx!distinctIds" type="102" refreshedVersion="6" minRefreshableVersion="5">
    <extLst>
      <ext xmlns:x15="http://schemas.microsoft.com/office/spreadsheetml/2010/11/main" uri="{DE250136-89BD-433C-8126-D09CA5730AF9}">
        <x15:connection id="distinctIds">
          <x15:rangePr sourceName="_xlcn.WorksheetConnection_sleepLog_analysis.xlsxdistinctIds1"/>
        </x15:connection>
      </ext>
    </extLst>
  </connection>
  <connection id="9" xr16:uid="{8F5A50C2-2FF9-49CB-BF7E-03A23058B789}" name="WorksheetConnection_sleepLog_analysis.xlsx!distinctLogId" type="102" refreshedVersion="6" minRefreshableVersion="5">
    <extLst>
      <ext xmlns:x15="http://schemas.microsoft.com/office/spreadsheetml/2010/11/main" uri="{DE250136-89BD-433C-8126-D09CA5730AF9}">
        <x15:connection id="distinctLogId">
          <x15:rangePr sourceName="_xlcn.WorksheetConnection_sleepLog_analysis.xlsxdistinctLogId1"/>
        </x15:connection>
      </ext>
    </extLst>
  </connection>
  <connection id="10" xr16:uid="{13E60C03-ACF6-40F8-A1E6-E1DF9ADDFCA9}" name="WorksheetConnection_sleepLog_analysisMaster.xlsx!master" type="102" refreshedVersion="6" minRefreshableVersion="5">
    <extLst>
      <ext xmlns:x15="http://schemas.microsoft.com/office/spreadsheetml/2010/11/main" uri="{DE250136-89BD-433C-8126-D09CA5730AF9}">
        <x15:connection id="master" autoDelete="1">
          <x15:rangePr sourceName="_xlcn.WorksheetConnection_sleepLog_analysisMaster.xlsxmaster1"/>
        </x15:connection>
      </ext>
    </extLst>
  </connection>
</connections>
</file>

<file path=xl/sharedStrings.xml><?xml version="1.0" encoding="utf-8"?>
<sst xmlns="http://schemas.openxmlformats.org/spreadsheetml/2006/main" count="1058" uniqueCount="103">
  <si>
    <t>log_id</t>
  </si>
  <si>
    <t>id</t>
  </si>
  <si>
    <t>activity_day</t>
  </si>
  <si>
    <t>day_num</t>
  </si>
  <si>
    <t>start_day</t>
  </si>
  <si>
    <t>end_day</t>
  </si>
  <si>
    <t>start_time</t>
  </si>
  <si>
    <t>end_time</t>
  </si>
  <si>
    <t>mins_sleep</t>
  </si>
  <si>
    <t>hrs_sleep</t>
  </si>
  <si>
    <t>overnight</t>
  </si>
  <si>
    <t>Tuesday</t>
  </si>
  <si>
    <t>Wednesday</t>
  </si>
  <si>
    <t>Thursday</t>
  </si>
  <si>
    <t>Friday</t>
  </si>
  <si>
    <t>Saturday</t>
  </si>
  <si>
    <t>Sunday</t>
  </si>
  <si>
    <t>Monday</t>
  </si>
  <si>
    <t>Row Labels</t>
  </si>
  <si>
    <t>percent_value1</t>
  </si>
  <si>
    <t>percent_value2</t>
  </si>
  <si>
    <t>percent_value3</t>
  </si>
  <si>
    <t>start_date</t>
  </si>
  <si>
    <t>end_date</t>
  </si>
  <si>
    <t>range_trackingDays</t>
  </si>
  <si>
    <t>num_wkdys</t>
  </si>
  <si>
    <t>num_wknds</t>
  </si>
  <si>
    <t>sleep_records</t>
  </si>
  <si>
    <t>continuous_tracking</t>
  </si>
  <si>
    <t>totalMins_lightSleep</t>
  </si>
  <si>
    <t>totalMins_asleep</t>
  </si>
  <si>
    <t>totalMins_inBed</t>
  </si>
  <si>
    <t>totalHrs_lightSleep</t>
  </si>
  <si>
    <t>totalHrs_asleep</t>
  </si>
  <si>
    <t>totalHrs_inBed</t>
  </si>
  <si>
    <t>avgMins_lightSleep_perRecord</t>
  </si>
  <si>
    <t>avgMins_asleep_perRecord</t>
  </si>
  <si>
    <t>avgMins_inBed_perRecord</t>
  </si>
  <si>
    <t>avgHrs_lightSleep_perRecord</t>
  </si>
  <si>
    <t>avgHrs_asleep_perRecord</t>
  </si>
  <si>
    <t>avgHrs_inBed_perRecord</t>
  </si>
  <si>
    <t>wkdy_totalMins_lightSleep</t>
  </si>
  <si>
    <t>wkdy_totalMins_asleep</t>
  </si>
  <si>
    <t>wkdy_totalMins_inBed</t>
  </si>
  <si>
    <t>wkdy_totalHrs_lightSleep</t>
  </si>
  <si>
    <t>wkdy_totalHrs_asleep</t>
  </si>
  <si>
    <t>wkdy_totalHrs_inBed</t>
  </si>
  <si>
    <t>wknd_totalMins_lightSleep</t>
  </si>
  <si>
    <t>wknd_totalMins_asleep</t>
  </si>
  <si>
    <t>wknd_totalMins_inBed</t>
  </si>
  <si>
    <t>wknd_totalHrs_lightSleep</t>
  </si>
  <si>
    <t>wknd_totalHrs_asleep</t>
  </si>
  <si>
    <t>wknd_totalHrs_inBed</t>
  </si>
  <si>
    <t>wkdy_avgMins_lightSleep_perRecord</t>
  </si>
  <si>
    <t>wkdy_avgMins_asleep_perRecord</t>
  </si>
  <si>
    <t>wkdy_avgMins_inBed_perRecord</t>
  </si>
  <si>
    <t>wkdy_avgHrs_lightSleep_perRecord</t>
  </si>
  <si>
    <t>wkdy_avgHrs_asleep_perRecord</t>
  </si>
  <si>
    <t>wkdy_avgHrs_inBed_perRecord</t>
  </si>
  <si>
    <t>wknd_avgMins_lightSleep_perRecord</t>
  </si>
  <si>
    <t>wknd_avgMins_asleep_perRecord</t>
  </si>
  <si>
    <t>wknd_avgMins_inBed_perRecord</t>
  </si>
  <si>
    <t>wknd_avgHrs_lightSleep_perRecord</t>
  </si>
  <si>
    <t>wknd_avgHrs_asleep_perRecord</t>
  </si>
  <si>
    <t>wknd_avgHrs_inBed_perRecord</t>
  </si>
  <si>
    <t>Average of percent_value1</t>
  </si>
  <si>
    <t>Average of percent_value2</t>
  </si>
  <si>
    <t>Average of percent_value3</t>
  </si>
  <si>
    <t>Count of log_id</t>
  </si>
  <si>
    <t>Light</t>
  </si>
  <si>
    <t>Deep</t>
  </si>
  <si>
    <t>REM</t>
  </si>
  <si>
    <t>Min of hrs_sleep</t>
  </si>
  <si>
    <t>Average</t>
  </si>
  <si>
    <t>Minimum</t>
  </si>
  <si>
    <t>Maximum</t>
  </si>
  <si>
    <t>Sum of sleep_records</t>
  </si>
  <si>
    <t>Sum of num_wkdys</t>
  </si>
  <si>
    <t>Sum of num_wknds</t>
  </si>
  <si>
    <t>distinct ids</t>
  </si>
  <si>
    <t>distinct logIds</t>
  </si>
  <si>
    <t>records_per_dayofwk_per_user</t>
  </si>
  <si>
    <t>new_day_num</t>
  </si>
  <si>
    <t>Average of records_per_dayofwk_per_user</t>
  </si>
  <si>
    <t>Total</t>
  </si>
  <si>
    <t>Average of hrs_sleep2</t>
  </si>
  <si>
    <t>Max of hrs_sleep3</t>
  </si>
  <si>
    <t>Weekday</t>
  </si>
  <si>
    <t>Weekend</t>
  </si>
  <si>
    <t>Data Source: https://www.kaggle.com/arashnic/fitbit</t>
  </si>
  <si>
    <t>Average of range_trackingDays</t>
  </si>
  <si>
    <t>Average of sleep_records</t>
  </si>
  <si>
    <t>Number of Users</t>
  </si>
  <si>
    <t>Number of Sleep Records</t>
  </si>
  <si>
    <t>Distinct Count of id</t>
  </si>
  <si>
    <t>Average Number of Sleep Records Per User</t>
  </si>
  <si>
    <t>Max of range_trackingDays2</t>
  </si>
  <si>
    <t>Min of range_trackingDays2</t>
  </si>
  <si>
    <t>Minimum Range of Days</t>
  </si>
  <si>
    <t>Average Range of Days</t>
  </si>
  <si>
    <t>Maximum Range of Days</t>
  </si>
  <si>
    <t>Average Per User</t>
  </si>
  <si>
    <t>Sleep Patterns Among a Sample of Fitbit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</si>
</sst>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9"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
      <b/>
      <sz val="11"/>
      <name val="Calibri"/>
      <family val="2"/>
      <scheme val="minor"/>
    </font>
    <font>
      <sz val="11"/>
      <name val="Calibri"/>
      <family val="2"/>
      <scheme val="minor"/>
    </font>
    <font>
      <sz val="12"/>
      <color theme="6" tint="-0.499984740745262"/>
      <name val="Calibri"/>
      <family val="2"/>
      <scheme val="minor"/>
    </font>
  </fonts>
  <fills count="4">
    <fill>
      <patternFill patternType="none"/>
    </fill>
    <fill>
      <patternFill patternType="gray125"/>
    </fill>
    <fill>
      <patternFill patternType="solid">
        <fgColor theme="4"/>
      </patternFill>
    </fill>
    <fill>
      <patternFill patternType="solid">
        <fgColor theme="4" tint="0.79998168889431442"/>
        <bgColor theme="4" tint="0.79998168889431442"/>
      </patternFill>
    </fill>
  </fills>
  <borders count="11">
    <border>
      <left/>
      <right/>
      <top/>
      <bottom/>
      <diagonal/>
    </border>
    <border>
      <left/>
      <right/>
      <top style="thin">
        <color theme="9" tint="0.39997558519241921"/>
      </top>
      <bottom style="thin">
        <color theme="9" tint="0.39997558519241921"/>
      </bottom>
      <diagonal/>
    </border>
    <border>
      <left/>
      <right/>
      <top/>
      <bottom style="thin">
        <color theme="4" tint="0.39997558519241921"/>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theme="8"/>
      </left>
      <right/>
      <top/>
      <bottom/>
      <diagonal/>
    </border>
    <border>
      <left/>
      <right style="thin">
        <color theme="8"/>
      </right>
      <top/>
      <bottom/>
      <diagonal/>
    </border>
    <border>
      <left style="thin">
        <color theme="8"/>
      </left>
      <right/>
      <top/>
      <bottom style="thin">
        <color theme="8"/>
      </bottom>
      <diagonal/>
    </border>
    <border>
      <left/>
      <right/>
      <top/>
      <bottom style="thin">
        <color theme="8"/>
      </bottom>
      <diagonal/>
    </border>
    <border>
      <left/>
      <right style="thin">
        <color theme="8"/>
      </right>
      <top/>
      <bottom style="thin">
        <color theme="8"/>
      </bottom>
      <diagonal/>
    </border>
  </borders>
  <cellStyleXfs count="3">
    <xf numFmtId="0" fontId="0" fillId="0" borderId="0"/>
    <xf numFmtId="9" fontId="2" fillId="0" borderId="0" applyFont="0" applyFill="0" applyBorder="0" applyAlignment="0" applyProtection="0"/>
    <xf numFmtId="0" fontId="4" fillId="2" borderId="0" applyNumberFormat="0" applyBorder="0" applyAlignment="0" applyProtection="0"/>
  </cellStyleXfs>
  <cellXfs count="34">
    <xf numFmtId="0" fontId="0" fillId="0" borderId="0" xfId="0"/>
    <xf numFmtId="0" fontId="0" fillId="0" borderId="0" xfId="0" applyNumberFormat="1"/>
    <xf numFmtId="14" fontId="0" fillId="0" borderId="0" xfId="0" applyNumberFormat="1"/>
    <xf numFmtId="22" fontId="0" fillId="0" borderId="0" xfId="0" applyNumberFormat="1"/>
    <xf numFmtId="0" fontId="0" fillId="0" borderId="0" xfId="0" pivotButton="1"/>
    <xf numFmtId="164" fontId="3" fillId="0" borderId="0" xfId="0" applyNumberFormat="1" applyFont="1"/>
    <xf numFmtId="10" fontId="0" fillId="0" borderId="0" xfId="1" applyNumberFormat="1" applyFont="1"/>
    <xf numFmtId="0" fontId="3" fillId="3" borderId="2" xfId="0" applyFont="1" applyFill="1" applyBorder="1"/>
    <xf numFmtId="10" fontId="0" fillId="0" borderId="0" xfId="0" applyNumberFormat="1"/>
    <xf numFmtId="164" fontId="0" fillId="0" borderId="0" xfId="0" applyNumberFormat="1"/>
    <xf numFmtId="2" fontId="0" fillId="0" borderId="0" xfId="0" applyNumberFormat="1"/>
    <xf numFmtId="1" fontId="0" fillId="0" borderId="0" xfId="0" applyNumberFormat="1"/>
    <xf numFmtId="0" fontId="6" fillId="0" borderId="1" xfId="0" applyNumberFormat="1" applyFont="1" applyFill="1" applyBorder="1"/>
    <xf numFmtId="0" fontId="6" fillId="0" borderId="0" xfId="0" applyFont="1"/>
    <xf numFmtId="0" fontId="7" fillId="0" borderId="0" xfId="0" applyNumberFormat="1" applyFont="1"/>
    <xf numFmtId="0" fontId="6" fillId="0" borderId="0" xfId="0" applyNumberFormat="1" applyFont="1" applyFill="1"/>
    <xf numFmtId="164" fontId="6" fillId="0" borderId="0" xfId="0" applyNumberFormat="1" applyFont="1"/>
    <xf numFmtId="0" fontId="6" fillId="0" borderId="0" xfId="0" applyNumberFormat="1" applyFont="1"/>
    <xf numFmtId="9" fontId="0" fillId="0" borderId="0" xfId="0" applyNumberFormat="1"/>
    <xf numFmtId="14" fontId="6" fillId="0" borderId="0" xfId="0" applyNumberFormat="1" applyFont="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4" fontId="0" fillId="0" borderId="0" xfId="0" applyNumberFormat="1" applyAlignment="1">
      <alignment horizontal="left"/>
    </xf>
    <xf numFmtId="164" fontId="0" fillId="0" borderId="0" xfId="0" applyNumberFormat="1" applyAlignment="1">
      <alignment horizontal="left"/>
    </xf>
    <xf numFmtId="9" fontId="3" fillId="3" borderId="2" xfId="1" applyFont="1" applyFill="1" applyBorder="1"/>
    <xf numFmtId="9" fontId="0" fillId="0" borderId="0" xfId="1" applyFont="1"/>
    <xf numFmtId="0" fontId="5" fillId="2" borderId="3" xfId="2" applyFont="1" applyBorder="1" applyAlignment="1">
      <alignment horizontal="center" vertical="center"/>
    </xf>
    <xf numFmtId="0" fontId="5" fillId="2" borderId="4" xfId="2" applyFont="1" applyBorder="1" applyAlignment="1">
      <alignment horizontal="center" vertical="center"/>
    </xf>
    <xf numFmtId="0" fontId="5" fillId="2" borderId="5" xfId="2" applyFont="1" applyBorder="1" applyAlignment="1">
      <alignment horizontal="center" vertical="center"/>
    </xf>
    <xf numFmtId="0" fontId="8" fillId="0" borderId="0" xfId="0" applyFont="1" applyBorder="1" applyAlignment="1">
      <alignment horizontal="right"/>
    </xf>
  </cellXfs>
  <cellStyles count="3">
    <cellStyle name="Accent1" xfId="2" builtinId="29"/>
    <cellStyle name="Normal" xfId="0" builtinId="0"/>
    <cellStyle name="Percent" xfId="1" builtinId="5"/>
  </cellStyles>
  <dxfs count="131">
    <dxf>
      <numFmt numFmtId="164" formatCode="[$-F800]dddd\,\ mmmm\ dd\,\ yyyy"/>
    </dxf>
    <dxf>
      <numFmt numFmtId="14" formatCode="0.00%"/>
    </dxf>
    <dxf>
      <numFmt numFmtId="14" formatCode="0.00%"/>
    </dxf>
    <dxf>
      <numFmt numFmtId="2" formatCode="0.00"/>
    </dxf>
    <dxf>
      <numFmt numFmtId="1" formatCode="0"/>
    </dxf>
    <dxf>
      <numFmt numFmtId="164" formatCode="[$-F800]dddd\,\ mmmm\ dd\,\ yyyy"/>
    </dxf>
    <dxf>
      <numFmt numFmtId="14" formatCode="0.00%"/>
    </dxf>
    <dxf>
      <numFmt numFmtId="14" formatCode="0.00%"/>
    </dxf>
    <dxf>
      <numFmt numFmtId="2" formatCode="0.00"/>
    </dxf>
    <dxf>
      <numFmt numFmtId="1" formatCode="0"/>
    </dxf>
    <dxf>
      <numFmt numFmtId="14" formatCode="0.00%"/>
    </dxf>
    <dxf>
      <numFmt numFmtId="13" formatCode="0%"/>
    </dxf>
    <dxf>
      <numFmt numFmtId="14" formatCode="0.00%"/>
    </dxf>
    <dxf>
      <numFmt numFmtId="14" formatCode="0.00%"/>
    </dxf>
    <dxf>
      <numFmt numFmtId="14" formatCode="0.00%"/>
    </dxf>
    <dxf>
      <numFmt numFmtId="19" formatCode="m/d/yyyy"/>
    </dxf>
    <dxf>
      <numFmt numFmtId="1" formatCode="0"/>
    </dxf>
    <dxf>
      <numFmt numFmtId="1" formatCode="0"/>
    </dxf>
    <dxf>
      <numFmt numFmtId="164" formatCode="[$-F800]dddd\,\ mmmm\ dd\,\ yyyy"/>
    </dxf>
    <dxf>
      <numFmt numFmtId="14" formatCode="0.00%"/>
    </dxf>
    <dxf>
      <numFmt numFmtId="14" formatCode="0.00%"/>
    </dxf>
    <dxf>
      <numFmt numFmtId="2" formatCode="0.00"/>
    </dxf>
    <dxf>
      <numFmt numFmtId="1" formatCode="0"/>
    </dxf>
    <dxf>
      <numFmt numFmtId="164" formatCode="[$-F800]dddd\,\ mmmm\ dd\,\ yyyy"/>
    </dxf>
    <dxf>
      <numFmt numFmtId="14" formatCode="0.00%"/>
    </dxf>
    <dxf>
      <numFmt numFmtId="14" formatCode="0.00%"/>
    </dxf>
    <dxf>
      <numFmt numFmtId="2" formatCode="0.00"/>
    </dxf>
    <dxf>
      <numFmt numFmtId="1" formatCode="0"/>
    </dxf>
    <dxf>
      <numFmt numFmtId="14" formatCode="0.00%"/>
    </dxf>
    <dxf>
      <numFmt numFmtId="13" formatCode="0%"/>
    </dxf>
    <dxf>
      <numFmt numFmtId="14" formatCode="0.00%"/>
    </dxf>
    <dxf>
      <numFmt numFmtId="14" formatCode="0.00%"/>
    </dxf>
    <dxf>
      <numFmt numFmtId="14" formatCode="0.00%"/>
    </dxf>
    <dxf>
      <numFmt numFmtId="19" formatCode="m/d/yyyy"/>
    </dxf>
    <dxf>
      <numFmt numFmtId="1" formatCode="0"/>
    </dxf>
    <dxf>
      <numFmt numFmtId="1" formatCode="0"/>
    </dxf>
    <dxf>
      <numFmt numFmtId="164" formatCode="[$-F800]dddd\,\ mmmm\ dd\,\ yyyy"/>
    </dxf>
    <dxf>
      <numFmt numFmtId="14" formatCode="0.00%"/>
    </dxf>
    <dxf>
      <numFmt numFmtId="14" formatCode="0.00%"/>
    </dxf>
    <dxf>
      <numFmt numFmtId="2" formatCode="0.00"/>
    </dxf>
    <dxf>
      <numFmt numFmtId="1" formatCode="0"/>
    </dxf>
    <dxf>
      <numFmt numFmtId="164" formatCode="[$-F800]dddd\,\ mmmm\ dd\,\ yyyy"/>
    </dxf>
    <dxf>
      <numFmt numFmtId="14" formatCode="0.00%"/>
    </dxf>
    <dxf>
      <numFmt numFmtId="14" formatCode="0.00%"/>
    </dxf>
    <dxf>
      <numFmt numFmtId="2" formatCode="0.00"/>
    </dxf>
    <dxf>
      <numFmt numFmtId="1" formatCode="0"/>
    </dxf>
    <dxf>
      <numFmt numFmtId="14" formatCode="0.00%"/>
    </dxf>
    <dxf>
      <numFmt numFmtId="13" formatCode="0%"/>
    </dxf>
    <dxf>
      <numFmt numFmtId="14" formatCode="0.00%"/>
    </dxf>
    <dxf>
      <numFmt numFmtId="14" formatCode="0.00%"/>
    </dxf>
    <dxf>
      <numFmt numFmtId="14" formatCode="0.00%"/>
    </dxf>
    <dxf>
      <numFmt numFmtId="19" formatCode="m/d/yyyy"/>
    </dxf>
    <dxf>
      <numFmt numFmtId="1" formatCode="0"/>
    </dxf>
    <dxf>
      <numFmt numFmtId="1" formatCode="0"/>
    </dxf>
    <dxf>
      <numFmt numFmtId="164" formatCode="[$-F800]dddd\,\ mmmm\ dd\,\ yyyy"/>
    </dxf>
    <dxf>
      <numFmt numFmtId="14" formatCode="0.00%"/>
    </dxf>
    <dxf>
      <numFmt numFmtId="14" formatCode="0.00%"/>
    </dxf>
    <dxf>
      <numFmt numFmtId="2" formatCode="0.00"/>
    </dxf>
    <dxf>
      <numFmt numFmtId="1" formatCode="0"/>
    </dxf>
    <dxf>
      <numFmt numFmtId="164" formatCode="[$-F800]dddd\,\ mmmm\ dd\,\ yyyy"/>
    </dxf>
    <dxf>
      <numFmt numFmtId="14" formatCode="0.00%"/>
    </dxf>
    <dxf>
      <numFmt numFmtId="14" formatCode="0.00%"/>
    </dxf>
    <dxf>
      <numFmt numFmtId="2" formatCode="0.00"/>
    </dxf>
    <dxf>
      <numFmt numFmtId="1" formatCode="0"/>
    </dxf>
    <dxf>
      <numFmt numFmtId="14" formatCode="0.00%"/>
    </dxf>
    <dxf>
      <numFmt numFmtId="13" formatCode="0%"/>
    </dxf>
    <dxf>
      <numFmt numFmtId="14" formatCode="0.00%"/>
    </dxf>
    <dxf>
      <numFmt numFmtId="14" formatCode="0.00%"/>
    </dxf>
    <dxf>
      <numFmt numFmtId="14" formatCode="0.00%"/>
    </dxf>
    <dxf>
      <numFmt numFmtId="19" formatCode="m/d/yyyy"/>
    </dxf>
    <dxf>
      <numFmt numFmtId="1" formatCode="0"/>
    </dxf>
    <dxf>
      <numFmt numFmtId="1" formatCode="0"/>
    </dxf>
    <dxf>
      <numFmt numFmtId="164" formatCode="[$-F800]dddd\,\ mmmm\ dd\,\ yyyy"/>
    </dxf>
    <dxf>
      <numFmt numFmtId="14" formatCode="0.00%"/>
    </dxf>
    <dxf>
      <numFmt numFmtId="14" formatCode="0.00%"/>
    </dxf>
    <dxf>
      <numFmt numFmtId="2" formatCode="0.00"/>
    </dxf>
    <dxf>
      <numFmt numFmtId="1" formatCode="0"/>
    </dxf>
    <dxf>
      <numFmt numFmtId="164" formatCode="[$-F800]dddd\,\ mmmm\ dd\,\ yyyy"/>
    </dxf>
    <dxf>
      <numFmt numFmtId="14" formatCode="0.00%"/>
    </dxf>
    <dxf>
      <numFmt numFmtId="14" formatCode="0.00%"/>
    </dxf>
    <dxf>
      <numFmt numFmtId="2" formatCode="0.00"/>
    </dxf>
    <dxf>
      <numFmt numFmtId="1" formatCode="0"/>
    </dxf>
    <dxf>
      <numFmt numFmtId="14" formatCode="0.00%"/>
    </dxf>
    <dxf>
      <numFmt numFmtId="13" formatCode="0%"/>
    </dxf>
    <dxf>
      <numFmt numFmtId="14" formatCode="0.00%"/>
    </dxf>
    <dxf>
      <numFmt numFmtId="14" formatCode="0.00%"/>
    </dxf>
    <dxf>
      <numFmt numFmtId="14" formatCode="0.00%"/>
    </dxf>
    <dxf>
      <numFmt numFmtId="19" formatCode="m/d/yyyy"/>
    </dxf>
    <dxf>
      <numFmt numFmtId="1" formatCode="0"/>
    </dxf>
    <dxf>
      <numFmt numFmtId="1" formatCode="0"/>
    </dxf>
    <dxf>
      <numFmt numFmtId="1" formatCode="0"/>
    </dxf>
    <dxf>
      <numFmt numFmtId="1" formatCode="0"/>
    </dxf>
    <dxf>
      <numFmt numFmtId="19" formatCode="m/d/yyyy"/>
    </dxf>
    <dxf>
      <numFmt numFmtId="14" formatCode="0.00%"/>
    </dxf>
    <dxf>
      <numFmt numFmtId="14" formatCode="0.00%"/>
    </dxf>
    <dxf>
      <numFmt numFmtId="14" formatCode="0.00%"/>
    </dxf>
    <dxf>
      <numFmt numFmtId="13" formatCode="0%"/>
    </dxf>
    <dxf>
      <numFmt numFmtId="14" formatCode="0.00%"/>
    </dxf>
    <dxf>
      <numFmt numFmtId="1" formatCode="0"/>
    </dxf>
    <dxf>
      <numFmt numFmtId="2" formatCode="0.00"/>
    </dxf>
    <dxf>
      <numFmt numFmtId="14" formatCode="0.00%"/>
    </dxf>
    <dxf>
      <numFmt numFmtId="14" formatCode="0.00%"/>
    </dxf>
    <dxf>
      <numFmt numFmtId="164" formatCode="[$-F800]dddd\,\ mmmm\ dd\,\ yyyy"/>
    </dxf>
    <dxf>
      <numFmt numFmtId="1" formatCode="0"/>
    </dxf>
    <dxf>
      <numFmt numFmtId="2" formatCode="0.00"/>
    </dxf>
    <dxf>
      <numFmt numFmtId="14" formatCode="0.00%"/>
    </dxf>
    <dxf>
      <numFmt numFmtId="14" formatCode="0.00%"/>
    </dxf>
    <dxf>
      <numFmt numFmtId="164" formatCode="[$-F800]dddd\,\ mmmm\ dd\,\ yyyy"/>
    </dxf>
    <dxf>
      <numFmt numFmtId="0" formatCode="General"/>
    </dxf>
    <dxf>
      <numFmt numFmtId="14" formatCode="0.00%"/>
    </dxf>
    <dxf>
      <numFmt numFmtId="14" formatCode="0.00%"/>
    </dxf>
    <dxf>
      <numFmt numFmtId="14" formatCode="0.00%"/>
    </dxf>
    <dxf>
      <numFmt numFmtId="0" formatCode="General"/>
    </dxf>
    <dxf>
      <numFmt numFmtId="164" formatCode="[$-F800]dddd\,\ mmmm\ dd\,\ yyyy"/>
    </dxf>
    <dxf>
      <numFmt numFmtId="164" formatCode="[$-F800]dddd\,\ mmmm\ dd\,\ yyyy"/>
    </dxf>
    <dxf>
      <numFmt numFmtId="0" formatCode="General"/>
    </dxf>
    <dxf>
      <numFmt numFmtId="19" formatCode="m/d/yyyy"/>
    </dxf>
    <dxf>
      <numFmt numFmtId="0" formatCode="General"/>
    </dxf>
    <dxf>
      <numFmt numFmtId="0" formatCode="General"/>
    </dxf>
    <dxf>
      <numFmt numFmtId="0" formatCode="General"/>
    </dxf>
    <dxf>
      <font>
        <b/>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numFmt numFmtId="19" formatCode="m/d/yyyy"/>
    </dxf>
    <dxf>
      <numFmt numFmtId="19" formatCode="m/d/yyyy"/>
    </dxf>
    <dxf>
      <numFmt numFmtId="14" formatCode="0.00%"/>
    </dxf>
    <dxf>
      <numFmt numFmtId="14" formatCode="0.00%"/>
    </dxf>
    <dxf>
      <numFmt numFmtId="14" formatCode="0.00%"/>
    </dxf>
    <dxf>
      <numFmt numFmtId="27" formatCode="m/d/yyyy\ h:mm"/>
    </dxf>
    <dxf>
      <numFmt numFmtId="27" formatCode="m/d/yyyy\ h:mm"/>
    </dxf>
    <dxf>
      <numFmt numFmtId="0" formatCode="General"/>
    </dxf>
    <dxf>
      <numFmt numFmtId="0" formatCode="General"/>
    </dxf>
    <dxf>
      <numFmt numFmtId="19" formatCode="m/d/yyyy"/>
    </dxf>
  </dxfs>
  <tableStyles count="0" defaultTableStyle="TableStyleMedium2" defaultPivotStyle="PivotStyleLight16"/>
  <colors>
    <mruColors>
      <color rgb="FF17240E"/>
      <color rgb="FF3F6327"/>
      <color rgb="FF355321"/>
      <color rgb="FF335020"/>
      <color rgb="FF2A42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alcChain" Target="calcChain.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Patterns Among a Sample of Fitbit Users.xlsx]DMgenProfilePT!DMgenProfilePT</c:name>
    <c:fmtId val="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F63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240E"/>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pivotFmt>
    </c:pivotFmts>
    <c:plotArea>
      <c:layout>
        <c:manualLayout>
          <c:layoutTarget val="inner"/>
          <c:xMode val="edge"/>
          <c:yMode val="edge"/>
          <c:x val="0"/>
          <c:y val="0.12592230817302896"/>
          <c:w val="1"/>
          <c:h val="0.834042723382875"/>
        </c:manualLayout>
      </c:layout>
      <c:barChart>
        <c:barDir val="col"/>
        <c:grouping val="clustered"/>
        <c:varyColors val="0"/>
        <c:ser>
          <c:idx val="0"/>
          <c:order val="0"/>
          <c:tx>
            <c:strRef>
              <c:f>DMgenProfilePT!$A$3</c:f>
              <c:strCache>
                <c:ptCount val="1"/>
                <c:pt idx="0">
                  <c:v>Number of Users</c:v>
                </c:pt>
              </c:strCache>
            </c:strRef>
          </c:tx>
          <c:spPr>
            <a:solidFill>
              <a:srgbClr val="3F632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240E"/>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DMgenProfilePT!$A$4</c:f>
              <c:strCache>
                <c:ptCount val="1"/>
                <c:pt idx="0">
                  <c:v>Total</c:v>
                </c:pt>
              </c:strCache>
            </c:strRef>
          </c:cat>
          <c:val>
            <c:numRef>
              <c:f>DMgenProfilePT!$A$4</c:f>
              <c:numCache>
                <c:formatCode>0</c:formatCode>
                <c:ptCount val="1"/>
                <c:pt idx="0">
                  <c:v>24</c:v>
                </c:pt>
              </c:numCache>
            </c:numRef>
          </c:val>
          <c:extLst>
            <c:ext xmlns:c16="http://schemas.microsoft.com/office/drawing/2014/chart" uri="{C3380CC4-5D6E-409C-BE32-E72D297353CC}">
              <c16:uniqueId val="{00000000-E4CF-413B-ABC9-11BEBDBBA4A4}"/>
            </c:ext>
          </c:extLst>
        </c:ser>
        <c:ser>
          <c:idx val="1"/>
          <c:order val="1"/>
          <c:tx>
            <c:strRef>
              <c:f>DMgenProfilePT!$B$3</c:f>
              <c:strCache>
                <c:ptCount val="1"/>
                <c:pt idx="0">
                  <c:v>Number of Sleep Records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DMgenProfilePT!$A$4</c:f>
              <c:strCache>
                <c:ptCount val="1"/>
                <c:pt idx="0">
                  <c:v>Total</c:v>
                </c:pt>
              </c:strCache>
            </c:strRef>
          </c:cat>
          <c:val>
            <c:numRef>
              <c:f>DMgenProfilePT!$B$4</c:f>
              <c:numCache>
                <c:formatCode>0</c:formatCode>
                <c:ptCount val="1"/>
                <c:pt idx="0">
                  <c:v>459</c:v>
                </c:pt>
              </c:numCache>
            </c:numRef>
          </c:val>
          <c:extLst>
            <c:ext xmlns:c16="http://schemas.microsoft.com/office/drawing/2014/chart" uri="{C3380CC4-5D6E-409C-BE32-E72D297353CC}">
              <c16:uniqueId val="{00000001-E4CF-413B-ABC9-11BEBDBBA4A4}"/>
            </c:ext>
          </c:extLst>
        </c:ser>
        <c:ser>
          <c:idx val="2"/>
          <c:order val="2"/>
          <c:tx>
            <c:strRef>
              <c:f>DMgenProfilePT!$C$3</c:f>
              <c:strCache>
                <c:ptCount val="1"/>
                <c:pt idx="0">
                  <c:v>Average Number of Sleep Records Per User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DMgenProfilePT!$A$4</c:f>
              <c:strCache>
                <c:ptCount val="1"/>
                <c:pt idx="0">
                  <c:v>Total</c:v>
                </c:pt>
              </c:strCache>
            </c:strRef>
          </c:cat>
          <c:val>
            <c:numRef>
              <c:f>DMgenProfilePT!$C$4</c:f>
              <c:numCache>
                <c:formatCode>0</c:formatCode>
                <c:ptCount val="1"/>
                <c:pt idx="0">
                  <c:v>19.125</c:v>
                </c:pt>
              </c:numCache>
            </c:numRef>
          </c:val>
          <c:extLst>
            <c:ext xmlns:c16="http://schemas.microsoft.com/office/drawing/2014/chart" uri="{C3380CC4-5D6E-409C-BE32-E72D297353CC}">
              <c16:uniqueId val="{00000002-E4CF-413B-ABC9-11BEBDBBA4A4}"/>
            </c:ext>
          </c:extLst>
        </c:ser>
        <c:ser>
          <c:idx val="3"/>
          <c:order val="3"/>
          <c:tx>
            <c:strRef>
              <c:f>DMgenProfilePT!$D$3</c:f>
              <c:strCache>
                <c:ptCount val="1"/>
                <c:pt idx="0">
                  <c:v>Minimum Range of 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DMgenProfilePT!$A$4</c:f>
              <c:strCache>
                <c:ptCount val="1"/>
                <c:pt idx="0">
                  <c:v>Total</c:v>
                </c:pt>
              </c:strCache>
            </c:strRef>
          </c:cat>
          <c:val>
            <c:numRef>
              <c:f>DMgenProfilePT!$D$4</c:f>
              <c:numCache>
                <c:formatCode>0</c:formatCode>
                <c:ptCount val="1"/>
                <c:pt idx="0">
                  <c:v>1</c:v>
                </c:pt>
              </c:numCache>
            </c:numRef>
          </c:val>
          <c:extLst>
            <c:ext xmlns:c16="http://schemas.microsoft.com/office/drawing/2014/chart" uri="{C3380CC4-5D6E-409C-BE32-E72D297353CC}">
              <c16:uniqueId val="{00000005-E4CF-413B-ABC9-11BEBDBBA4A4}"/>
            </c:ext>
          </c:extLst>
        </c:ser>
        <c:ser>
          <c:idx val="4"/>
          <c:order val="4"/>
          <c:tx>
            <c:strRef>
              <c:f>DMgenProfilePT!$E$3</c:f>
              <c:strCache>
                <c:ptCount val="1"/>
                <c:pt idx="0">
                  <c:v>Average Range of Days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DMgenProfilePT!$A$4</c:f>
              <c:strCache>
                <c:ptCount val="1"/>
                <c:pt idx="0">
                  <c:v>Total</c:v>
                </c:pt>
              </c:strCache>
            </c:strRef>
          </c:cat>
          <c:val>
            <c:numRef>
              <c:f>DMgenProfilePT!$E$4</c:f>
              <c:numCache>
                <c:formatCode>0</c:formatCode>
                <c:ptCount val="1"/>
                <c:pt idx="0">
                  <c:v>23.125</c:v>
                </c:pt>
              </c:numCache>
            </c:numRef>
          </c:val>
          <c:extLst>
            <c:ext xmlns:c16="http://schemas.microsoft.com/office/drawing/2014/chart" uri="{C3380CC4-5D6E-409C-BE32-E72D297353CC}">
              <c16:uniqueId val="{00000006-E4CF-413B-ABC9-11BEBDBBA4A4}"/>
            </c:ext>
          </c:extLst>
        </c:ser>
        <c:ser>
          <c:idx val="5"/>
          <c:order val="5"/>
          <c:tx>
            <c:strRef>
              <c:f>DMgenProfilePT!$F$3</c:f>
              <c:strCache>
                <c:ptCount val="1"/>
                <c:pt idx="0">
                  <c:v>Maximum Range of Days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DMgenProfilePT!$A$4</c:f>
              <c:strCache>
                <c:ptCount val="1"/>
                <c:pt idx="0">
                  <c:v>Total</c:v>
                </c:pt>
              </c:strCache>
            </c:strRef>
          </c:cat>
          <c:val>
            <c:numRef>
              <c:f>DMgenProfilePT!$F$4</c:f>
              <c:numCache>
                <c:formatCode>0</c:formatCode>
                <c:ptCount val="1"/>
                <c:pt idx="0">
                  <c:v>31</c:v>
                </c:pt>
              </c:numCache>
            </c:numRef>
          </c:val>
          <c:extLst>
            <c:ext xmlns:c16="http://schemas.microsoft.com/office/drawing/2014/chart" uri="{C3380CC4-5D6E-409C-BE32-E72D297353CC}">
              <c16:uniqueId val="{00000007-E4CF-413B-ABC9-11BEBDBBA4A4}"/>
            </c:ext>
          </c:extLst>
        </c:ser>
        <c:dLbls>
          <c:dLblPos val="ctr"/>
          <c:showLegendKey val="0"/>
          <c:showVal val="1"/>
          <c:showCatName val="0"/>
          <c:showSerName val="0"/>
          <c:showPercent val="0"/>
          <c:showBubbleSize val="0"/>
        </c:dLbls>
        <c:gapWidth val="10"/>
        <c:overlap val="-5"/>
        <c:axId val="691908688"/>
        <c:axId val="691909016"/>
      </c:barChart>
      <c:catAx>
        <c:axId val="691908688"/>
        <c:scaling>
          <c:orientation val="minMax"/>
        </c:scaling>
        <c:delete val="1"/>
        <c:axPos val="b"/>
        <c:numFmt formatCode="General" sourceLinked="1"/>
        <c:majorTickMark val="none"/>
        <c:minorTickMark val="none"/>
        <c:tickLblPos val="nextTo"/>
        <c:crossAx val="691909016"/>
        <c:crosses val="autoZero"/>
        <c:auto val="1"/>
        <c:lblAlgn val="ctr"/>
        <c:lblOffset val="100"/>
        <c:noMultiLvlLbl val="0"/>
      </c:catAx>
      <c:valAx>
        <c:axId val="691909016"/>
        <c:scaling>
          <c:orientation val="minMax"/>
        </c:scaling>
        <c:delete val="1"/>
        <c:axPos val="l"/>
        <c:numFmt formatCode="0" sourceLinked="1"/>
        <c:majorTickMark val="none"/>
        <c:minorTickMark val="none"/>
        <c:tickLblPos val="nextTo"/>
        <c:crossAx val="691908688"/>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1400" b="0" i="0" u="none" strike="noStrike" kern="1200" baseline="0">
                <a:solidFill>
                  <a:srgbClr val="17240E"/>
                </a:solidFill>
                <a:latin typeface="+mn-lt"/>
                <a:ea typeface="+mn-ea"/>
                <a:cs typeface="+mn-cs"/>
              </a:defRPr>
            </a:pPr>
            <a:endParaRPr lang="en-US"/>
          </a:p>
        </c:txPr>
      </c:legendEntry>
      <c:legendEntry>
        <c:idx val="1"/>
        <c:txPr>
          <a:bodyPr rot="0" spcFirstLastPara="1" vertOverflow="ellipsis" vert="horz" wrap="square" anchor="ctr" anchorCtr="1"/>
          <a:lstStyle/>
          <a:p>
            <a:pPr>
              <a:defRPr sz="1400" b="0" i="0" u="none" strike="noStrike" kern="1200" baseline="0">
                <a:solidFill>
                  <a:schemeClr val="accent6">
                    <a:lumMod val="50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400" b="0" i="0" u="none" strike="noStrike" kern="1200" baseline="0">
                <a:solidFill>
                  <a:schemeClr val="accent4">
                    <a:lumMod val="50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1400" b="0" i="0" u="none" strike="noStrike" kern="1200" baseline="0">
                <a:solidFill>
                  <a:schemeClr val="accent1">
                    <a:lumMod val="50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legendEntry>
      <c:legendEntry>
        <c:idx val="5"/>
        <c:txPr>
          <a:bodyPr rot="0" spcFirstLastPara="1" vertOverflow="ellipsis" vert="horz" wrap="square" anchor="ctr" anchorCtr="1"/>
          <a:lstStyle/>
          <a:p>
            <a:pPr>
              <a:defRPr sz="1400" b="0" i="0" u="none" strike="noStrike" kern="1200" baseline="0">
                <a:solidFill>
                  <a:schemeClr val="accent3">
                    <a:lumMod val="50000"/>
                  </a:schemeClr>
                </a:solidFill>
                <a:latin typeface="+mn-lt"/>
                <a:ea typeface="+mn-ea"/>
                <a:cs typeface="+mn-cs"/>
              </a:defRPr>
            </a:pPr>
            <a:endParaRPr lang="en-US"/>
          </a:p>
        </c:txPr>
      </c:legendEntry>
      <c:layout>
        <c:manualLayout>
          <c:xMode val="edge"/>
          <c:yMode val="edge"/>
          <c:x val="2.1066098890795717E-5"/>
          <c:y val="3.3744946715372821E-2"/>
          <c:w val="0.99995789916381939"/>
          <c:h val="0.1619833148361262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Patterns Among a Sample of Fitbit Users.xlsx]DMcumRecordsPT!DMcumRecordsPT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a:t>
            </a:r>
            <a:r>
              <a:rPr lang="en-US" baseline="0"/>
              <a:t> Number of Sleep Records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603786868620316E-2"/>
          <c:y val="0.12225701129539114"/>
          <c:w val="0.94445284234275961"/>
          <c:h val="0.87774298870460887"/>
        </c:manualLayout>
      </c:layout>
      <c:barChart>
        <c:barDir val="bar"/>
        <c:grouping val="clustered"/>
        <c:varyColors val="0"/>
        <c:ser>
          <c:idx val="0"/>
          <c:order val="0"/>
          <c:tx>
            <c:strRef>
              <c:f>DMcumRecordsPT!$A$3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DMcumRecordsPT!$A$4</c:f>
              <c:strCache>
                <c:ptCount val="1"/>
                <c:pt idx="0">
                  <c:v>Total</c:v>
                </c:pt>
              </c:strCache>
            </c:strRef>
          </c:cat>
          <c:val>
            <c:numRef>
              <c:f>DMcumRecordsPT!$A$4</c:f>
              <c:numCache>
                <c:formatCode>0</c:formatCode>
                <c:ptCount val="1"/>
                <c:pt idx="0">
                  <c:v>459</c:v>
                </c:pt>
              </c:numCache>
            </c:numRef>
          </c:val>
          <c:extLst>
            <c:ext xmlns:c16="http://schemas.microsoft.com/office/drawing/2014/chart" uri="{C3380CC4-5D6E-409C-BE32-E72D297353CC}">
              <c16:uniqueId val="{00000000-7C62-4642-9684-BDF5E7FCC334}"/>
            </c:ext>
          </c:extLst>
        </c:ser>
        <c:ser>
          <c:idx val="1"/>
          <c:order val="1"/>
          <c:tx>
            <c:strRef>
              <c:f>DMcumRecordsPT!$B$3</c:f>
              <c:strCache>
                <c:ptCount val="1"/>
                <c:pt idx="0">
                  <c:v>Weekday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DMcumRecordsPT!$A$4</c:f>
              <c:strCache>
                <c:ptCount val="1"/>
                <c:pt idx="0">
                  <c:v>Total</c:v>
                </c:pt>
              </c:strCache>
            </c:strRef>
          </c:cat>
          <c:val>
            <c:numRef>
              <c:f>DMcumRecordsPT!$B$4</c:f>
              <c:numCache>
                <c:formatCode>0</c:formatCode>
                <c:ptCount val="1"/>
                <c:pt idx="0">
                  <c:v>316</c:v>
                </c:pt>
              </c:numCache>
            </c:numRef>
          </c:val>
          <c:extLst>
            <c:ext xmlns:c16="http://schemas.microsoft.com/office/drawing/2014/chart" uri="{C3380CC4-5D6E-409C-BE32-E72D297353CC}">
              <c16:uniqueId val="{00000001-7C62-4642-9684-BDF5E7FCC334}"/>
            </c:ext>
          </c:extLst>
        </c:ser>
        <c:ser>
          <c:idx val="2"/>
          <c:order val="2"/>
          <c:tx>
            <c:strRef>
              <c:f>DMcumRecordsPT!$C$3</c:f>
              <c:strCache>
                <c:ptCount val="1"/>
                <c:pt idx="0">
                  <c:v>Weekend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DMcumRecordsPT!$A$4</c:f>
              <c:strCache>
                <c:ptCount val="1"/>
                <c:pt idx="0">
                  <c:v>Total</c:v>
                </c:pt>
              </c:strCache>
            </c:strRef>
          </c:cat>
          <c:val>
            <c:numRef>
              <c:f>DMcumRecordsPT!$C$4</c:f>
              <c:numCache>
                <c:formatCode>0</c:formatCode>
                <c:ptCount val="1"/>
                <c:pt idx="0">
                  <c:v>143</c:v>
                </c:pt>
              </c:numCache>
            </c:numRef>
          </c:val>
          <c:extLst>
            <c:ext xmlns:c16="http://schemas.microsoft.com/office/drawing/2014/chart" uri="{C3380CC4-5D6E-409C-BE32-E72D297353CC}">
              <c16:uniqueId val="{00000002-7C62-4642-9684-BDF5E7FCC334}"/>
            </c:ext>
          </c:extLst>
        </c:ser>
        <c:dLbls>
          <c:dLblPos val="outEnd"/>
          <c:showLegendKey val="0"/>
          <c:showVal val="1"/>
          <c:showCatName val="0"/>
          <c:showSerName val="0"/>
          <c:showPercent val="0"/>
          <c:showBubbleSize val="0"/>
        </c:dLbls>
        <c:gapWidth val="182"/>
        <c:axId val="1035496912"/>
        <c:axId val="1035503472"/>
      </c:barChart>
      <c:catAx>
        <c:axId val="1035496912"/>
        <c:scaling>
          <c:orientation val="minMax"/>
        </c:scaling>
        <c:delete val="1"/>
        <c:axPos val="l"/>
        <c:numFmt formatCode="General" sourceLinked="1"/>
        <c:majorTickMark val="none"/>
        <c:minorTickMark val="none"/>
        <c:tickLblPos val="nextTo"/>
        <c:crossAx val="1035503472"/>
        <c:crosses val="autoZero"/>
        <c:auto val="1"/>
        <c:lblAlgn val="ctr"/>
        <c:lblOffset val="100"/>
        <c:noMultiLvlLbl val="0"/>
      </c:catAx>
      <c:valAx>
        <c:axId val="1035503472"/>
        <c:scaling>
          <c:orientation val="minMax"/>
        </c:scaling>
        <c:delete val="1"/>
        <c:axPos val="b"/>
        <c:numFmt formatCode="0" sourceLinked="1"/>
        <c:majorTickMark val="none"/>
        <c:minorTickMark val="none"/>
        <c:tickLblPos val="nextTo"/>
        <c:crossAx val="1035496912"/>
        <c:crosses val="autoZero"/>
        <c:crossBetween val="between"/>
      </c:valAx>
      <c:spPr>
        <a:noFill/>
        <a:ln>
          <a:noFill/>
        </a:ln>
        <a:effectLst/>
      </c:spPr>
    </c:plotArea>
    <c:legend>
      <c:legendPos val="l"/>
      <c:legendEntry>
        <c:idx val="0"/>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Entry>
      <c:layout>
        <c:manualLayout>
          <c:xMode val="edge"/>
          <c:yMode val="edge"/>
          <c:x val="2.8282199339621779E-3"/>
          <c:y val="0.28797368200231388"/>
          <c:w val="4.7968094709885133E-2"/>
          <c:h val="0.542284747361890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Patterns Among a Sample of Fitbit Users.xlsx]DMdowHoursPT!DMdowHoursPT</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Hours</a:t>
            </a:r>
            <a:r>
              <a:rPr lang="en-US" baseline="0"/>
              <a:t> of Sleep Per Day</a:t>
            </a:r>
            <a:endParaRPr lang="en-US"/>
          </a:p>
        </c:rich>
      </c:tx>
      <c:layout>
        <c:manualLayout>
          <c:xMode val="edge"/>
          <c:yMode val="edge"/>
          <c:x val="1.4146179805906729E-2"/>
          <c:y val="2.39985880515754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3805746365354E-2"/>
          <c:y val="0.13598944664783777"/>
          <c:w val="0.93912388507269295"/>
          <c:h val="0.75266566394052736"/>
        </c:manualLayout>
      </c:layout>
      <c:lineChart>
        <c:grouping val="standard"/>
        <c:varyColors val="0"/>
        <c:ser>
          <c:idx val="0"/>
          <c:order val="0"/>
          <c:tx>
            <c:strRef>
              <c:f>DMdowHoursPT!$B$3</c:f>
              <c:strCache>
                <c:ptCount val="1"/>
                <c:pt idx="0">
                  <c:v>Minimum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DMdowHoursPT!$A$4:$A$10</c:f>
              <c:strCache>
                <c:ptCount val="7"/>
                <c:pt idx="0">
                  <c:v>Sunday</c:v>
                </c:pt>
                <c:pt idx="1">
                  <c:v>Monday</c:v>
                </c:pt>
                <c:pt idx="2">
                  <c:v>Tuesday</c:v>
                </c:pt>
                <c:pt idx="3">
                  <c:v>Wednesday</c:v>
                </c:pt>
                <c:pt idx="4">
                  <c:v>Thursday</c:v>
                </c:pt>
                <c:pt idx="5">
                  <c:v>Friday</c:v>
                </c:pt>
                <c:pt idx="6">
                  <c:v>Saturday</c:v>
                </c:pt>
              </c:strCache>
            </c:strRef>
          </c:cat>
          <c:val>
            <c:numRef>
              <c:f>DMdowHoursPT!$B$4:$B$10</c:f>
              <c:numCache>
                <c:formatCode>0.00</c:formatCode>
                <c:ptCount val="7"/>
                <c:pt idx="0">
                  <c:v>1.0166666666666666</c:v>
                </c:pt>
                <c:pt idx="1">
                  <c:v>1.0833333333333333</c:v>
                </c:pt>
                <c:pt idx="2">
                  <c:v>1.5666666666666667</c:v>
                </c:pt>
                <c:pt idx="3">
                  <c:v>1</c:v>
                </c:pt>
                <c:pt idx="4">
                  <c:v>1.0833333333333333</c:v>
                </c:pt>
                <c:pt idx="5">
                  <c:v>1.1666666666666667</c:v>
                </c:pt>
                <c:pt idx="6">
                  <c:v>1</c:v>
                </c:pt>
              </c:numCache>
            </c:numRef>
          </c:val>
          <c:smooth val="0"/>
          <c:extLst>
            <c:ext xmlns:c16="http://schemas.microsoft.com/office/drawing/2014/chart" uri="{C3380CC4-5D6E-409C-BE32-E72D297353CC}">
              <c16:uniqueId val="{00000004-D0B3-43C9-AC96-99FC8BF6D1C9}"/>
            </c:ext>
          </c:extLst>
        </c:ser>
        <c:ser>
          <c:idx val="1"/>
          <c:order val="1"/>
          <c:tx>
            <c:strRef>
              <c:f>DMdowHoursPT!$C$3</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DMdowHoursPT!$A$4:$A$10</c:f>
              <c:strCache>
                <c:ptCount val="7"/>
                <c:pt idx="0">
                  <c:v>Sunday</c:v>
                </c:pt>
                <c:pt idx="1">
                  <c:v>Monday</c:v>
                </c:pt>
                <c:pt idx="2">
                  <c:v>Tuesday</c:v>
                </c:pt>
                <c:pt idx="3">
                  <c:v>Wednesday</c:v>
                </c:pt>
                <c:pt idx="4">
                  <c:v>Thursday</c:v>
                </c:pt>
                <c:pt idx="5">
                  <c:v>Friday</c:v>
                </c:pt>
                <c:pt idx="6">
                  <c:v>Saturday</c:v>
                </c:pt>
              </c:strCache>
            </c:strRef>
          </c:cat>
          <c:val>
            <c:numRef>
              <c:f>DMdowHoursPT!$C$4:$C$10</c:f>
              <c:numCache>
                <c:formatCode>0.00</c:formatCode>
                <c:ptCount val="7"/>
                <c:pt idx="0">
                  <c:v>6.659259259259259</c:v>
                </c:pt>
                <c:pt idx="1">
                  <c:v>6.7664021164021166</c:v>
                </c:pt>
                <c:pt idx="2">
                  <c:v>6.9936274509803917</c:v>
                </c:pt>
                <c:pt idx="3">
                  <c:v>6.7081140350877186</c:v>
                </c:pt>
                <c:pt idx="4">
                  <c:v>6.8755747126436777</c:v>
                </c:pt>
                <c:pt idx="5">
                  <c:v>7.4202614379084979</c:v>
                </c:pt>
                <c:pt idx="6">
                  <c:v>6.6713615023474162</c:v>
                </c:pt>
              </c:numCache>
            </c:numRef>
          </c:val>
          <c:smooth val="0"/>
          <c:extLst>
            <c:ext xmlns:c16="http://schemas.microsoft.com/office/drawing/2014/chart" uri="{C3380CC4-5D6E-409C-BE32-E72D297353CC}">
              <c16:uniqueId val="{00000005-D0B3-43C9-AC96-99FC8BF6D1C9}"/>
            </c:ext>
          </c:extLst>
        </c:ser>
        <c:ser>
          <c:idx val="2"/>
          <c:order val="2"/>
          <c:tx>
            <c:strRef>
              <c:f>DMdowHoursPT!$D$3</c:f>
              <c:strCache>
                <c:ptCount val="1"/>
                <c:pt idx="0">
                  <c:v>Maximum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DMdowHoursPT!$A$4:$A$10</c:f>
              <c:strCache>
                <c:ptCount val="7"/>
                <c:pt idx="0">
                  <c:v>Sunday</c:v>
                </c:pt>
                <c:pt idx="1">
                  <c:v>Monday</c:v>
                </c:pt>
                <c:pt idx="2">
                  <c:v>Tuesday</c:v>
                </c:pt>
                <c:pt idx="3">
                  <c:v>Wednesday</c:v>
                </c:pt>
                <c:pt idx="4">
                  <c:v>Thursday</c:v>
                </c:pt>
                <c:pt idx="5">
                  <c:v>Friday</c:v>
                </c:pt>
                <c:pt idx="6">
                  <c:v>Saturday</c:v>
                </c:pt>
              </c:strCache>
            </c:strRef>
          </c:cat>
          <c:val>
            <c:numRef>
              <c:f>DMdowHoursPT!$D$4:$D$10</c:f>
              <c:numCache>
                <c:formatCode>0.00</c:formatCode>
                <c:ptCount val="7"/>
                <c:pt idx="0">
                  <c:v>16.016666666666666</c:v>
                </c:pt>
                <c:pt idx="1">
                  <c:v>9.7333333333333325</c:v>
                </c:pt>
                <c:pt idx="2">
                  <c:v>11.3</c:v>
                </c:pt>
                <c:pt idx="3">
                  <c:v>10.566666666666666</c:v>
                </c:pt>
                <c:pt idx="4">
                  <c:v>10.6</c:v>
                </c:pt>
                <c:pt idx="5">
                  <c:v>18.100000000000001</c:v>
                </c:pt>
                <c:pt idx="6">
                  <c:v>16.016666666666666</c:v>
                </c:pt>
              </c:numCache>
            </c:numRef>
          </c:val>
          <c:smooth val="0"/>
          <c:extLst>
            <c:ext xmlns:c16="http://schemas.microsoft.com/office/drawing/2014/chart" uri="{C3380CC4-5D6E-409C-BE32-E72D297353CC}">
              <c16:uniqueId val="{00000006-D0B3-43C9-AC96-99FC8BF6D1C9}"/>
            </c:ext>
          </c:extLst>
        </c:ser>
        <c:dLbls>
          <c:dLblPos val="t"/>
          <c:showLegendKey val="0"/>
          <c:showVal val="1"/>
          <c:showCatName val="0"/>
          <c:showSerName val="0"/>
          <c:showPercent val="0"/>
          <c:showBubbleSize val="0"/>
        </c:dLbls>
        <c:marker val="1"/>
        <c:smooth val="0"/>
        <c:axId val="681417976"/>
        <c:axId val="681421912"/>
      </c:lineChart>
      <c:catAx>
        <c:axId val="68141797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21912"/>
        <c:crosses val="autoZero"/>
        <c:auto val="1"/>
        <c:lblAlgn val="ctr"/>
        <c:lblOffset val="100"/>
        <c:noMultiLvlLbl val="0"/>
      </c:catAx>
      <c:valAx>
        <c:axId val="681421912"/>
        <c:scaling>
          <c:orientation val="minMax"/>
        </c:scaling>
        <c:delete val="1"/>
        <c:axPos val="l"/>
        <c:numFmt formatCode="0.00" sourceLinked="1"/>
        <c:majorTickMark val="none"/>
        <c:minorTickMark val="none"/>
        <c:tickLblPos val="nextTo"/>
        <c:crossAx val="68141797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legendEntry>
      <c:layout>
        <c:manualLayout>
          <c:xMode val="edge"/>
          <c:yMode val="edge"/>
          <c:x val="0.39569112078966245"/>
          <c:y val="3.4426138959884708E-2"/>
          <c:w val="0.59714606187047137"/>
          <c:h val="7.7093724088686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Patterns Among a Sample of Fitbit Users.xlsx]DMdowStagesPT!DMdowStagesPT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Stages of Sleep Per Day</a:t>
            </a:r>
          </a:p>
        </c:rich>
      </c:tx>
      <c:layout>
        <c:manualLayout>
          <c:xMode val="edge"/>
          <c:yMode val="edge"/>
          <c:x val="1.3647426490778955E-2"/>
          <c:y val="2.3262329745879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696634393729828E-2"/>
          <c:y val="0.13780867416407386"/>
          <c:w val="0.93660673121254034"/>
          <c:h val="0.75550319248173448"/>
        </c:manualLayout>
      </c:layout>
      <c:barChart>
        <c:barDir val="col"/>
        <c:grouping val="percentStacked"/>
        <c:varyColors val="0"/>
        <c:ser>
          <c:idx val="0"/>
          <c:order val="0"/>
          <c:tx>
            <c:strRef>
              <c:f>DMdowStagesPT!$B$3</c:f>
              <c:strCache>
                <c:ptCount val="1"/>
                <c:pt idx="0">
                  <c:v>Light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DMdowStagesPT!$A$4:$A$10</c:f>
              <c:strCache>
                <c:ptCount val="7"/>
                <c:pt idx="0">
                  <c:v>Sunday</c:v>
                </c:pt>
                <c:pt idx="1">
                  <c:v>Monday</c:v>
                </c:pt>
                <c:pt idx="2">
                  <c:v>Tuesday</c:v>
                </c:pt>
                <c:pt idx="3">
                  <c:v>Wednesday</c:v>
                </c:pt>
                <c:pt idx="4">
                  <c:v>Thursday</c:v>
                </c:pt>
                <c:pt idx="5">
                  <c:v>Friday</c:v>
                </c:pt>
                <c:pt idx="6">
                  <c:v>Saturday</c:v>
                </c:pt>
              </c:strCache>
            </c:strRef>
          </c:cat>
          <c:val>
            <c:numRef>
              <c:f>DMdowStagesPT!$B$4:$B$10</c:f>
              <c:numCache>
                <c:formatCode>0.00%</c:formatCode>
                <c:ptCount val="7"/>
                <c:pt idx="0">
                  <c:v>0.90901188506137864</c:v>
                </c:pt>
                <c:pt idx="1">
                  <c:v>0.92236031844638422</c:v>
                </c:pt>
                <c:pt idx="2">
                  <c:v>0.91544712232191416</c:v>
                </c:pt>
                <c:pt idx="3">
                  <c:v>0.91352832236207038</c:v>
                </c:pt>
                <c:pt idx="4">
                  <c:v>0.91786372110117154</c:v>
                </c:pt>
                <c:pt idx="5">
                  <c:v>0.9172169120312138</c:v>
                </c:pt>
                <c:pt idx="6">
                  <c:v>0.90922599647895941</c:v>
                </c:pt>
              </c:numCache>
            </c:numRef>
          </c:val>
          <c:extLst>
            <c:ext xmlns:c16="http://schemas.microsoft.com/office/drawing/2014/chart" uri="{C3380CC4-5D6E-409C-BE32-E72D297353CC}">
              <c16:uniqueId val="{00000017-D6DC-4CD9-9783-78B2AD4C6A70}"/>
            </c:ext>
          </c:extLst>
        </c:ser>
        <c:ser>
          <c:idx val="1"/>
          <c:order val="1"/>
          <c:tx>
            <c:strRef>
              <c:f>DMdowStagesPT!$C$3</c:f>
              <c:strCache>
                <c:ptCount val="1"/>
                <c:pt idx="0">
                  <c:v>Deep</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DMdowStagesPT!$A$4:$A$10</c:f>
              <c:strCache>
                <c:ptCount val="7"/>
                <c:pt idx="0">
                  <c:v>Sunday</c:v>
                </c:pt>
                <c:pt idx="1">
                  <c:v>Monday</c:v>
                </c:pt>
                <c:pt idx="2">
                  <c:v>Tuesday</c:v>
                </c:pt>
                <c:pt idx="3">
                  <c:v>Wednesday</c:v>
                </c:pt>
                <c:pt idx="4">
                  <c:v>Thursday</c:v>
                </c:pt>
                <c:pt idx="5">
                  <c:v>Friday</c:v>
                </c:pt>
                <c:pt idx="6">
                  <c:v>Saturday</c:v>
                </c:pt>
              </c:strCache>
            </c:strRef>
          </c:cat>
          <c:val>
            <c:numRef>
              <c:f>DMdowStagesPT!$C$4:$C$10</c:f>
              <c:numCache>
                <c:formatCode>0.00%</c:formatCode>
                <c:ptCount val="7"/>
                <c:pt idx="0">
                  <c:v>7.8309526160312948E-2</c:v>
                </c:pt>
                <c:pt idx="1">
                  <c:v>6.7320317703103746E-2</c:v>
                </c:pt>
                <c:pt idx="2">
                  <c:v>7.6928120366767203E-2</c:v>
                </c:pt>
                <c:pt idx="3">
                  <c:v>7.7980701849637346E-2</c:v>
                </c:pt>
                <c:pt idx="4">
                  <c:v>7.2076344914525386E-2</c:v>
                </c:pt>
                <c:pt idx="5">
                  <c:v>7.1258453796062785E-2</c:v>
                </c:pt>
                <c:pt idx="6">
                  <c:v>7.8029701029410259E-2</c:v>
                </c:pt>
              </c:numCache>
            </c:numRef>
          </c:val>
          <c:extLst>
            <c:ext xmlns:c16="http://schemas.microsoft.com/office/drawing/2014/chart" uri="{C3380CC4-5D6E-409C-BE32-E72D297353CC}">
              <c16:uniqueId val="{00000018-D6DC-4CD9-9783-78B2AD4C6A70}"/>
            </c:ext>
          </c:extLst>
        </c:ser>
        <c:ser>
          <c:idx val="2"/>
          <c:order val="2"/>
          <c:tx>
            <c:strRef>
              <c:f>DMdowStagesPT!$D$3</c:f>
              <c:strCache>
                <c:ptCount val="1"/>
                <c:pt idx="0">
                  <c:v>REM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DMdowStagesPT!$A$4:$A$10</c:f>
              <c:strCache>
                <c:ptCount val="7"/>
                <c:pt idx="0">
                  <c:v>Sunday</c:v>
                </c:pt>
                <c:pt idx="1">
                  <c:v>Monday</c:v>
                </c:pt>
                <c:pt idx="2">
                  <c:v>Tuesday</c:v>
                </c:pt>
                <c:pt idx="3">
                  <c:v>Wednesday</c:v>
                </c:pt>
                <c:pt idx="4">
                  <c:v>Thursday</c:v>
                </c:pt>
                <c:pt idx="5">
                  <c:v>Friday</c:v>
                </c:pt>
                <c:pt idx="6">
                  <c:v>Saturday</c:v>
                </c:pt>
              </c:strCache>
            </c:strRef>
          </c:cat>
          <c:val>
            <c:numRef>
              <c:f>DMdowStagesPT!$D$4:$D$10</c:f>
              <c:numCache>
                <c:formatCode>0.00%</c:formatCode>
                <c:ptCount val="7"/>
                <c:pt idx="0">
                  <c:v>6.3472222222222222E-2</c:v>
                </c:pt>
                <c:pt idx="1">
                  <c:v>3.5555555555555556E-2</c:v>
                </c:pt>
                <c:pt idx="2">
                  <c:v>3.2500000000000001E-2</c:v>
                </c:pt>
                <c:pt idx="3">
                  <c:v>3.1052631578947366E-2</c:v>
                </c:pt>
                <c:pt idx="4">
                  <c:v>3.7758620689655173E-2</c:v>
                </c:pt>
                <c:pt idx="5">
                  <c:v>5.7843137254901963E-2</c:v>
                </c:pt>
                <c:pt idx="6">
                  <c:v>5.1549295774647889E-2</c:v>
                </c:pt>
              </c:numCache>
            </c:numRef>
          </c:val>
          <c:extLst>
            <c:ext xmlns:c16="http://schemas.microsoft.com/office/drawing/2014/chart" uri="{C3380CC4-5D6E-409C-BE32-E72D297353CC}">
              <c16:uniqueId val="{00000019-D6DC-4CD9-9783-78B2AD4C6A70}"/>
            </c:ext>
          </c:extLst>
        </c:ser>
        <c:dLbls>
          <c:dLblPos val="ctr"/>
          <c:showLegendKey val="0"/>
          <c:showVal val="1"/>
          <c:showCatName val="0"/>
          <c:showSerName val="0"/>
          <c:showPercent val="0"/>
          <c:showBubbleSize val="0"/>
        </c:dLbls>
        <c:gapWidth val="25"/>
        <c:overlap val="100"/>
        <c:axId val="582246544"/>
        <c:axId val="582246872"/>
      </c:barChart>
      <c:catAx>
        <c:axId val="5822465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46872"/>
        <c:crosses val="autoZero"/>
        <c:auto val="1"/>
        <c:lblAlgn val="ctr"/>
        <c:lblOffset val="100"/>
        <c:noMultiLvlLbl val="0"/>
      </c:catAx>
      <c:valAx>
        <c:axId val="582246872"/>
        <c:scaling>
          <c:orientation val="minMax"/>
        </c:scaling>
        <c:delete val="1"/>
        <c:axPos val="l"/>
        <c:numFmt formatCode="0%" sourceLinked="1"/>
        <c:majorTickMark val="none"/>
        <c:minorTickMark val="none"/>
        <c:tickLblPos val="nextTo"/>
        <c:crossAx val="582246544"/>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Entry>
      <c:layout>
        <c:manualLayout>
          <c:xMode val="edge"/>
          <c:yMode val="edge"/>
          <c:x val="0.56066812266105359"/>
          <c:y val="3.2931171028216043E-2"/>
          <c:w val="0.39969087197433661"/>
          <c:h val="7.69728066338108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Patterns Among a Sample of Fitbit Users.xlsx]DMdowRecordsPT!DMdowRecordsPT</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 Records Per Day</a:t>
            </a:r>
          </a:p>
        </c:rich>
      </c:tx>
      <c:layout>
        <c:manualLayout>
          <c:xMode val="edge"/>
          <c:yMode val="edge"/>
          <c:x val="1.6242418537888183E-2"/>
          <c:y val="2.29187765776600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3805746365354E-2"/>
          <c:y val="0.13718703250830847"/>
          <c:w val="0.93912388507269295"/>
          <c:h val="0.75647774403626167"/>
        </c:manualLayout>
      </c:layout>
      <c:barChart>
        <c:barDir val="col"/>
        <c:grouping val="clustered"/>
        <c:varyColors val="0"/>
        <c:ser>
          <c:idx val="0"/>
          <c:order val="0"/>
          <c:tx>
            <c:strRef>
              <c:f>DMdowRecordsPT!$B$3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DMdowRecordsPT!$A$4:$A$10</c:f>
              <c:strCache>
                <c:ptCount val="7"/>
                <c:pt idx="0">
                  <c:v>Sunday</c:v>
                </c:pt>
                <c:pt idx="1">
                  <c:v>Monday</c:v>
                </c:pt>
                <c:pt idx="2">
                  <c:v>Tuesday</c:v>
                </c:pt>
                <c:pt idx="3">
                  <c:v>Wednesday</c:v>
                </c:pt>
                <c:pt idx="4">
                  <c:v>Thursday</c:v>
                </c:pt>
                <c:pt idx="5">
                  <c:v>Friday</c:v>
                </c:pt>
                <c:pt idx="6">
                  <c:v>Saturday</c:v>
                </c:pt>
              </c:strCache>
            </c:strRef>
          </c:cat>
          <c:val>
            <c:numRef>
              <c:f>DMdowRecordsPT!$B$4:$B$10</c:f>
              <c:numCache>
                <c:formatCode>0</c:formatCode>
                <c:ptCount val="7"/>
                <c:pt idx="0">
                  <c:v>72</c:v>
                </c:pt>
                <c:pt idx="1">
                  <c:v>63</c:v>
                </c:pt>
                <c:pt idx="2">
                  <c:v>68</c:v>
                </c:pt>
                <c:pt idx="3">
                  <c:v>76</c:v>
                </c:pt>
                <c:pt idx="4">
                  <c:v>58</c:v>
                </c:pt>
                <c:pt idx="5">
                  <c:v>51</c:v>
                </c:pt>
                <c:pt idx="6">
                  <c:v>71</c:v>
                </c:pt>
              </c:numCache>
            </c:numRef>
          </c:val>
          <c:extLst>
            <c:ext xmlns:c16="http://schemas.microsoft.com/office/drawing/2014/chart" uri="{C3380CC4-5D6E-409C-BE32-E72D297353CC}">
              <c16:uniqueId val="{00000003-5807-43BE-8C0D-B08C5F750553}"/>
            </c:ext>
          </c:extLst>
        </c:ser>
        <c:dLbls>
          <c:showLegendKey val="0"/>
          <c:showVal val="1"/>
          <c:showCatName val="0"/>
          <c:showSerName val="0"/>
          <c:showPercent val="0"/>
          <c:showBubbleSize val="0"/>
        </c:dLbls>
        <c:gapWidth val="25"/>
        <c:axId val="1035474280"/>
        <c:axId val="1035476248"/>
      </c:barChart>
      <c:lineChart>
        <c:grouping val="standard"/>
        <c:varyColors val="0"/>
        <c:ser>
          <c:idx val="1"/>
          <c:order val="1"/>
          <c:tx>
            <c:strRef>
              <c:f>DMdowRecordsPT!$C$3</c:f>
              <c:strCache>
                <c:ptCount val="1"/>
                <c:pt idx="0">
                  <c:v>Average Per User</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DMdowRecordsPT!$A$4:$A$10</c:f>
              <c:strCache>
                <c:ptCount val="7"/>
                <c:pt idx="0">
                  <c:v>Sunday</c:v>
                </c:pt>
                <c:pt idx="1">
                  <c:v>Monday</c:v>
                </c:pt>
                <c:pt idx="2">
                  <c:v>Tuesday</c:v>
                </c:pt>
                <c:pt idx="3">
                  <c:v>Wednesday</c:v>
                </c:pt>
                <c:pt idx="4">
                  <c:v>Thursday</c:v>
                </c:pt>
                <c:pt idx="5">
                  <c:v>Friday</c:v>
                </c:pt>
                <c:pt idx="6">
                  <c:v>Saturday</c:v>
                </c:pt>
              </c:strCache>
            </c:strRef>
          </c:cat>
          <c:val>
            <c:numRef>
              <c:f>DMdowRecordsPT!$C$4:$C$10</c:f>
              <c:numCache>
                <c:formatCode>0.00</c:formatCode>
                <c:ptCount val="7"/>
                <c:pt idx="0">
                  <c:v>3.6</c:v>
                </c:pt>
                <c:pt idx="1">
                  <c:v>3.5</c:v>
                </c:pt>
                <c:pt idx="2">
                  <c:v>4</c:v>
                </c:pt>
                <c:pt idx="3">
                  <c:v>4.2222222222222223</c:v>
                </c:pt>
                <c:pt idx="4">
                  <c:v>3.0526315789473686</c:v>
                </c:pt>
                <c:pt idx="5">
                  <c:v>2.6842105263157894</c:v>
                </c:pt>
                <c:pt idx="6">
                  <c:v>3.2272727272727271</c:v>
                </c:pt>
              </c:numCache>
            </c:numRef>
          </c:val>
          <c:smooth val="0"/>
          <c:extLst>
            <c:ext xmlns:c16="http://schemas.microsoft.com/office/drawing/2014/chart" uri="{C3380CC4-5D6E-409C-BE32-E72D297353CC}">
              <c16:uniqueId val="{00000004-5807-43BE-8C0D-B08C5F750553}"/>
            </c:ext>
          </c:extLst>
        </c:ser>
        <c:dLbls>
          <c:showLegendKey val="0"/>
          <c:showVal val="0"/>
          <c:showCatName val="0"/>
          <c:showSerName val="0"/>
          <c:showPercent val="0"/>
          <c:showBubbleSize val="0"/>
        </c:dLbls>
        <c:marker val="1"/>
        <c:smooth val="0"/>
        <c:axId val="1035474280"/>
        <c:axId val="1035476248"/>
      </c:lineChart>
      <c:catAx>
        <c:axId val="10354742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476248"/>
        <c:crosses val="autoZero"/>
        <c:auto val="1"/>
        <c:lblAlgn val="ctr"/>
        <c:lblOffset val="100"/>
        <c:noMultiLvlLbl val="0"/>
      </c:catAx>
      <c:valAx>
        <c:axId val="1035476248"/>
        <c:scaling>
          <c:orientation val="minMax"/>
        </c:scaling>
        <c:delete val="1"/>
        <c:axPos val="l"/>
        <c:numFmt formatCode="0" sourceLinked="1"/>
        <c:majorTickMark val="none"/>
        <c:minorTickMark val="none"/>
        <c:tickLblPos val="nextTo"/>
        <c:crossAx val="1035474280"/>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Entry>
      <c:layout>
        <c:manualLayout>
          <c:xMode val="edge"/>
          <c:yMode val="edge"/>
          <c:x val="0.42026395084872437"/>
          <c:y val="3.7215263936472599E-2"/>
          <c:w val="0.53528518612592779"/>
          <c:h val="7.524502188212618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59531</xdr:colOff>
      <xdr:row>2</xdr:row>
      <xdr:rowOff>0</xdr:rowOff>
    </xdr:from>
    <xdr:to>
      <xdr:col>25</xdr:col>
      <xdr:colOff>5820</xdr:colOff>
      <xdr:row>11</xdr:row>
      <xdr:rowOff>1</xdr:rowOff>
    </xdr:to>
    <xdr:graphicFrame macro="">
      <xdr:nvGraphicFramePr>
        <xdr:cNvPr id="23" name="DMgenProfilePT">
          <a:extLst>
            <a:ext uri="{FF2B5EF4-FFF2-40B4-BE49-F238E27FC236}">
              <a16:creationId xmlns:a16="http://schemas.microsoft.com/office/drawing/2014/main" id="{4A44B032-94F4-4EAF-8C97-D817637DB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27</xdr:row>
      <xdr:rowOff>0</xdr:rowOff>
    </xdr:from>
    <xdr:to>
      <xdr:col>25</xdr:col>
      <xdr:colOff>7620</xdr:colOff>
      <xdr:row>35</xdr:row>
      <xdr:rowOff>927</xdr:rowOff>
    </xdr:to>
    <xdr:graphicFrame macro="">
      <xdr:nvGraphicFramePr>
        <xdr:cNvPr id="27" name="DMcumRecordsPT">
          <a:extLst>
            <a:ext uri="{FF2B5EF4-FFF2-40B4-BE49-F238E27FC236}">
              <a16:creationId xmlns:a16="http://schemas.microsoft.com/office/drawing/2014/main" id="{94A53403-018D-46A1-B418-52F1E764E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8</xdr:row>
      <xdr:rowOff>0</xdr:rowOff>
    </xdr:from>
    <xdr:to>
      <xdr:col>4</xdr:col>
      <xdr:colOff>0</xdr:colOff>
      <xdr:row>35</xdr:row>
      <xdr:rowOff>115957</xdr:rowOff>
    </xdr:to>
    <mc:AlternateContent xmlns:mc="http://schemas.openxmlformats.org/markup-compatibility/2006" xmlns:a14="http://schemas.microsoft.com/office/drawing/2010/main">
      <mc:Choice Requires="a14">
        <xdr:graphicFrame macro="">
          <xdr:nvGraphicFramePr>
            <xdr:cNvPr id="28" name="id 1">
              <a:extLst>
                <a:ext uri="{FF2B5EF4-FFF2-40B4-BE49-F238E27FC236}">
                  <a16:creationId xmlns:a16="http://schemas.microsoft.com/office/drawing/2014/main" id="{D8793F96-73AA-4C56-AD14-B2F46E72F50E}"/>
                </a:ext>
              </a:extLst>
            </xdr:cNvPr>
            <xdr:cNvGraphicFramePr/>
          </xdr:nvGraphicFramePr>
          <xdr:xfrm>
            <a:off x="0" y="0"/>
            <a:ext cx="0" cy="0"/>
          </xdr:xfrm>
          <a:graphic>
            <a:graphicData uri="http://schemas.microsoft.com/office/drawing/2010/slicer">
              <sle:slicer xmlns:sle="http://schemas.microsoft.com/office/drawing/2010/slicer" name="id 1"/>
            </a:graphicData>
          </a:graphic>
        </xdr:graphicFrame>
      </mc:Choice>
      <mc:Fallback xmlns="">
        <xdr:sp macro="" textlink="">
          <xdr:nvSpPr>
            <xdr:cNvPr id="0" name=""/>
            <xdr:cNvSpPr>
              <a:spLocks noTextEdit="1"/>
            </xdr:cNvSpPr>
          </xdr:nvSpPr>
          <xdr:spPr>
            <a:xfrm>
              <a:off x="57978" y="1697935"/>
              <a:ext cx="1739348" cy="4994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0</xdr:colOff>
      <xdr:row>2</xdr:row>
      <xdr:rowOff>0</xdr:rowOff>
    </xdr:from>
    <xdr:to>
      <xdr:col>4</xdr:col>
      <xdr:colOff>0</xdr:colOff>
      <xdr:row>7</xdr:row>
      <xdr:rowOff>0</xdr:rowOff>
    </xdr:to>
    <mc:AlternateContent xmlns:mc="http://schemas.openxmlformats.org/markup-compatibility/2006" xmlns:a14="http://schemas.microsoft.com/office/drawing/2010/main">
      <mc:Choice Requires="a14">
        <xdr:graphicFrame macro="">
          <xdr:nvGraphicFramePr>
            <xdr:cNvPr id="29" name="continuous_tracking 1">
              <a:extLst>
                <a:ext uri="{FF2B5EF4-FFF2-40B4-BE49-F238E27FC236}">
                  <a16:creationId xmlns:a16="http://schemas.microsoft.com/office/drawing/2014/main" id="{BA0C1A32-E69E-404E-A115-F2F99945BD6A}"/>
                </a:ext>
              </a:extLst>
            </xdr:cNvPr>
            <xdr:cNvGraphicFramePr/>
          </xdr:nvGraphicFramePr>
          <xdr:xfrm>
            <a:off x="0" y="0"/>
            <a:ext cx="0" cy="0"/>
          </xdr:xfrm>
          <a:graphic>
            <a:graphicData uri="http://schemas.microsoft.com/office/drawing/2010/slicer">
              <sle:slicer xmlns:sle="http://schemas.microsoft.com/office/drawing/2010/slicer" name="continuous_tracking 1"/>
            </a:graphicData>
          </a:graphic>
        </xdr:graphicFrame>
      </mc:Choice>
      <mc:Fallback xmlns="">
        <xdr:sp macro="" textlink="">
          <xdr:nvSpPr>
            <xdr:cNvPr id="0" name=""/>
            <xdr:cNvSpPr>
              <a:spLocks noTextEdit="1"/>
            </xdr:cNvSpPr>
          </xdr:nvSpPr>
          <xdr:spPr>
            <a:xfrm>
              <a:off x="57978" y="687457"/>
              <a:ext cx="1739348"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12</xdr:col>
      <xdr:colOff>0</xdr:colOff>
      <xdr:row>11</xdr:row>
      <xdr:rowOff>62345</xdr:rowOff>
    </xdr:from>
    <xdr:to>
      <xdr:col>18</xdr:col>
      <xdr:colOff>0</xdr:colOff>
      <xdr:row>25</xdr:row>
      <xdr:rowOff>190500</xdr:rowOff>
    </xdr:to>
    <xdr:graphicFrame macro="">
      <xdr:nvGraphicFramePr>
        <xdr:cNvPr id="34" name="DMdowHoursPT">
          <a:extLst>
            <a:ext uri="{FF2B5EF4-FFF2-40B4-BE49-F238E27FC236}">
              <a16:creationId xmlns:a16="http://schemas.microsoft.com/office/drawing/2014/main" id="{650F2406-6163-4379-8BF8-E11CA88A0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11</xdr:row>
      <xdr:rowOff>59634</xdr:rowOff>
    </xdr:from>
    <xdr:to>
      <xdr:col>25</xdr:col>
      <xdr:colOff>0</xdr:colOff>
      <xdr:row>25</xdr:row>
      <xdr:rowOff>192156</xdr:rowOff>
    </xdr:to>
    <xdr:graphicFrame macro="">
      <xdr:nvGraphicFramePr>
        <xdr:cNvPr id="36" name="DMdowStagesPT">
          <a:extLst>
            <a:ext uri="{FF2B5EF4-FFF2-40B4-BE49-F238E27FC236}">
              <a16:creationId xmlns:a16="http://schemas.microsoft.com/office/drawing/2014/main" id="{B9FF100F-E97A-48A3-A83A-C6FBCEAE4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11</xdr:row>
      <xdr:rowOff>61912</xdr:rowOff>
    </xdr:from>
    <xdr:to>
      <xdr:col>11</xdr:col>
      <xdr:colOff>0</xdr:colOff>
      <xdr:row>25</xdr:row>
      <xdr:rowOff>190499</xdr:rowOff>
    </xdr:to>
    <xdr:graphicFrame macro="">
      <xdr:nvGraphicFramePr>
        <xdr:cNvPr id="38" name="DMdowRecordsPT">
          <a:extLst>
            <a:ext uri="{FF2B5EF4-FFF2-40B4-BE49-F238E27FC236}">
              <a16:creationId xmlns:a16="http://schemas.microsoft.com/office/drawing/2014/main" id="{81770233-37E9-49FB-8DEB-52DB3BE26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 refreshedDate="44504.708183680559" backgroundQuery="1" createdVersion="6" refreshedVersion="6" minRefreshableVersion="3" recordCount="0" supportSubquery="1" supportAdvancedDrill="1" xr:uid="{635CC775-B210-44DB-8069-203A04C70D2D}">
  <cacheSource type="external" connectionId="7"/>
  <cacheFields count="8">
    <cacheField name="[Measures].[Distinct Count of id]" caption="Distinct Count of id" numFmtId="0" hierarchy="82" level="32767"/>
    <cacheField name="[Measures].[Count of log_id]" caption="Count of log_id" numFmtId="0" hierarchy="81" level="32767"/>
    <cacheField name="[Measures].[Average of sleep_records]" caption="Average of sleep_records" numFmtId="0" hierarchy="86" level="32767"/>
    <cacheField name="[Measures].[Min of range_trackingDays]" caption="Min of range_trackingDays" numFmtId="0" hierarchy="87" level="32767"/>
    <cacheField name="[Measures].[Max of range_trackingDays]" caption="Max of range_trackingDays" numFmtId="0" hierarchy="88" level="32767"/>
    <cacheField name="[Measures].[Average of range_trackingDays]" caption="Average of range_trackingDays" numFmtId="0" hierarchy="85" level="32767"/>
    <cacheField name="[master].[activity_day].[activity_day]" caption="activity_day" numFmtId="0" hierarchy="61" level="1">
      <sharedItems containsSemiMixedTypes="0" containsNonDate="0" containsString="0"/>
    </cacheField>
    <cacheField name="[master].[id].[id]" caption="id" numFmtId="0" hierarchy="60" level="1">
      <sharedItems containsSemiMixedTypes="0" containsNonDate="0" containsString="0"/>
    </cacheField>
  </cacheFields>
  <cacheHierarchies count="104">
    <cacheHierarchy uniqueName="[distinctIds].[id]" caption="id" attribute="1" defaultMemberUniqueName="[distinctIds].[id].[All]" allUniqueName="[distinctIds].[id].[All]" dimensionUniqueName="[distinctIds]" displayFolder="" count="0" memberValueDatatype="5" unbalanced="0"/>
    <cacheHierarchy uniqueName="[distinctIds].[start_date]" caption="start_date" attribute="1" time="1" defaultMemberUniqueName="[distinctIds].[start_date].[All]" allUniqueName="[distinctIds].[start_date].[All]" dimensionUniqueName="[distinctIds]" displayFolder="" count="0" memberValueDatatype="7" unbalanced="0"/>
    <cacheHierarchy uniqueName="[distinctIds].[end_date]" caption="end_date" attribute="1" time="1" defaultMemberUniqueName="[distinctIds].[end_date].[All]" allUniqueName="[distinctIds].[end_date].[All]" dimensionUniqueName="[distinctIds]" displayFolder="" count="0" memberValueDatatype="7" unbalanced="0"/>
    <cacheHierarchy uniqueName="[distinctIds].[range_trackingDays]" caption="range_trackingDays" attribute="1" defaultMemberUniqueName="[distinctIds].[range_trackingDays].[All]" allUniqueName="[distinctIds].[range_trackingDays].[All]" dimensionUniqueName="[distinctIds]" displayFolder="" count="0" memberValueDatatype="20" unbalanced="0"/>
    <cacheHierarchy uniqueName="[distinctIds].[num_wkdys]" caption="num_wkdys" attribute="1" defaultMemberUniqueName="[distinctIds].[num_wkdys].[All]" allUniqueName="[distinctIds].[num_wkdys].[All]" dimensionUniqueName="[distinctIds]" displayFolder="" count="0" memberValueDatatype="20" unbalanced="0"/>
    <cacheHierarchy uniqueName="[distinctIds].[num_wknds]" caption="num_wknds" attribute="1" defaultMemberUniqueName="[distinctIds].[num_wknds].[All]" allUniqueName="[distinctIds].[num_wknds].[All]" dimensionUniqueName="[distinctIds]" displayFolder="" count="0" memberValueDatatype="20" unbalanced="0"/>
    <cacheHierarchy uniqueName="[distinctIds].[sleep_records]" caption="sleep_records" attribute="1" defaultMemberUniqueName="[distinctIds].[sleep_records].[All]" allUniqueName="[distinctIds].[sleep_records].[All]" dimensionUniqueName="[distinctIds]" displayFolder="" count="0" memberValueDatatype="20" unbalanced="0"/>
    <cacheHierarchy uniqueName="[distinctIds].[continuous_tracking]" caption="continuous_tracking" attribute="1" defaultMemberUniqueName="[distinctIds].[continuous_tracking].[All]" allUniqueName="[distinctIds].[continuous_tracking].[All]" dimensionUniqueName="[distinctIds]" displayFolder="" count="0" memberValueDatatype="11" unbalanced="0"/>
    <cacheHierarchy uniqueName="[distinctIds].[totalMins_lightSleep]" caption="totalMins_lightSleep" attribute="1" defaultMemberUniqueName="[distinctIds].[totalMins_lightSleep].[All]" allUniqueName="[distinctIds].[totalMins_lightSleep].[All]" dimensionUniqueName="[distinctIds]" displayFolder="" count="0" memberValueDatatype="20" unbalanced="0"/>
    <cacheHierarchy uniqueName="[distinctIds].[totalMins_asleep]" caption="totalMins_asleep" attribute="1" defaultMemberUniqueName="[distinctIds].[totalMins_asleep].[All]" allUniqueName="[distinctIds].[totalMins_asleep].[All]" dimensionUniqueName="[distinctIds]" displayFolder="" count="0" memberValueDatatype="20" unbalanced="0"/>
    <cacheHierarchy uniqueName="[distinctIds].[totalMins_inBed]" caption="totalMins_inBed" attribute="1" defaultMemberUniqueName="[distinctIds].[totalMins_inBed].[All]" allUniqueName="[distinctIds].[totalMins_inBed].[All]" dimensionUniqueName="[distinctIds]" displayFolder="" count="0" memberValueDatatype="20" unbalanced="0"/>
    <cacheHierarchy uniqueName="[distinctIds].[totalHrs_lightSleep]" caption="totalHrs_lightSleep" attribute="1" defaultMemberUniqueName="[distinctIds].[totalHrs_lightSleep].[All]" allUniqueName="[distinctIds].[totalHrs_lightSleep].[All]" dimensionUniqueName="[distinctIds]" displayFolder="" count="0" memberValueDatatype="5" unbalanced="0"/>
    <cacheHierarchy uniqueName="[distinctIds].[totalHrs_asleep]" caption="totalHrs_asleep" attribute="1" defaultMemberUniqueName="[distinctIds].[totalHrs_asleep].[All]" allUniqueName="[distinctIds].[totalHrs_asleep].[All]" dimensionUniqueName="[distinctIds]" displayFolder="" count="0" memberValueDatatype="5" unbalanced="0"/>
    <cacheHierarchy uniqueName="[distinctIds].[totalHrs_inBed]" caption="totalHrs_inBed" attribute="1" defaultMemberUniqueName="[distinctIds].[totalHrs_inBed].[All]" allUniqueName="[distinctIds].[totalHrs_inBed].[All]" dimensionUniqueName="[distinctIds]" displayFolder="" count="0" memberValueDatatype="5" unbalanced="0"/>
    <cacheHierarchy uniqueName="[distinctIds].[avgMins_lightSleep_perRecord]" caption="avgMins_lightSleep_perRecord" attribute="1" defaultMemberUniqueName="[distinctIds].[avgMins_lightSleep_perRecord].[All]" allUniqueName="[distinctIds].[avgMins_lightSleep_perRecord].[All]" dimensionUniqueName="[distinctIds]" displayFolder="" count="0" memberValueDatatype="5" unbalanced="0"/>
    <cacheHierarchy uniqueName="[distinctIds].[avgMins_asleep_perRecord]" caption="avgMins_asleep_perRecord" attribute="1" defaultMemberUniqueName="[distinctIds].[avgMins_asleep_perRecord].[All]" allUniqueName="[distinctIds].[avgMins_asleep_perRecord].[All]" dimensionUniqueName="[distinctIds]" displayFolder="" count="0" memberValueDatatype="5" unbalanced="0"/>
    <cacheHierarchy uniqueName="[distinctIds].[avgMins_inBed_perRecord]" caption="avgMins_inBed_perRecord" attribute="1" defaultMemberUniqueName="[distinctIds].[avgMins_inBed_perRecord].[All]" allUniqueName="[distinctIds].[avgMins_inBed_perRecord].[All]" dimensionUniqueName="[distinctIds]" displayFolder="" count="0" memberValueDatatype="5" unbalanced="0"/>
    <cacheHierarchy uniqueName="[distinctIds].[avgHrs_lightSleep_perRecord]" caption="avgHrs_lightSleep_perRecord" attribute="1" defaultMemberUniqueName="[distinctIds].[avgHrs_lightSleep_perRecord].[All]" allUniqueName="[distinctIds].[avgHrs_lightSleep_perRecord].[All]" dimensionUniqueName="[distinctIds]" displayFolder="" count="0" memberValueDatatype="5" unbalanced="0"/>
    <cacheHierarchy uniqueName="[distinctIds].[avgHrs_asleep_perRecord]" caption="avgHrs_asleep_perRecord" attribute="1" defaultMemberUniqueName="[distinctIds].[avgHrs_asleep_perRecord].[All]" allUniqueName="[distinctIds].[avgHrs_asleep_perRecord].[All]" dimensionUniqueName="[distinctIds]" displayFolder="" count="0" memberValueDatatype="5" unbalanced="0"/>
    <cacheHierarchy uniqueName="[distinctIds].[avgHrs_inBed_perRecord]" caption="avgHrs_inBed_perRecord" attribute="1" defaultMemberUniqueName="[distinctIds].[avgHrs_inBed_perRecord].[All]" allUniqueName="[distinctIds].[avgHrs_inBed_perRecord].[All]" dimensionUniqueName="[distinctIds]" displayFolder="" count="0" memberValueDatatype="5" unbalanced="0"/>
    <cacheHierarchy uniqueName="[distinctIds].[wkdy_totalMins_lightSleep]" caption="wkdy_totalMins_lightSleep" attribute="1" defaultMemberUniqueName="[distinctIds].[wkdy_totalMins_lightSleep].[All]" allUniqueName="[distinctIds].[wkdy_totalMins_lightSleep].[All]" dimensionUniqueName="[distinctIds]" displayFolder="" count="0" memberValueDatatype="20" unbalanced="0"/>
    <cacheHierarchy uniqueName="[distinctIds].[wkdy_totalMins_asleep]" caption="wkdy_totalMins_asleep" attribute="1" defaultMemberUniqueName="[distinctIds].[wkdy_totalMins_asleep].[All]" allUniqueName="[distinctIds].[wkdy_totalMins_asleep].[All]" dimensionUniqueName="[distinctIds]" displayFolder="" count="0" memberValueDatatype="20" unbalanced="0"/>
    <cacheHierarchy uniqueName="[distinctIds].[wkdy_totalMins_inBed]" caption="wkdy_totalMins_inBed" attribute="1" defaultMemberUniqueName="[distinctIds].[wkdy_totalMins_inBed].[All]" allUniqueName="[distinctIds].[wkdy_totalMins_inBed].[All]" dimensionUniqueName="[distinctIds]" displayFolder="" count="0" memberValueDatatype="20" unbalanced="0"/>
    <cacheHierarchy uniqueName="[distinctIds].[wkdy_totalHrs_lightSleep]" caption="wkdy_totalHrs_lightSleep" attribute="1" defaultMemberUniqueName="[distinctIds].[wkdy_totalHrs_lightSleep].[All]" allUniqueName="[distinctIds].[wkdy_totalHrs_lightSleep].[All]" dimensionUniqueName="[distinctIds]" displayFolder="" count="0" memberValueDatatype="5" unbalanced="0"/>
    <cacheHierarchy uniqueName="[distinctIds].[wkdy_totalHrs_asleep]" caption="wkdy_totalHrs_asleep" attribute="1" defaultMemberUniqueName="[distinctIds].[wkdy_totalHrs_asleep].[All]" allUniqueName="[distinctIds].[wkdy_totalHrs_asleep].[All]" dimensionUniqueName="[distinctIds]" displayFolder="" count="0" memberValueDatatype="5" unbalanced="0"/>
    <cacheHierarchy uniqueName="[distinctIds].[wkdy_totalHrs_inBed]" caption="wkdy_totalHrs_inBed" attribute="1" defaultMemberUniqueName="[distinctIds].[wkdy_totalHrs_inBed].[All]" allUniqueName="[distinctIds].[wkdy_totalHrs_inBed].[All]" dimensionUniqueName="[distinctIds]" displayFolder="" count="0" memberValueDatatype="5" unbalanced="0"/>
    <cacheHierarchy uniqueName="[distinctIds].[wknd_totalMins_lightSleep]" caption="wknd_totalMins_lightSleep" attribute="1" defaultMemberUniqueName="[distinctIds].[wknd_totalMins_lightSleep].[All]" allUniqueName="[distinctIds].[wknd_totalMins_lightSleep].[All]" dimensionUniqueName="[distinctIds]" displayFolder="" count="0" memberValueDatatype="20" unbalanced="0"/>
    <cacheHierarchy uniqueName="[distinctIds].[wknd_totalMins_asleep]" caption="wknd_totalMins_asleep" attribute="1" defaultMemberUniqueName="[distinctIds].[wknd_totalMins_asleep].[All]" allUniqueName="[distinctIds].[wknd_totalMins_asleep].[All]" dimensionUniqueName="[distinctIds]" displayFolder="" count="0" memberValueDatatype="20" unbalanced="0"/>
    <cacheHierarchy uniqueName="[distinctIds].[wknd_totalMins_inBed]" caption="wknd_totalMins_inBed" attribute="1" defaultMemberUniqueName="[distinctIds].[wknd_totalMins_inBed].[All]" allUniqueName="[distinctIds].[wknd_totalMins_inBed].[All]" dimensionUniqueName="[distinctIds]" displayFolder="" count="0" memberValueDatatype="20" unbalanced="0"/>
    <cacheHierarchy uniqueName="[distinctIds].[wknd_totalHrs_lightSleep]" caption="wknd_totalHrs_lightSleep" attribute="1" defaultMemberUniqueName="[distinctIds].[wknd_totalHrs_lightSleep].[All]" allUniqueName="[distinctIds].[wknd_totalHrs_lightSleep].[All]" dimensionUniqueName="[distinctIds]" displayFolder="" count="0" memberValueDatatype="5" unbalanced="0"/>
    <cacheHierarchy uniqueName="[distinctIds].[wknd_totalHrs_asleep]" caption="wknd_totalHrs_asleep" attribute="1" defaultMemberUniqueName="[distinctIds].[wknd_totalHrs_asleep].[All]" allUniqueName="[distinctIds].[wknd_totalHrs_asleep].[All]" dimensionUniqueName="[distinctIds]" displayFolder="" count="0" memberValueDatatype="5" unbalanced="0"/>
    <cacheHierarchy uniqueName="[distinctIds].[wknd_totalHrs_inBed]" caption="wknd_totalHrs_inBed" attribute="1" defaultMemberUniqueName="[distinctIds].[wknd_totalHrs_inBed].[All]" allUniqueName="[distinctIds].[wknd_totalHrs_inBed].[All]" dimensionUniqueName="[distinctIds]" displayFolder="" count="0" memberValueDatatype="5" unbalanced="0"/>
    <cacheHierarchy uniqueName="[distinctIds].[wkdy_avgMins_lightSleep_perRecord]" caption="wkdy_avgMins_lightSleep_perRecord" attribute="1" defaultMemberUniqueName="[distinctIds].[wkdy_avgMins_lightSleep_perRecord].[All]" allUniqueName="[distinctIds].[wkdy_avgMins_lightSleep_perRecord].[All]" dimensionUniqueName="[distinctIds]" displayFolder="" count="0" memberValueDatatype="5" unbalanced="0"/>
    <cacheHierarchy uniqueName="[distinctIds].[wkdy_avgMins_asleep_perRecord]" caption="wkdy_avgMins_asleep_perRecord" attribute="1" defaultMemberUniqueName="[distinctIds].[wkdy_avgMins_asleep_perRecord].[All]" allUniqueName="[distinctIds].[wkdy_avgMins_asleep_perRecord].[All]" dimensionUniqueName="[distinctIds]" displayFolder="" count="0" memberValueDatatype="5" unbalanced="0"/>
    <cacheHierarchy uniqueName="[distinctIds].[wkdy_avgMins_inBed_perRecord]" caption="wkdy_avgMins_inBed_perRecord" attribute="1" defaultMemberUniqueName="[distinctIds].[wkdy_avgMins_inBed_perRecord].[All]" allUniqueName="[distinctIds].[wkdy_avgMins_inBed_perRecord].[All]" dimensionUniqueName="[distinctIds]" displayFolder="" count="0" memberValueDatatype="5" unbalanced="0"/>
    <cacheHierarchy uniqueName="[distinctIds].[wkdy_avgHrs_lightSleep_perRecord]" caption="wkdy_avgHrs_lightSleep_perRecord" attribute="1" defaultMemberUniqueName="[distinctIds].[wkdy_avgHrs_lightSleep_perRecord].[All]" allUniqueName="[distinctIds].[wkdy_avgHrs_lightSleep_perRecord].[All]" dimensionUniqueName="[distinctIds]" displayFolder="" count="0" memberValueDatatype="5" unbalanced="0"/>
    <cacheHierarchy uniqueName="[distinctIds].[wkdy_avgHrs_asleep_perRecord]" caption="wkdy_avgHrs_asleep_perRecord" attribute="1" defaultMemberUniqueName="[distinctIds].[wkdy_avgHrs_asleep_perRecord].[All]" allUniqueName="[distinctIds].[wkdy_avgHrs_asleep_perRecord].[All]" dimensionUniqueName="[distinctIds]" displayFolder="" count="0" memberValueDatatype="5" unbalanced="0"/>
    <cacheHierarchy uniqueName="[distinctIds].[wkdy_avgHrs_inBed_perRecord]" caption="wkdy_avgHrs_inBed_perRecord" attribute="1" defaultMemberUniqueName="[distinctIds].[wkdy_avgHrs_inBed_perRecord].[All]" allUniqueName="[distinctIds].[wkdy_avgHrs_inBed_perRecord].[All]" dimensionUniqueName="[distinctIds]" displayFolder="" count="0" memberValueDatatype="5" unbalanced="0"/>
    <cacheHierarchy uniqueName="[distinctIds].[wknd_avgMins_lightSleep_perRecord]" caption="wknd_avgMins_lightSleep_perRecord" attribute="1" defaultMemberUniqueName="[distinctIds].[wknd_avgMins_lightSleep_perRecord].[All]" allUniqueName="[distinctIds].[wknd_avgMins_lightSleep_perRecord].[All]" dimensionUniqueName="[distinctIds]" displayFolder="" count="0" memberValueDatatype="5" unbalanced="0"/>
    <cacheHierarchy uniqueName="[distinctIds].[wknd_avgMins_asleep_perRecord]" caption="wknd_avgMins_asleep_perRecord" attribute="1" defaultMemberUniqueName="[distinctIds].[wknd_avgMins_asleep_perRecord].[All]" allUniqueName="[distinctIds].[wknd_avgMins_asleep_perRecord].[All]" dimensionUniqueName="[distinctIds]" displayFolder="" count="0" memberValueDatatype="5" unbalanced="0"/>
    <cacheHierarchy uniqueName="[distinctIds].[wknd_avgMins_inBed_perRecord]" caption="wknd_avgMins_inBed_perRecord" attribute="1" defaultMemberUniqueName="[distinctIds].[wknd_avgMins_inBed_perRecord].[All]" allUniqueName="[distinctIds].[wknd_avgMins_inBed_perRecord].[All]" dimensionUniqueName="[distinctIds]" displayFolder="" count="0" memberValueDatatype="5" unbalanced="0"/>
    <cacheHierarchy uniqueName="[distinctIds].[wknd_avgHrs_lightSleep_perRecord]" caption="wknd_avgHrs_lightSleep_perRecord" attribute="1" defaultMemberUniqueName="[distinctIds].[wknd_avgHrs_lightSleep_perRecord].[All]" allUniqueName="[distinctIds].[wknd_avgHrs_lightSleep_perRecord].[All]" dimensionUniqueName="[distinctIds]" displayFolder="" count="0" memberValueDatatype="5" unbalanced="0"/>
    <cacheHierarchy uniqueName="[distinctIds].[wknd_avgHrs_asleep_perRecord]" caption="wknd_avgHrs_asleep_perRecord" attribute="1" defaultMemberUniqueName="[distinctIds].[wknd_avgHrs_asleep_perRecord].[All]" allUniqueName="[distinctIds].[wknd_avgHrs_asleep_perRecord].[All]" dimensionUniqueName="[distinctIds]" displayFolder="" count="0" memberValueDatatype="5" unbalanced="0"/>
    <cacheHierarchy uniqueName="[distinctIds].[wknd_avgHrs_inBed_perRecord]" caption="wknd_avgHrs_inBed_perRecord" attribute="1" defaultMemberUniqueName="[distinctIds].[wknd_avgHrs_inBed_perRecord].[All]" allUniqueName="[distinctIds].[wknd_avgHrs_inBed_perRecord].[All]" dimensionUniqueName="[distinctIds]" displayFolder="" count="0" memberValueDatatype="5" unbalanced="0"/>
    <cacheHierarchy uniqueName="[distinctLogId].[log_id]" caption="log_id" attribute="1" defaultMemberUniqueName="[distinctLogId].[log_id].[All]" allUniqueName="[distinctLogId].[log_id].[All]" dimensionUniqueName="[distinctLogId]" displayFolder="" count="0" memberValueDatatype="5" unbalanced="0"/>
    <cacheHierarchy uniqueName="[distinctLogId].[id]" caption="id" attribute="1" defaultMemberUniqueName="[distinctLogId].[id].[All]" allUniqueName="[distinctLogId].[id].[All]" dimensionUniqueName="[distinctLogId]" displayFolder="" count="0" memberValueDatatype="5" unbalanced="0"/>
    <cacheHierarchy uniqueName="[distinctLogId].[activity_day]" caption="activity_day" attribute="1" time="1" defaultMemberUniqueName="[distinctLogId].[activity_day].[All]" allUniqueName="[distinctLogId].[activity_day].[All]" dimensionUniqueName="[distinctLogId]" displayFolder="" count="0" memberValueDatatype="7" unbalanced="0"/>
    <cacheHierarchy uniqueName="[distinctLogId].[day_num]" caption="day_num" attribute="1" defaultMemberUniqueName="[distinctLogId].[day_num].[All]" allUniqueName="[distinctLogId].[day_num].[All]" dimensionUniqueName="[distinctLogId]" displayFolder="" count="0" memberValueDatatype="20" unbalanced="0"/>
    <cacheHierarchy uniqueName="[distinctLogId].[start_day]" caption="start_day" attribute="1" defaultMemberUniqueName="[distinctLogId].[start_day].[All]" allUniqueName="[distinctLogId].[start_day].[All]" dimensionUniqueName="[distinctLogId]" displayFolder="" count="0" memberValueDatatype="130" unbalanced="0"/>
    <cacheHierarchy uniqueName="[distinctLogId].[end_day]" caption="end_day" attribute="1" defaultMemberUniqueName="[distinctLogId].[end_day].[All]" allUniqueName="[distinctLogId].[end_day].[All]" dimensionUniqueName="[distinctLogId]" displayFolder="" count="0" memberValueDatatype="130" unbalanced="0"/>
    <cacheHierarchy uniqueName="[distinctLogId].[start_time]" caption="start_time" attribute="1" time="1" defaultMemberUniqueName="[distinctLogId].[start_time].[All]" allUniqueName="[distinctLogId].[start_time].[All]" dimensionUniqueName="[distinctLogId]" displayFolder="" count="0" memberValueDatatype="7" unbalanced="0"/>
    <cacheHierarchy uniqueName="[distinctLogId].[end_time]" caption="end_time" attribute="1" time="1" defaultMemberUniqueName="[distinctLogId].[end_time].[All]" allUniqueName="[distinctLogId].[end_time].[All]" dimensionUniqueName="[distinctLogId]" displayFolder="" count="0" memberValueDatatype="7" unbalanced="0"/>
    <cacheHierarchy uniqueName="[distinctLogId].[mins_sleep]" caption="mins_sleep" attribute="1" defaultMemberUniqueName="[distinctLogId].[mins_sleep].[All]" allUniqueName="[distinctLogId].[mins_sleep].[All]" dimensionUniqueName="[distinctLogId]" displayFolder="" count="0" memberValueDatatype="20" unbalanced="0"/>
    <cacheHierarchy uniqueName="[distinctLogId].[hrs_sleep]" caption="hrs_sleep" attribute="1" defaultMemberUniqueName="[distinctLogId].[hrs_sleep].[All]" allUniqueName="[distinctLogId].[hrs_sleep].[All]" dimensionUniqueName="[distinctLogId]" displayFolder="" count="0" memberValueDatatype="5" unbalanced="0"/>
    <cacheHierarchy uniqueName="[distinctLogId].[overnight]" caption="overnight" attribute="1" defaultMemberUniqueName="[distinctLogId].[overnight].[All]" allUniqueName="[distinctLogId].[overnight].[All]" dimensionUniqueName="[distinctLogId]" displayFolder="" count="0" memberValueDatatype="11" unbalanced="0"/>
    <cacheHierarchy uniqueName="[distinctLogId].[percent_value1]" caption="percent_value1" attribute="1" defaultMemberUniqueName="[distinctLogId].[percent_value1].[All]" allUniqueName="[distinctLogId].[percent_value1].[All]" dimensionUniqueName="[distinctLogId]" displayFolder="" count="0" memberValueDatatype="5" unbalanced="0"/>
    <cacheHierarchy uniqueName="[distinctLogId].[percent_value2]" caption="percent_value2" attribute="1" defaultMemberUniqueName="[distinctLogId].[percent_value2].[All]" allUniqueName="[distinctLogId].[percent_value2].[All]" dimensionUniqueName="[distinctLogId]" displayFolder="" count="0" memberValueDatatype="5" unbalanced="0"/>
    <cacheHierarchy uniqueName="[distinctLogId].[percent_value3]" caption="percent_value3" attribute="1" defaultMemberUniqueName="[distinctLogId].[percent_value3].[All]" allUniqueName="[distinctLogId].[percent_value3].[All]" dimensionUniqueName="[distinctLogId]" displayFolder="" count="0" memberValueDatatype="5" unbalanced="0"/>
    <cacheHierarchy uniqueName="[master].[distinct logIds]" caption="distinct logIds" attribute="1" defaultMemberUniqueName="[master].[distinct logIds].[All]" allUniqueName="[master].[distinct logIds].[All]" dimensionUniqueName="[master]" displayFolder="" count="0" memberValueDatatype="5" unbalanced="0"/>
    <cacheHierarchy uniqueName="[master].[log_id]" caption="log_id" attribute="1" defaultMemberUniqueName="[master].[log_id].[All]" allUniqueName="[master].[log_id].[All]" dimensionUniqueName="[master]" displayFolder="" count="0" memberValueDatatype="5" unbalanced="0"/>
    <cacheHierarchy uniqueName="[master].[id]" caption="id" attribute="1" defaultMemberUniqueName="[master].[id].[All]" allUniqueName="[master].[id].[All]" dimensionUniqueName="[master]" displayFolder="" count="2" memberValueDatatype="5" unbalanced="0">
      <fieldsUsage count="2">
        <fieldUsage x="-1"/>
        <fieldUsage x="7"/>
      </fieldsUsage>
    </cacheHierarchy>
    <cacheHierarchy uniqueName="[master].[activity_day]" caption="activity_day" attribute="1" time="1" defaultMemberUniqueName="[master].[activity_day].[All]" allUniqueName="[master].[activity_day].[All]" dimensionUniqueName="[master]" displayFolder="" count="2" memberValueDatatype="7" unbalanced="0">
      <fieldsUsage count="2">
        <fieldUsage x="-1"/>
        <fieldUsage x="6"/>
      </fieldsUsage>
    </cacheHierarchy>
    <cacheHierarchy uniqueName="[master].[new_day_num]" caption="new_day_num" attribute="1" defaultMemberUniqueName="[master].[new_day_num].[All]" allUniqueName="[master].[new_day_num].[All]" dimensionUniqueName="[master]" displayFolder="" count="0" memberValueDatatype="20" unbalanced="0"/>
    <cacheHierarchy uniqueName="[master].[start_day]" caption="start_day" attribute="1" defaultMemberUniqueName="[master].[start_day].[All]" allUniqueName="[master].[start_day].[All]" dimensionUniqueName="[master]" displayFolder="" count="0" memberValueDatatype="130" unbalanced="0"/>
    <cacheHierarchy uniqueName="[master].[day_num]" caption="day_num" attribute="1" defaultMemberUniqueName="[master].[day_num].[All]" allUniqueName="[master].[day_num].[All]" dimensionUniqueName="[master]" displayFolder="" count="0" memberValueDatatype="20" unbalanced="0"/>
    <cacheHierarchy uniqueName="[master].[hrs_sleep]" caption="hrs_sleep" attribute="1" defaultMemberUniqueName="[master].[hrs_sleep].[All]" allUniqueName="[master].[hrs_sleep].[All]" dimensionUniqueName="[master]" displayFolder="" count="0" memberValueDatatype="5" unbalanced="0"/>
    <cacheHierarchy uniqueName="[master].[percent_value1]" caption="percent_value1" attribute="1" defaultMemberUniqueName="[master].[percent_value1].[All]" allUniqueName="[master].[percent_value1].[All]" dimensionUniqueName="[master]" displayFolder="" count="0" memberValueDatatype="5" unbalanced="0"/>
    <cacheHierarchy uniqueName="[master].[percent_value2]" caption="percent_value2" attribute="1" defaultMemberUniqueName="[master].[percent_value2].[All]" allUniqueName="[master].[percent_value2].[All]" dimensionUniqueName="[master]" displayFolder="" count="0" memberValueDatatype="5" unbalanced="0"/>
    <cacheHierarchy uniqueName="[master].[percent_value3]" caption="percent_value3" attribute="1" defaultMemberUniqueName="[master].[percent_value3].[All]" allUniqueName="[master].[percent_value3].[All]" dimensionUniqueName="[master]" displayFolder="" count="0" memberValueDatatype="5" unbalanced="0"/>
    <cacheHierarchy uniqueName="[master].[range_trackingDays]" caption="range_trackingDays" attribute="1" defaultMemberUniqueName="[master].[range_trackingDays].[All]" allUniqueName="[master].[range_trackingDays].[All]" dimensionUniqueName="[master]" displayFolder="" count="0" memberValueDatatype="20" unbalanced="0"/>
    <cacheHierarchy uniqueName="[master].[num_wkdys]" caption="num_wkdys" attribute="1" defaultMemberUniqueName="[master].[num_wkdys].[All]" allUniqueName="[master].[num_wkdys].[All]" dimensionUniqueName="[master]" displayFolder="" count="0" memberValueDatatype="20" unbalanced="0"/>
    <cacheHierarchy uniqueName="[master].[num_wknds]" caption="num_wknds" attribute="1" defaultMemberUniqueName="[master].[num_wknds].[All]" allUniqueName="[master].[num_wknds].[All]" dimensionUniqueName="[master]" displayFolder="" count="0" memberValueDatatype="20" unbalanced="0"/>
    <cacheHierarchy uniqueName="[master].[sleep_records]" caption="sleep_records" attribute="1" defaultMemberUniqueName="[master].[sleep_records].[All]" allUniqueName="[master].[sleep_records].[All]" dimensionUniqueName="[master]" displayFolder="" count="0" memberValueDatatype="20" unbalanced="0"/>
    <cacheHierarchy uniqueName="[master].[continuous_tracking]" caption="continuous_tracking" attribute="1" defaultMemberUniqueName="[master].[continuous_tracking].[All]" allUniqueName="[master].[continuous_tracking].[All]" dimensionUniqueName="[master]" displayFolder="" count="2" memberValueDatatype="11" unbalanced="0"/>
    <cacheHierarchy uniqueName="[master].[records_per_dayofwk_per_user]" caption="records_per_dayofwk_per_user" attribute="1" defaultMemberUniqueName="[master].[records_per_dayofwk_per_user].[All]" allUniqueName="[master].[records_per_dayofwk_per_user].[All]" dimensionUniqueName="[master]" displayFolder="" count="0" memberValueDatatype="20" unbalanced="0"/>
    <cacheHierarchy uniqueName="[Measures].[__XL_Count distinctLogId]" caption="__XL_Count distinctLogId" measure="1" displayFolder="" measureGroup="distinctLogId" count="0" hidden="1"/>
    <cacheHierarchy uniqueName="[Measures].[__XL_Count distinctIds]" caption="__XL_Count distinctIds" measure="1" displayFolder="" measureGroup="distinctIds" count="0" hidden="1"/>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id]" caption="Sum of id" measure="1" displayFolder="" measureGroup="master" count="0" hidden="1">
      <extLst>
        <ext xmlns:x15="http://schemas.microsoft.com/office/spreadsheetml/2010/11/main" uri="{B97F6D7D-B522-45F9-BDA1-12C45D357490}">
          <x15:cacheHierarchy aggregatedColumn="60"/>
        </ext>
      </extLst>
    </cacheHierarchy>
    <cacheHierarchy uniqueName="[Measures].[Sum of log_id]" caption="Sum of log_id" measure="1" displayFolder="" measureGroup="master" count="0" hidden="1">
      <extLst>
        <ext xmlns:x15="http://schemas.microsoft.com/office/spreadsheetml/2010/11/main" uri="{B97F6D7D-B522-45F9-BDA1-12C45D357490}">
          <x15:cacheHierarchy aggregatedColumn="59"/>
        </ext>
      </extLst>
    </cacheHierarchy>
    <cacheHierarchy uniqueName="[Measures].[Count of log_id]" caption="Count of log_id" measure="1" displayFolder="" measureGroup="master" count="0" oneField="1" hidden="1">
      <fieldsUsage count="1">
        <fieldUsage x="1"/>
      </fieldsUsage>
      <extLst>
        <ext xmlns:x15="http://schemas.microsoft.com/office/spreadsheetml/2010/11/main" uri="{B97F6D7D-B522-45F9-BDA1-12C45D357490}">
          <x15:cacheHierarchy aggregatedColumn="59"/>
        </ext>
      </extLst>
    </cacheHierarchy>
    <cacheHierarchy uniqueName="[Measures].[Distinct Count of id]" caption="Distinct Count of id" measure="1" displayFolder="" measureGroup="master" count="0" oneField="1" hidden="1">
      <fieldsUsage count="1">
        <fieldUsage x="0"/>
      </fieldsUsage>
      <extLst>
        <ext xmlns:x15="http://schemas.microsoft.com/office/spreadsheetml/2010/11/main" uri="{B97F6D7D-B522-45F9-BDA1-12C45D357490}">
          <x15:cacheHierarchy aggregatedColumn="60"/>
        </ext>
      </extLst>
    </cacheHierarchy>
    <cacheHierarchy uniqueName="[Measures].[Sum of sleep_records]" caption="Sum of sleep_records" measure="1" displayFolder="" measureGroup="master" count="0" hidden="1">
      <extLst>
        <ext xmlns:x15="http://schemas.microsoft.com/office/spreadsheetml/2010/11/main" uri="{B97F6D7D-B522-45F9-BDA1-12C45D357490}">
          <x15:cacheHierarchy aggregatedColumn="72"/>
        </ext>
      </extLst>
    </cacheHierarchy>
    <cacheHierarchy uniqueName="[Measures].[Sum of range_trackingDays]" caption="Sum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Average of range_trackingDays]" caption="Average of range_trackingDays" measure="1" displayFolder="" measureGroup="master" count="0" oneField="1" hidden="1">
      <fieldsUsage count="1">
        <fieldUsage x="5"/>
      </fieldsUsage>
      <extLst>
        <ext xmlns:x15="http://schemas.microsoft.com/office/spreadsheetml/2010/11/main" uri="{B97F6D7D-B522-45F9-BDA1-12C45D357490}">
          <x15:cacheHierarchy aggregatedColumn="69"/>
        </ext>
      </extLst>
    </cacheHierarchy>
    <cacheHierarchy uniqueName="[Measures].[Average of sleep_records]" caption="Average of sleep_records" measure="1" displayFolder="" measureGroup="master" count="0" oneField="1" hidden="1">
      <fieldsUsage count="1">
        <fieldUsage x="2"/>
      </fieldsUsage>
      <extLst>
        <ext xmlns:x15="http://schemas.microsoft.com/office/spreadsheetml/2010/11/main" uri="{B97F6D7D-B522-45F9-BDA1-12C45D357490}">
          <x15:cacheHierarchy aggregatedColumn="72"/>
        </ext>
      </extLst>
    </cacheHierarchy>
    <cacheHierarchy uniqueName="[Measures].[Min of range_trackingDays]" caption="Min of range_trackingDays" measure="1" displayFolder="" measureGroup="master" count="0" oneField="1" hidden="1">
      <fieldsUsage count="1">
        <fieldUsage x="3"/>
      </fieldsUsage>
      <extLst>
        <ext xmlns:x15="http://schemas.microsoft.com/office/spreadsheetml/2010/11/main" uri="{B97F6D7D-B522-45F9-BDA1-12C45D357490}">
          <x15:cacheHierarchy aggregatedColumn="69"/>
        </ext>
      </extLst>
    </cacheHierarchy>
    <cacheHierarchy uniqueName="[Measures].[Max of range_trackingDays]" caption="Max of range_trackingDays" measure="1" displayFolder="" measureGroup="master" count="0" oneField="1" hidden="1">
      <fieldsUsage count="1">
        <fieldUsage x="4"/>
      </fieldsUsage>
      <extLst>
        <ext xmlns:x15="http://schemas.microsoft.com/office/spreadsheetml/2010/11/main" uri="{B97F6D7D-B522-45F9-BDA1-12C45D357490}">
          <x15:cacheHierarchy aggregatedColumn="69"/>
        </ext>
      </extLst>
    </cacheHierarchy>
    <cacheHierarchy uniqueName="[Measures].[Sum of num_wkdys]" caption="Sum of num_wkdys" measure="1" displayFolder="" measureGroup="master" count="0" hidden="1">
      <extLst>
        <ext xmlns:x15="http://schemas.microsoft.com/office/spreadsheetml/2010/11/main" uri="{B97F6D7D-B522-45F9-BDA1-12C45D357490}">
          <x15:cacheHierarchy aggregatedColumn="70"/>
        </ext>
      </extLst>
    </cacheHierarchy>
    <cacheHierarchy uniqueName="[Measures].[Sum of num_wknds]" caption="Sum of num_wknds" measure="1" displayFolder="" measureGroup="master" count="0" hidden="1">
      <extLst>
        <ext xmlns:x15="http://schemas.microsoft.com/office/spreadsheetml/2010/11/main" uri="{B97F6D7D-B522-45F9-BDA1-12C45D357490}">
          <x15:cacheHierarchy aggregatedColumn="71"/>
        </ext>
      </extLst>
    </cacheHierarchy>
    <cacheHierarchy uniqueName="[Measures].[Sum of percent_value1]" caption="Sum of percent_value1" measure="1" displayFolder="" measureGroup="master" count="0" hidden="1">
      <extLst>
        <ext xmlns:x15="http://schemas.microsoft.com/office/spreadsheetml/2010/11/main" uri="{B97F6D7D-B522-45F9-BDA1-12C45D357490}">
          <x15:cacheHierarchy aggregatedColumn="66"/>
        </ext>
      </extLst>
    </cacheHierarchy>
    <cacheHierarchy uniqueName="[Measures].[Sum of percent_value2]" caption="Sum of percent_value2" measure="1" displayFolder="" measureGroup="master" count="0" hidden="1">
      <extLst>
        <ext xmlns:x15="http://schemas.microsoft.com/office/spreadsheetml/2010/11/main" uri="{B97F6D7D-B522-45F9-BDA1-12C45D357490}">
          <x15:cacheHierarchy aggregatedColumn="67"/>
        </ext>
      </extLst>
    </cacheHierarchy>
    <cacheHierarchy uniqueName="[Measures].[Sum of percent_value3]" caption="Sum of percent_value3" measure="1" displayFolder="" measureGroup="master" count="0" hidden="1">
      <extLst>
        <ext xmlns:x15="http://schemas.microsoft.com/office/spreadsheetml/2010/11/main" uri="{B97F6D7D-B522-45F9-BDA1-12C45D357490}">
          <x15:cacheHierarchy aggregatedColumn="68"/>
        </ext>
      </extLst>
    </cacheHierarchy>
    <cacheHierarchy uniqueName="[Measures].[Average of percent_value1]" caption="Average of percent_value1" measure="1" displayFolder="" measureGroup="master" count="0" hidden="1">
      <extLst>
        <ext xmlns:x15="http://schemas.microsoft.com/office/spreadsheetml/2010/11/main" uri="{B97F6D7D-B522-45F9-BDA1-12C45D357490}">
          <x15:cacheHierarchy aggregatedColumn="66"/>
        </ext>
      </extLst>
    </cacheHierarchy>
    <cacheHierarchy uniqueName="[Measures].[Average of percent_value2]" caption="Average of percent_value2" measure="1" displayFolder="" measureGroup="master" count="0" hidden="1">
      <extLst>
        <ext xmlns:x15="http://schemas.microsoft.com/office/spreadsheetml/2010/11/main" uri="{B97F6D7D-B522-45F9-BDA1-12C45D357490}">
          <x15:cacheHierarchy aggregatedColumn="67"/>
        </ext>
      </extLst>
    </cacheHierarchy>
    <cacheHierarchy uniqueName="[Measures].[Average of percent_value3]" caption="Average of percent_value3" measure="1" displayFolder="" measureGroup="master" count="0" hidden="1">
      <extLst>
        <ext xmlns:x15="http://schemas.microsoft.com/office/spreadsheetml/2010/11/main" uri="{B97F6D7D-B522-45F9-BDA1-12C45D357490}">
          <x15:cacheHierarchy aggregatedColumn="68"/>
        </ext>
      </extLst>
    </cacheHierarchy>
    <cacheHierarchy uniqueName="[Measures].[Sum of hrs_sleep]" caption="Sum of hrs_sleep" measure="1" displayFolder="" measureGroup="master" count="0" hidden="1">
      <extLst>
        <ext xmlns:x15="http://schemas.microsoft.com/office/spreadsheetml/2010/11/main" uri="{B97F6D7D-B522-45F9-BDA1-12C45D357490}">
          <x15:cacheHierarchy aggregatedColumn="65"/>
        </ext>
      </extLst>
    </cacheHierarchy>
    <cacheHierarchy uniqueName="[Measures].[Min of hrs_sleep]" caption="Min of hrs_sleep" measure="1" displayFolder="" measureGroup="master" count="0" hidden="1">
      <extLst>
        <ext xmlns:x15="http://schemas.microsoft.com/office/spreadsheetml/2010/11/main" uri="{B97F6D7D-B522-45F9-BDA1-12C45D357490}">
          <x15:cacheHierarchy aggregatedColumn="65"/>
        </ext>
      </extLst>
    </cacheHierarchy>
    <cacheHierarchy uniqueName="[Measures].[Average of hrs_sleep]" caption="Average of hrs_sleep" measure="1" displayFolder="" measureGroup="master" count="0" hidden="1">
      <extLst>
        <ext xmlns:x15="http://schemas.microsoft.com/office/spreadsheetml/2010/11/main" uri="{B97F6D7D-B522-45F9-BDA1-12C45D357490}">
          <x15:cacheHierarchy aggregatedColumn="65"/>
        </ext>
      </extLst>
    </cacheHierarchy>
    <cacheHierarchy uniqueName="[Measures].[Max of hrs_sleep]" caption="Max of hrs_sleep" measure="1" displayFolder="" measureGroup="master" count="0" hidden="1">
      <extLst>
        <ext xmlns:x15="http://schemas.microsoft.com/office/spreadsheetml/2010/11/main" uri="{B97F6D7D-B522-45F9-BDA1-12C45D357490}">
          <x15:cacheHierarchy aggregatedColumn="65"/>
        </ext>
      </extLst>
    </cacheHierarchy>
    <cacheHierarchy uniqueName="[Measures].[Sum of records_per_dayofwk_per_user]" caption="Sum of records_per_dayofwk_per_user" measure="1" displayFolder="" measureGroup="master" count="0" hidden="1">
      <extLst>
        <ext xmlns:x15="http://schemas.microsoft.com/office/spreadsheetml/2010/11/main" uri="{B97F6D7D-B522-45F9-BDA1-12C45D357490}">
          <x15:cacheHierarchy aggregatedColumn="74"/>
        </ext>
      </extLst>
    </cacheHierarchy>
    <cacheHierarchy uniqueName="[Measures].[Average of records_per_dayofwk_per_user]" caption="Average of records_per_dayofwk_per_user" measure="1" displayFolder="" measureGroup="master" count="0" hidden="1">
      <extLst>
        <ext xmlns:x15="http://schemas.microsoft.com/office/spreadsheetml/2010/11/main" uri="{B97F6D7D-B522-45F9-BDA1-12C45D357490}">
          <x15:cacheHierarchy aggregatedColumn="74"/>
        </ext>
      </extLst>
    </cacheHierarchy>
    <cacheHierarchy uniqueName="[Measures].[Count of start_day]" caption="Count of start_day" measure="1" displayFolder="" measureGroup="master" count="0" hidden="1">
      <extLst>
        <ext xmlns:x15="http://schemas.microsoft.com/office/spreadsheetml/2010/11/main" uri="{B97F6D7D-B522-45F9-BDA1-12C45D357490}">
          <x15:cacheHierarchy aggregatedColumn="63"/>
        </ext>
      </extLst>
    </cacheHierarchy>
  </cacheHierarchies>
  <kpis count="0"/>
  <dimensions count="4">
    <dimension name="distinctIds" uniqueName="[distinctIds]" caption="distinctIds"/>
    <dimension name="distinctLogId" uniqueName="[distinctLogId]" caption="distinctLogId"/>
    <dimension name="master" uniqueName="[master]" caption="master"/>
    <dimension measure="1" name="Measures" uniqueName="[Measures]" caption="Measures"/>
  </dimensions>
  <measureGroups count="3">
    <measureGroup name="distinctIds" caption="distinctIds"/>
    <measureGroup name="distinctLogId" caption="distinctLogId"/>
    <measureGroup name="master" caption="master"/>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 refreshedDate="44504.708184606483" backgroundQuery="1" createdVersion="6" refreshedVersion="6" minRefreshableVersion="3" recordCount="0" supportSubquery="1" supportAdvancedDrill="1" xr:uid="{7D443F5F-D3A8-4635-BF8B-654ABF0CBE30}">
  <cacheSource type="external" connectionId="7"/>
  <cacheFields count="4">
    <cacheField name="[Measures].[Sum of sleep_records]" caption="Sum of sleep_records" numFmtId="0" hierarchy="83" level="32767"/>
    <cacheField name="[Measures].[Sum of num_wkdys]" caption="Sum of num_wkdys" numFmtId="0" hierarchy="89" level="32767"/>
    <cacheField name="[Measures].[Sum of num_wknds]" caption="Sum of num_wknds" numFmtId="0" hierarchy="90" level="32767"/>
    <cacheField name="[master].[id].[id]" caption="id" numFmtId="0" hierarchy="60" level="1">
      <sharedItems containsSemiMixedTypes="0" containsNonDate="0" containsString="0"/>
    </cacheField>
  </cacheFields>
  <cacheHierarchies count="104">
    <cacheHierarchy uniqueName="[distinctIds].[id]" caption="id" attribute="1" defaultMemberUniqueName="[distinctIds].[id].[All]" allUniqueName="[distinctIds].[id].[All]" dimensionUniqueName="[distinctIds]" displayFolder="" count="0" memberValueDatatype="5" unbalanced="0"/>
    <cacheHierarchy uniqueName="[distinctIds].[start_date]" caption="start_date" attribute="1" time="1" defaultMemberUniqueName="[distinctIds].[start_date].[All]" allUniqueName="[distinctIds].[start_date].[All]" dimensionUniqueName="[distinctIds]" displayFolder="" count="0" memberValueDatatype="7" unbalanced="0"/>
    <cacheHierarchy uniqueName="[distinctIds].[end_date]" caption="end_date" attribute="1" time="1" defaultMemberUniqueName="[distinctIds].[end_date].[All]" allUniqueName="[distinctIds].[end_date].[All]" dimensionUniqueName="[distinctIds]" displayFolder="" count="0" memberValueDatatype="7" unbalanced="0"/>
    <cacheHierarchy uniqueName="[distinctIds].[range_trackingDays]" caption="range_trackingDays" attribute="1" defaultMemberUniqueName="[distinctIds].[range_trackingDays].[All]" allUniqueName="[distinctIds].[range_trackingDays].[All]" dimensionUniqueName="[distinctIds]" displayFolder="" count="0" memberValueDatatype="20" unbalanced="0"/>
    <cacheHierarchy uniqueName="[distinctIds].[num_wkdys]" caption="num_wkdys" attribute="1" defaultMemberUniqueName="[distinctIds].[num_wkdys].[All]" allUniqueName="[distinctIds].[num_wkdys].[All]" dimensionUniqueName="[distinctIds]" displayFolder="" count="0" memberValueDatatype="20" unbalanced="0"/>
    <cacheHierarchy uniqueName="[distinctIds].[num_wknds]" caption="num_wknds" attribute="1" defaultMemberUniqueName="[distinctIds].[num_wknds].[All]" allUniqueName="[distinctIds].[num_wknds].[All]" dimensionUniqueName="[distinctIds]" displayFolder="" count="0" memberValueDatatype="20" unbalanced="0"/>
    <cacheHierarchy uniqueName="[distinctIds].[sleep_records]" caption="sleep_records" attribute="1" defaultMemberUniqueName="[distinctIds].[sleep_records].[All]" allUniqueName="[distinctIds].[sleep_records].[All]" dimensionUniqueName="[distinctIds]" displayFolder="" count="0" memberValueDatatype="20" unbalanced="0"/>
    <cacheHierarchy uniqueName="[distinctIds].[continuous_tracking]" caption="continuous_tracking" attribute="1" defaultMemberUniqueName="[distinctIds].[continuous_tracking].[All]" allUniqueName="[distinctIds].[continuous_tracking].[All]" dimensionUniqueName="[distinctIds]" displayFolder="" count="0" memberValueDatatype="11" unbalanced="0"/>
    <cacheHierarchy uniqueName="[distinctIds].[totalMins_lightSleep]" caption="totalMins_lightSleep" attribute="1" defaultMemberUniqueName="[distinctIds].[totalMins_lightSleep].[All]" allUniqueName="[distinctIds].[totalMins_lightSleep].[All]" dimensionUniqueName="[distinctIds]" displayFolder="" count="0" memberValueDatatype="20" unbalanced="0"/>
    <cacheHierarchy uniqueName="[distinctIds].[totalMins_asleep]" caption="totalMins_asleep" attribute="1" defaultMemberUniqueName="[distinctIds].[totalMins_asleep].[All]" allUniqueName="[distinctIds].[totalMins_asleep].[All]" dimensionUniqueName="[distinctIds]" displayFolder="" count="0" memberValueDatatype="20" unbalanced="0"/>
    <cacheHierarchy uniqueName="[distinctIds].[totalMins_inBed]" caption="totalMins_inBed" attribute="1" defaultMemberUniqueName="[distinctIds].[totalMins_inBed].[All]" allUniqueName="[distinctIds].[totalMins_inBed].[All]" dimensionUniqueName="[distinctIds]" displayFolder="" count="0" memberValueDatatype="20" unbalanced="0"/>
    <cacheHierarchy uniqueName="[distinctIds].[totalHrs_lightSleep]" caption="totalHrs_lightSleep" attribute="1" defaultMemberUniqueName="[distinctIds].[totalHrs_lightSleep].[All]" allUniqueName="[distinctIds].[totalHrs_lightSleep].[All]" dimensionUniqueName="[distinctIds]" displayFolder="" count="0" memberValueDatatype="5" unbalanced="0"/>
    <cacheHierarchy uniqueName="[distinctIds].[totalHrs_asleep]" caption="totalHrs_asleep" attribute="1" defaultMemberUniqueName="[distinctIds].[totalHrs_asleep].[All]" allUniqueName="[distinctIds].[totalHrs_asleep].[All]" dimensionUniqueName="[distinctIds]" displayFolder="" count="0" memberValueDatatype="5" unbalanced="0"/>
    <cacheHierarchy uniqueName="[distinctIds].[totalHrs_inBed]" caption="totalHrs_inBed" attribute="1" defaultMemberUniqueName="[distinctIds].[totalHrs_inBed].[All]" allUniqueName="[distinctIds].[totalHrs_inBed].[All]" dimensionUniqueName="[distinctIds]" displayFolder="" count="0" memberValueDatatype="5" unbalanced="0"/>
    <cacheHierarchy uniqueName="[distinctIds].[avgMins_lightSleep_perRecord]" caption="avgMins_lightSleep_perRecord" attribute="1" defaultMemberUniqueName="[distinctIds].[avgMins_lightSleep_perRecord].[All]" allUniqueName="[distinctIds].[avgMins_lightSleep_perRecord].[All]" dimensionUniqueName="[distinctIds]" displayFolder="" count="0" memberValueDatatype="5" unbalanced="0"/>
    <cacheHierarchy uniqueName="[distinctIds].[avgMins_asleep_perRecord]" caption="avgMins_asleep_perRecord" attribute="1" defaultMemberUniqueName="[distinctIds].[avgMins_asleep_perRecord].[All]" allUniqueName="[distinctIds].[avgMins_asleep_perRecord].[All]" dimensionUniqueName="[distinctIds]" displayFolder="" count="0" memberValueDatatype="5" unbalanced="0"/>
    <cacheHierarchy uniqueName="[distinctIds].[avgMins_inBed_perRecord]" caption="avgMins_inBed_perRecord" attribute="1" defaultMemberUniqueName="[distinctIds].[avgMins_inBed_perRecord].[All]" allUniqueName="[distinctIds].[avgMins_inBed_perRecord].[All]" dimensionUniqueName="[distinctIds]" displayFolder="" count="0" memberValueDatatype="5" unbalanced="0"/>
    <cacheHierarchy uniqueName="[distinctIds].[avgHrs_lightSleep_perRecord]" caption="avgHrs_lightSleep_perRecord" attribute="1" defaultMemberUniqueName="[distinctIds].[avgHrs_lightSleep_perRecord].[All]" allUniqueName="[distinctIds].[avgHrs_lightSleep_perRecord].[All]" dimensionUniqueName="[distinctIds]" displayFolder="" count="0" memberValueDatatype="5" unbalanced="0"/>
    <cacheHierarchy uniqueName="[distinctIds].[avgHrs_asleep_perRecord]" caption="avgHrs_asleep_perRecord" attribute="1" defaultMemberUniqueName="[distinctIds].[avgHrs_asleep_perRecord].[All]" allUniqueName="[distinctIds].[avgHrs_asleep_perRecord].[All]" dimensionUniqueName="[distinctIds]" displayFolder="" count="0" memberValueDatatype="5" unbalanced="0"/>
    <cacheHierarchy uniqueName="[distinctIds].[avgHrs_inBed_perRecord]" caption="avgHrs_inBed_perRecord" attribute="1" defaultMemberUniqueName="[distinctIds].[avgHrs_inBed_perRecord].[All]" allUniqueName="[distinctIds].[avgHrs_inBed_perRecord].[All]" dimensionUniqueName="[distinctIds]" displayFolder="" count="0" memberValueDatatype="5" unbalanced="0"/>
    <cacheHierarchy uniqueName="[distinctIds].[wkdy_totalMins_lightSleep]" caption="wkdy_totalMins_lightSleep" attribute="1" defaultMemberUniqueName="[distinctIds].[wkdy_totalMins_lightSleep].[All]" allUniqueName="[distinctIds].[wkdy_totalMins_lightSleep].[All]" dimensionUniqueName="[distinctIds]" displayFolder="" count="0" memberValueDatatype="20" unbalanced="0"/>
    <cacheHierarchy uniqueName="[distinctIds].[wkdy_totalMins_asleep]" caption="wkdy_totalMins_asleep" attribute="1" defaultMemberUniqueName="[distinctIds].[wkdy_totalMins_asleep].[All]" allUniqueName="[distinctIds].[wkdy_totalMins_asleep].[All]" dimensionUniqueName="[distinctIds]" displayFolder="" count="0" memberValueDatatype="20" unbalanced="0"/>
    <cacheHierarchy uniqueName="[distinctIds].[wkdy_totalMins_inBed]" caption="wkdy_totalMins_inBed" attribute="1" defaultMemberUniqueName="[distinctIds].[wkdy_totalMins_inBed].[All]" allUniqueName="[distinctIds].[wkdy_totalMins_inBed].[All]" dimensionUniqueName="[distinctIds]" displayFolder="" count="0" memberValueDatatype="20" unbalanced="0"/>
    <cacheHierarchy uniqueName="[distinctIds].[wkdy_totalHrs_lightSleep]" caption="wkdy_totalHrs_lightSleep" attribute="1" defaultMemberUniqueName="[distinctIds].[wkdy_totalHrs_lightSleep].[All]" allUniqueName="[distinctIds].[wkdy_totalHrs_lightSleep].[All]" dimensionUniqueName="[distinctIds]" displayFolder="" count="0" memberValueDatatype="5" unbalanced="0"/>
    <cacheHierarchy uniqueName="[distinctIds].[wkdy_totalHrs_asleep]" caption="wkdy_totalHrs_asleep" attribute="1" defaultMemberUniqueName="[distinctIds].[wkdy_totalHrs_asleep].[All]" allUniqueName="[distinctIds].[wkdy_totalHrs_asleep].[All]" dimensionUniqueName="[distinctIds]" displayFolder="" count="0" memberValueDatatype="5" unbalanced="0"/>
    <cacheHierarchy uniqueName="[distinctIds].[wkdy_totalHrs_inBed]" caption="wkdy_totalHrs_inBed" attribute="1" defaultMemberUniqueName="[distinctIds].[wkdy_totalHrs_inBed].[All]" allUniqueName="[distinctIds].[wkdy_totalHrs_inBed].[All]" dimensionUniqueName="[distinctIds]" displayFolder="" count="0" memberValueDatatype="5" unbalanced="0"/>
    <cacheHierarchy uniqueName="[distinctIds].[wknd_totalMins_lightSleep]" caption="wknd_totalMins_lightSleep" attribute="1" defaultMemberUniqueName="[distinctIds].[wknd_totalMins_lightSleep].[All]" allUniqueName="[distinctIds].[wknd_totalMins_lightSleep].[All]" dimensionUniqueName="[distinctIds]" displayFolder="" count="0" memberValueDatatype="20" unbalanced="0"/>
    <cacheHierarchy uniqueName="[distinctIds].[wknd_totalMins_asleep]" caption="wknd_totalMins_asleep" attribute="1" defaultMemberUniqueName="[distinctIds].[wknd_totalMins_asleep].[All]" allUniqueName="[distinctIds].[wknd_totalMins_asleep].[All]" dimensionUniqueName="[distinctIds]" displayFolder="" count="0" memberValueDatatype="20" unbalanced="0"/>
    <cacheHierarchy uniqueName="[distinctIds].[wknd_totalMins_inBed]" caption="wknd_totalMins_inBed" attribute="1" defaultMemberUniqueName="[distinctIds].[wknd_totalMins_inBed].[All]" allUniqueName="[distinctIds].[wknd_totalMins_inBed].[All]" dimensionUniqueName="[distinctIds]" displayFolder="" count="0" memberValueDatatype="20" unbalanced="0"/>
    <cacheHierarchy uniqueName="[distinctIds].[wknd_totalHrs_lightSleep]" caption="wknd_totalHrs_lightSleep" attribute="1" defaultMemberUniqueName="[distinctIds].[wknd_totalHrs_lightSleep].[All]" allUniqueName="[distinctIds].[wknd_totalHrs_lightSleep].[All]" dimensionUniqueName="[distinctIds]" displayFolder="" count="0" memberValueDatatype="5" unbalanced="0"/>
    <cacheHierarchy uniqueName="[distinctIds].[wknd_totalHrs_asleep]" caption="wknd_totalHrs_asleep" attribute="1" defaultMemberUniqueName="[distinctIds].[wknd_totalHrs_asleep].[All]" allUniqueName="[distinctIds].[wknd_totalHrs_asleep].[All]" dimensionUniqueName="[distinctIds]" displayFolder="" count="0" memberValueDatatype="5" unbalanced="0"/>
    <cacheHierarchy uniqueName="[distinctIds].[wknd_totalHrs_inBed]" caption="wknd_totalHrs_inBed" attribute="1" defaultMemberUniqueName="[distinctIds].[wknd_totalHrs_inBed].[All]" allUniqueName="[distinctIds].[wknd_totalHrs_inBed].[All]" dimensionUniqueName="[distinctIds]" displayFolder="" count="0" memberValueDatatype="5" unbalanced="0"/>
    <cacheHierarchy uniqueName="[distinctIds].[wkdy_avgMins_lightSleep_perRecord]" caption="wkdy_avgMins_lightSleep_perRecord" attribute="1" defaultMemberUniqueName="[distinctIds].[wkdy_avgMins_lightSleep_perRecord].[All]" allUniqueName="[distinctIds].[wkdy_avgMins_lightSleep_perRecord].[All]" dimensionUniqueName="[distinctIds]" displayFolder="" count="0" memberValueDatatype="5" unbalanced="0"/>
    <cacheHierarchy uniqueName="[distinctIds].[wkdy_avgMins_asleep_perRecord]" caption="wkdy_avgMins_asleep_perRecord" attribute="1" defaultMemberUniqueName="[distinctIds].[wkdy_avgMins_asleep_perRecord].[All]" allUniqueName="[distinctIds].[wkdy_avgMins_asleep_perRecord].[All]" dimensionUniqueName="[distinctIds]" displayFolder="" count="0" memberValueDatatype="5" unbalanced="0"/>
    <cacheHierarchy uniqueName="[distinctIds].[wkdy_avgMins_inBed_perRecord]" caption="wkdy_avgMins_inBed_perRecord" attribute="1" defaultMemberUniqueName="[distinctIds].[wkdy_avgMins_inBed_perRecord].[All]" allUniqueName="[distinctIds].[wkdy_avgMins_inBed_perRecord].[All]" dimensionUniqueName="[distinctIds]" displayFolder="" count="0" memberValueDatatype="5" unbalanced="0"/>
    <cacheHierarchy uniqueName="[distinctIds].[wkdy_avgHrs_lightSleep_perRecord]" caption="wkdy_avgHrs_lightSleep_perRecord" attribute="1" defaultMemberUniqueName="[distinctIds].[wkdy_avgHrs_lightSleep_perRecord].[All]" allUniqueName="[distinctIds].[wkdy_avgHrs_lightSleep_perRecord].[All]" dimensionUniqueName="[distinctIds]" displayFolder="" count="0" memberValueDatatype="5" unbalanced="0"/>
    <cacheHierarchy uniqueName="[distinctIds].[wkdy_avgHrs_asleep_perRecord]" caption="wkdy_avgHrs_asleep_perRecord" attribute="1" defaultMemberUniqueName="[distinctIds].[wkdy_avgHrs_asleep_perRecord].[All]" allUniqueName="[distinctIds].[wkdy_avgHrs_asleep_perRecord].[All]" dimensionUniqueName="[distinctIds]" displayFolder="" count="0" memberValueDatatype="5" unbalanced="0"/>
    <cacheHierarchy uniqueName="[distinctIds].[wkdy_avgHrs_inBed_perRecord]" caption="wkdy_avgHrs_inBed_perRecord" attribute="1" defaultMemberUniqueName="[distinctIds].[wkdy_avgHrs_inBed_perRecord].[All]" allUniqueName="[distinctIds].[wkdy_avgHrs_inBed_perRecord].[All]" dimensionUniqueName="[distinctIds]" displayFolder="" count="0" memberValueDatatype="5" unbalanced="0"/>
    <cacheHierarchy uniqueName="[distinctIds].[wknd_avgMins_lightSleep_perRecord]" caption="wknd_avgMins_lightSleep_perRecord" attribute="1" defaultMemberUniqueName="[distinctIds].[wknd_avgMins_lightSleep_perRecord].[All]" allUniqueName="[distinctIds].[wknd_avgMins_lightSleep_perRecord].[All]" dimensionUniqueName="[distinctIds]" displayFolder="" count="0" memberValueDatatype="5" unbalanced="0"/>
    <cacheHierarchy uniqueName="[distinctIds].[wknd_avgMins_asleep_perRecord]" caption="wknd_avgMins_asleep_perRecord" attribute="1" defaultMemberUniqueName="[distinctIds].[wknd_avgMins_asleep_perRecord].[All]" allUniqueName="[distinctIds].[wknd_avgMins_asleep_perRecord].[All]" dimensionUniqueName="[distinctIds]" displayFolder="" count="0" memberValueDatatype="5" unbalanced="0"/>
    <cacheHierarchy uniqueName="[distinctIds].[wknd_avgMins_inBed_perRecord]" caption="wknd_avgMins_inBed_perRecord" attribute="1" defaultMemberUniqueName="[distinctIds].[wknd_avgMins_inBed_perRecord].[All]" allUniqueName="[distinctIds].[wknd_avgMins_inBed_perRecord].[All]" dimensionUniqueName="[distinctIds]" displayFolder="" count="0" memberValueDatatype="5" unbalanced="0"/>
    <cacheHierarchy uniqueName="[distinctIds].[wknd_avgHrs_lightSleep_perRecord]" caption="wknd_avgHrs_lightSleep_perRecord" attribute="1" defaultMemberUniqueName="[distinctIds].[wknd_avgHrs_lightSleep_perRecord].[All]" allUniqueName="[distinctIds].[wknd_avgHrs_lightSleep_perRecord].[All]" dimensionUniqueName="[distinctIds]" displayFolder="" count="0" memberValueDatatype="5" unbalanced="0"/>
    <cacheHierarchy uniqueName="[distinctIds].[wknd_avgHrs_asleep_perRecord]" caption="wknd_avgHrs_asleep_perRecord" attribute="1" defaultMemberUniqueName="[distinctIds].[wknd_avgHrs_asleep_perRecord].[All]" allUniqueName="[distinctIds].[wknd_avgHrs_asleep_perRecord].[All]" dimensionUniqueName="[distinctIds]" displayFolder="" count="0" memberValueDatatype="5" unbalanced="0"/>
    <cacheHierarchy uniqueName="[distinctIds].[wknd_avgHrs_inBed_perRecord]" caption="wknd_avgHrs_inBed_perRecord" attribute="1" defaultMemberUniqueName="[distinctIds].[wknd_avgHrs_inBed_perRecord].[All]" allUniqueName="[distinctIds].[wknd_avgHrs_inBed_perRecord].[All]" dimensionUniqueName="[distinctIds]" displayFolder="" count="0" memberValueDatatype="5" unbalanced="0"/>
    <cacheHierarchy uniqueName="[distinctLogId].[log_id]" caption="log_id" attribute="1" defaultMemberUniqueName="[distinctLogId].[log_id].[All]" allUniqueName="[distinctLogId].[log_id].[All]" dimensionUniqueName="[distinctLogId]" displayFolder="" count="0" memberValueDatatype="5" unbalanced="0"/>
    <cacheHierarchy uniqueName="[distinctLogId].[id]" caption="id" attribute="1" defaultMemberUniqueName="[distinctLogId].[id].[All]" allUniqueName="[distinctLogId].[id].[All]" dimensionUniqueName="[distinctLogId]" displayFolder="" count="0" memberValueDatatype="5" unbalanced="0"/>
    <cacheHierarchy uniqueName="[distinctLogId].[activity_day]" caption="activity_day" attribute="1" time="1" defaultMemberUniqueName="[distinctLogId].[activity_day].[All]" allUniqueName="[distinctLogId].[activity_day].[All]" dimensionUniqueName="[distinctLogId]" displayFolder="" count="0" memberValueDatatype="7" unbalanced="0"/>
    <cacheHierarchy uniqueName="[distinctLogId].[day_num]" caption="day_num" attribute="1" defaultMemberUniqueName="[distinctLogId].[day_num].[All]" allUniqueName="[distinctLogId].[day_num].[All]" dimensionUniqueName="[distinctLogId]" displayFolder="" count="0" memberValueDatatype="20" unbalanced="0"/>
    <cacheHierarchy uniqueName="[distinctLogId].[start_day]" caption="start_day" attribute="1" defaultMemberUniqueName="[distinctLogId].[start_day].[All]" allUniqueName="[distinctLogId].[start_day].[All]" dimensionUniqueName="[distinctLogId]" displayFolder="" count="0" memberValueDatatype="130" unbalanced="0"/>
    <cacheHierarchy uniqueName="[distinctLogId].[end_day]" caption="end_day" attribute="1" defaultMemberUniqueName="[distinctLogId].[end_day].[All]" allUniqueName="[distinctLogId].[end_day].[All]" dimensionUniqueName="[distinctLogId]" displayFolder="" count="0" memberValueDatatype="130" unbalanced="0"/>
    <cacheHierarchy uniqueName="[distinctLogId].[start_time]" caption="start_time" attribute="1" time="1" defaultMemberUniqueName="[distinctLogId].[start_time].[All]" allUniqueName="[distinctLogId].[start_time].[All]" dimensionUniqueName="[distinctLogId]" displayFolder="" count="0" memberValueDatatype="7" unbalanced="0"/>
    <cacheHierarchy uniqueName="[distinctLogId].[end_time]" caption="end_time" attribute="1" time="1" defaultMemberUniqueName="[distinctLogId].[end_time].[All]" allUniqueName="[distinctLogId].[end_time].[All]" dimensionUniqueName="[distinctLogId]" displayFolder="" count="0" memberValueDatatype="7" unbalanced="0"/>
    <cacheHierarchy uniqueName="[distinctLogId].[mins_sleep]" caption="mins_sleep" attribute="1" defaultMemberUniqueName="[distinctLogId].[mins_sleep].[All]" allUniqueName="[distinctLogId].[mins_sleep].[All]" dimensionUniqueName="[distinctLogId]" displayFolder="" count="0" memberValueDatatype="20" unbalanced="0"/>
    <cacheHierarchy uniqueName="[distinctLogId].[hrs_sleep]" caption="hrs_sleep" attribute="1" defaultMemberUniqueName="[distinctLogId].[hrs_sleep].[All]" allUniqueName="[distinctLogId].[hrs_sleep].[All]" dimensionUniqueName="[distinctLogId]" displayFolder="" count="0" memberValueDatatype="5" unbalanced="0"/>
    <cacheHierarchy uniqueName="[distinctLogId].[overnight]" caption="overnight" attribute="1" defaultMemberUniqueName="[distinctLogId].[overnight].[All]" allUniqueName="[distinctLogId].[overnight].[All]" dimensionUniqueName="[distinctLogId]" displayFolder="" count="0" memberValueDatatype="11" unbalanced="0"/>
    <cacheHierarchy uniqueName="[distinctLogId].[percent_value1]" caption="percent_value1" attribute="1" defaultMemberUniqueName="[distinctLogId].[percent_value1].[All]" allUniqueName="[distinctLogId].[percent_value1].[All]" dimensionUniqueName="[distinctLogId]" displayFolder="" count="0" memberValueDatatype="5" unbalanced="0"/>
    <cacheHierarchy uniqueName="[distinctLogId].[percent_value2]" caption="percent_value2" attribute="1" defaultMemberUniqueName="[distinctLogId].[percent_value2].[All]" allUniqueName="[distinctLogId].[percent_value2].[All]" dimensionUniqueName="[distinctLogId]" displayFolder="" count="0" memberValueDatatype="5" unbalanced="0"/>
    <cacheHierarchy uniqueName="[distinctLogId].[percent_value3]" caption="percent_value3" attribute="1" defaultMemberUniqueName="[distinctLogId].[percent_value3].[All]" allUniqueName="[distinctLogId].[percent_value3].[All]" dimensionUniqueName="[distinctLogId]" displayFolder="" count="0" memberValueDatatype="5" unbalanced="0"/>
    <cacheHierarchy uniqueName="[master].[distinct logIds]" caption="distinct logIds" attribute="1" defaultMemberUniqueName="[master].[distinct logIds].[All]" allUniqueName="[master].[distinct logIds].[All]" dimensionUniqueName="[master]" displayFolder="" count="0" memberValueDatatype="5" unbalanced="0"/>
    <cacheHierarchy uniqueName="[master].[log_id]" caption="log_id" attribute="1" defaultMemberUniqueName="[master].[log_id].[All]" allUniqueName="[master].[log_id].[All]" dimensionUniqueName="[master]" displayFolder="" count="0" memberValueDatatype="5" unbalanced="0"/>
    <cacheHierarchy uniqueName="[master].[id]" caption="id" attribute="1" defaultMemberUniqueName="[master].[id].[All]" allUniqueName="[master].[id].[All]" dimensionUniqueName="[master]" displayFolder="" count="2" memberValueDatatype="5" unbalanced="0">
      <fieldsUsage count="2">
        <fieldUsage x="-1"/>
        <fieldUsage x="3"/>
      </fieldsUsage>
    </cacheHierarchy>
    <cacheHierarchy uniqueName="[master].[activity_day]" caption="activity_day" attribute="1" time="1" defaultMemberUniqueName="[master].[activity_day].[All]" allUniqueName="[master].[activity_day].[All]" dimensionUniqueName="[master]" displayFolder="" count="2" memberValueDatatype="7" unbalanced="0"/>
    <cacheHierarchy uniqueName="[master].[new_day_num]" caption="new_day_num" attribute="1" defaultMemberUniqueName="[master].[new_day_num].[All]" allUniqueName="[master].[new_day_num].[All]" dimensionUniqueName="[master]" displayFolder="" count="0" memberValueDatatype="20" unbalanced="0"/>
    <cacheHierarchy uniqueName="[master].[start_day]" caption="start_day" attribute="1" defaultMemberUniqueName="[master].[start_day].[All]" allUniqueName="[master].[start_day].[All]" dimensionUniqueName="[master]" displayFolder="" count="0" memberValueDatatype="130" unbalanced="0"/>
    <cacheHierarchy uniqueName="[master].[day_num]" caption="day_num" attribute="1" defaultMemberUniqueName="[master].[day_num].[All]" allUniqueName="[master].[day_num].[All]" dimensionUniqueName="[master]" displayFolder="" count="0" memberValueDatatype="20" unbalanced="0"/>
    <cacheHierarchy uniqueName="[master].[hrs_sleep]" caption="hrs_sleep" attribute="1" defaultMemberUniqueName="[master].[hrs_sleep].[All]" allUniqueName="[master].[hrs_sleep].[All]" dimensionUniqueName="[master]" displayFolder="" count="0" memberValueDatatype="5" unbalanced="0"/>
    <cacheHierarchy uniqueName="[master].[percent_value1]" caption="percent_value1" attribute="1" defaultMemberUniqueName="[master].[percent_value1].[All]" allUniqueName="[master].[percent_value1].[All]" dimensionUniqueName="[master]" displayFolder="" count="0" memberValueDatatype="5" unbalanced="0"/>
    <cacheHierarchy uniqueName="[master].[percent_value2]" caption="percent_value2" attribute="1" defaultMemberUniqueName="[master].[percent_value2].[All]" allUniqueName="[master].[percent_value2].[All]" dimensionUniqueName="[master]" displayFolder="" count="0" memberValueDatatype="5" unbalanced="0"/>
    <cacheHierarchy uniqueName="[master].[percent_value3]" caption="percent_value3" attribute="1" defaultMemberUniqueName="[master].[percent_value3].[All]" allUniqueName="[master].[percent_value3].[All]" dimensionUniqueName="[master]" displayFolder="" count="0" memberValueDatatype="5" unbalanced="0"/>
    <cacheHierarchy uniqueName="[master].[range_trackingDays]" caption="range_trackingDays" attribute="1" defaultMemberUniqueName="[master].[range_trackingDays].[All]" allUniqueName="[master].[range_trackingDays].[All]" dimensionUniqueName="[master]" displayFolder="" count="0" memberValueDatatype="20" unbalanced="0"/>
    <cacheHierarchy uniqueName="[master].[num_wkdys]" caption="num_wkdys" attribute="1" defaultMemberUniqueName="[master].[num_wkdys].[All]" allUniqueName="[master].[num_wkdys].[All]" dimensionUniqueName="[master]" displayFolder="" count="0" memberValueDatatype="20" unbalanced="0"/>
    <cacheHierarchy uniqueName="[master].[num_wknds]" caption="num_wknds" attribute="1" defaultMemberUniqueName="[master].[num_wknds].[All]" allUniqueName="[master].[num_wknds].[All]" dimensionUniqueName="[master]" displayFolder="" count="0" memberValueDatatype="20" unbalanced="0"/>
    <cacheHierarchy uniqueName="[master].[sleep_records]" caption="sleep_records" attribute="1" defaultMemberUniqueName="[master].[sleep_records].[All]" allUniqueName="[master].[sleep_records].[All]" dimensionUniqueName="[master]" displayFolder="" count="0" memberValueDatatype="20" unbalanced="0"/>
    <cacheHierarchy uniqueName="[master].[continuous_tracking]" caption="continuous_tracking" attribute="1" defaultMemberUniqueName="[master].[continuous_tracking].[All]" allUniqueName="[master].[continuous_tracking].[All]" dimensionUniqueName="[master]" displayFolder="" count="2" memberValueDatatype="11" unbalanced="0"/>
    <cacheHierarchy uniqueName="[master].[records_per_dayofwk_per_user]" caption="records_per_dayofwk_per_user" attribute="1" defaultMemberUniqueName="[master].[records_per_dayofwk_per_user].[All]" allUniqueName="[master].[records_per_dayofwk_per_user].[All]" dimensionUniqueName="[master]" displayFolder="" count="0" memberValueDatatype="20" unbalanced="0"/>
    <cacheHierarchy uniqueName="[Measures].[__XL_Count distinctLogId]" caption="__XL_Count distinctLogId" measure="1" displayFolder="" measureGroup="distinctLogId" count="0" hidden="1"/>
    <cacheHierarchy uniqueName="[Measures].[__XL_Count distinctIds]" caption="__XL_Count distinctIds" measure="1" displayFolder="" measureGroup="distinctIds" count="0" hidden="1"/>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id]" caption="Sum of id" measure="1" displayFolder="" measureGroup="master" count="0" hidden="1">
      <extLst>
        <ext xmlns:x15="http://schemas.microsoft.com/office/spreadsheetml/2010/11/main" uri="{B97F6D7D-B522-45F9-BDA1-12C45D357490}">
          <x15:cacheHierarchy aggregatedColumn="60"/>
        </ext>
      </extLst>
    </cacheHierarchy>
    <cacheHierarchy uniqueName="[Measures].[Sum of log_id]" caption="Sum of log_id" measure="1" displayFolder="" measureGroup="master" count="0" hidden="1">
      <extLst>
        <ext xmlns:x15="http://schemas.microsoft.com/office/spreadsheetml/2010/11/main" uri="{B97F6D7D-B522-45F9-BDA1-12C45D357490}">
          <x15:cacheHierarchy aggregatedColumn="59"/>
        </ext>
      </extLst>
    </cacheHierarchy>
    <cacheHierarchy uniqueName="[Measures].[Count of log_id]" caption="Count of log_id" measure="1" displayFolder="" measureGroup="master" count="0" hidden="1">
      <extLst>
        <ext xmlns:x15="http://schemas.microsoft.com/office/spreadsheetml/2010/11/main" uri="{B97F6D7D-B522-45F9-BDA1-12C45D357490}">
          <x15:cacheHierarchy aggregatedColumn="59"/>
        </ext>
      </extLst>
    </cacheHierarchy>
    <cacheHierarchy uniqueName="[Measures].[Distinct Count of id]" caption="Distinct Count of id" measure="1" displayFolder="" measureGroup="master" count="0" hidden="1">
      <extLst>
        <ext xmlns:x15="http://schemas.microsoft.com/office/spreadsheetml/2010/11/main" uri="{B97F6D7D-B522-45F9-BDA1-12C45D357490}">
          <x15:cacheHierarchy aggregatedColumn="60"/>
        </ext>
      </extLst>
    </cacheHierarchy>
    <cacheHierarchy uniqueName="[Measures].[Sum of sleep_records]" caption="Sum of sleep_records" measure="1" displayFolder="" measureGroup="master" count="0" oneField="1" hidden="1">
      <fieldsUsage count="1">
        <fieldUsage x="0"/>
      </fieldsUsage>
      <extLst>
        <ext xmlns:x15="http://schemas.microsoft.com/office/spreadsheetml/2010/11/main" uri="{B97F6D7D-B522-45F9-BDA1-12C45D357490}">
          <x15:cacheHierarchy aggregatedColumn="72"/>
        </ext>
      </extLst>
    </cacheHierarchy>
    <cacheHierarchy uniqueName="[Measures].[Sum of range_trackingDays]" caption="Sum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Average of range_trackingDays]" caption="Average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Average of sleep_records]" caption="Average of sleep_records" measure="1" displayFolder="" measureGroup="master" count="0" hidden="1">
      <extLst>
        <ext xmlns:x15="http://schemas.microsoft.com/office/spreadsheetml/2010/11/main" uri="{B97F6D7D-B522-45F9-BDA1-12C45D357490}">
          <x15:cacheHierarchy aggregatedColumn="72"/>
        </ext>
      </extLst>
    </cacheHierarchy>
    <cacheHierarchy uniqueName="[Measures].[Min of range_trackingDays]" caption="Min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Max of range_trackingDays]" caption="Max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Sum of num_wkdys]" caption="Sum of num_wkdys" measure="1" displayFolder="" measureGroup="master" count="0" oneField="1" hidden="1">
      <fieldsUsage count="1">
        <fieldUsage x="1"/>
      </fieldsUsage>
      <extLst>
        <ext xmlns:x15="http://schemas.microsoft.com/office/spreadsheetml/2010/11/main" uri="{B97F6D7D-B522-45F9-BDA1-12C45D357490}">
          <x15:cacheHierarchy aggregatedColumn="70"/>
        </ext>
      </extLst>
    </cacheHierarchy>
    <cacheHierarchy uniqueName="[Measures].[Sum of num_wknds]" caption="Sum of num_wknds" measure="1" displayFolder="" measureGroup="master" count="0" oneField="1" hidden="1">
      <fieldsUsage count="1">
        <fieldUsage x="2"/>
      </fieldsUsage>
      <extLst>
        <ext xmlns:x15="http://schemas.microsoft.com/office/spreadsheetml/2010/11/main" uri="{B97F6D7D-B522-45F9-BDA1-12C45D357490}">
          <x15:cacheHierarchy aggregatedColumn="71"/>
        </ext>
      </extLst>
    </cacheHierarchy>
    <cacheHierarchy uniqueName="[Measures].[Sum of percent_value1]" caption="Sum of percent_value1" measure="1" displayFolder="" measureGroup="master" count="0" hidden="1">
      <extLst>
        <ext xmlns:x15="http://schemas.microsoft.com/office/spreadsheetml/2010/11/main" uri="{B97F6D7D-B522-45F9-BDA1-12C45D357490}">
          <x15:cacheHierarchy aggregatedColumn="66"/>
        </ext>
      </extLst>
    </cacheHierarchy>
    <cacheHierarchy uniqueName="[Measures].[Sum of percent_value2]" caption="Sum of percent_value2" measure="1" displayFolder="" measureGroup="master" count="0" hidden="1">
      <extLst>
        <ext xmlns:x15="http://schemas.microsoft.com/office/spreadsheetml/2010/11/main" uri="{B97F6D7D-B522-45F9-BDA1-12C45D357490}">
          <x15:cacheHierarchy aggregatedColumn="67"/>
        </ext>
      </extLst>
    </cacheHierarchy>
    <cacheHierarchy uniqueName="[Measures].[Sum of percent_value3]" caption="Sum of percent_value3" measure="1" displayFolder="" measureGroup="master" count="0" hidden="1">
      <extLst>
        <ext xmlns:x15="http://schemas.microsoft.com/office/spreadsheetml/2010/11/main" uri="{B97F6D7D-B522-45F9-BDA1-12C45D357490}">
          <x15:cacheHierarchy aggregatedColumn="68"/>
        </ext>
      </extLst>
    </cacheHierarchy>
    <cacheHierarchy uniqueName="[Measures].[Average of percent_value1]" caption="Average of percent_value1" measure="1" displayFolder="" measureGroup="master" count="0" hidden="1">
      <extLst>
        <ext xmlns:x15="http://schemas.microsoft.com/office/spreadsheetml/2010/11/main" uri="{B97F6D7D-B522-45F9-BDA1-12C45D357490}">
          <x15:cacheHierarchy aggregatedColumn="66"/>
        </ext>
      </extLst>
    </cacheHierarchy>
    <cacheHierarchy uniqueName="[Measures].[Average of percent_value2]" caption="Average of percent_value2" measure="1" displayFolder="" measureGroup="master" count="0" hidden="1">
      <extLst>
        <ext xmlns:x15="http://schemas.microsoft.com/office/spreadsheetml/2010/11/main" uri="{B97F6D7D-B522-45F9-BDA1-12C45D357490}">
          <x15:cacheHierarchy aggregatedColumn="67"/>
        </ext>
      </extLst>
    </cacheHierarchy>
    <cacheHierarchy uniqueName="[Measures].[Average of percent_value3]" caption="Average of percent_value3" measure="1" displayFolder="" measureGroup="master" count="0" hidden="1">
      <extLst>
        <ext xmlns:x15="http://schemas.microsoft.com/office/spreadsheetml/2010/11/main" uri="{B97F6D7D-B522-45F9-BDA1-12C45D357490}">
          <x15:cacheHierarchy aggregatedColumn="68"/>
        </ext>
      </extLst>
    </cacheHierarchy>
    <cacheHierarchy uniqueName="[Measures].[Sum of hrs_sleep]" caption="Sum of hrs_sleep" measure="1" displayFolder="" measureGroup="master" count="0" hidden="1">
      <extLst>
        <ext xmlns:x15="http://schemas.microsoft.com/office/spreadsheetml/2010/11/main" uri="{B97F6D7D-B522-45F9-BDA1-12C45D357490}">
          <x15:cacheHierarchy aggregatedColumn="65"/>
        </ext>
      </extLst>
    </cacheHierarchy>
    <cacheHierarchy uniqueName="[Measures].[Min of hrs_sleep]" caption="Min of hrs_sleep" measure="1" displayFolder="" measureGroup="master" count="0" hidden="1">
      <extLst>
        <ext xmlns:x15="http://schemas.microsoft.com/office/spreadsheetml/2010/11/main" uri="{B97F6D7D-B522-45F9-BDA1-12C45D357490}">
          <x15:cacheHierarchy aggregatedColumn="65"/>
        </ext>
      </extLst>
    </cacheHierarchy>
    <cacheHierarchy uniqueName="[Measures].[Average of hrs_sleep]" caption="Average of hrs_sleep" measure="1" displayFolder="" measureGroup="master" count="0" hidden="1">
      <extLst>
        <ext xmlns:x15="http://schemas.microsoft.com/office/spreadsheetml/2010/11/main" uri="{B97F6D7D-B522-45F9-BDA1-12C45D357490}">
          <x15:cacheHierarchy aggregatedColumn="65"/>
        </ext>
      </extLst>
    </cacheHierarchy>
    <cacheHierarchy uniqueName="[Measures].[Max of hrs_sleep]" caption="Max of hrs_sleep" measure="1" displayFolder="" measureGroup="master" count="0" hidden="1">
      <extLst>
        <ext xmlns:x15="http://schemas.microsoft.com/office/spreadsheetml/2010/11/main" uri="{B97F6D7D-B522-45F9-BDA1-12C45D357490}">
          <x15:cacheHierarchy aggregatedColumn="65"/>
        </ext>
      </extLst>
    </cacheHierarchy>
    <cacheHierarchy uniqueName="[Measures].[Sum of records_per_dayofwk_per_user]" caption="Sum of records_per_dayofwk_per_user" measure="1" displayFolder="" measureGroup="master" count="0" hidden="1">
      <extLst>
        <ext xmlns:x15="http://schemas.microsoft.com/office/spreadsheetml/2010/11/main" uri="{B97F6D7D-B522-45F9-BDA1-12C45D357490}">
          <x15:cacheHierarchy aggregatedColumn="74"/>
        </ext>
      </extLst>
    </cacheHierarchy>
    <cacheHierarchy uniqueName="[Measures].[Average of records_per_dayofwk_per_user]" caption="Average of records_per_dayofwk_per_user" measure="1" displayFolder="" measureGroup="master" count="0" hidden="1">
      <extLst>
        <ext xmlns:x15="http://schemas.microsoft.com/office/spreadsheetml/2010/11/main" uri="{B97F6D7D-B522-45F9-BDA1-12C45D357490}">
          <x15:cacheHierarchy aggregatedColumn="74"/>
        </ext>
      </extLst>
    </cacheHierarchy>
    <cacheHierarchy uniqueName="[Measures].[Count of start_day]" caption="Count of start_day" measure="1" displayFolder="" measureGroup="master" count="0" hidden="1">
      <extLst>
        <ext xmlns:x15="http://schemas.microsoft.com/office/spreadsheetml/2010/11/main" uri="{B97F6D7D-B522-45F9-BDA1-12C45D357490}">
          <x15:cacheHierarchy aggregatedColumn="63"/>
        </ext>
      </extLst>
    </cacheHierarchy>
  </cacheHierarchies>
  <kpis count="0"/>
  <dimensions count="4">
    <dimension name="distinctIds" uniqueName="[distinctIds]" caption="distinctIds"/>
    <dimension name="distinctLogId" uniqueName="[distinctLogId]" caption="distinctLogId"/>
    <dimension name="master" uniqueName="[master]" caption="master"/>
    <dimension measure="1" name="Measures" uniqueName="[Measures]" caption="Measures"/>
  </dimensions>
  <measureGroups count="3">
    <measureGroup name="distinctIds" caption="distinctIds"/>
    <measureGroup name="distinctLogId" caption="distinctLogId"/>
    <measureGroup name="master" caption="master"/>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 refreshedDate="44504.708185300929" backgroundQuery="1" createdVersion="6" refreshedVersion="6" minRefreshableVersion="3" recordCount="0" supportSubquery="1" supportAdvancedDrill="1" xr:uid="{C2746786-3D9C-4932-B355-DFD5DA92F707}">
  <cacheSource type="external" connectionId="7"/>
  <cacheFields count="5">
    <cacheField name="[Measures].[Average of percent_value1]" caption="Average of percent_value1" numFmtId="0" hierarchy="94" level="32767"/>
    <cacheField name="[Measures].[Average of percent_value2]" caption="Average of percent_value2" numFmtId="0" hierarchy="95" level="32767"/>
    <cacheField name="[Measures].[Average of percent_value3]" caption="Average of percent_value3" numFmtId="0" hierarchy="96" level="32767"/>
    <cacheField name="[master].[start_day].[start_day]" caption="start_day" numFmtId="0" hierarchy="63" level="1">
      <sharedItems count="7">
        <s v="Friday"/>
        <s v="Monday"/>
        <s v="Saturday"/>
        <s v="Sunday"/>
        <s v="Thursday"/>
        <s v="Tuesday"/>
        <s v="Wednesday"/>
      </sharedItems>
    </cacheField>
    <cacheField name="[master].[id].[id]" caption="id" numFmtId="0" hierarchy="60" level="1">
      <sharedItems containsSemiMixedTypes="0" containsNonDate="0" containsString="0"/>
    </cacheField>
  </cacheFields>
  <cacheHierarchies count="104">
    <cacheHierarchy uniqueName="[distinctIds].[id]" caption="id" attribute="1" defaultMemberUniqueName="[distinctIds].[id].[All]" allUniqueName="[distinctIds].[id].[All]" dimensionUniqueName="[distinctIds]" displayFolder="" count="0" memberValueDatatype="5" unbalanced="0"/>
    <cacheHierarchy uniqueName="[distinctIds].[start_date]" caption="start_date" attribute="1" time="1" defaultMemberUniqueName="[distinctIds].[start_date].[All]" allUniqueName="[distinctIds].[start_date].[All]" dimensionUniqueName="[distinctIds]" displayFolder="" count="0" memberValueDatatype="7" unbalanced="0"/>
    <cacheHierarchy uniqueName="[distinctIds].[end_date]" caption="end_date" attribute="1" time="1" defaultMemberUniqueName="[distinctIds].[end_date].[All]" allUniqueName="[distinctIds].[end_date].[All]" dimensionUniqueName="[distinctIds]" displayFolder="" count="0" memberValueDatatype="7" unbalanced="0"/>
    <cacheHierarchy uniqueName="[distinctIds].[range_trackingDays]" caption="range_trackingDays" attribute="1" defaultMemberUniqueName="[distinctIds].[range_trackingDays].[All]" allUniqueName="[distinctIds].[range_trackingDays].[All]" dimensionUniqueName="[distinctIds]" displayFolder="" count="0" memberValueDatatype="20" unbalanced="0"/>
    <cacheHierarchy uniqueName="[distinctIds].[num_wkdys]" caption="num_wkdys" attribute="1" defaultMemberUniqueName="[distinctIds].[num_wkdys].[All]" allUniqueName="[distinctIds].[num_wkdys].[All]" dimensionUniqueName="[distinctIds]" displayFolder="" count="0" memberValueDatatype="20" unbalanced="0"/>
    <cacheHierarchy uniqueName="[distinctIds].[num_wknds]" caption="num_wknds" attribute="1" defaultMemberUniqueName="[distinctIds].[num_wknds].[All]" allUniqueName="[distinctIds].[num_wknds].[All]" dimensionUniqueName="[distinctIds]" displayFolder="" count="0" memberValueDatatype="20" unbalanced="0"/>
    <cacheHierarchy uniqueName="[distinctIds].[sleep_records]" caption="sleep_records" attribute="1" defaultMemberUniqueName="[distinctIds].[sleep_records].[All]" allUniqueName="[distinctIds].[sleep_records].[All]" dimensionUniqueName="[distinctIds]" displayFolder="" count="0" memberValueDatatype="20" unbalanced="0"/>
    <cacheHierarchy uniqueName="[distinctIds].[continuous_tracking]" caption="continuous_tracking" attribute="1" defaultMemberUniqueName="[distinctIds].[continuous_tracking].[All]" allUniqueName="[distinctIds].[continuous_tracking].[All]" dimensionUniqueName="[distinctIds]" displayFolder="" count="0" memberValueDatatype="11" unbalanced="0"/>
    <cacheHierarchy uniqueName="[distinctIds].[totalMins_lightSleep]" caption="totalMins_lightSleep" attribute="1" defaultMemberUniqueName="[distinctIds].[totalMins_lightSleep].[All]" allUniqueName="[distinctIds].[totalMins_lightSleep].[All]" dimensionUniqueName="[distinctIds]" displayFolder="" count="0" memberValueDatatype="20" unbalanced="0"/>
    <cacheHierarchy uniqueName="[distinctIds].[totalMins_asleep]" caption="totalMins_asleep" attribute="1" defaultMemberUniqueName="[distinctIds].[totalMins_asleep].[All]" allUniqueName="[distinctIds].[totalMins_asleep].[All]" dimensionUniqueName="[distinctIds]" displayFolder="" count="0" memberValueDatatype="20" unbalanced="0"/>
    <cacheHierarchy uniqueName="[distinctIds].[totalMins_inBed]" caption="totalMins_inBed" attribute="1" defaultMemberUniqueName="[distinctIds].[totalMins_inBed].[All]" allUniqueName="[distinctIds].[totalMins_inBed].[All]" dimensionUniqueName="[distinctIds]" displayFolder="" count="0" memberValueDatatype="20" unbalanced="0"/>
    <cacheHierarchy uniqueName="[distinctIds].[totalHrs_lightSleep]" caption="totalHrs_lightSleep" attribute="1" defaultMemberUniqueName="[distinctIds].[totalHrs_lightSleep].[All]" allUniqueName="[distinctIds].[totalHrs_lightSleep].[All]" dimensionUniqueName="[distinctIds]" displayFolder="" count="0" memberValueDatatype="5" unbalanced="0"/>
    <cacheHierarchy uniqueName="[distinctIds].[totalHrs_asleep]" caption="totalHrs_asleep" attribute="1" defaultMemberUniqueName="[distinctIds].[totalHrs_asleep].[All]" allUniqueName="[distinctIds].[totalHrs_asleep].[All]" dimensionUniqueName="[distinctIds]" displayFolder="" count="0" memberValueDatatype="5" unbalanced="0"/>
    <cacheHierarchy uniqueName="[distinctIds].[totalHrs_inBed]" caption="totalHrs_inBed" attribute="1" defaultMemberUniqueName="[distinctIds].[totalHrs_inBed].[All]" allUniqueName="[distinctIds].[totalHrs_inBed].[All]" dimensionUniqueName="[distinctIds]" displayFolder="" count="0" memberValueDatatype="5" unbalanced="0"/>
    <cacheHierarchy uniqueName="[distinctIds].[avgMins_lightSleep_perRecord]" caption="avgMins_lightSleep_perRecord" attribute="1" defaultMemberUniqueName="[distinctIds].[avgMins_lightSleep_perRecord].[All]" allUniqueName="[distinctIds].[avgMins_lightSleep_perRecord].[All]" dimensionUniqueName="[distinctIds]" displayFolder="" count="0" memberValueDatatype="5" unbalanced="0"/>
    <cacheHierarchy uniqueName="[distinctIds].[avgMins_asleep_perRecord]" caption="avgMins_asleep_perRecord" attribute="1" defaultMemberUniqueName="[distinctIds].[avgMins_asleep_perRecord].[All]" allUniqueName="[distinctIds].[avgMins_asleep_perRecord].[All]" dimensionUniqueName="[distinctIds]" displayFolder="" count="0" memberValueDatatype="5" unbalanced="0"/>
    <cacheHierarchy uniqueName="[distinctIds].[avgMins_inBed_perRecord]" caption="avgMins_inBed_perRecord" attribute="1" defaultMemberUniqueName="[distinctIds].[avgMins_inBed_perRecord].[All]" allUniqueName="[distinctIds].[avgMins_inBed_perRecord].[All]" dimensionUniqueName="[distinctIds]" displayFolder="" count="0" memberValueDatatype="5" unbalanced="0"/>
    <cacheHierarchy uniqueName="[distinctIds].[avgHrs_lightSleep_perRecord]" caption="avgHrs_lightSleep_perRecord" attribute="1" defaultMemberUniqueName="[distinctIds].[avgHrs_lightSleep_perRecord].[All]" allUniqueName="[distinctIds].[avgHrs_lightSleep_perRecord].[All]" dimensionUniqueName="[distinctIds]" displayFolder="" count="0" memberValueDatatype="5" unbalanced="0"/>
    <cacheHierarchy uniqueName="[distinctIds].[avgHrs_asleep_perRecord]" caption="avgHrs_asleep_perRecord" attribute="1" defaultMemberUniqueName="[distinctIds].[avgHrs_asleep_perRecord].[All]" allUniqueName="[distinctIds].[avgHrs_asleep_perRecord].[All]" dimensionUniqueName="[distinctIds]" displayFolder="" count="0" memberValueDatatype="5" unbalanced="0"/>
    <cacheHierarchy uniqueName="[distinctIds].[avgHrs_inBed_perRecord]" caption="avgHrs_inBed_perRecord" attribute="1" defaultMemberUniqueName="[distinctIds].[avgHrs_inBed_perRecord].[All]" allUniqueName="[distinctIds].[avgHrs_inBed_perRecord].[All]" dimensionUniqueName="[distinctIds]" displayFolder="" count="0" memberValueDatatype="5" unbalanced="0"/>
    <cacheHierarchy uniqueName="[distinctIds].[wkdy_totalMins_lightSleep]" caption="wkdy_totalMins_lightSleep" attribute="1" defaultMemberUniqueName="[distinctIds].[wkdy_totalMins_lightSleep].[All]" allUniqueName="[distinctIds].[wkdy_totalMins_lightSleep].[All]" dimensionUniqueName="[distinctIds]" displayFolder="" count="0" memberValueDatatype="20" unbalanced="0"/>
    <cacheHierarchy uniqueName="[distinctIds].[wkdy_totalMins_asleep]" caption="wkdy_totalMins_asleep" attribute="1" defaultMemberUniqueName="[distinctIds].[wkdy_totalMins_asleep].[All]" allUniqueName="[distinctIds].[wkdy_totalMins_asleep].[All]" dimensionUniqueName="[distinctIds]" displayFolder="" count="0" memberValueDatatype="20" unbalanced="0"/>
    <cacheHierarchy uniqueName="[distinctIds].[wkdy_totalMins_inBed]" caption="wkdy_totalMins_inBed" attribute="1" defaultMemberUniqueName="[distinctIds].[wkdy_totalMins_inBed].[All]" allUniqueName="[distinctIds].[wkdy_totalMins_inBed].[All]" dimensionUniqueName="[distinctIds]" displayFolder="" count="0" memberValueDatatype="20" unbalanced="0"/>
    <cacheHierarchy uniqueName="[distinctIds].[wkdy_totalHrs_lightSleep]" caption="wkdy_totalHrs_lightSleep" attribute="1" defaultMemberUniqueName="[distinctIds].[wkdy_totalHrs_lightSleep].[All]" allUniqueName="[distinctIds].[wkdy_totalHrs_lightSleep].[All]" dimensionUniqueName="[distinctIds]" displayFolder="" count="0" memberValueDatatype="5" unbalanced="0"/>
    <cacheHierarchy uniqueName="[distinctIds].[wkdy_totalHrs_asleep]" caption="wkdy_totalHrs_asleep" attribute="1" defaultMemberUniqueName="[distinctIds].[wkdy_totalHrs_asleep].[All]" allUniqueName="[distinctIds].[wkdy_totalHrs_asleep].[All]" dimensionUniqueName="[distinctIds]" displayFolder="" count="0" memberValueDatatype="5" unbalanced="0"/>
    <cacheHierarchy uniqueName="[distinctIds].[wkdy_totalHrs_inBed]" caption="wkdy_totalHrs_inBed" attribute="1" defaultMemberUniqueName="[distinctIds].[wkdy_totalHrs_inBed].[All]" allUniqueName="[distinctIds].[wkdy_totalHrs_inBed].[All]" dimensionUniqueName="[distinctIds]" displayFolder="" count="0" memberValueDatatype="5" unbalanced="0"/>
    <cacheHierarchy uniqueName="[distinctIds].[wknd_totalMins_lightSleep]" caption="wknd_totalMins_lightSleep" attribute="1" defaultMemberUniqueName="[distinctIds].[wknd_totalMins_lightSleep].[All]" allUniqueName="[distinctIds].[wknd_totalMins_lightSleep].[All]" dimensionUniqueName="[distinctIds]" displayFolder="" count="0" memberValueDatatype="20" unbalanced="0"/>
    <cacheHierarchy uniqueName="[distinctIds].[wknd_totalMins_asleep]" caption="wknd_totalMins_asleep" attribute="1" defaultMemberUniqueName="[distinctIds].[wknd_totalMins_asleep].[All]" allUniqueName="[distinctIds].[wknd_totalMins_asleep].[All]" dimensionUniqueName="[distinctIds]" displayFolder="" count="0" memberValueDatatype="20" unbalanced="0"/>
    <cacheHierarchy uniqueName="[distinctIds].[wknd_totalMins_inBed]" caption="wknd_totalMins_inBed" attribute="1" defaultMemberUniqueName="[distinctIds].[wknd_totalMins_inBed].[All]" allUniqueName="[distinctIds].[wknd_totalMins_inBed].[All]" dimensionUniqueName="[distinctIds]" displayFolder="" count="0" memberValueDatatype="20" unbalanced="0"/>
    <cacheHierarchy uniqueName="[distinctIds].[wknd_totalHrs_lightSleep]" caption="wknd_totalHrs_lightSleep" attribute="1" defaultMemberUniqueName="[distinctIds].[wknd_totalHrs_lightSleep].[All]" allUniqueName="[distinctIds].[wknd_totalHrs_lightSleep].[All]" dimensionUniqueName="[distinctIds]" displayFolder="" count="0" memberValueDatatype="5" unbalanced="0"/>
    <cacheHierarchy uniqueName="[distinctIds].[wknd_totalHrs_asleep]" caption="wknd_totalHrs_asleep" attribute="1" defaultMemberUniqueName="[distinctIds].[wknd_totalHrs_asleep].[All]" allUniqueName="[distinctIds].[wknd_totalHrs_asleep].[All]" dimensionUniqueName="[distinctIds]" displayFolder="" count="0" memberValueDatatype="5" unbalanced="0"/>
    <cacheHierarchy uniqueName="[distinctIds].[wknd_totalHrs_inBed]" caption="wknd_totalHrs_inBed" attribute="1" defaultMemberUniqueName="[distinctIds].[wknd_totalHrs_inBed].[All]" allUniqueName="[distinctIds].[wknd_totalHrs_inBed].[All]" dimensionUniqueName="[distinctIds]" displayFolder="" count="0" memberValueDatatype="5" unbalanced="0"/>
    <cacheHierarchy uniqueName="[distinctIds].[wkdy_avgMins_lightSleep_perRecord]" caption="wkdy_avgMins_lightSleep_perRecord" attribute="1" defaultMemberUniqueName="[distinctIds].[wkdy_avgMins_lightSleep_perRecord].[All]" allUniqueName="[distinctIds].[wkdy_avgMins_lightSleep_perRecord].[All]" dimensionUniqueName="[distinctIds]" displayFolder="" count="0" memberValueDatatype="5" unbalanced="0"/>
    <cacheHierarchy uniqueName="[distinctIds].[wkdy_avgMins_asleep_perRecord]" caption="wkdy_avgMins_asleep_perRecord" attribute="1" defaultMemberUniqueName="[distinctIds].[wkdy_avgMins_asleep_perRecord].[All]" allUniqueName="[distinctIds].[wkdy_avgMins_asleep_perRecord].[All]" dimensionUniqueName="[distinctIds]" displayFolder="" count="0" memberValueDatatype="5" unbalanced="0"/>
    <cacheHierarchy uniqueName="[distinctIds].[wkdy_avgMins_inBed_perRecord]" caption="wkdy_avgMins_inBed_perRecord" attribute="1" defaultMemberUniqueName="[distinctIds].[wkdy_avgMins_inBed_perRecord].[All]" allUniqueName="[distinctIds].[wkdy_avgMins_inBed_perRecord].[All]" dimensionUniqueName="[distinctIds]" displayFolder="" count="0" memberValueDatatype="5" unbalanced="0"/>
    <cacheHierarchy uniqueName="[distinctIds].[wkdy_avgHrs_lightSleep_perRecord]" caption="wkdy_avgHrs_lightSleep_perRecord" attribute="1" defaultMemberUniqueName="[distinctIds].[wkdy_avgHrs_lightSleep_perRecord].[All]" allUniqueName="[distinctIds].[wkdy_avgHrs_lightSleep_perRecord].[All]" dimensionUniqueName="[distinctIds]" displayFolder="" count="0" memberValueDatatype="5" unbalanced="0"/>
    <cacheHierarchy uniqueName="[distinctIds].[wkdy_avgHrs_asleep_perRecord]" caption="wkdy_avgHrs_asleep_perRecord" attribute="1" defaultMemberUniqueName="[distinctIds].[wkdy_avgHrs_asleep_perRecord].[All]" allUniqueName="[distinctIds].[wkdy_avgHrs_asleep_perRecord].[All]" dimensionUniqueName="[distinctIds]" displayFolder="" count="0" memberValueDatatype="5" unbalanced="0"/>
    <cacheHierarchy uniqueName="[distinctIds].[wkdy_avgHrs_inBed_perRecord]" caption="wkdy_avgHrs_inBed_perRecord" attribute="1" defaultMemberUniqueName="[distinctIds].[wkdy_avgHrs_inBed_perRecord].[All]" allUniqueName="[distinctIds].[wkdy_avgHrs_inBed_perRecord].[All]" dimensionUniqueName="[distinctIds]" displayFolder="" count="0" memberValueDatatype="5" unbalanced="0"/>
    <cacheHierarchy uniqueName="[distinctIds].[wknd_avgMins_lightSleep_perRecord]" caption="wknd_avgMins_lightSleep_perRecord" attribute="1" defaultMemberUniqueName="[distinctIds].[wknd_avgMins_lightSleep_perRecord].[All]" allUniqueName="[distinctIds].[wknd_avgMins_lightSleep_perRecord].[All]" dimensionUniqueName="[distinctIds]" displayFolder="" count="0" memberValueDatatype="5" unbalanced="0"/>
    <cacheHierarchy uniqueName="[distinctIds].[wknd_avgMins_asleep_perRecord]" caption="wknd_avgMins_asleep_perRecord" attribute="1" defaultMemberUniqueName="[distinctIds].[wknd_avgMins_asleep_perRecord].[All]" allUniqueName="[distinctIds].[wknd_avgMins_asleep_perRecord].[All]" dimensionUniqueName="[distinctIds]" displayFolder="" count="0" memberValueDatatype="5" unbalanced="0"/>
    <cacheHierarchy uniqueName="[distinctIds].[wknd_avgMins_inBed_perRecord]" caption="wknd_avgMins_inBed_perRecord" attribute="1" defaultMemberUniqueName="[distinctIds].[wknd_avgMins_inBed_perRecord].[All]" allUniqueName="[distinctIds].[wknd_avgMins_inBed_perRecord].[All]" dimensionUniqueName="[distinctIds]" displayFolder="" count="0" memberValueDatatype="5" unbalanced="0"/>
    <cacheHierarchy uniqueName="[distinctIds].[wknd_avgHrs_lightSleep_perRecord]" caption="wknd_avgHrs_lightSleep_perRecord" attribute="1" defaultMemberUniqueName="[distinctIds].[wknd_avgHrs_lightSleep_perRecord].[All]" allUniqueName="[distinctIds].[wknd_avgHrs_lightSleep_perRecord].[All]" dimensionUniqueName="[distinctIds]" displayFolder="" count="0" memberValueDatatype="5" unbalanced="0"/>
    <cacheHierarchy uniqueName="[distinctIds].[wknd_avgHrs_asleep_perRecord]" caption="wknd_avgHrs_asleep_perRecord" attribute="1" defaultMemberUniqueName="[distinctIds].[wknd_avgHrs_asleep_perRecord].[All]" allUniqueName="[distinctIds].[wknd_avgHrs_asleep_perRecord].[All]" dimensionUniqueName="[distinctIds]" displayFolder="" count="0" memberValueDatatype="5" unbalanced="0"/>
    <cacheHierarchy uniqueName="[distinctIds].[wknd_avgHrs_inBed_perRecord]" caption="wknd_avgHrs_inBed_perRecord" attribute="1" defaultMemberUniqueName="[distinctIds].[wknd_avgHrs_inBed_perRecord].[All]" allUniqueName="[distinctIds].[wknd_avgHrs_inBed_perRecord].[All]" dimensionUniqueName="[distinctIds]" displayFolder="" count="0" memberValueDatatype="5" unbalanced="0"/>
    <cacheHierarchy uniqueName="[distinctLogId].[log_id]" caption="log_id" attribute="1" defaultMemberUniqueName="[distinctLogId].[log_id].[All]" allUniqueName="[distinctLogId].[log_id].[All]" dimensionUniqueName="[distinctLogId]" displayFolder="" count="0" memberValueDatatype="5" unbalanced="0"/>
    <cacheHierarchy uniqueName="[distinctLogId].[id]" caption="id" attribute="1" defaultMemberUniqueName="[distinctLogId].[id].[All]" allUniqueName="[distinctLogId].[id].[All]" dimensionUniqueName="[distinctLogId]" displayFolder="" count="0" memberValueDatatype="5" unbalanced="0"/>
    <cacheHierarchy uniqueName="[distinctLogId].[activity_day]" caption="activity_day" attribute="1" time="1" defaultMemberUniqueName="[distinctLogId].[activity_day].[All]" allUniqueName="[distinctLogId].[activity_day].[All]" dimensionUniqueName="[distinctLogId]" displayFolder="" count="0" memberValueDatatype="7" unbalanced="0"/>
    <cacheHierarchy uniqueName="[distinctLogId].[day_num]" caption="day_num" attribute="1" defaultMemberUniqueName="[distinctLogId].[day_num].[All]" allUniqueName="[distinctLogId].[day_num].[All]" dimensionUniqueName="[distinctLogId]" displayFolder="" count="0" memberValueDatatype="20" unbalanced="0"/>
    <cacheHierarchy uniqueName="[distinctLogId].[start_day]" caption="start_day" attribute="1" defaultMemberUniqueName="[distinctLogId].[start_day].[All]" allUniqueName="[distinctLogId].[start_day].[All]" dimensionUniqueName="[distinctLogId]" displayFolder="" count="0" memberValueDatatype="130" unbalanced="0"/>
    <cacheHierarchy uniqueName="[distinctLogId].[end_day]" caption="end_day" attribute="1" defaultMemberUniqueName="[distinctLogId].[end_day].[All]" allUniqueName="[distinctLogId].[end_day].[All]" dimensionUniqueName="[distinctLogId]" displayFolder="" count="0" memberValueDatatype="130" unbalanced="0"/>
    <cacheHierarchy uniqueName="[distinctLogId].[start_time]" caption="start_time" attribute="1" time="1" defaultMemberUniqueName="[distinctLogId].[start_time].[All]" allUniqueName="[distinctLogId].[start_time].[All]" dimensionUniqueName="[distinctLogId]" displayFolder="" count="0" memberValueDatatype="7" unbalanced="0"/>
    <cacheHierarchy uniqueName="[distinctLogId].[end_time]" caption="end_time" attribute="1" time="1" defaultMemberUniqueName="[distinctLogId].[end_time].[All]" allUniqueName="[distinctLogId].[end_time].[All]" dimensionUniqueName="[distinctLogId]" displayFolder="" count="0" memberValueDatatype="7" unbalanced="0"/>
    <cacheHierarchy uniqueName="[distinctLogId].[mins_sleep]" caption="mins_sleep" attribute="1" defaultMemberUniqueName="[distinctLogId].[mins_sleep].[All]" allUniqueName="[distinctLogId].[mins_sleep].[All]" dimensionUniqueName="[distinctLogId]" displayFolder="" count="0" memberValueDatatype="20" unbalanced="0"/>
    <cacheHierarchy uniqueName="[distinctLogId].[hrs_sleep]" caption="hrs_sleep" attribute="1" defaultMemberUniqueName="[distinctLogId].[hrs_sleep].[All]" allUniqueName="[distinctLogId].[hrs_sleep].[All]" dimensionUniqueName="[distinctLogId]" displayFolder="" count="0" memberValueDatatype="5" unbalanced="0"/>
    <cacheHierarchy uniqueName="[distinctLogId].[overnight]" caption="overnight" attribute="1" defaultMemberUniqueName="[distinctLogId].[overnight].[All]" allUniqueName="[distinctLogId].[overnight].[All]" dimensionUniqueName="[distinctLogId]" displayFolder="" count="0" memberValueDatatype="11" unbalanced="0"/>
    <cacheHierarchy uniqueName="[distinctLogId].[percent_value1]" caption="percent_value1" attribute="1" defaultMemberUniqueName="[distinctLogId].[percent_value1].[All]" allUniqueName="[distinctLogId].[percent_value1].[All]" dimensionUniqueName="[distinctLogId]" displayFolder="" count="0" memberValueDatatype="5" unbalanced="0"/>
    <cacheHierarchy uniqueName="[distinctLogId].[percent_value2]" caption="percent_value2" attribute="1" defaultMemberUniqueName="[distinctLogId].[percent_value2].[All]" allUniqueName="[distinctLogId].[percent_value2].[All]" dimensionUniqueName="[distinctLogId]" displayFolder="" count="0" memberValueDatatype="5" unbalanced="0"/>
    <cacheHierarchy uniqueName="[distinctLogId].[percent_value3]" caption="percent_value3" attribute="1" defaultMemberUniqueName="[distinctLogId].[percent_value3].[All]" allUniqueName="[distinctLogId].[percent_value3].[All]" dimensionUniqueName="[distinctLogId]" displayFolder="" count="0" memberValueDatatype="5" unbalanced="0"/>
    <cacheHierarchy uniqueName="[master].[distinct logIds]" caption="distinct logIds" attribute="1" defaultMemberUniqueName="[master].[distinct logIds].[All]" allUniqueName="[master].[distinct logIds].[All]" dimensionUniqueName="[master]" displayFolder="" count="0" memberValueDatatype="5" unbalanced="0"/>
    <cacheHierarchy uniqueName="[master].[log_id]" caption="log_id" attribute="1" defaultMemberUniqueName="[master].[log_id].[All]" allUniqueName="[master].[log_id].[All]" dimensionUniqueName="[master]" displayFolder="" count="0" memberValueDatatype="5" unbalanced="0"/>
    <cacheHierarchy uniqueName="[master].[id]" caption="id" attribute="1" defaultMemberUniqueName="[master].[id].[All]" allUniqueName="[master].[id].[All]" dimensionUniqueName="[master]" displayFolder="" count="2" memberValueDatatype="5" unbalanced="0">
      <fieldsUsage count="2">
        <fieldUsage x="-1"/>
        <fieldUsage x="4"/>
      </fieldsUsage>
    </cacheHierarchy>
    <cacheHierarchy uniqueName="[master].[activity_day]" caption="activity_day" attribute="1" time="1" defaultMemberUniqueName="[master].[activity_day].[All]" allUniqueName="[master].[activity_day].[All]" dimensionUniqueName="[master]" displayFolder="" count="2" memberValueDatatype="7" unbalanced="0"/>
    <cacheHierarchy uniqueName="[master].[new_day_num]" caption="new_day_num" attribute="1" defaultMemberUniqueName="[master].[new_day_num].[All]" allUniqueName="[master].[new_day_num].[All]" dimensionUniqueName="[master]" displayFolder="" count="0" memberValueDatatype="20" unbalanced="0"/>
    <cacheHierarchy uniqueName="[master].[start_day]" caption="start_day" attribute="1" defaultMemberUniqueName="[master].[start_day].[All]" allUniqueName="[master].[start_day].[All]" dimensionUniqueName="[master]" displayFolder="" count="2" memberValueDatatype="130" unbalanced="0">
      <fieldsUsage count="2">
        <fieldUsage x="-1"/>
        <fieldUsage x="3"/>
      </fieldsUsage>
    </cacheHierarchy>
    <cacheHierarchy uniqueName="[master].[day_num]" caption="day_num" attribute="1" defaultMemberUniqueName="[master].[day_num].[All]" allUniqueName="[master].[day_num].[All]" dimensionUniqueName="[master]" displayFolder="" count="0" memberValueDatatype="20" unbalanced="0"/>
    <cacheHierarchy uniqueName="[master].[hrs_sleep]" caption="hrs_sleep" attribute="1" defaultMemberUniqueName="[master].[hrs_sleep].[All]" allUniqueName="[master].[hrs_sleep].[All]" dimensionUniqueName="[master]" displayFolder="" count="0" memberValueDatatype="5" unbalanced="0"/>
    <cacheHierarchy uniqueName="[master].[percent_value1]" caption="percent_value1" attribute="1" defaultMemberUniqueName="[master].[percent_value1].[All]" allUniqueName="[master].[percent_value1].[All]" dimensionUniqueName="[master]" displayFolder="" count="2" memberValueDatatype="5" unbalanced="0"/>
    <cacheHierarchy uniqueName="[master].[percent_value2]" caption="percent_value2" attribute="1" defaultMemberUniqueName="[master].[percent_value2].[All]" allUniqueName="[master].[percent_value2].[All]" dimensionUniqueName="[master]" displayFolder="" count="0" memberValueDatatype="5" unbalanced="0"/>
    <cacheHierarchy uniqueName="[master].[percent_value3]" caption="percent_value3" attribute="1" defaultMemberUniqueName="[master].[percent_value3].[All]" allUniqueName="[master].[percent_value3].[All]" dimensionUniqueName="[master]" displayFolder="" count="0" memberValueDatatype="5" unbalanced="0"/>
    <cacheHierarchy uniqueName="[master].[range_trackingDays]" caption="range_trackingDays" attribute="1" defaultMemberUniqueName="[master].[range_trackingDays].[All]" allUniqueName="[master].[range_trackingDays].[All]" dimensionUniqueName="[master]" displayFolder="" count="0" memberValueDatatype="20" unbalanced="0"/>
    <cacheHierarchy uniqueName="[master].[num_wkdys]" caption="num_wkdys" attribute="1" defaultMemberUniqueName="[master].[num_wkdys].[All]" allUniqueName="[master].[num_wkdys].[All]" dimensionUniqueName="[master]" displayFolder="" count="0" memberValueDatatype="20" unbalanced="0"/>
    <cacheHierarchy uniqueName="[master].[num_wknds]" caption="num_wknds" attribute="1" defaultMemberUniqueName="[master].[num_wknds].[All]" allUniqueName="[master].[num_wknds].[All]" dimensionUniqueName="[master]" displayFolder="" count="0" memberValueDatatype="20" unbalanced="0"/>
    <cacheHierarchy uniqueName="[master].[sleep_records]" caption="sleep_records" attribute="1" defaultMemberUniqueName="[master].[sleep_records].[All]" allUniqueName="[master].[sleep_records].[All]" dimensionUniqueName="[master]" displayFolder="" count="0" memberValueDatatype="20" unbalanced="0"/>
    <cacheHierarchy uniqueName="[master].[continuous_tracking]" caption="continuous_tracking" attribute="1" defaultMemberUniqueName="[master].[continuous_tracking].[All]" allUniqueName="[master].[continuous_tracking].[All]" dimensionUniqueName="[master]" displayFolder="" count="2" memberValueDatatype="11" unbalanced="0"/>
    <cacheHierarchy uniqueName="[master].[records_per_dayofwk_per_user]" caption="records_per_dayofwk_per_user" attribute="1" defaultMemberUniqueName="[master].[records_per_dayofwk_per_user].[All]" allUniqueName="[master].[records_per_dayofwk_per_user].[All]" dimensionUniqueName="[master]" displayFolder="" count="0" memberValueDatatype="20" unbalanced="0"/>
    <cacheHierarchy uniqueName="[Measures].[__XL_Count distinctLogId]" caption="__XL_Count distinctLogId" measure="1" displayFolder="" measureGroup="distinctLogId" count="0" hidden="1"/>
    <cacheHierarchy uniqueName="[Measures].[__XL_Count distinctIds]" caption="__XL_Count distinctIds" measure="1" displayFolder="" measureGroup="distinctIds" count="0" hidden="1"/>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id]" caption="Sum of id" measure="1" displayFolder="" measureGroup="master" count="0" hidden="1">
      <extLst>
        <ext xmlns:x15="http://schemas.microsoft.com/office/spreadsheetml/2010/11/main" uri="{B97F6D7D-B522-45F9-BDA1-12C45D357490}">
          <x15:cacheHierarchy aggregatedColumn="60"/>
        </ext>
      </extLst>
    </cacheHierarchy>
    <cacheHierarchy uniqueName="[Measures].[Sum of log_id]" caption="Sum of log_id" measure="1" displayFolder="" measureGroup="master" count="0" hidden="1">
      <extLst>
        <ext xmlns:x15="http://schemas.microsoft.com/office/spreadsheetml/2010/11/main" uri="{B97F6D7D-B522-45F9-BDA1-12C45D357490}">
          <x15:cacheHierarchy aggregatedColumn="59"/>
        </ext>
      </extLst>
    </cacheHierarchy>
    <cacheHierarchy uniqueName="[Measures].[Count of log_id]" caption="Count of log_id" measure="1" displayFolder="" measureGroup="master" count="0" hidden="1">
      <extLst>
        <ext xmlns:x15="http://schemas.microsoft.com/office/spreadsheetml/2010/11/main" uri="{B97F6D7D-B522-45F9-BDA1-12C45D357490}">
          <x15:cacheHierarchy aggregatedColumn="59"/>
        </ext>
      </extLst>
    </cacheHierarchy>
    <cacheHierarchy uniqueName="[Measures].[Distinct Count of id]" caption="Distinct Count of id" measure="1" displayFolder="" measureGroup="master" count="0" hidden="1">
      <extLst>
        <ext xmlns:x15="http://schemas.microsoft.com/office/spreadsheetml/2010/11/main" uri="{B97F6D7D-B522-45F9-BDA1-12C45D357490}">
          <x15:cacheHierarchy aggregatedColumn="60"/>
        </ext>
      </extLst>
    </cacheHierarchy>
    <cacheHierarchy uniqueName="[Measures].[Sum of sleep_records]" caption="Sum of sleep_records" measure="1" displayFolder="" measureGroup="master" count="0" hidden="1">
      <extLst>
        <ext xmlns:x15="http://schemas.microsoft.com/office/spreadsheetml/2010/11/main" uri="{B97F6D7D-B522-45F9-BDA1-12C45D357490}">
          <x15:cacheHierarchy aggregatedColumn="72"/>
        </ext>
      </extLst>
    </cacheHierarchy>
    <cacheHierarchy uniqueName="[Measures].[Sum of range_trackingDays]" caption="Sum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Average of range_trackingDays]" caption="Average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Average of sleep_records]" caption="Average of sleep_records" measure="1" displayFolder="" measureGroup="master" count="0" hidden="1">
      <extLst>
        <ext xmlns:x15="http://schemas.microsoft.com/office/spreadsheetml/2010/11/main" uri="{B97F6D7D-B522-45F9-BDA1-12C45D357490}">
          <x15:cacheHierarchy aggregatedColumn="72"/>
        </ext>
      </extLst>
    </cacheHierarchy>
    <cacheHierarchy uniqueName="[Measures].[Min of range_trackingDays]" caption="Min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Max of range_trackingDays]" caption="Max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Sum of num_wkdys]" caption="Sum of num_wkdys" measure="1" displayFolder="" measureGroup="master" count="0" hidden="1">
      <extLst>
        <ext xmlns:x15="http://schemas.microsoft.com/office/spreadsheetml/2010/11/main" uri="{B97F6D7D-B522-45F9-BDA1-12C45D357490}">
          <x15:cacheHierarchy aggregatedColumn="70"/>
        </ext>
      </extLst>
    </cacheHierarchy>
    <cacheHierarchy uniqueName="[Measures].[Sum of num_wknds]" caption="Sum of num_wknds" measure="1" displayFolder="" measureGroup="master" count="0" hidden="1">
      <extLst>
        <ext xmlns:x15="http://schemas.microsoft.com/office/spreadsheetml/2010/11/main" uri="{B97F6D7D-B522-45F9-BDA1-12C45D357490}">
          <x15:cacheHierarchy aggregatedColumn="71"/>
        </ext>
      </extLst>
    </cacheHierarchy>
    <cacheHierarchy uniqueName="[Measures].[Sum of percent_value1]" caption="Sum of percent_value1" measure="1" displayFolder="" measureGroup="master" count="0" hidden="1">
      <extLst>
        <ext xmlns:x15="http://schemas.microsoft.com/office/spreadsheetml/2010/11/main" uri="{B97F6D7D-B522-45F9-BDA1-12C45D357490}">
          <x15:cacheHierarchy aggregatedColumn="66"/>
        </ext>
      </extLst>
    </cacheHierarchy>
    <cacheHierarchy uniqueName="[Measures].[Sum of percent_value2]" caption="Sum of percent_value2" measure="1" displayFolder="" measureGroup="master" count="0" hidden="1">
      <extLst>
        <ext xmlns:x15="http://schemas.microsoft.com/office/spreadsheetml/2010/11/main" uri="{B97F6D7D-B522-45F9-BDA1-12C45D357490}">
          <x15:cacheHierarchy aggregatedColumn="67"/>
        </ext>
      </extLst>
    </cacheHierarchy>
    <cacheHierarchy uniqueName="[Measures].[Sum of percent_value3]" caption="Sum of percent_value3" measure="1" displayFolder="" measureGroup="master" count="0" hidden="1">
      <extLst>
        <ext xmlns:x15="http://schemas.microsoft.com/office/spreadsheetml/2010/11/main" uri="{B97F6D7D-B522-45F9-BDA1-12C45D357490}">
          <x15:cacheHierarchy aggregatedColumn="68"/>
        </ext>
      </extLst>
    </cacheHierarchy>
    <cacheHierarchy uniqueName="[Measures].[Average of percent_value1]" caption="Average of percent_value1" measure="1" displayFolder="" measureGroup="master" count="0" oneField="1" hidden="1">
      <fieldsUsage count="1">
        <fieldUsage x="0"/>
      </fieldsUsage>
      <extLst>
        <ext xmlns:x15="http://schemas.microsoft.com/office/spreadsheetml/2010/11/main" uri="{B97F6D7D-B522-45F9-BDA1-12C45D357490}">
          <x15:cacheHierarchy aggregatedColumn="66"/>
        </ext>
      </extLst>
    </cacheHierarchy>
    <cacheHierarchy uniqueName="[Measures].[Average of percent_value2]" caption="Average of percent_value2" measure="1" displayFolder="" measureGroup="master" count="0" oneField="1" hidden="1">
      <fieldsUsage count="1">
        <fieldUsage x="1"/>
      </fieldsUsage>
      <extLst>
        <ext xmlns:x15="http://schemas.microsoft.com/office/spreadsheetml/2010/11/main" uri="{B97F6D7D-B522-45F9-BDA1-12C45D357490}">
          <x15:cacheHierarchy aggregatedColumn="67"/>
        </ext>
      </extLst>
    </cacheHierarchy>
    <cacheHierarchy uniqueName="[Measures].[Average of percent_value3]" caption="Average of percent_value3" measure="1" displayFolder="" measureGroup="master" count="0" oneField="1" hidden="1">
      <fieldsUsage count="1">
        <fieldUsage x="2"/>
      </fieldsUsage>
      <extLst>
        <ext xmlns:x15="http://schemas.microsoft.com/office/spreadsheetml/2010/11/main" uri="{B97F6D7D-B522-45F9-BDA1-12C45D357490}">
          <x15:cacheHierarchy aggregatedColumn="68"/>
        </ext>
      </extLst>
    </cacheHierarchy>
    <cacheHierarchy uniqueName="[Measures].[Sum of hrs_sleep]" caption="Sum of hrs_sleep" measure="1" displayFolder="" measureGroup="master" count="0" hidden="1">
      <extLst>
        <ext xmlns:x15="http://schemas.microsoft.com/office/spreadsheetml/2010/11/main" uri="{B97F6D7D-B522-45F9-BDA1-12C45D357490}">
          <x15:cacheHierarchy aggregatedColumn="65"/>
        </ext>
      </extLst>
    </cacheHierarchy>
    <cacheHierarchy uniqueName="[Measures].[Min of hrs_sleep]" caption="Min of hrs_sleep" measure="1" displayFolder="" measureGroup="master" count="0" hidden="1">
      <extLst>
        <ext xmlns:x15="http://schemas.microsoft.com/office/spreadsheetml/2010/11/main" uri="{B97F6D7D-B522-45F9-BDA1-12C45D357490}">
          <x15:cacheHierarchy aggregatedColumn="65"/>
        </ext>
      </extLst>
    </cacheHierarchy>
    <cacheHierarchy uniqueName="[Measures].[Average of hrs_sleep]" caption="Average of hrs_sleep" measure="1" displayFolder="" measureGroup="master" count="0" hidden="1">
      <extLst>
        <ext xmlns:x15="http://schemas.microsoft.com/office/spreadsheetml/2010/11/main" uri="{B97F6D7D-B522-45F9-BDA1-12C45D357490}">
          <x15:cacheHierarchy aggregatedColumn="65"/>
        </ext>
      </extLst>
    </cacheHierarchy>
    <cacheHierarchy uniqueName="[Measures].[Max of hrs_sleep]" caption="Max of hrs_sleep" measure="1" displayFolder="" measureGroup="master" count="0" hidden="1">
      <extLst>
        <ext xmlns:x15="http://schemas.microsoft.com/office/spreadsheetml/2010/11/main" uri="{B97F6D7D-B522-45F9-BDA1-12C45D357490}">
          <x15:cacheHierarchy aggregatedColumn="65"/>
        </ext>
      </extLst>
    </cacheHierarchy>
    <cacheHierarchy uniqueName="[Measures].[Sum of records_per_dayofwk_per_user]" caption="Sum of records_per_dayofwk_per_user" measure="1" displayFolder="" measureGroup="master" count="0" hidden="1">
      <extLst>
        <ext xmlns:x15="http://schemas.microsoft.com/office/spreadsheetml/2010/11/main" uri="{B97F6D7D-B522-45F9-BDA1-12C45D357490}">
          <x15:cacheHierarchy aggregatedColumn="74"/>
        </ext>
      </extLst>
    </cacheHierarchy>
    <cacheHierarchy uniqueName="[Measures].[Average of records_per_dayofwk_per_user]" caption="Average of records_per_dayofwk_per_user" measure="1" displayFolder="" measureGroup="master" count="0" hidden="1">
      <extLst>
        <ext xmlns:x15="http://schemas.microsoft.com/office/spreadsheetml/2010/11/main" uri="{B97F6D7D-B522-45F9-BDA1-12C45D357490}">
          <x15:cacheHierarchy aggregatedColumn="74"/>
        </ext>
      </extLst>
    </cacheHierarchy>
    <cacheHierarchy uniqueName="[Measures].[Count of start_day]" caption="Count of start_day" measure="1" displayFolder="" measureGroup="master" count="0" hidden="1">
      <extLst>
        <ext xmlns:x15="http://schemas.microsoft.com/office/spreadsheetml/2010/11/main" uri="{B97F6D7D-B522-45F9-BDA1-12C45D357490}">
          <x15:cacheHierarchy aggregatedColumn="63"/>
        </ext>
      </extLst>
    </cacheHierarchy>
  </cacheHierarchies>
  <kpis count="0"/>
  <dimensions count="4">
    <dimension name="distinctIds" uniqueName="[distinctIds]" caption="distinctIds"/>
    <dimension name="distinctLogId" uniqueName="[distinctLogId]" caption="distinctLogId"/>
    <dimension name="master" uniqueName="[master]" caption="master"/>
    <dimension measure="1" name="Measures" uniqueName="[Measures]" caption="Measures"/>
  </dimensions>
  <measureGroups count="3">
    <measureGroup name="distinctIds" caption="distinctIds"/>
    <measureGroup name="distinctLogId" caption="distinctLogId"/>
    <measureGroup name="master" caption="master"/>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 refreshedDate="44504.708185995369" backgroundQuery="1" createdVersion="6" refreshedVersion="6" minRefreshableVersion="3" recordCount="0" supportSubquery="1" supportAdvancedDrill="1" xr:uid="{C3839DF6-C26E-4E5B-9919-23255F02C034}">
  <cacheSource type="external" connectionId="7"/>
  <cacheFields count="5">
    <cacheField name="[master].[start_day].[start_day]" caption="start_day" numFmtId="0" hierarchy="63" level="1">
      <sharedItems count="7">
        <s v="Friday"/>
        <s v="Monday"/>
        <s v="Saturday"/>
        <s v="Sunday"/>
        <s v="Thursday"/>
        <s v="Tuesday"/>
        <s v="Wednesday"/>
      </sharedItems>
    </cacheField>
    <cacheField name="[Measures].[Min of hrs_sleep]" caption="Min of hrs_sleep" numFmtId="0" hierarchy="98" level="32767"/>
    <cacheField name="[Measures].[Average of hrs_sleep]" caption="Average of hrs_sleep" numFmtId="0" hierarchy="99" level="32767"/>
    <cacheField name="[Measures].[Max of hrs_sleep]" caption="Max of hrs_sleep" numFmtId="0" hierarchy="100" level="32767"/>
    <cacheField name="[master].[id].[id]" caption="id" numFmtId="0" hierarchy="60" level="1">
      <sharedItems containsSemiMixedTypes="0" containsNonDate="0" containsString="0"/>
    </cacheField>
  </cacheFields>
  <cacheHierarchies count="104">
    <cacheHierarchy uniqueName="[distinctIds].[id]" caption="id" attribute="1" defaultMemberUniqueName="[distinctIds].[id].[All]" allUniqueName="[distinctIds].[id].[All]" dimensionUniqueName="[distinctIds]" displayFolder="" count="0" memberValueDatatype="5" unbalanced="0"/>
    <cacheHierarchy uniqueName="[distinctIds].[start_date]" caption="start_date" attribute="1" time="1" defaultMemberUniqueName="[distinctIds].[start_date].[All]" allUniqueName="[distinctIds].[start_date].[All]" dimensionUniqueName="[distinctIds]" displayFolder="" count="0" memberValueDatatype="7" unbalanced="0"/>
    <cacheHierarchy uniqueName="[distinctIds].[end_date]" caption="end_date" attribute="1" time="1" defaultMemberUniqueName="[distinctIds].[end_date].[All]" allUniqueName="[distinctIds].[end_date].[All]" dimensionUniqueName="[distinctIds]" displayFolder="" count="0" memberValueDatatype="7" unbalanced="0"/>
    <cacheHierarchy uniqueName="[distinctIds].[range_trackingDays]" caption="range_trackingDays" attribute="1" defaultMemberUniqueName="[distinctIds].[range_trackingDays].[All]" allUniqueName="[distinctIds].[range_trackingDays].[All]" dimensionUniqueName="[distinctIds]" displayFolder="" count="0" memberValueDatatype="20" unbalanced="0"/>
    <cacheHierarchy uniqueName="[distinctIds].[num_wkdys]" caption="num_wkdys" attribute="1" defaultMemberUniqueName="[distinctIds].[num_wkdys].[All]" allUniqueName="[distinctIds].[num_wkdys].[All]" dimensionUniqueName="[distinctIds]" displayFolder="" count="0" memberValueDatatype="20" unbalanced="0"/>
    <cacheHierarchy uniqueName="[distinctIds].[num_wknds]" caption="num_wknds" attribute="1" defaultMemberUniqueName="[distinctIds].[num_wknds].[All]" allUniqueName="[distinctIds].[num_wknds].[All]" dimensionUniqueName="[distinctIds]" displayFolder="" count="0" memberValueDatatype="20" unbalanced="0"/>
    <cacheHierarchy uniqueName="[distinctIds].[sleep_records]" caption="sleep_records" attribute="1" defaultMemberUniqueName="[distinctIds].[sleep_records].[All]" allUniqueName="[distinctIds].[sleep_records].[All]" dimensionUniqueName="[distinctIds]" displayFolder="" count="0" memberValueDatatype="20" unbalanced="0"/>
    <cacheHierarchy uniqueName="[distinctIds].[continuous_tracking]" caption="continuous_tracking" attribute="1" defaultMemberUniqueName="[distinctIds].[continuous_tracking].[All]" allUniqueName="[distinctIds].[continuous_tracking].[All]" dimensionUniqueName="[distinctIds]" displayFolder="" count="0" memberValueDatatype="11" unbalanced="0"/>
    <cacheHierarchy uniqueName="[distinctIds].[totalMins_lightSleep]" caption="totalMins_lightSleep" attribute="1" defaultMemberUniqueName="[distinctIds].[totalMins_lightSleep].[All]" allUniqueName="[distinctIds].[totalMins_lightSleep].[All]" dimensionUniqueName="[distinctIds]" displayFolder="" count="0" memberValueDatatype="20" unbalanced="0"/>
    <cacheHierarchy uniqueName="[distinctIds].[totalMins_asleep]" caption="totalMins_asleep" attribute="1" defaultMemberUniqueName="[distinctIds].[totalMins_asleep].[All]" allUniqueName="[distinctIds].[totalMins_asleep].[All]" dimensionUniqueName="[distinctIds]" displayFolder="" count="0" memberValueDatatype="20" unbalanced="0"/>
    <cacheHierarchy uniqueName="[distinctIds].[totalMins_inBed]" caption="totalMins_inBed" attribute="1" defaultMemberUniqueName="[distinctIds].[totalMins_inBed].[All]" allUniqueName="[distinctIds].[totalMins_inBed].[All]" dimensionUniqueName="[distinctIds]" displayFolder="" count="0" memberValueDatatype="20" unbalanced="0"/>
    <cacheHierarchy uniqueName="[distinctIds].[totalHrs_lightSleep]" caption="totalHrs_lightSleep" attribute="1" defaultMemberUniqueName="[distinctIds].[totalHrs_lightSleep].[All]" allUniqueName="[distinctIds].[totalHrs_lightSleep].[All]" dimensionUniqueName="[distinctIds]" displayFolder="" count="0" memberValueDatatype="5" unbalanced="0"/>
    <cacheHierarchy uniqueName="[distinctIds].[totalHrs_asleep]" caption="totalHrs_asleep" attribute="1" defaultMemberUniqueName="[distinctIds].[totalHrs_asleep].[All]" allUniqueName="[distinctIds].[totalHrs_asleep].[All]" dimensionUniqueName="[distinctIds]" displayFolder="" count="0" memberValueDatatype="5" unbalanced="0"/>
    <cacheHierarchy uniqueName="[distinctIds].[totalHrs_inBed]" caption="totalHrs_inBed" attribute="1" defaultMemberUniqueName="[distinctIds].[totalHrs_inBed].[All]" allUniqueName="[distinctIds].[totalHrs_inBed].[All]" dimensionUniqueName="[distinctIds]" displayFolder="" count="0" memberValueDatatype="5" unbalanced="0"/>
    <cacheHierarchy uniqueName="[distinctIds].[avgMins_lightSleep_perRecord]" caption="avgMins_lightSleep_perRecord" attribute="1" defaultMemberUniqueName="[distinctIds].[avgMins_lightSleep_perRecord].[All]" allUniqueName="[distinctIds].[avgMins_lightSleep_perRecord].[All]" dimensionUniqueName="[distinctIds]" displayFolder="" count="0" memberValueDatatype="5" unbalanced="0"/>
    <cacheHierarchy uniqueName="[distinctIds].[avgMins_asleep_perRecord]" caption="avgMins_asleep_perRecord" attribute="1" defaultMemberUniqueName="[distinctIds].[avgMins_asleep_perRecord].[All]" allUniqueName="[distinctIds].[avgMins_asleep_perRecord].[All]" dimensionUniqueName="[distinctIds]" displayFolder="" count="0" memberValueDatatype="5" unbalanced="0"/>
    <cacheHierarchy uniqueName="[distinctIds].[avgMins_inBed_perRecord]" caption="avgMins_inBed_perRecord" attribute="1" defaultMemberUniqueName="[distinctIds].[avgMins_inBed_perRecord].[All]" allUniqueName="[distinctIds].[avgMins_inBed_perRecord].[All]" dimensionUniqueName="[distinctIds]" displayFolder="" count="0" memberValueDatatype="5" unbalanced="0"/>
    <cacheHierarchy uniqueName="[distinctIds].[avgHrs_lightSleep_perRecord]" caption="avgHrs_lightSleep_perRecord" attribute="1" defaultMemberUniqueName="[distinctIds].[avgHrs_lightSleep_perRecord].[All]" allUniqueName="[distinctIds].[avgHrs_lightSleep_perRecord].[All]" dimensionUniqueName="[distinctIds]" displayFolder="" count="0" memberValueDatatype="5" unbalanced="0"/>
    <cacheHierarchy uniqueName="[distinctIds].[avgHrs_asleep_perRecord]" caption="avgHrs_asleep_perRecord" attribute="1" defaultMemberUniqueName="[distinctIds].[avgHrs_asleep_perRecord].[All]" allUniqueName="[distinctIds].[avgHrs_asleep_perRecord].[All]" dimensionUniqueName="[distinctIds]" displayFolder="" count="0" memberValueDatatype="5" unbalanced="0"/>
    <cacheHierarchy uniqueName="[distinctIds].[avgHrs_inBed_perRecord]" caption="avgHrs_inBed_perRecord" attribute="1" defaultMemberUniqueName="[distinctIds].[avgHrs_inBed_perRecord].[All]" allUniqueName="[distinctIds].[avgHrs_inBed_perRecord].[All]" dimensionUniqueName="[distinctIds]" displayFolder="" count="0" memberValueDatatype="5" unbalanced="0"/>
    <cacheHierarchy uniqueName="[distinctIds].[wkdy_totalMins_lightSleep]" caption="wkdy_totalMins_lightSleep" attribute="1" defaultMemberUniqueName="[distinctIds].[wkdy_totalMins_lightSleep].[All]" allUniqueName="[distinctIds].[wkdy_totalMins_lightSleep].[All]" dimensionUniqueName="[distinctIds]" displayFolder="" count="0" memberValueDatatype="20" unbalanced="0"/>
    <cacheHierarchy uniqueName="[distinctIds].[wkdy_totalMins_asleep]" caption="wkdy_totalMins_asleep" attribute="1" defaultMemberUniqueName="[distinctIds].[wkdy_totalMins_asleep].[All]" allUniqueName="[distinctIds].[wkdy_totalMins_asleep].[All]" dimensionUniqueName="[distinctIds]" displayFolder="" count="0" memberValueDatatype="20" unbalanced="0"/>
    <cacheHierarchy uniqueName="[distinctIds].[wkdy_totalMins_inBed]" caption="wkdy_totalMins_inBed" attribute="1" defaultMemberUniqueName="[distinctIds].[wkdy_totalMins_inBed].[All]" allUniqueName="[distinctIds].[wkdy_totalMins_inBed].[All]" dimensionUniqueName="[distinctIds]" displayFolder="" count="0" memberValueDatatype="20" unbalanced="0"/>
    <cacheHierarchy uniqueName="[distinctIds].[wkdy_totalHrs_lightSleep]" caption="wkdy_totalHrs_lightSleep" attribute="1" defaultMemberUniqueName="[distinctIds].[wkdy_totalHrs_lightSleep].[All]" allUniqueName="[distinctIds].[wkdy_totalHrs_lightSleep].[All]" dimensionUniqueName="[distinctIds]" displayFolder="" count="0" memberValueDatatype="5" unbalanced="0"/>
    <cacheHierarchy uniqueName="[distinctIds].[wkdy_totalHrs_asleep]" caption="wkdy_totalHrs_asleep" attribute="1" defaultMemberUniqueName="[distinctIds].[wkdy_totalHrs_asleep].[All]" allUniqueName="[distinctIds].[wkdy_totalHrs_asleep].[All]" dimensionUniqueName="[distinctIds]" displayFolder="" count="0" memberValueDatatype="5" unbalanced="0"/>
    <cacheHierarchy uniqueName="[distinctIds].[wkdy_totalHrs_inBed]" caption="wkdy_totalHrs_inBed" attribute="1" defaultMemberUniqueName="[distinctIds].[wkdy_totalHrs_inBed].[All]" allUniqueName="[distinctIds].[wkdy_totalHrs_inBed].[All]" dimensionUniqueName="[distinctIds]" displayFolder="" count="0" memberValueDatatype="5" unbalanced="0"/>
    <cacheHierarchy uniqueName="[distinctIds].[wknd_totalMins_lightSleep]" caption="wknd_totalMins_lightSleep" attribute="1" defaultMemberUniqueName="[distinctIds].[wknd_totalMins_lightSleep].[All]" allUniqueName="[distinctIds].[wknd_totalMins_lightSleep].[All]" dimensionUniqueName="[distinctIds]" displayFolder="" count="0" memberValueDatatype="20" unbalanced="0"/>
    <cacheHierarchy uniqueName="[distinctIds].[wknd_totalMins_asleep]" caption="wknd_totalMins_asleep" attribute="1" defaultMemberUniqueName="[distinctIds].[wknd_totalMins_asleep].[All]" allUniqueName="[distinctIds].[wknd_totalMins_asleep].[All]" dimensionUniqueName="[distinctIds]" displayFolder="" count="0" memberValueDatatype="20" unbalanced="0"/>
    <cacheHierarchy uniqueName="[distinctIds].[wknd_totalMins_inBed]" caption="wknd_totalMins_inBed" attribute="1" defaultMemberUniqueName="[distinctIds].[wknd_totalMins_inBed].[All]" allUniqueName="[distinctIds].[wknd_totalMins_inBed].[All]" dimensionUniqueName="[distinctIds]" displayFolder="" count="0" memberValueDatatype="20" unbalanced="0"/>
    <cacheHierarchy uniqueName="[distinctIds].[wknd_totalHrs_lightSleep]" caption="wknd_totalHrs_lightSleep" attribute="1" defaultMemberUniqueName="[distinctIds].[wknd_totalHrs_lightSleep].[All]" allUniqueName="[distinctIds].[wknd_totalHrs_lightSleep].[All]" dimensionUniqueName="[distinctIds]" displayFolder="" count="0" memberValueDatatype="5" unbalanced="0"/>
    <cacheHierarchy uniqueName="[distinctIds].[wknd_totalHrs_asleep]" caption="wknd_totalHrs_asleep" attribute="1" defaultMemberUniqueName="[distinctIds].[wknd_totalHrs_asleep].[All]" allUniqueName="[distinctIds].[wknd_totalHrs_asleep].[All]" dimensionUniqueName="[distinctIds]" displayFolder="" count="0" memberValueDatatype="5" unbalanced="0"/>
    <cacheHierarchy uniqueName="[distinctIds].[wknd_totalHrs_inBed]" caption="wknd_totalHrs_inBed" attribute="1" defaultMemberUniqueName="[distinctIds].[wknd_totalHrs_inBed].[All]" allUniqueName="[distinctIds].[wknd_totalHrs_inBed].[All]" dimensionUniqueName="[distinctIds]" displayFolder="" count="0" memberValueDatatype="5" unbalanced="0"/>
    <cacheHierarchy uniqueName="[distinctIds].[wkdy_avgMins_lightSleep_perRecord]" caption="wkdy_avgMins_lightSleep_perRecord" attribute="1" defaultMemberUniqueName="[distinctIds].[wkdy_avgMins_lightSleep_perRecord].[All]" allUniqueName="[distinctIds].[wkdy_avgMins_lightSleep_perRecord].[All]" dimensionUniqueName="[distinctIds]" displayFolder="" count="0" memberValueDatatype="5" unbalanced="0"/>
    <cacheHierarchy uniqueName="[distinctIds].[wkdy_avgMins_asleep_perRecord]" caption="wkdy_avgMins_asleep_perRecord" attribute="1" defaultMemberUniqueName="[distinctIds].[wkdy_avgMins_asleep_perRecord].[All]" allUniqueName="[distinctIds].[wkdy_avgMins_asleep_perRecord].[All]" dimensionUniqueName="[distinctIds]" displayFolder="" count="0" memberValueDatatype="5" unbalanced="0"/>
    <cacheHierarchy uniqueName="[distinctIds].[wkdy_avgMins_inBed_perRecord]" caption="wkdy_avgMins_inBed_perRecord" attribute="1" defaultMemberUniqueName="[distinctIds].[wkdy_avgMins_inBed_perRecord].[All]" allUniqueName="[distinctIds].[wkdy_avgMins_inBed_perRecord].[All]" dimensionUniqueName="[distinctIds]" displayFolder="" count="0" memberValueDatatype="5" unbalanced="0"/>
    <cacheHierarchy uniqueName="[distinctIds].[wkdy_avgHrs_lightSleep_perRecord]" caption="wkdy_avgHrs_lightSleep_perRecord" attribute="1" defaultMemberUniqueName="[distinctIds].[wkdy_avgHrs_lightSleep_perRecord].[All]" allUniqueName="[distinctIds].[wkdy_avgHrs_lightSleep_perRecord].[All]" dimensionUniqueName="[distinctIds]" displayFolder="" count="0" memberValueDatatype="5" unbalanced="0"/>
    <cacheHierarchy uniqueName="[distinctIds].[wkdy_avgHrs_asleep_perRecord]" caption="wkdy_avgHrs_asleep_perRecord" attribute="1" defaultMemberUniqueName="[distinctIds].[wkdy_avgHrs_asleep_perRecord].[All]" allUniqueName="[distinctIds].[wkdy_avgHrs_asleep_perRecord].[All]" dimensionUniqueName="[distinctIds]" displayFolder="" count="0" memberValueDatatype="5" unbalanced="0"/>
    <cacheHierarchy uniqueName="[distinctIds].[wkdy_avgHrs_inBed_perRecord]" caption="wkdy_avgHrs_inBed_perRecord" attribute="1" defaultMemberUniqueName="[distinctIds].[wkdy_avgHrs_inBed_perRecord].[All]" allUniqueName="[distinctIds].[wkdy_avgHrs_inBed_perRecord].[All]" dimensionUniqueName="[distinctIds]" displayFolder="" count="0" memberValueDatatype="5" unbalanced="0"/>
    <cacheHierarchy uniqueName="[distinctIds].[wknd_avgMins_lightSleep_perRecord]" caption="wknd_avgMins_lightSleep_perRecord" attribute="1" defaultMemberUniqueName="[distinctIds].[wknd_avgMins_lightSleep_perRecord].[All]" allUniqueName="[distinctIds].[wknd_avgMins_lightSleep_perRecord].[All]" dimensionUniqueName="[distinctIds]" displayFolder="" count="0" memberValueDatatype="5" unbalanced="0"/>
    <cacheHierarchy uniqueName="[distinctIds].[wknd_avgMins_asleep_perRecord]" caption="wknd_avgMins_asleep_perRecord" attribute="1" defaultMemberUniqueName="[distinctIds].[wknd_avgMins_asleep_perRecord].[All]" allUniqueName="[distinctIds].[wknd_avgMins_asleep_perRecord].[All]" dimensionUniqueName="[distinctIds]" displayFolder="" count="0" memberValueDatatype="5" unbalanced="0"/>
    <cacheHierarchy uniqueName="[distinctIds].[wknd_avgMins_inBed_perRecord]" caption="wknd_avgMins_inBed_perRecord" attribute="1" defaultMemberUniqueName="[distinctIds].[wknd_avgMins_inBed_perRecord].[All]" allUniqueName="[distinctIds].[wknd_avgMins_inBed_perRecord].[All]" dimensionUniqueName="[distinctIds]" displayFolder="" count="0" memberValueDatatype="5" unbalanced="0"/>
    <cacheHierarchy uniqueName="[distinctIds].[wknd_avgHrs_lightSleep_perRecord]" caption="wknd_avgHrs_lightSleep_perRecord" attribute="1" defaultMemberUniqueName="[distinctIds].[wknd_avgHrs_lightSleep_perRecord].[All]" allUniqueName="[distinctIds].[wknd_avgHrs_lightSleep_perRecord].[All]" dimensionUniqueName="[distinctIds]" displayFolder="" count="0" memberValueDatatype="5" unbalanced="0"/>
    <cacheHierarchy uniqueName="[distinctIds].[wknd_avgHrs_asleep_perRecord]" caption="wknd_avgHrs_asleep_perRecord" attribute="1" defaultMemberUniqueName="[distinctIds].[wknd_avgHrs_asleep_perRecord].[All]" allUniqueName="[distinctIds].[wknd_avgHrs_asleep_perRecord].[All]" dimensionUniqueName="[distinctIds]" displayFolder="" count="0" memberValueDatatype="5" unbalanced="0"/>
    <cacheHierarchy uniqueName="[distinctIds].[wknd_avgHrs_inBed_perRecord]" caption="wknd_avgHrs_inBed_perRecord" attribute="1" defaultMemberUniqueName="[distinctIds].[wknd_avgHrs_inBed_perRecord].[All]" allUniqueName="[distinctIds].[wknd_avgHrs_inBed_perRecord].[All]" dimensionUniqueName="[distinctIds]" displayFolder="" count="0" memberValueDatatype="5" unbalanced="0"/>
    <cacheHierarchy uniqueName="[distinctLogId].[log_id]" caption="log_id" attribute="1" defaultMemberUniqueName="[distinctLogId].[log_id].[All]" allUniqueName="[distinctLogId].[log_id].[All]" dimensionUniqueName="[distinctLogId]" displayFolder="" count="0" memberValueDatatype="5" unbalanced="0"/>
    <cacheHierarchy uniqueName="[distinctLogId].[id]" caption="id" attribute="1" defaultMemberUniqueName="[distinctLogId].[id].[All]" allUniqueName="[distinctLogId].[id].[All]" dimensionUniqueName="[distinctLogId]" displayFolder="" count="0" memberValueDatatype="5" unbalanced="0"/>
    <cacheHierarchy uniqueName="[distinctLogId].[activity_day]" caption="activity_day" attribute="1" time="1" defaultMemberUniqueName="[distinctLogId].[activity_day].[All]" allUniqueName="[distinctLogId].[activity_day].[All]" dimensionUniqueName="[distinctLogId]" displayFolder="" count="0" memberValueDatatype="7" unbalanced="0"/>
    <cacheHierarchy uniqueName="[distinctLogId].[day_num]" caption="day_num" attribute="1" defaultMemberUniqueName="[distinctLogId].[day_num].[All]" allUniqueName="[distinctLogId].[day_num].[All]" dimensionUniqueName="[distinctLogId]" displayFolder="" count="0" memberValueDatatype="20" unbalanced="0"/>
    <cacheHierarchy uniqueName="[distinctLogId].[start_day]" caption="start_day" attribute="1" defaultMemberUniqueName="[distinctLogId].[start_day].[All]" allUniqueName="[distinctLogId].[start_day].[All]" dimensionUniqueName="[distinctLogId]" displayFolder="" count="0" memberValueDatatype="130" unbalanced="0"/>
    <cacheHierarchy uniqueName="[distinctLogId].[end_day]" caption="end_day" attribute="1" defaultMemberUniqueName="[distinctLogId].[end_day].[All]" allUniqueName="[distinctLogId].[end_day].[All]" dimensionUniqueName="[distinctLogId]" displayFolder="" count="0" memberValueDatatype="130" unbalanced="0"/>
    <cacheHierarchy uniqueName="[distinctLogId].[start_time]" caption="start_time" attribute="1" time="1" defaultMemberUniqueName="[distinctLogId].[start_time].[All]" allUniqueName="[distinctLogId].[start_time].[All]" dimensionUniqueName="[distinctLogId]" displayFolder="" count="0" memberValueDatatype="7" unbalanced="0"/>
    <cacheHierarchy uniqueName="[distinctLogId].[end_time]" caption="end_time" attribute="1" time="1" defaultMemberUniqueName="[distinctLogId].[end_time].[All]" allUniqueName="[distinctLogId].[end_time].[All]" dimensionUniqueName="[distinctLogId]" displayFolder="" count="0" memberValueDatatype="7" unbalanced="0"/>
    <cacheHierarchy uniqueName="[distinctLogId].[mins_sleep]" caption="mins_sleep" attribute="1" defaultMemberUniqueName="[distinctLogId].[mins_sleep].[All]" allUniqueName="[distinctLogId].[mins_sleep].[All]" dimensionUniqueName="[distinctLogId]" displayFolder="" count="0" memberValueDatatype="20" unbalanced="0"/>
    <cacheHierarchy uniqueName="[distinctLogId].[hrs_sleep]" caption="hrs_sleep" attribute="1" defaultMemberUniqueName="[distinctLogId].[hrs_sleep].[All]" allUniqueName="[distinctLogId].[hrs_sleep].[All]" dimensionUniqueName="[distinctLogId]" displayFolder="" count="0" memberValueDatatype="5" unbalanced="0"/>
    <cacheHierarchy uniqueName="[distinctLogId].[overnight]" caption="overnight" attribute="1" defaultMemberUniqueName="[distinctLogId].[overnight].[All]" allUniqueName="[distinctLogId].[overnight].[All]" dimensionUniqueName="[distinctLogId]" displayFolder="" count="0" memberValueDatatype="11" unbalanced="0"/>
    <cacheHierarchy uniqueName="[distinctLogId].[percent_value1]" caption="percent_value1" attribute="1" defaultMemberUniqueName="[distinctLogId].[percent_value1].[All]" allUniqueName="[distinctLogId].[percent_value1].[All]" dimensionUniqueName="[distinctLogId]" displayFolder="" count="0" memberValueDatatype="5" unbalanced="0"/>
    <cacheHierarchy uniqueName="[distinctLogId].[percent_value2]" caption="percent_value2" attribute="1" defaultMemberUniqueName="[distinctLogId].[percent_value2].[All]" allUniqueName="[distinctLogId].[percent_value2].[All]" dimensionUniqueName="[distinctLogId]" displayFolder="" count="0" memberValueDatatype="5" unbalanced="0"/>
    <cacheHierarchy uniqueName="[distinctLogId].[percent_value3]" caption="percent_value3" attribute="1" defaultMemberUniqueName="[distinctLogId].[percent_value3].[All]" allUniqueName="[distinctLogId].[percent_value3].[All]" dimensionUniqueName="[distinctLogId]" displayFolder="" count="0" memberValueDatatype="5" unbalanced="0"/>
    <cacheHierarchy uniqueName="[master].[distinct logIds]" caption="distinct logIds" attribute="1" defaultMemberUniqueName="[master].[distinct logIds].[All]" allUniqueName="[master].[distinct logIds].[All]" dimensionUniqueName="[master]" displayFolder="" count="0" memberValueDatatype="5" unbalanced="0"/>
    <cacheHierarchy uniqueName="[master].[log_id]" caption="log_id" attribute="1" defaultMemberUniqueName="[master].[log_id].[All]" allUniqueName="[master].[log_id].[All]" dimensionUniqueName="[master]" displayFolder="" count="0" memberValueDatatype="5" unbalanced="0"/>
    <cacheHierarchy uniqueName="[master].[id]" caption="id" attribute="1" defaultMemberUniqueName="[master].[id].[All]" allUniqueName="[master].[id].[All]" dimensionUniqueName="[master]" displayFolder="" count="2" memberValueDatatype="5" unbalanced="0">
      <fieldsUsage count="2">
        <fieldUsage x="-1"/>
        <fieldUsage x="4"/>
      </fieldsUsage>
    </cacheHierarchy>
    <cacheHierarchy uniqueName="[master].[activity_day]" caption="activity_day" attribute="1" time="1" defaultMemberUniqueName="[master].[activity_day].[All]" allUniqueName="[master].[activity_day].[All]" dimensionUniqueName="[master]" displayFolder="" count="2" memberValueDatatype="7" unbalanced="0"/>
    <cacheHierarchy uniqueName="[master].[new_day_num]" caption="new_day_num" attribute="1" defaultMemberUniqueName="[master].[new_day_num].[All]" allUniqueName="[master].[new_day_num].[All]" dimensionUniqueName="[master]" displayFolder="" count="0" memberValueDatatype="20" unbalanced="0"/>
    <cacheHierarchy uniqueName="[master].[start_day]" caption="start_day" attribute="1" defaultMemberUniqueName="[master].[start_day].[All]" allUniqueName="[master].[start_day].[All]" dimensionUniqueName="[master]" displayFolder="" count="2" memberValueDatatype="130" unbalanced="0">
      <fieldsUsage count="2">
        <fieldUsage x="-1"/>
        <fieldUsage x="0"/>
      </fieldsUsage>
    </cacheHierarchy>
    <cacheHierarchy uniqueName="[master].[day_num]" caption="day_num" attribute="1" defaultMemberUniqueName="[master].[day_num].[All]" allUniqueName="[master].[day_num].[All]" dimensionUniqueName="[master]" displayFolder="" count="0" memberValueDatatype="20" unbalanced="0"/>
    <cacheHierarchy uniqueName="[master].[hrs_sleep]" caption="hrs_sleep" attribute="1" defaultMemberUniqueName="[master].[hrs_sleep].[All]" allUniqueName="[master].[hrs_sleep].[All]" dimensionUniqueName="[master]" displayFolder="" count="0" memberValueDatatype="5" unbalanced="0"/>
    <cacheHierarchy uniqueName="[master].[percent_value1]" caption="percent_value1" attribute="1" defaultMemberUniqueName="[master].[percent_value1].[All]" allUniqueName="[master].[percent_value1].[All]" dimensionUniqueName="[master]" displayFolder="" count="0" memberValueDatatype="5" unbalanced="0"/>
    <cacheHierarchy uniqueName="[master].[percent_value2]" caption="percent_value2" attribute="1" defaultMemberUniqueName="[master].[percent_value2].[All]" allUniqueName="[master].[percent_value2].[All]" dimensionUniqueName="[master]" displayFolder="" count="0" memberValueDatatype="5" unbalanced="0"/>
    <cacheHierarchy uniqueName="[master].[percent_value3]" caption="percent_value3" attribute="1" defaultMemberUniqueName="[master].[percent_value3].[All]" allUniqueName="[master].[percent_value3].[All]" dimensionUniqueName="[master]" displayFolder="" count="0" memberValueDatatype="5" unbalanced="0"/>
    <cacheHierarchy uniqueName="[master].[range_trackingDays]" caption="range_trackingDays" attribute="1" defaultMemberUniqueName="[master].[range_trackingDays].[All]" allUniqueName="[master].[range_trackingDays].[All]" dimensionUniqueName="[master]" displayFolder="" count="0" memberValueDatatype="20" unbalanced="0"/>
    <cacheHierarchy uniqueName="[master].[num_wkdys]" caption="num_wkdys" attribute="1" defaultMemberUniqueName="[master].[num_wkdys].[All]" allUniqueName="[master].[num_wkdys].[All]" dimensionUniqueName="[master]" displayFolder="" count="0" memberValueDatatype="20" unbalanced="0"/>
    <cacheHierarchy uniqueName="[master].[num_wknds]" caption="num_wknds" attribute="1" defaultMemberUniqueName="[master].[num_wknds].[All]" allUniqueName="[master].[num_wknds].[All]" dimensionUniqueName="[master]" displayFolder="" count="0" memberValueDatatype="20" unbalanced="0"/>
    <cacheHierarchy uniqueName="[master].[sleep_records]" caption="sleep_records" attribute="1" defaultMemberUniqueName="[master].[sleep_records].[All]" allUniqueName="[master].[sleep_records].[All]" dimensionUniqueName="[master]" displayFolder="" count="0" memberValueDatatype="20" unbalanced="0"/>
    <cacheHierarchy uniqueName="[master].[continuous_tracking]" caption="continuous_tracking" attribute="1" defaultMemberUniqueName="[master].[continuous_tracking].[All]" allUniqueName="[master].[continuous_tracking].[All]" dimensionUniqueName="[master]" displayFolder="" count="2" memberValueDatatype="11" unbalanced="0"/>
    <cacheHierarchy uniqueName="[master].[records_per_dayofwk_per_user]" caption="records_per_dayofwk_per_user" attribute="1" defaultMemberUniqueName="[master].[records_per_dayofwk_per_user].[All]" allUniqueName="[master].[records_per_dayofwk_per_user].[All]" dimensionUniqueName="[master]" displayFolder="" count="0" memberValueDatatype="20" unbalanced="0"/>
    <cacheHierarchy uniqueName="[Measures].[__XL_Count distinctLogId]" caption="__XL_Count distinctLogId" measure="1" displayFolder="" measureGroup="distinctLogId" count="0" hidden="1"/>
    <cacheHierarchy uniqueName="[Measures].[__XL_Count distinctIds]" caption="__XL_Count distinctIds" measure="1" displayFolder="" measureGroup="distinctIds" count="0" hidden="1"/>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id]" caption="Sum of id" measure="1" displayFolder="" measureGroup="master" count="0" hidden="1">
      <extLst>
        <ext xmlns:x15="http://schemas.microsoft.com/office/spreadsheetml/2010/11/main" uri="{B97F6D7D-B522-45F9-BDA1-12C45D357490}">
          <x15:cacheHierarchy aggregatedColumn="60"/>
        </ext>
      </extLst>
    </cacheHierarchy>
    <cacheHierarchy uniqueName="[Measures].[Sum of log_id]" caption="Sum of log_id" measure="1" displayFolder="" measureGroup="master" count="0" hidden="1">
      <extLst>
        <ext xmlns:x15="http://schemas.microsoft.com/office/spreadsheetml/2010/11/main" uri="{B97F6D7D-B522-45F9-BDA1-12C45D357490}">
          <x15:cacheHierarchy aggregatedColumn="59"/>
        </ext>
      </extLst>
    </cacheHierarchy>
    <cacheHierarchy uniqueName="[Measures].[Count of log_id]" caption="Count of log_id" measure="1" displayFolder="" measureGroup="master" count="0" hidden="1">
      <extLst>
        <ext xmlns:x15="http://schemas.microsoft.com/office/spreadsheetml/2010/11/main" uri="{B97F6D7D-B522-45F9-BDA1-12C45D357490}">
          <x15:cacheHierarchy aggregatedColumn="59"/>
        </ext>
      </extLst>
    </cacheHierarchy>
    <cacheHierarchy uniqueName="[Measures].[Distinct Count of id]" caption="Distinct Count of id" measure="1" displayFolder="" measureGroup="master" count="0" hidden="1">
      <extLst>
        <ext xmlns:x15="http://schemas.microsoft.com/office/spreadsheetml/2010/11/main" uri="{B97F6D7D-B522-45F9-BDA1-12C45D357490}">
          <x15:cacheHierarchy aggregatedColumn="60"/>
        </ext>
      </extLst>
    </cacheHierarchy>
    <cacheHierarchy uniqueName="[Measures].[Sum of sleep_records]" caption="Sum of sleep_records" measure="1" displayFolder="" measureGroup="master" count="0" hidden="1">
      <extLst>
        <ext xmlns:x15="http://schemas.microsoft.com/office/spreadsheetml/2010/11/main" uri="{B97F6D7D-B522-45F9-BDA1-12C45D357490}">
          <x15:cacheHierarchy aggregatedColumn="72"/>
        </ext>
      </extLst>
    </cacheHierarchy>
    <cacheHierarchy uniqueName="[Measures].[Sum of range_trackingDays]" caption="Sum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Average of range_trackingDays]" caption="Average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Average of sleep_records]" caption="Average of sleep_records" measure="1" displayFolder="" measureGroup="master" count="0" hidden="1">
      <extLst>
        <ext xmlns:x15="http://schemas.microsoft.com/office/spreadsheetml/2010/11/main" uri="{B97F6D7D-B522-45F9-BDA1-12C45D357490}">
          <x15:cacheHierarchy aggregatedColumn="72"/>
        </ext>
      </extLst>
    </cacheHierarchy>
    <cacheHierarchy uniqueName="[Measures].[Min of range_trackingDays]" caption="Min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Max of range_trackingDays]" caption="Max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Sum of num_wkdys]" caption="Sum of num_wkdys" measure="1" displayFolder="" measureGroup="master" count="0" hidden="1">
      <extLst>
        <ext xmlns:x15="http://schemas.microsoft.com/office/spreadsheetml/2010/11/main" uri="{B97F6D7D-B522-45F9-BDA1-12C45D357490}">
          <x15:cacheHierarchy aggregatedColumn="70"/>
        </ext>
      </extLst>
    </cacheHierarchy>
    <cacheHierarchy uniqueName="[Measures].[Sum of num_wknds]" caption="Sum of num_wknds" measure="1" displayFolder="" measureGroup="master" count="0" hidden="1">
      <extLst>
        <ext xmlns:x15="http://schemas.microsoft.com/office/spreadsheetml/2010/11/main" uri="{B97F6D7D-B522-45F9-BDA1-12C45D357490}">
          <x15:cacheHierarchy aggregatedColumn="71"/>
        </ext>
      </extLst>
    </cacheHierarchy>
    <cacheHierarchy uniqueName="[Measures].[Sum of percent_value1]" caption="Sum of percent_value1" measure="1" displayFolder="" measureGroup="master" count="0" hidden="1">
      <extLst>
        <ext xmlns:x15="http://schemas.microsoft.com/office/spreadsheetml/2010/11/main" uri="{B97F6D7D-B522-45F9-BDA1-12C45D357490}">
          <x15:cacheHierarchy aggregatedColumn="66"/>
        </ext>
      </extLst>
    </cacheHierarchy>
    <cacheHierarchy uniqueName="[Measures].[Sum of percent_value2]" caption="Sum of percent_value2" measure="1" displayFolder="" measureGroup="master" count="0" hidden="1">
      <extLst>
        <ext xmlns:x15="http://schemas.microsoft.com/office/spreadsheetml/2010/11/main" uri="{B97F6D7D-B522-45F9-BDA1-12C45D357490}">
          <x15:cacheHierarchy aggregatedColumn="67"/>
        </ext>
      </extLst>
    </cacheHierarchy>
    <cacheHierarchy uniqueName="[Measures].[Sum of percent_value3]" caption="Sum of percent_value3" measure="1" displayFolder="" measureGroup="master" count="0" hidden="1">
      <extLst>
        <ext xmlns:x15="http://schemas.microsoft.com/office/spreadsheetml/2010/11/main" uri="{B97F6D7D-B522-45F9-BDA1-12C45D357490}">
          <x15:cacheHierarchy aggregatedColumn="68"/>
        </ext>
      </extLst>
    </cacheHierarchy>
    <cacheHierarchy uniqueName="[Measures].[Average of percent_value1]" caption="Average of percent_value1" measure="1" displayFolder="" measureGroup="master" count="0" hidden="1">
      <extLst>
        <ext xmlns:x15="http://schemas.microsoft.com/office/spreadsheetml/2010/11/main" uri="{B97F6D7D-B522-45F9-BDA1-12C45D357490}">
          <x15:cacheHierarchy aggregatedColumn="66"/>
        </ext>
      </extLst>
    </cacheHierarchy>
    <cacheHierarchy uniqueName="[Measures].[Average of percent_value2]" caption="Average of percent_value2" measure="1" displayFolder="" measureGroup="master" count="0" hidden="1">
      <extLst>
        <ext xmlns:x15="http://schemas.microsoft.com/office/spreadsheetml/2010/11/main" uri="{B97F6D7D-B522-45F9-BDA1-12C45D357490}">
          <x15:cacheHierarchy aggregatedColumn="67"/>
        </ext>
      </extLst>
    </cacheHierarchy>
    <cacheHierarchy uniqueName="[Measures].[Average of percent_value3]" caption="Average of percent_value3" measure="1" displayFolder="" measureGroup="master" count="0" hidden="1">
      <extLst>
        <ext xmlns:x15="http://schemas.microsoft.com/office/spreadsheetml/2010/11/main" uri="{B97F6D7D-B522-45F9-BDA1-12C45D357490}">
          <x15:cacheHierarchy aggregatedColumn="68"/>
        </ext>
      </extLst>
    </cacheHierarchy>
    <cacheHierarchy uniqueName="[Measures].[Sum of hrs_sleep]" caption="Sum of hrs_sleep" measure="1" displayFolder="" measureGroup="master" count="0" hidden="1">
      <extLst>
        <ext xmlns:x15="http://schemas.microsoft.com/office/spreadsheetml/2010/11/main" uri="{B97F6D7D-B522-45F9-BDA1-12C45D357490}">
          <x15:cacheHierarchy aggregatedColumn="65"/>
        </ext>
      </extLst>
    </cacheHierarchy>
    <cacheHierarchy uniqueName="[Measures].[Min of hrs_sleep]" caption="Min of hrs_sleep" measure="1" displayFolder="" measureGroup="master" count="0" oneField="1" hidden="1">
      <fieldsUsage count="1">
        <fieldUsage x="1"/>
      </fieldsUsage>
      <extLst>
        <ext xmlns:x15="http://schemas.microsoft.com/office/spreadsheetml/2010/11/main" uri="{B97F6D7D-B522-45F9-BDA1-12C45D357490}">
          <x15:cacheHierarchy aggregatedColumn="65"/>
        </ext>
      </extLst>
    </cacheHierarchy>
    <cacheHierarchy uniqueName="[Measures].[Average of hrs_sleep]" caption="Average of hrs_sleep" measure="1" displayFolder="" measureGroup="master" count="0" oneField="1" hidden="1">
      <fieldsUsage count="1">
        <fieldUsage x="2"/>
      </fieldsUsage>
      <extLst>
        <ext xmlns:x15="http://schemas.microsoft.com/office/spreadsheetml/2010/11/main" uri="{B97F6D7D-B522-45F9-BDA1-12C45D357490}">
          <x15:cacheHierarchy aggregatedColumn="65"/>
        </ext>
      </extLst>
    </cacheHierarchy>
    <cacheHierarchy uniqueName="[Measures].[Max of hrs_sleep]" caption="Max of hrs_sleep" measure="1" displayFolder="" measureGroup="master" count="0" oneField="1" hidden="1">
      <fieldsUsage count="1">
        <fieldUsage x="3"/>
      </fieldsUsage>
      <extLst>
        <ext xmlns:x15="http://schemas.microsoft.com/office/spreadsheetml/2010/11/main" uri="{B97F6D7D-B522-45F9-BDA1-12C45D357490}">
          <x15:cacheHierarchy aggregatedColumn="65"/>
        </ext>
      </extLst>
    </cacheHierarchy>
    <cacheHierarchy uniqueName="[Measures].[Sum of records_per_dayofwk_per_user]" caption="Sum of records_per_dayofwk_per_user" measure="1" displayFolder="" measureGroup="master" count="0" hidden="1">
      <extLst>
        <ext xmlns:x15="http://schemas.microsoft.com/office/spreadsheetml/2010/11/main" uri="{B97F6D7D-B522-45F9-BDA1-12C45D357490}">
          <x15:cacheHierarchy aggregatedColumn="74"/>
        </ext>
      </extLst>
    </cacheHierarchy>
    <cacheHierarchy uniqueName="[Measures].[Average of records_per_dayofwk_per_user]" caption="Average of records_per_dayofwk_per_user" measure="1" displayFolder="" measureGroup="master" count="0" hidden="1">
      <extLst>
        <ext xmlns:x15="http://schemas.microsoft.com/office/spreadsheetml/2010/11/main" uri="{B97F6D7D-B522-45F9-BDA1-12C45D357490}">
          <x15:cacheHierarchy aggregatedColumn="74"/>
        </ext>
      </extLst>
    </cacheHierarchy>
    <cacheHierarchy uniqueName="[Measures].[Count of start_day]" caption="Count of start_day" measure="1" displayFolder="" measureGroup="master" count="0" hidden="1">
      <extLst>
        <ext xmlns:x15="http://schemas.microsoft.com/office/spreadsheetml/2010/11/main" uri="{B97F6D7D-B522-45F9-BDA1-12C45D357490}">
          <x15:cacheHierarchy aggregatedColumn="63"/>
        </ext>
      </extLst>
    </cacheHierarchy>
  </cacheHierarchies>
  <kpis count="0"/>
  <dimensions count="4">
    <dimension name="distinctIds" uniqueName="[distinctIds]" caption="distinctIds"/>
    <dimension name="distinctLogId" uniqueName="[distinctLogId]" caption="distinctLogId"/>
    <dimension name="master" uniqueName="[master]" caption="master"/>
    <dimension measure="1" name="Measures" uniqueName="[Measures]" caption="Measures"/>
  </dimensions>
  <measureGroups count="3">
    <measureGroup name="distinctIds" caption="distinctIds"/>
    <measureGroup name="distinctLogId" caption="distinctLogId"/>
    <measureGroup name="master" caption="master"/>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 refreshedDate="44504.708186689815" backgroundQuery="1" createdVersion="6" refreshedVersion="6" minRefreshableVersion="3" recordCount="0" supportSubquery="1" supportAdvancedDrill="1" xr:uid="{3CA48964-94E7-4B4B-A183-66CB8A73A46D}">
  <cacheSource type="external" connectionId="7"/>
  <cacheFields count="4">
    <cacheField name="[master].[start_day].[start_day]" caption="start_day" numFmtId="0" hierarchy="63" level="1">
      <sharedItems count="7">
        <s v="Friday"/>
        <s v="Monday"/>
        <s v="Saturday"/>
        <s v="Sunday"/>
        <s v="Thursday"/>
        <s v="Tuesday"/>
        <s v="Wednesday"/>
      </sharedItems>
    </cacheField>
    <cacheField name="[Measures].[Count of log_id]" caption="Count of log_id" numFmtId="0" hierarchy="81" level="32767"/>
    <cacheField name="[Measures].[Average of records_per_dayofwk_per_user]" caption="Average of records_per_dayofwk_per_user" numFmtId="0" hierarchy="102" level="32767"/>
    <cacheField name="[master].[id].[id]" caption="id" numFmtId="0" hierarchy="60" level="1">
      <sharedItems containsSemiMixedTypes="0" containsNonDate="0" containsString="0"/>
    </cacheField>
  </cacheFields>
  <cacheHierarchies count="104">
    <cacheHierarchy uniqueName="[distinctIds].[id]" caption="id" attribute="1" defaultMemberUniqueName="[distinctIds].[id].[All]" allUniqueName="[distinctIds].[id].[All]" dimensionUniqueName="[distinctIds]" displayFolder="" count="0" memberValueDatatype="5" unbalanced="0"/>
    <cacheHierarchy uniqueName="[distinctIds].[start_date]" caption="start_date" attribute="1" time="1" defaultMemberUniqueName="[distinctIds].[start_date].[All]" allUniqueName="[distinctIds].[start_date].[All]" dimensionUniqueName="[distinctIds]" displayFolder="" count="0" memberValueDatatype="7" unbalanced="0"/>
    <cacheHierarchy uniqueName="[distinctIds].[end_date]" caption="end_date" attribute="1" time="1" defaultMemberUniqueName="[distinctIds].[end_date].[All]" allUniqueName="[distinctIds].[end_date].[All]" dimensionUniqueName="[distinctIds]" displayFolder="" count="0" memberValueDatatype="7" unbalanced="0"/>
    <cacheHierarchy uniqueName="[distinctIds].[range_trackingDays]" caption="range_trackingDays" attribute="1" defaultMemberUniqueName="[distinctIds].[range_trackingDays].[All]" allUniqueName="[distinctIds].[range_trackingDays].[All]" dimensionUniqueName="[distinctIds]" displayFolder="" count="0" memberValueDatatype="20" unbalanced="0"/>
    <cacheHierarchy uniqueName="[distinctIds].[num_wkdys]" caption="num_wkdys" attribute="1" defaultMemberUniqueName="[distinctIds].[num_wkdys].[All]" allUniqueName="[distinctIds].[num_wkdys].[All]" dimensionUniqueName="[distinctIds]" displayFolder="" count="0" memberValueDatatype="20" unbalanced="0"/>
    <cacheHierarchy uniqueName="[distinctIds].[num_wknds]" caption="num_wknds" attribute="1" defaultMemberUniqueName="[distinctIds].[num_wknds].[All]" allUniqueName="[distinctIds].[num_wknds].[All]" dimensionUniqueName="[distinctIds]" displayFolder="" count="0" memberValueDatatype="20" unbalanced="0"/>
    <cacheHierarchy uniqueName="[distinctIds].[sleep_records]" caption="sleep_records" attribute="1" defaultMemberUniqueName="[distinctIds].[sleep_records].[All]" allUniqueName="[distinctIds].[sleep_records].[All]" dimensionUniqueName="[distinctIds]" displayFolder="" count="0" memberValueDatatype="20" unbalanced="0"/>
    <cacheHierarchy uniqueName="[distinctIds].[continuous_tracking]" caption="continuous_tracking" attribute="1" defaultMemberUniqueName="[distinctIds].[continuous_tracking].[All]" allUniqueName="[distinctIds].[continuous_tracking].[All]" dimensionUniqueName="[distinctIds]" displayFolder="" count="0" memberValueDatatype="11" unbalanced="0"/>
    <cacheHierarchy uniqueName="[distinctIds].[totalMins_lightSleep]" caption="totalMins_lightSleep" attribute="1" defaultMemberUniqueName="[distinctIds].[totalMins_lightSleep].[All]" allUniqueName="[distinctIds].[totalMins_lightSleep].[All]" dimensionUniqueName="[distinctIds]" displayFolder="" count="0" memberValueDatatype="20" unbalanced="0"/>
    <cacheHierarchy uniqueName="[distinctIds].[totalMins_asleep]" caption="totalMins_asleep" attribute="1" defaultMemberUniqueName="[distinctIds].[totalMins_asleep].[All]" allUniqueName="[distinctIds].[totalMins_asleep].[All]" dimensionUniqueName="[distinctIds]" displayFolder="" count="0" memberValueDatatype="20" unbalanced="0"/>
    <cacheHierarchy uniqueName="[distinctIds].[totalMins_inBed]" caption="totalMins_inBed" attribute="1" defaultMemberUniqueName="[distinctIds].[totalMins_inBed].[All]" allUniqueName="[distinctIds].[totalMins_inBed].[All]" dimensionUniqueName="[distinctIds]" displayFolder="" count="0" memberValueDatatype="20" unbalanced="0"/>
    <cacheHierarchy uniqueName="[distinctIds].[totalHrs_lightSleep]" caption="totalHrs_lightSleep" attribute="1" defaultMemberUniqueName="[distinctIds].[totalHrs_lightSleep].[All]" allUniqueName="[distinctIds].[totalHrs_lightSleep].[All]" dimensionUniqueName="[distinctIds]" displayFolder="" count="0" memberValueDatatype="5" unbalanced="0"/>
    <cacheHierarchy uniqueName="[distinctIds].[totalHrs_asleep]" caption="totalHrs_asleep" attribute="1" defaultMemberUniqueName="[distinctIds].[totalHrs_asleep].[All]" allUniqueName="[distinctIds].[totalHrs_asleep].[All]" dimensionUniqueName="[distinctIds]" displayFolder="" count="0" memberValueDatatype="5" unbalanced="0"/>
    <cacheHierarchy uniqueName="[distinctIds].[totalHrs_inBed]" caption="totalHrs_inBed" attribute="1" defaultMemberUniqueName="[distinctIds].[totalHrs_inBed].[All]" allUniqueName="[distinctIds].[totalHrs_inBed].[All]" dimensionUniqueName="[distinctIds]" displayFolder="" count="0" memberValueDatatype="5" unbalanced="0"/>
    <cacheHierarchy uniqueName="[distinctIds].[avgMins_lightSleep_perRecord]" caption="avgMins_lightSleep_perRecord" attribute="1" defaultMemberUniqueName="[distinctIds].[avgMins_lightSleep_perRecord].[All]" allUniqueName="[distinctIds].[avgMins_lightSleep_perRecord].[All]" dimensionUniqueName="[distinctIds]" displayFolder="" count="0" memberValueDatatype="5" unbalanced="0"/>
    <cacheHierarchy uniqueName="[distinctIds].[avgMins_asleep_perRecord]" caption="avgMins_asleep_perRecord" attribute="1" defaultMemberUniqueName="[distinctIds].[avgMins_asleep_perRecord].[All]" allUniqueName="[distinctIds].[avgMins_asleep_perRecord].[All]" dimensionUniqueName="[distinctIds]" displayFolder="" count="0" memberValueDatatype="5" unbalanced="0"/>
    <cacheHierarchy uniqueName="[distinctIds].[avgMins_inBed_perRecord]" caption="avgMins_inBed_perRecord" attribute="1" defaultMemberUniqueName="[distinctIds].[avgMins_inBed_perRecord].[All]" allUniqueName="[distinctIds].[avgMins_inBed_perRecord].[All]" dimensionUniqueName="[distinctIds]" displayFolder="" count="0" memberValueDatatype="5" unbalanced="0"/>
    <cacheHierarchy uniqueName="[distinctIds].[avgHrs_lightSleep_perRecord]" caption="avgHrs_lightSleep_perRecord" attribute="1" defaultMemberUniqueName="[distinctIds].[avgHrs_lightSleep_perRecord].[All]" allUniqueName="[distinctIds].[avgHrs_lightSleep_perRecord].[All]" dimensionUniqueName="[distinctIds]" displayFolder="" count="0" memberValueDatatype="5" unbalanced="0"/>
    <cacheHierarchy uniqueName="[distinctIds].[avgHrs_asleep_perRecord]" caption="avgHrs_asleep_perRecord" attribute="1" defaultMemberUniqueName="[distinctIds].[avgHrs_asleep_perRecord].[All]" allUniqueName="[distinctIds].[avgHrs_asleep_perRecord].[All]" dimensionUniqueName="[distinctIds]" displayFolder="" count="0" memberValueDatatype="5" unbalanced="0"/>
    <cacheHierarchy uniqueName="[distinctIds].[avgHrs_inBed_perRecord]" caption="avgHrs_inBed_perRecord" attribute="1" defaultMemberUniqueName="[distinctIds].[avgHrs_inBed_perRecord].[All]" allUniqueName="[distinctIds].[avgHrs_inBed_perRecord].[All]" dimensionUniqueName="[distinctIds]" displayFolder="" count="0" memberValueDatatype="5" unbalanced="0"/>
    <cacheHierarchy uniqueName="[distinctIds].[wkdy_totalMins_lightSleep]" caption="wkdy_totalMins_lightSleep" attribute="1" defaultMemberUniqueName="[distinctIds].[wkdy_totalMins_lightSleep].[All]" allUniqueName="[distinctIds].[wkdy_totalMins_lightSleep].[All]" dimensionUniqueName="[distinctIds]" displayFolder="" count="0" memberValueDatatype="20" unbalanced="0"/>
    <cacheHierarchy uniqueName="[distinctIds].[wkdy_totalMins_asleep]" caption="wkdy_totalMins_asleep" attribute="1" defaultMemberUniqueName="[distinctIds].[wkdy_totalMins_asleep].[All]" allUniqueName="[distinctIds].[wkdy_totalMins_asleep].[All]" dimensionUniqueName="[distinctIds]" displayFolder="" count="0" memberValueDatatype="20" unbalanced="0"/>
    <cacheHierarchy uniqueName="[distinctIds].[wkdy_totalMins_inBed]" caption="wkdy_totalMins_inBed" attribute="1" defaultMemberUniqueName="[distinctIds].[wkdy_totalMins_inBed].[All]" allUniqueName="[distinctIds].[wkdy_totalMins_inBed].[All]" dimensionUniqueName="[distinctIds]" displayFolder="" count="0" memberValueDatatype="20" unbalanced="0"/>
    <cacheHierarchy uniqueName="[distinctIds].[wkdy_totalHrs_lightSleep]" caption="wkdy_totalHrs_lightSleep" attribute="1" defaultMemberUniqueName="[distinctIds].[wkdy_totalHrs_lightSleep].[All]" allUniqueName="[distinctIds].[wkdy_totalHrs_lightSleep].[All]" dimensionUniqueName="[distinctIds]" displayFolder="" count="0" memberValueDatatype="5" unbalanced="0"/>
    <cacheHierarchy uniqueName="[distinctIds].[wkdy_totalHrs_asleep]" caption="wkdy_totalHrs_asleep" attribute="1" defaultMemberUniqueName="[distinctIds].[wkdy_totalHrs_asleep].[All]" allUniqueName="[distinctIds].[wkdy_totalHrs_asleep].[All]" dimensionUniqueName="[distinctIds]" displayFolder="" count="0" memberValueDatatype="5" unbalanced="0"/>
    <cacheHierarchy uniqueName="[distinctIds].[wkdy_totalHrs_inBed]" caption="wkdy_totalHrs_inBed" attribute="1" defaultMemberUniqueName="[distinctIds].[wkdy_totalHrs_inBed].[All]" allUniqueName="[distinctIds].[wkdy_totalHrs_inBed].[All]" dimensionUniqueName="[distinctIds]" displayFolder="" count="0" memberValueDatatype="5" unbalanced="0"/>
    <cacheHierarchy uniqueName="[distinctIds].[wknd_totalMins_lightSleep]" caption="wknd_totalMins_lightSleep" attribute="1" defaultMemberUniqueName="[distinctIds].[wknd_totalMins_lightSleep].[All]" allUniqueName="[distinctIds].[wknd_totalMins_lightSleep].[All]" dimensionUniqueName="[distinctIds]" displayFolder="" count="0" memberValueDatatype="20" unbalanced="0"/>
    <cacheHierarchy uniqueName="[distinctIds].[wknd_totalMins_asleep]" caption="wknd_totalMins_asleep" attribute="1" defaultMemberUniqueName="[distinctIds].[wknd_totalMins_asleep].[All]" allUniqueName="[distinctIds].[wknd_totalMins_asleep].[All]" dimensionUniqueName="[distinctIds]" displayFolder="" count="0" memberValueDatatype="20" unbalanced="0"/>
    <cacheHierarchy uniqueName="[distinctIds].[wknd_totalMins_inBed]" caption="wknd_totalMins_inBed" attribute="1" defaultMemberUniqueName="[distinctIds].[wknd_totalMins_inBed].[All]" allUniqueName="[distinctIds].[wknd_totalMins_inBed].[All]" dimensionUniqueName="[distinctIds]" displayFolder="" count="0" memberValueDatatype="20" unbalanced="0"/>
    <cacheHierarchy uniqueName="[distinctIds].[wknd_totalHrs_lightSleep]" caption="wknd_totalHrs_lightSleep" attribute="1" defaultMemberUniqueName="[distinctIds].[wknd_totalHrs_lightSleep].[All]" allUniqueName="[distinctIds].[wknd_totalHrs_lightSleep].[All]" dimensionUniqueName="[distinctIds]" displayFolder="" count="0" memberValueDatatype="5" unbalanced="0"/>
    <cacheHierarchy uniqueName="[distinctIds].[wknd_totalHrs_asleep]" caption="wknd_totalHrs_asleep" attribute="1" defaultMemberUniqueName="[distinctIds].[wknd_totalHrs_asleep].[All]" allUniqueName="[distinctIds].[wknd_totalHrs_asleep].[All]" dimensionUniqueName="[distinctIds]" displayFolder="" count="0" memberValueDatatype="5" unbalanced="0"/>
    <cacheHierarchy uniqueName="[distinctIds].[wknd_totalHrs_inBed]" caption="wknd_totalHrs_inBed" attribute="1" defaultMemberUniqueName="[distinctIds].[wknd_totalHrs_inBed].[All]" allUniqueName="[distinctIds].[wknd_totalHrs_inBed].[All]" dimensionUniqueName="[distinctIds]" displayFolder="" count="0" memberValueDatatype="5" unbalanced="0"/>
    <cacheHierarchy uniqueName="[distinctIds].[wkdy_avgMins_lightSleep_perRecord]" caption="wkdy_avgMins_lightSleep_perRecord" attribute="1" defaultMemberUniqueName="[distinctIds].[wkdy_avgMins_lightSleep_perRecord].[All]" allUniqueName="[distinctIds].[wkdy_avgMins_lightSleep_perRecord].[All]" dimensionUniqueName="[distinctIds]" displayFolder="" count="0" memberValueDatatype="5" unbalanced="0"/>
    <cacheHierarchy uniqueName="[distinctIds].[wkdy_avgMins_asleep_perRecord]" caption="wkdy_avgMins_asleep_perRecord" attribute="1" defaultMemberUniqueName="[distinctIds].[wkdy_avgMins_asleep_perRecord].[All]" allUniqueName="[distinctIds].[wkdy_avgMins_asleep_perRecord].[All]" dimensionUniqueName="[distinctIds]" displayFolder="" count="0" memberValueDatatype="5" unbalanced="0"/>
    <cacheHierarchy uniqueName="[distinctIds].[wkdy_avgMins_inBed_perRecord]" caption="wkdy_avgMins_inBed_perRecord" attribute="1" defaultMemberUniqueName="[distinctIds].[wkdy_avgMins_inBed_perRecord].[All]" allUniqueName="[distinctIds].[wkdy_avgMins_inBed_perRecord].[All]" dimensionUniqueName="[distinctIds]" displayFolder="" count="0" memberValueDatatype="5" unbalanced="0"/>
    <cacheHierarchy uniqueName="[distinctIds].[wkdy_avgHrs_lightSleep_perRecord]" caption="wkdy_avgHrs_lightSleep_perRecord" attribute="1" defaultMemberUniqueName="[distinctIds].[wkdy_avgHrs_lightSleep_perRecord].[All]" allUniqueName="[distinctIds].[wkdy_avgHrs_lightSleep_perRecord].[All]" dimensionUniqueName="[distinctIds]" displayFolder="" count="0" memberValueDatatype="5" unbalanced="0"/>
    <cacheHierarchy uniqueName="[distinctIds].[wkdy_avgHrs_asleep_perRecord]" caption="wkdy_avgHrs_asleep_perRecord" attribute="1" defaultMemberUniqueName="[distinctIds].[wkdy_avgHrs_asleep_perRecord].[All]" allUniqueName="[distinctIds].[wkdy_avgHrs_asleep_perRecord].[All]" dimensionUniqueName="[distinctIds]" displayFolder="" count="0" memberValueDatatype="5" unbalanced="0"/>
    <cacheHierarchy uniqueName="[distinctIds].[wkdy_avgHrs_inBed_perRecord]" caption="wkdy_avgHrs_inBed_perRecord" attribute="1" defaultMemberUniqueName="[distinctIds].[wkdy_avgHrs_inBed_perRecord].[All]" allUniqueName="[distinctIds].[wkdy_avgHrs_inBed_perRecord].[All]" dimensionUniqueName="[distinctIds]" displayFolder="" count="0" memberValueDatatype="5" unbalanced="0"/>
    <cacheHierarchy uniqueName="[distinctIds].[wknd_avgMins_lightSleep_perRecord]" caption="wknd_avgMins_lightSleep_perRecord" attribute="1" defaultMemberUniqueName="[distinctIds].[wknd_avgMins_lightSleep_perRecord].[All]" allUniqueName="[distinctIds].[wknd_avgMins_lightSleep_perRecord].[All]" dimensionUniqueName="[distinctIds]" displayFolder="" count="0" memberValueDatatype="5" unbalanced="0"/>
    <cacheHierarchy uniqueName="[distinctIds].[wknd_avgMins_asleep_perRecord]" caption="wknd_avgMins_asleep_perRecord" attribute="1" defaultMemberUniqueName="[distinctIds].[wknd_avgMins_asleep_perRecord].[All]" allUniqueName="[distinctIds].[wknd_avgMins_asleep_perRecord].[All]" dimensionUniqueName="[distinctIds]" displayFolder="" count="0" memberValueDatatype="5" unbalanced="0"/>
    <cacheHierarchy uniqueName="[distinctIds].[wknd_avgMins_inBed_perRecord]" caption="wknd_avgMins_inBed_perRecord" attribute="1" defaultMemberUniqueName="[distinctIds].[wknd_avgMins_inBed_perRecord].[All]" allUniqueName="[distinctIds].[wknd_avgMins_inBed_perRecord].[All]" dimensionUniqueName="[distinctIds]" displayFolder="" count="0" memberValueDatatype="5" unbalanced="0"/>
    <cacheHierarchy uniqueName="[distinctIds].[wknd_avgHrs_lightSleep_perRecord]" caption="wknd_avgHrs_lightSleep_perRecord" attribute="1" defaultMemberUniqueName="[distinctIds].[wknd_avgHrs_lightSleep_perRecord].[All]" allUniqueName="[distinctIds].[wknd_avgHrs_lightSleep_perRecord].[All]" dimensionUniqueName="[distinctIds]" displayFolder="" count="0" memberValueDatatype="5" unbalanced="0"/>
    <cacheHierarchy uniqueName="[distinctIds].[wknd_avgHrs_asleep_perRecord]" caption="wknd_avgHrs_asleep_perRecord" attribute="1" defaultMemberUniqueName="[distinctIds].[wknd_avgHrs_asleep_perRecord].[All]" allUniqueName="[distinctIds].[wknd_avgHrs_asleep_perRecord].[All]" dimensionUniqueName="[distinctIds]" displayFolder="" count="0" memberValueDatatype="5" unbalanced="0"/>
    <cacheHierarchy uniqueName="[distinctIds].[wknd_avgHrs_inBed_perRecord]" caption="wknd_avgHrs_inBed_perRecord" attribute="1" defaultMemberUniqueName="[distinctIds].[wknd_avgHrs_inBed_perRecord].[All]" allUniqueName="[distinctIds].[wknd_avgHrs_inBed_perRecord].[All]" dimensionUniqueName="[distinctIds]" displayFolder="" count="0" memberValueDatatype="5" unbalanced="0"/>
    <cacheHierarchy uniqueName="[distinctLogId].[log_id]" caption="log_id" attribute="1" defaultMemberUniqueName="[distinctLogId].[log_id].[All]" allUniqueName="[distinctLogId].[log_id].[All]" dimensionUniqueName="[distinctLogId]" displayFolder="" count="0" memberValueDatatype="5" unbalanced="0"/>
    <cacheHierarchy uniqueName="[distinctLogId].[id]" caption="id" attribute="1" defaultMemberUniqueName="[distinctLogId].[id].[All]" allUniqueName="[distinctLogId].[id].[All]" dimensionUniqueName="[distinctLogId]" displayFolder="" count="0" memberValueDatatype="5" unbalanced="0"/>
    <cacheHierarchy uniqueName="[distinctLogId].[activity_day]" caption="activity_day" attribute="1" time="1" defaultMemberUniqueName="[distinctLogId].[activity_day].[All]" allUniqueName="[distinctLogId].[activity_day].[All]" dimensionUniqueName="[distinctLogId]" displayFolder="" count="0" memberValueDatatype="7" unbalanced="0"/>
    <cacheHierarchy uniqueName="[distinctLogId].[day_num]" caption="day_num" attribute="1" defaultMemberUniqueName="[distinctLogId].[day_num].[All]" allUniqueName="[distinctLogId].[day_num].[All]" dimensionUniqueName="[distinctLogId]" displayFolder="" count="0" memberValueDatatype="20" unbalanced="0"/>
    <cacheHierarchy uniqueName="[distinctLogId].[start_day]" caption="start_day" attribute="1" defaultMemberUniqueName="[distinctLogId].[start_day].[All]" allUniqueName="[distinctLogId].[start_day].[All]" dimensionUniqueName="[distinctLogId]" displayFolder="" count="0" memberValueDatatype="130" unbalanced="0"/>
    <cacheHierarchy uniqueName="[distinctLogId].[end_day]" caption="end_day" attribute="1" defaultMemberUniqueName="[distinctLogId].[end_day].[All]" allUniqueName="[distinctLogId].[end_day].[All]" dimensionUniqueName="[distinctLogId]" displayFolder="" count="0" memberValueDatatype="130" unbalanced="0"/>
    <cacheHierarchy uniqueName="[distinctLogId].[start_time]" caption="start_time" attribute="1" time="1" defaultMemberUniqueName="[distinctLogId].[start_time].[All]" allUniqueName="[distinctLogId].[start_time].[All]" dimensionUniqueName="[distinctLogId]" displayFolder="" count="0" memberValueDatatype="7" unbalanced="0"/>
    <cacheHierarchy uniqueName="[distinctLogId].[end_time]" caption="end_time" attribute="1" time="1" defaultMemberUniqueName="[distinctLogId].[end_time].[All]" allUniqueName="[distinctLogId].[end_time].[All]" dimensionUniqueName="[distinctLogId]" displayFolder="" count="0" memberValueDatatype="7" unbalanced="0"/>
    <cacheHierarchy uniqueName="[distinctLogId].[mins_sleep]" caption="mins_sleep" attribute="1" defaultMemberUniqueName="[distinctLogId].[mins_sleep].[All]" allUniqueName="[distinctLogId].[mins_sleep].[All]" dimensionUniqueName="[distinctLogId]" displayFolder="" count="0" memberValueDatatype="20" unbalanced="0"/>
    <cacheHierarchy uniqueName="[distinctLogId].[hrs_sleep]" caption="hrs_sleep" attribute="1" defaultMemberUniqueName="[distinctLogId].[hrs_sleep].[All]" allUniqueName="[distinctLogId].[hrs_sleep].[All]" dimensionUniqueName="[distinctLogId]" displayFolder="" count="0" memberValueDatatype="5" unbalanced="0"/>
    <cacheHierarchy uniqueName="[distinctLogId].[overnight]" caption="overnight" attribute="1" defaultMemberUniqueName="[distinctLogId].[overnight].[All]" allUniqueName="[distinctLogId].[overnight].[All]" dimensionUniqueName="[distinctLogId]" displayFolder="" count="0" memberValueDatatype="11" unbalanced="0"/>
    <cacheHierarchy uniqueName="[distinctLogId].[percent_value1]" caption="percent_value1" attribute="1" defaultMemberUniqueName="[distinctLogId].[percent_value1].[All]" allUniqueName="[distinctLogId].[percent_value1].[All]" dimensionUniqueName="[distinctLogId]" displayFolder="" count="0" memberValueDatatype="5" unbalanced="0"/>
    <cacheHierarchy uniqueName="[distinctLogId].[percent_value2]" caption="percent_value2" attribute="1" defaultMemberUniqueName="[distinctLogId].[percent_value2].[All]" allUniqueName="[distinctLogId].[percent_value2].[All]" dimensionUniqueName="[distinctLogId]" displayFolder="" count="0" memberValueDatatype="5" unbalanced="0"/>
    <cacheHierarchy uniqueName="[distinctLogId].[percent_value3]" caption="percent_value3" attribute="1" defaultMemberUniqueName="[distinctLogId].[percent_value3].[All]" allUniqueName="[distinctLogId].[percent_value3].[All]" dimensionUniqueName="[distinctLogId]" displayFolder="" count="0" memberValueDatatype="5" unbalanced="0"/>
    <cacheHierarchy uniqueName="[master].[distinct logIds]" caption="distinct logIds" attribute="1" defaultMemberUniqueName="[master].[distinct logIds].[All]" allUniqueName="[master].[distinct logIds].[All]" dimensionUniqueName="[master]" displayFolder="" count="0" memberValueDatatype="5" unbalanced="0"/>
    <cacheHierarchy uniqueName="[master].[log_id]" caption="log_id" attribute="1" defaultMemberUniqueName="[master].[log_id].[All]" allUniqueName="[master].[log_id].[All]" dimensionUniqueName="[master]" displayFolder="" count="0" memberValueDatatype="5" unbalanced="0"/>
    <cacheHierarchy uniqueName="[master].[id]" caption="id" attribute="1" defaultMemberUniqueName="[master].[id].[All]" allUniqueName="[master].[id].[All]" dimensionUniqueName="[master]" displayFolder="" count="2" memberValueDatatype="5" unbalanced="0">
      <fieldsUsage count="2">
        <fieldUsage x="-1"/>
        <fieldUsage x="3"/>
      </fieldsUsage>
    </cacheHierarchy>
    <cacheHierarchy uniqueName="[master].[activity_day]" caption="activity_day" attribute="1" time="1" defaultMemberUniqueName="[master].[activity_day].[All]" allUniqueName="[master].[activity_day].[All]" dimensionUniqueName="[master]" displayFolder="" count="2" memberValueDatatype="7" unbalanced="0"/>
    <cacheHierarchy uniqueName="[master].[new_day_num]" caption="new_day_num" attribute="1" defaultMemberUniqueName="[master].[new_day_num].[All]" allUniqueName="[master].[new_day_num].[All]" dimensionUniqueName="[master]" displayFolder="" count="0" memberValueDatatype="20" unbalanced="0"/>
    <cacheHierarchy uniqueName="[master].[start_day]" caption="start_day" attribute="1" defaultMemberUniqueName="[master].[start_day].[All]" allUniqueName="[master].[start_day].[All]" dimensionUniqueName="[master]" displayFolder="" count="2" memberValueDatatype="130" unbalanced="0">
      <fieldsUsage count="2">
        <fieldUsage x="-1"/>
        <fieldUsage x="0"/>
      </fieldsUsage>
    </cacheHierarchy>
    <cacheHierarchy uniqueName="[master].[day_num]" caption="day_num" attribute="1" defaultMemberUniqueName="[master].[day_num].[All]" allUniqueName="[master].[day_num].[All]" dimensionUniqueName="[master]" displayFolder="" count="0" memberValueDatatype="20" unbalanced="0"/>
    <cacheHierarchy uniqueName="[master].[hrs_sleep]" caption="hrs_sleep" attribute="1" defaultMemberUniqueName="[master].[hrs_sleep].[All]" allUniqueName="[master].[hrs_sleep].[All]" dimensionUniqueName="[master]" displayFolder="" count="0" memberValueDatatype="5" unbalanced="0"/>
    <cacheHierarchy uniqueName="[master].[percent_value1]" caption="percent_value1" attribute="1" defaultMemberUniqueName="[master].[percent_value1].[All]" allUniqueName="[master].[percent_value1].[All]" dimensionUniqueName="[master]" displayFolder="" count="0" memberValueDatatype="5" unbalanced="0"/>
    <cacheHierarchy uniqueName="[master].[percent_value2]" caption="percent_value2" attribute="1" defaultMemberUniqueName="[master].[percent_value2].[All]" allUniqueName="[master].[percent_value2].[All]" dimensionUniqueName="[master]" displayFolder="" count="0" memberValueDatatype="5" unbalanced="0"/>
    <cacheHierarchy uniqueName="[master].[percent_value3]" caption="percent_value3" attribute="1" defaultMemberUniqueName="[master].[percent_value3].[All]" allUniqueName="[master].[percent_value3].[All]" dimensionUniqueName="[master]" displayFolder="" count="0" memberValueDatatype="5" unbalanced="0"/>
    <cacheHierarchy uniqueName="[master].[range_trackingDays]" caption="range_trackingDays" attribute="1" defaultMemberUniqueName="[master].[range_trackingDays].[All]" allUniqueName="[master].[range_trackingDays].[All]" dimensionUniqueName="[master]" displayFolder="" count="0" memberValueDatatype="20" unbalanced="0"/>
    <cacheHierarchy uniqueName="[master].[num_wkdys]" caption="num_wkdys" attribute="1" defaultMemberUniqueName="[master].[num_wkdys].[All]" allUniqueName="[master].[num_wkdys].[All]" dimensionUniqueName="[master]" displayFolder="" count="0" memberValueDatatype="20" unbalanced="0"/>
    <cacheHierarchy uniqueName="[master].[num_wknds]" caption="num_wknds" attribute="1" defaultMemberUniqueName="[master].[num_wknds].[All]" allUniqueName="[master].[num_wknds].[All]" dimensionUniqueName="[master]" displayFolder="" count="0" memberValueDatatype="20" unbalanced="0"/>
    <cacheHierarchy uniqueName="[master].[sleep_records]" caption="sleep_records" attribute="1" defaultMemberUniqueName="[master].[sleep_records].[All]" allUniqueName="[master].[sleep_records].[All]" dimensionUniqueName="[master]" displayFolder="" count="0" memberValueDatatype="20" unbalanced="0"/>
    <cacheHierarchy uniqueName="[master].[continuous_tracking]" caption="continuous_tracking" attribute="1" defaultMemberUniqueName="[master].[continuous_tracking].[All]" allUniqueName="[master].[continuous_tracking].[All]" dimensionUniqueName="[master]" displayFolder="" count="2" memberValueDatatype="11" unbalanced="0"/>
    <cacheHierarchy uniqueName="[master].[records_per_dayofwk_per_user]" caption="records_per_dayofwk_per_user" attribute="1" defaultMemberUniqueName="[master].[records_per_dayofwk_per_user].[All]" allUniqueName="[master].[records_per_dayofwk_per_user].[All]" dimensionUniqueName="[master]" displayFolder="" count="0" memberValueDatatype="20" unbalanced="0"/>
    <cacheHierarchy uniqueName="[Measures].[__XL_Count distinctLogId]" caption="__XL_Count distinctLogId" measure="1" displayFolder="" measureGroup="distinctLogId" count="0" hidden="1"/>
    <cacheHierarchy uniqueName="[Measures].[__XL_Count distinctIds]" caption="__XL_Count distinctIds" measure="1" displayFolder="" measureGroup="distinctIds" count="0" hidden="1"/>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id]" caption="Sum of id" measure="1" displayFolder="" measureGroup="master" count="0" hidden="1">
      <extLst>
        <ext xmlns:x15="http://schemas.microsoft.com/office/spreadsheetml/2010/11/main" uri="{B97F6D7D-B522-45F9-BDA1-12C45D357490}">
          <x15:cacheHierarchy aggregatedColumn="60"/>
        </ext>
      </extLst>
    </cacheHierarchy>
    <cacheHierarchy uniqueName="[Measures].[Sum of log_id]" caption="Sum of log_id" measure="1" displayFolder="" measureGroup="master" count="0" hidden="1">
      <extLst>
        <ext xmlns:x15="http://schemas.microsoft.com/office/spreadsheetml/2010/11/main" uri="{B97F6D7D-B522-45F9-BDA1-12C45D357490}">
          <x15:cacheHierarchy aggregatedColumn="59"/>
        </ext>
      </extLst>
    </cacheHierarchy>
    <cacheHierarchy uniqueName="[Measures].[Count of log_id]" caption="Count of log_id" measure="1" displayFolder="" measureGroup="master" count="0" oneField="1" hidden="1">
      <fieldsUsage count="1">
        <fieldUsage x="1"/>
      </fieldsUsage>
      <extLst>
        <ext xmlns:x15="http://schemas.microsoft.com/office/spreadsheetml/2010/11/main" uri="{B97F6D7D-B522-45F9-BDA1-12C45D357490}">
          <x15:cacheHierarchy aggregatedColumn="59"/>
        </ext>
      </extLst>
    </cacheHierarchy>
    <cacheHierarchy uniqueName="[Measures].[Distinct Count of id]" caption="Distinct Count of id" measure="1" displayFolder="" measureGroup="master" count="0" hidden="1">
      <extLst>
        <ext xmlns:x15="http://schemas.microsoft.com/office/spreadsheetml/2010/11/main" uri="{B97F6D7D-B522-45F9-BDA1-12C45D357490}">
          <x15:cacheHierarchy aggregatedColumn="60"/>
        </ext>
      </extLst>
    </cacheHierarchy>
    <cacheHierarchy uniqueName="[Measures].[Sum of sleep_records]" caption="Sum of sleep_records" measure="1" displayFolder="" measureGroup="master" count="0" hidden="1">
      <extLst>
        <ext xmlns:x15="http://schemas.microsoft.com/office/spreadsheetml/2010/11/main" uri="{B97F6D7D-B522-45F9-BDA1-12C45D357490}">
          <x15:cacheHierarchy aggregatedColumn="72"/>
        </ext>
      </extLst>
    </cacheHierarchy>
    <cacheHierarchy uniqueName="[Measures].[Sum of range_trackingDays]" caption="Sum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Average of range_trackingDays]" caption="Average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Average of sleep_records]" caption="Average of sleep_records" measure="1" displayFolder="" measureGroup="master" count="0" hidden="1">
      <extLst>
        <ext xmlns:x15="http://schemas.microsoft.com/office/spreadsheetml/2010/11/main" uri="{B97F6D7D-B522-45F9-BDA1-12C45D357490}">
          <x15:cacheHierarchy aggregatedColumn="72"/>
        </ext>
      </extLst>
    </cacheHierarchy>
    <cacheHierarchy uniqueName="[Measures].[Min of range_trackingDays]" caption="Min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Max of range_trackingDays]" caption="Max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Sum of num_wkdys]" caption="Sum of num_wkdys" measure="1" displayFolder="" measureGroup="master" count="0" hidden="1">
      <extLst>
        <ext xmlns:x15="http://schemas.microsoft.com/office/spreadsheetml/2010/11/main" uri="{B97F6D7D-B522-45F9-BDA1-12C45D357490}">
          <x15:cacheHierarchy aggregatedColumn="70"/>
        </ext>
      </extLst>
    </cacheHierarchy>
    <cacheHierarchy uniqueName="[Measures].[Sum of num_wknds]" caption="Sum of num_wknds" measure="1" displayFolder="" measureGroup="master" count="0" hidden="1">
      <extLst>
        <ext xmlns:x15="http://schemas.microsoft.com/office/spreadsheetml/2010/11/main" uri="{B97F6D7D-B522-45F9-BDA1-12C45D357490}">
          <x15:cacheHierarchy aggregatedColumn="71"/>
        </ext>
      </extLst>
    </cacheHierarchy>
    <cacheHierarchy uniqueName="[Measures].[Sum of percent_value1]" caption="Sum of percent_value1" measure="1" displayFolder="" measureGroup="master" count="0" hidden="1">
      <extLst>
        <ext xmlns:x15="http://schemas.microsoft.com/office/spreadsheetml/2010/11/main" uri="{B97F6D7D-B522-45F9-BDA1-12C45D357490}">
          <x15:cacheHierarchy aggregatedColumn="66"/>
        </ext>
      </extLst>
    </cacheHierarchy>
    <cacheHierarchy uniqueName="[Measures].[Sum of percent_value2]" caption="Sum of percent_value2" measure="1" displayFolder="" measureGroup="master" count="0" hidden="1">
      <extLst>
        <ext xmlns:x15="http://schemas.microsoft.com/office/spreadsheetml/2010/11/main" uri="{B97F6D7D-B522-45F9-BDA1-12C45D357490}">
          <x15:cacheHierarchy aggregatedColumn="67"/>
        </ext>
      </extLst>
    </cacheHierarchy>
    <cacheHierarchy uniqueName="[Measures].[Sum of percent_value3]" caption="Sum of percent_value3" measure="1" displayFolder="" measureGroup="master" count="0" hidden="1">
      <extLst>
        <ext xmlns:x15="http://schemas.microsoft.com/office/spreadsheetml/2010/11/main" uri="{B97F6D7D-B522-45F9-BDA1-12C45D357490}">
          <x15:cacheHierarchy aggregatedColumn="68"/>
        </ext>
      </extLst>
    </cacheHierarchy>
    <cacheHierarchy uniqueName="[Measures].[Average of percent_value1]" caption="Average of percent_value1" measure="1" displayFolder="" measureGroup="master" count="0" hidden="1">
      <extLst>
        <ext xmlns:x15="http://schemas.microsoft.com/office/spreadsheetml/2010/11/main" uri="{B97F6D7D-B522-45F9-BDA1-12C45D357490}">
          <x15:cacheHierarchy aggregatedColumn="66"/>
        </ext>
      </extLst>
    </cacheHierarchy>
    <cacheHierarchy uniqueName="[Measures].[Average of percent_value2]" caption="Average of percent_value2" measure="1" displayFolder="" measureGroup="master" count="0" hidden="1">
      <extLst>
        <ext xmlns:x15="http://schemas.microsoft.com/office/spreadsheetml/2010/11/main" uri="{B97F6D7D-B522-45F9-BDA1-12C45D357490}">
          <x15:cacheHierarchy aggregatedColumn="67"/>
        </ext>
      </extLst>
    </cacheHierarchy>
    <cacheHierarchy uniqueName="[Measures].[Average of percent_value3]" caption="Average of percent_value3" measure="1" displayFolder="" measureGroup="master" count="0" hidden="1">
      <extLst>
        <ext xmlns:x15="http://schemas.microsoft.com/office/spreadsheetml/2010/11/main" uri="{B97F6D7D-B522-45F9-BDA1-12C45D357490}">
          <x15:cacheHierarchy aggregatedColumn="68"/>
        </ext>
      </extLst>
    </cacheHierarchy>
    <cacheHierarchy uniqueName="[Measures].[Sum of hrs_sleep]" caption="Sum of hrs_sleep" measure="1" displayFolder="" measureGroup="master" count="0" hidden="1">
      <extLst>
        <ext xmlns:x15="http://schemas.microsoft.com/office/spreadsheetml/2010/11/main" uri="{B97F6D7D-B522-45F9-BDA1-12C45D357490}">
          <x15:cacheHierarchy aggregatedColumn="65"/>
        </ext>
      </extLst>
    </cacheHierarchy>
    <cacheHierarchy uniqueName="[Measures].[Min of hrs_sleep]" caption="Min of hrs_sleep" measure="1" displayFolder="" measureGroup="master" count="0" hidden="1">
      <extLst>
        <ext xmlns:x15="http://schemas.microsoft.com/office/spreadsheetml/2010/11/main" uri="{B97F6D7D-B522-45F9-BDA1-12C45D357490}">
          <x15:cacheHierarchy aggregatedColumn="65"/>
        </ext>
      </extLst>
    </cacheHierarchy>
    <cacheHierarchy uniqueName="[Measures].[Average of hrs_sleep]" caption="Average of hrs_sleep" measure="1" displayFolder="" measureGroup="master" count="0" hidden="1">
      <extLst>
        <ext xmlns:x15="http://schemas.microsoft.com/office/spreadsheetml/2010/11/main" uri="{B97F6D7D-B522-45F9-BDA1-12C45D357490}">
          <x15:cacheHierarchy aggregatedColumn="65"/>
        </ext>
      </extLst>
    </cacheHierarchy>
    <cacheHierarchy uniqueName="[Measures].[Max of hrs_sleep]" caption="Max of hrs_sleep" measure="1" displayFolder="" measureGroup="master" count="0" hidden="1">
      <extLst>
        <ext xmlns:x15="http://schemas.microsoft.com/office/spreadsheetml/2010/11/main" uri="{B97F6D7D-B522-45F9-BDA1-12C45D357490}">
          <x15:cacheHierarchy aggregatedColumn="65"/>
        </ext>
      </extLst>
    </cacheHierarchy>
    <cacheHierarchy uniqueName="[Measures].[Sum of records_per_dayofwk_per_user]" caption="Sum of records_per_dayofwk_per_user" measure="1" displayFolder="" measureGroup="master" count="0" hidden="1">
      <extLst>
        <ext xmlns:x15="http://schemas.microsoft.com/office/spreadsheetml/2010/11/main" uri="{B97F6D7D-B522-45F9-BDA1-12C45D357490}">
          <x15:cacheHierarchy aggregatedColumn="74"/>
        </ext>
      </extLst>
    </cacheHierarchy>
    <cacheHierarchy uniqueName="[Measures].[Average of records_per_dayofwk_per_user]" caption="Average of records_per_dayofwk_per_user" measure="1" displayFolder="" measureGroup="master" count="0" oneField="1" hidden="1">
      <fieldsUsage count="1">
        <fieldUsage x="2"/>
      </fieldsUsage>
      <extLst>
        <ext xmlns:x15="http://schemas.microsoft.com/office/spreadsheetml/2010/11/main" uri="{B97F6D7D-B522-45F9-BDA1-12C45D357490}">
          <x15:cacheHierarchy aggregatedColumn="74"/>
        </ext>
      </extLst>
    </cacheHierarchy>
    <cacheHierarchy uniqueName="[Measures].[Count of start_day]" caption="Count of start_day" measure="1" displayFolder="" measureGroup="master" count="0" hidden="1">
      <extLst>
        <ext xmlns:x15="http://schemas.microsoft.com/office/spreadsheetml/2010/11/main" uri="{B97F6D7D-B522-45F9-BDA1-12C45D357490}">
          <x15:cacheHierarchy aggregatedColumn="63"/>
        </ext>
      </extLst>
    </cacheHierarchy>
  </cacheHierarchies>
  <kpis count="0"/>
  <dimensions count="4">
    <dimension name="distinctIds" uniqueName="[distinctIds]" caption="distinctIds"/>
    <dimension name="distinctLogId" uniqueName="[distinctLogId]" caption="distinctLogId"/>
    <dimension name="master" uniqueName="[master]" caption="master"/>
    <dimension measure="1" name="Measures" uniqueName="[Measures]" caption="Measures"/>
  </dimensions>
  <measureGroups count="3">
    <measureGroup name="distinctIds" caption="distinctIds"/>
    <measureGroup name="distinctLogId" caption="distinctLogId"/>
    <measureGroup name="master" caption="master"/>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f" refreshedDate="44489.436513310182" backgroundQuery="1" createdVersion="3" refreshedVersion="6" minRefreshableVersion="3" recordCount="0" supportSubquery="1" supportAdvancedDrill="1" xr:uid="{BE8559B0-C205-46F8-BBC4-1D2C91E0E1BF}">
  <cacheSource type="external" connectionId="7">
    <extLst>
      <ext xmlns:x14="http://schemas.microsoft.com/office/spreadsheetml/2009/9/main" uri="{F057638F-6D5F-4e77-A914-E7F072B9BCA8}">
        <x14:sourceConnection name="ThisWorkbookDataModel"/>
      </ext>
    </extLst>
  </cacheSource>
  <cacheFields count="0"/>
  <cacheHierarchies count="91">
    <cacheHierarchy uniqueName="[distinctIds].[id]" caption="id" attribute="1" defaultMemberUniqueName="[distinctIds].[id].[All]" allUniqueName="[distinctIds].[id].[All]" dimensionUniqueName="[distinctIds]" displayFolder="" count="0" memberValueDatatype="5" unbalanced="0"/>
    <cacheHierarchy uniqueName="[distinctIds].[start_date]" caption="start_date" attribute="1" time="1" defaultMemberUniqueName="[distinctIds].[start_date].[All]" allUniqueName="[distinctIds].[start_date].[All]" dimensionUniqueName="[distinctIds]" displayFolder="" count="0" memberValueDatatype="7" unbalanced="0"/>
    <cacheHierarchy uniqueName="[distinctIds].[end_date]" caption="end_date" attribute="1" time="1" defaultMemberUniqueName="[distinctIds].[end_date].[All]" allUniqueName="[distinctIds].[end_date].[All]" dimensionUniqueName="[distinctIds]" displayFolder="" count="0" memberValueDatatype="7" unbalanced="0"/>
    <cacheHierarchy uniqueName="[distinctIds].[range_trackingDays]" caption="range_trackingDays" attribute="1" defaultMemberUniqueName="[distinctIds].[range_trackingDays].[All]" allUniqueName="[distinctIds].[range_trackingDays].[All]" dimensionUniqueName="[distinctIds]" displayFolder="" count="0" memberValueDatatype="20" unbalanced="0"/>
    <cacheHierarchy uniqueName="[distinctIds].[num_wkdys]" caption="num_wkdys" attribute="1" defaultMemberUniqueName="[distinctIds].[num_wkdys].[All]" allUniqueName="[distinctIds].[num_wkdys].[All]" dimensionUniqueName="[distinctIds]" displayFolder="" count="0" memberValueDatatype="20" unbalanced="0"/>
    <cacheHierarchy uniqueName="[distinctIds].[num_wknds]" caption="num_wknds" attribute="1" defaultMemberUniqueName="[distinctIds].[num_wknds].[All]" allUniqueName="[distinctIds].[num_wknds].[All]" dimensionUniqueName="[distinctIds]" displayFolder="" count="0" memberValueDatatype="20" unbalanced="0"/>
    <cacheHierarchy uniqueName="[distinctIds].[sleep_records]" caption="sleep_records" attribute="1" defaultMemberUniqueName="[distinctIds].[sleep_records].[All]" allUniqueName="[distinctIds].[sleep_records].[All]" dimensionUniqueName="[distinctIds]" displayFolder="" count="0" memberValueDatatype="20" unbalanced="0"/>
    <cacheHierarchy uniqueName="[distinctIds].[continuous_tracking]" caption="continuous_tracking" attribute="1" defaultMemberUniqueName="[distinctIds].[continuous_tracking].[All]" allUniqueName="[distinctIds].[continuous_tracking].[All]" dimensionUniqueName="[distinctIds]" displayFolder="" count="0" memberValueDatatype="11" unbalanced="0"/>
    <cacheHierarchy uniqueName="[distinctIds].[totalMins_lightSleep]" caption="totalMins_lightSleep" attribute="1" defaultMemberUniqueName="[distinctIds].[totalMins_lightSleep].[All]" allUniqueName="[distinctIds].[totalMins_lightSleep].[All]" dimensionUniqueName="[distinctIds]" displayFolder="" count="0" memberValueDatatype="20" unbalanced="0"/>
    <cacheHierarchy uniqueName="[distinctIds].[totalMins_asleep]" caption="totalMins_asleep" attribute="1" defaultMemberUniqueName="[distinctIds].[totalMins_asleep].[All]" allUniqueName="[distinctIds].[totalMins_asleep].[All]" dimensionUniqueName="[distinctIds]" displayFolder="" count="0" memberValueDatatype="20" unbalanced="0"/>
    <cacheHierarchy uniqueName="[distinctIds].[totalMins_inBed]" caption="totalMins_inBed" attribute="1" defaultMemberUniqueName="[distinctIds].[totalMins_inBed].[All]" allUniqueName="[distinctIds].[totalMins_inBed].[All]" dimensionUniqueName="[distinctIds]" displayFolder="" count="0" memberValueDatatype="20" unbalanced="0"/>
    <cacheHierarchy uniqueName="[distinctIds].[totalHrs_lightSleep]" caption="totalHrs_lightSleep" attribute="1" defaultMemberUniqueName="[distinctIds].[totalHrs_lightSleep].[All]" allUniqueName="[distinctIds].[totalHrs_lightSleep].[All]" dimensionUniqueName="[distinctIds]" displayFolder="" count="0" memberValueDatatype="5" unbalanced="0"/>
    <cacheHierarchy uniqueName="[distinctIds].[totalHrs_asleep]" caption="totalHrs_asleep" attribute="1" defaultMemberUniqueName="[distinctIds].[totalHrs_asleep].[All]" allUniqueName="[distinctIds].[totalHrs_asleep].[All]" dimensionUniqueName="[distinctIds]" displayFolder="" count="0" memberValueDatatype="5" unbalanced="0"/>
    <cacheHierarchy uniqueName="[distinctIds].[totalHrs_inBed]" caption="totalHrs_inBed" attribute="1" defaultMemberUniqueName="[distinctIds].[totalHrs_inBed].[All]" allUniqueName="[distinctIds].[totalHrs_inBed].[All]" dimensionUniqueName="[distinctIds]" displayFolder="" count="0" memberValueDatatype="5" unbalanced="0"/>
    <cacheHierarchy uniqueName="[distinctIds].[avgMins_lightSleep_perRecord]" caption="avgMins_lightSleep_perRecord" attribute="1" defaultMemberUniqueName="[distinctIds].[avgMins_lightSleep_perRecord].[All]" allUniqueName="[distinctIds].[avgMins_lightSleep_perRecord].[All]" dimensionUniqueName="[distinctIds]" displayFolder="" count="0" memberValueDatatype="5" unbalanced="0"/>
    <cacheHierarchy uniqueName="[distinctIds].[avgMins_asleep_perRecord]" caption="avgMins_asleep_perRecord" attribute="1" defaultMemberUniqueName="[distinctIds].[avgMins_asleep_perRecord].[All]" allUniqueName="[distinctIds].[avgMins_asleep_perRecord].[All]" dimensionUniqueName="[distinctIds]" displayFolder="" count="0" memberValueDatatype="5" unbalanced="0"/>
    <cacheHierarchy uniqueName="[distinctIds].[avgMins_inBed_perRecord]" caption="avgMins_inBed_perRecord" attribute="1" defaultMemberUniqueName="[distinctIds].[avgMins_inBed_perRecord].[All]" allUniqueName="[distinctIds].[avgMins_inBed_perRecord].[All]" dimensionUniqueName="[distinctIds]" displayFolder="" count="0" memberValueDatatype="5" unbalanced="0"/>
    <cacheHierarchy uniqueName="[distinctIds].[avgHrs_lightSleep_perRecord]" caption="avgHrs_lightSleep_perRecord" attribute="1" defaultMemberUniqueName="[distinctIds].[avgHrs_lightSleep_perRecord].[All]" allUniqueName="[distinctIds].[avgHrs_lightSleep_perRecord].[All]" dimensionUniqueName="[distinctIds]" displayFolder="" count="0" memberValueDatatype="5" unbalanced="0"/>
    <cacheHierarchy uniqueName="[distinctIds].[avgHrs_asleep_perRecord]" caption="avgHrs_asleep_perRecord" attribute="1" defaultMemberUniqueName="[distinctIds].[avgHrs_asleep_perRecord].[All]" allUniqueName="[distinctIds].[avgHrs_asleep_perRecord].[All]" dimensionUniqueName="[distinctIds]" displayFolder="" count="0" memberValueDatatype="5" unbalanced="0"/>
    <cacheHierarchy uniqueName="[distinctIds].[avgHrs_inBed_perRecord]" caption="avgHrs_inBed_perRecord" attribute="1" defaultMemberUniqueName="[distinctIds].[avgHrs_inBed_perRecord].[All]" allUniqueName="[distinctIds].[avgHrs_inBed_perRecord].[All]" dimensionUniqueName="[distinctIds]" displayFolder="" count="0" memberValueDatatype="5" unbalanced="0"/>
    <cacheHierarchy uniqueName="[distinctIds].[wkdy_totalMins_lightSleep]" caption="wkdy_totalMins_lightSleep" attribute="1" defaultMemberUniqueName="[distinctIds].[wkdy_totalMins_lightSleep].[All]" allUniqueName="[distinctIds].[wkdy_totalMins_lightSleep].[All]" dimensionUniqueName="[distinctIds]" displayFolder="" count="0" memberValueDatatype="20" unbalanced="0"/>
    <cacheHierarchy uniqueName="[distinctIds].[wkdy_totalMins_asleep]" caption="wkdy_totalMins_asleep" attribute="1" defaultMemberUniqueName="[distinctIds].[wkdy_totalMins_asleep].[All]" allUniqueName="[distinctIds].[wkdy_totalMins_asleep].[All]" dimensionUniqueName="[distinctIds]" displayFolder="" count="0" memberValueDatatype="20" unbalanced="0"/>
    <cacheHierarchy uniqueName="[distinctIds].[wkdy_totalMins_inBed]" caption="wkdy_totalMins_inBed" attribute="1" defaultMemberUniqueName="[distinctIds].[wkdy_totalMins_inBed].[All]" allUniqueName="[distinctIds].[wkdy_totalMins_inBed].[All]" dimensionUniqueName="[distinctIds]" displayFolder="" count="0" memberValueDatatype="20" unbalanced="0"/>
    <cacheHierarchy uniqueName="[distinctIds].[wkdy_totalHrs_lightSleep]" caption="wkdy_totalHrs_lightSleep" attribute="1" defaultMemberUniqueName="[distinctIds].[wkdy_totalHrs_lightSleep].[All]" allUniqueName="[distinctIds].[wkdy_totalHrs_lightSleep].[All]" dimensionUniqueName="[distinctIds]" displayFolder="" count="0" memberValueDatatype="5" unbalanced="0"/>
    <cacheHierarchy uniqueName="[distinctIds].[wkdy_totalHrs_asleep]" caption="wkdy_totalHrs_asleep" attribute="1" defaultMemberUniqueName="[distinctIds].[wkdy_totalHrs_asleep].[All]" allUniqueName="[distinctIds].[wkdy_totalHrs_asleep].[All]" dimensionUniqueName="[distinctIds]" displayFolder="" count="0" memberValueDatatype="5" unbalanced="0"/>
    <cacheHierarchy uniqueName="[distinctIds].[wkdy_totalHrs_inBed]" caption="wkdy_totalHrs_inBed" attribute="1" defaultMemberUniqueName="[distinctIds].[wkdy_totalHrs_inBed].[All]" allUniqueName="[distinctIds].[wkdy_totalHrs_inBed].[All]" dimensionUniqueName="[distinctIds]" displayFolder="" count="0" memberValueDatatype="5" unbalanced="0"/>
    <cacheHierarchy uniqueName="[distinctIds].[wknd_totalMins_lightSleep]" caption="wknd_totalMins_lightSleep" attribute="1" defaultMemberUniqueName="[distinctIds].[wknd_totalMins_lightSleep].[All]" allUniqueName="[distinctIds].[wknd_totalMins_lightSleep].[All]" dimensionUniqueName="[distinctIds]" displayFolder="" count="0" memberValueDatatype="20" unbalanced="0"/>
    <cacheHierarchy uniqueName="[distinctIds].[wknd_totalMins_asleep]" caption="wknd_totalMins_asleep" attribute="1" defaultMemberUniqueName="[distinctIds].[wknd_totalMins_asleep].[All]" allUniqueName="[distinctIds].[wknd_totalMins_asleep].[All]" dimensionUniqueName="[distinctIds]" displayFolder="" count="0" memberValueDatatype="20" unbalanced="0"/>
    <cacheHierarchy uniqueName="[distinctIds].[wknd_totalMins_inBed]" caption="wknd_totalMins_inBed" attribute="1" defaultMemberUniqueName="[distinctIds].[wknd_totalMins_inBed].[All]" allUniqueName="[distinctIds].[wknd_totalMins_inBed].[All]" dimensionUniqueName="[distinctIds]" displayFolder="" count="0" memberValueDatatype="20" unbalanced="0"/>
    <cacheHierarchy uniqueName="[distinctIds].[wknd_totalHrs_lightSleep]" caption="wknd_totalHrs_lightSleep" attribute="1" defaultMemberUniqueName="[distinctIds].[wknd_totalHrs_lightSleep].[All]" allUniqueName="[distinctIds].[wknd_totalHrs_lightSleep].[All]" dimensionUniqueName="[distinctIds]" displayFolder="" count="0" memberValueDatatype="5" unbalanced="0"/>
    <cacheHierarchy uniqueName="[distinctIds].[wknd_totalHrs_asleep]" caption="wknd_totalHrs_asleep" attribute="1" defaultMemberUniqueName="[distinctIds].[wknd_totalHrs_asleep].[All]" allUniqueName="[distinctIds].[wknd_totalHrs_asleep].[All]" dimensionUniqueName="[distinctIds]" displayFolder="" count="0" memberValueDatatype="5" unbalanced="0"/>
    <cacheHierarchy uniqueName="[distinctIds].[wknd_totalHrs_inBed]" caption="wknd_totalHrs_inBed" attribute="1" defaultMemberUniqueName="[distinctIds].[wknd_totalHrs_inBed].[All]" allUniqueName="[distinctIds].[wknd_totalHrs_inBed].[All]" dimensionUniqueName="[distinctIds]" displayFolder="" count="0" memberValueDatatype="5" unbalanced="0"/>
    <cacheHierarchy uniqueName="[distinctIds].[wkdy_avgMins_lightSleep_perRecord]" caption="wkdy_avgMins_lightSleep_perRecord" attribute="1" defaultMemberUniqueName="[distinctIds].[wkdy_avgMins_lightSleep_perRecord].[All]" allUniqueName="[distinctIds].[wkdy_avgMins_lightSleep_perRecord].[All]" dimensionUniqueName="[distinctIds]" displayFolder="" count="0" memberValueDatatype="5" unbalanced="0"/>
    <cacheHierarchy uniqueName="[distinctIds].[wkdy_avgMins_asleep_perRecord]" caption="wkdy_avgMins_asleep_perRecord" attribute="1" defaultMemberUniqueName="[distinctIds].[wkdy_avgMins_asleep_perRecord].[All]" allUniqueName="[distinctIds].[wkdy_avgMins_asleep_perRecord].[All]" dimensionUniqueName="[distinctIds]" displayFolder="" count="0" memberValueDatatype="5" unbalanced="0"/>
    <cacheHierarchy uniqueName="[distinctIds].[wkdy_avgMins_inBed_perRecord]" caption="wkdy_avgMins_inBed_perRecord" attribute="1" defaultMemberUniqueName="[distinctIds].[wkdy_avgMins_inBed_perRecord].[All]" allUniqueName="[distinctIds].[wkdy_avgMins_inBed_perRecord].[All]" dimensionUniqueName="[distinctIds]" displayFolder="" count="0" memberValueDatatype="5" unbalanced="0"/>
    <cacheHierarchy uniqueName="[distinctIds].[wkdy_avgHrs_lightSleep_perRecord]" caption="wkdy_avgHrs_lightSleep_perRecord" attribute="1" defaultMemberUniqueName="[distinctIds].[wkdy_avgHrs_lightSleep_perRecord].[All]" allUniqueName="[distinctIds].[wkdy_avgHrs_lightSleep_perRecord].[All]" dimensionUniqueName="[distinctIds]" displayFolder="" count="0" memberValueDatatype="5" unbalanced="0"/>
    <cacheHierarchy uniqueName="[distinctIds].[wkdy_avgHrs_asleep_perRecord]" caption="wkdy_avgHrs_asleep_perRecord" attribute="1" defaultMemberUniqueName="[distinctIds].[wkdy_avgHrs_asleep_perRecord].[All]" allUniqueName="[distinctIds].[wkdy_avgHrs_asleep_perRecord].[All]" dimensionUniqueName="[distinctIds]" displayFolder="" count="0" memberValueDatatype="5" unbalanced="0"/>
    <cacheHierarchy uniqueName="[distinctIds].[wkdy_avgHrs_inBed_perRecord]" caption="wkdy_avgHrs_inBed_perRecord" attribute="1" defaultMemberUniqueName="[distinctIds].[wkdy_avgHrs_inBed_perRecord].[All]" allUniqueName="[distinctIds].[wkdy_avgHrs_inBed_perRecord].[All]" dimensionUniqueName="[distinctIds]" displayFolder="" count="0" memberValueDatatype="5" unbalanced="0"/>
    <cacheHierarchy uniqueName="[distinctIds].[wknd_avgMins_lightSleep_perRecord]" caption="wknd_avgMins_lightSleep_perRecord" attribute="1" defaultMemberUniqueName="[distinctIds].[wknd_avgMins_lightSleep_perRecord].[All]" allUniqueName="[distinctIds].[wknd_avgMins_lightSleep_perRecord].[All]" dimensionUniqueName="[distinctIds]" displayFolder="" count="0" memberValueDatatype="5" unbalanced="0"/>
    <cacheHierarchy uniqueName="[distinctIds].[wknd_avgMins_asleep_perRecord]" caption="wknd_avgMins_asleep_perRecord" attribute="1" defaultMemberUniqueName="[distinctIds].[wknd_avgMins_asleep_perRecord].[All]" allUniqueName="[distinctIds].[wknd_avgMins_asleep_perRecord].[All]" dimensionUniqueName="[distinctIds]" displayFolder="" count="0" memberValueDatatype="5" unbalanced="0"/>
    <cacheHierarchy uniqueName="[distinctIds].[wknd_avgMins_inBed_perRecord]" caption="wknd_avgMins_inBed_perRecord" attribute="1" defaultMemberUniqueName="[distinctIds].[wknd_avgMins_inBed_perRecord].[All]" allUniqueName="[distinctIds].[wknd_avgMins_inBed_perRecord].[All]" dimensionUniqueName="[distinctIds]" displayFolder="" count="0" memberValueDatatype="5" unbalanced="0"/>
    <cacheHierarchy uniqueName="[distinctIds].[wknd_avgHrs_lightSleep_perRecord]" caption="wknd_avgHrs_lightSleep_perRecord" attribute="1" defaultMemberUniqueName="[distinctIds].[wknd_avgHrs_lightSleep_perRecord].[All]" allUniqueName="[distinctIds].[wknd_avgHrs_lightSleep_perRecord].[All]" dimensionUniqueName="[distinctIds]" displayFolder="" count="0" memberValueDatatype="5" unbalanced="0"/>
    <cacheHierarchy uniqueName="[distinctIds].[wknd_avgHrs_asleep_perRecord]" caption="wknd_avgHrs_asleep_perRecord" attribute="1" defaultMemberUniqueName="[distinctIds].[wknd_avgHrs_asleep_perRecord].[All]" allUniqueName="[distinctIds].[wknd_avgHrs_asleep_perRecord].[All]" dimensionUniqueName="[distinctIds]" displayFolder="" count="0" memberValueDatatype="5" unbalanced="0"/>
    <cacheHierarchy uniqueName="[distinctIds].[wknd_avgHrs_inBed_perRecord]" caption="wknd_avgHrs_inBed_perRecord" attribute="1" defaultMemberUniqueName="[distinctIds].[wknd_avgHrs_inBed_perRecord].[All]" allUniqueName="[distinctIds].[wknd_avgHrs_inBed_perRecord].[All]" dimensionUniqueName="[distinctIds]" displayFolder="" count="0" memberValueDatatype="5" unbalanced="0"/>
    <cacheHierarchy uniqueName="[distinctLogId].[log_id]" caption="log_id" attribute="1" defaultMemberUniqueName="[distinctLogId].[log_id].[All]" allUniqueName="[distinctLogId].[log_id].[All]" dimensionUniqueName="[distinctLogId]" displayFolder="" count="0" memberValueDatatype="5" unbalanced="0"/>
    <cacheHierarchy uniqueName="[distinctLogId].[id]" caption="id" attribute="1" defaultMemberUniqueName="[distinctLogId].[id].[All]" allUniqueName="[distinctLogId].[id].[All]" dimensionUniqueName="[distinctLogId]" displayFolder="" count="0" memberValueDatatype="5" unbalanced="0"/>
    <cacheHierarchy uniqueName="[distinctLogId].[activity_day]" caption="activity_day" attribute="1" time="1" defaultMemberUniqueName="[distinctLogId].[activity_day].[All]" allUniqueName="[distinctLogId].[activity_day].[All]" dimensionUniqueName="[distinctLogId]" displayFolder="" count="0" memberValueDatatype="7" unbalanced="0"/>
    <cacheHierarchy uniqueName="[distinctLogId].[day_num]" caption="day_num" attribute="1" defaultMemberUniqueName="[distinctLogId].[day_num].[All]" allUniqueName="[distinctLogId].[day_num].[All]" dimensionUniqueName="[distinctLogId]" displayFolder="" count="0" memberValueDatatype="20" unbalanced="0"/>
    <cacheHierarchy uniqueName="[distinctLogId].[start_day]" caption="start_day" attribute="1" defaultMemberUniqueName="[distinctLogId].[start_day].[All]" allUniqueName="[distinctLogId].[start_day].[All]" dimensionUniqueName="[distinctLogId]" displayFolder="" count="0" memberValueDatatype="130" unbalanced="0"/>
    <cacheHierarchy uniqueName="[distinctLogId].[end_day]" caption="end_day" attribute="1" defaultMemberUniqueName="[distinctLogId].[end_day].[All]" allUniqueName="[distinctLogId].[end_day].[All]" dimensionUniqueName="[distinctLogId]" displayFolder="" count="0" memberValueDatatype="130" unbalanced="0"/>
    <cacheHierarchy uniqueName="[distinctLogId].[start_time]" caption="start_time" attribute="1" time="1" defaultMemberUniqueName="[distinctLogId].[start_time].[All]" allUniqueName="[distinctLogId].[start_time].[All]" dimensionUniqueName="[distinctLogId]" displayFolder="" count="0" memberValueDatatype="7" unbalanced="0"/>
    <cacheHierarchy uniqueName="[distinctLogId].[end_time]" caption="end_time" attribute="1" time="1" defaultMemberUniqueName="[distinctLogId].[end_time].[All]" allUniqueName="[distinctLogId].[end_time].[All]" dimensionUniqueName="[distinctLogId]" displayFolder="" count="0" memberValueDatatype="7" unbalanced="0"/>
    <cacheHierarchy uniqueName="[distinctLogId].[mins_sleep]" caption="mins_sleep" attribute="1" defaultMemberUniqueName="[distinctLogId].[mins_sleep].[All]" allUniqueName="[distinctLogId].[mins_sleep].[All]" dimensionUniqueName="[distinctLogId]" displayFolder="" count="0" memberValueDatatype="20" unbalanced="0"/>
    <cacheHierarchy uniqueName="[distinctLogId].[hrs_sleep]" caption="hrs_sleep" attribute="1" defaultMemberUniqueName="[distinctLogId].[hrs_sleep].[All]" allUniqueName="[distinctLogId].[hrs_sleep].[All]" dimensionUniqueName="[distinctLogId]" displayFolder="" count="0" memberValueDatatype="5" unbalanced="0"/>
    <cacheHierarchy uniqueName="[distinctLogId].[overnight]" caption="overnight" attribute="1" defaultMemberUniqueName="[distinctLogId].[overnight].[All]" allUniqueName="[distinctLogId].[overnight].[All]" dimensionUniqueName="[distinctLogId]" displayFolder="" count="0" memberValueDatatype="11" unbalanced="0"/>
    <cacheHierarchy uniqueName="[distinctLogId].[percent_value1]" caption="percent_value1" attribute="1" defaultMemberUniqueName="[distinctLogId].[percent_value1].[All]" allUniqueName="[distinctLogId].[percent_value1].[All]" dimensionUniqueName="[distinctLogId]" displayFolder="" count="0" memberValueDatatype="5" unbalanced="0"/>
    <cacheHierarchy uniqueName="[distinctLogId].[percent_value2]" caption="percent_value2" attribute="1" defaultMemberUniqueName="[distinctLogId].[percent_value2].[All]" allUniqueName="[distinctLogId].[percent_value2].[All]" dimensionUniqueName="[distinctLogId]" displayFolder="" count="0" memberValueDatatype="5" unbalanced="0"/>
    <cacheHierarchy uniqueName="[distinctLogId].[percent_value3]" caption="percent_value3" attribute="1" defaultMemberUniqueName="[distinctLogId].[percent_value3].[All]" allUniqueName="[distinctLogId].[percent_value3].[All]" dimensionUniqueName="[distinctLogId]" displayFolder="" count="0" memberValueDatatype="5" unbalanced="0"/>
    <cacheHierarchy uniqueName="[master].[distinct logIds]" caption="distinct logIds" attribute="1" defaultMemberUniqueName="[master].[distinct logIds].[All]" allUniqueName="[master].[distinct logIds].[All]" dimensionUniqueName="[master]" displayFolder="" count="0" memberValueDatatype="5" unbalanced="0"/>
    <cacheHierarchy uniqueName="[master].[log_id]" caption="log_id" attribute="1" defaultMemberUniqueName="[master].[log_id].[All]" allUniqueName="[master].[log_id].[All]" dimensionUniqueName="[master]" displayFolder="" count="0" memberValueDatatype="5" unbalanced="0"/>
    <cacheHierarchy uniqueName="[master].[id]" caption="id" attribute="1" defaultMemberUniqueName="[master].[id].[All]" allUniqueName="[master].[id].[All]" dimensionUniqueName="[master]" displayFolder="" count="2" memberValueDatatype="5" unbalanced="0"/>
    <cacheHierarchy uniqueName="[master].[activity_day]" caption="activity_day" attribute="1" time="1" defaultMemberUniqueName="[master].[activity_day].[All]" allUniqueName="[master].[activity_day].[All]" dimensionUniqueName="[master]" displayFolder="" count="2" memberValueDatatype="7" unbalanced="0"/>
    <cacheHierarchy uniqueName="[master].[new_day_num]" caption="new_day_num" attribute="1" defaultMemberUniqueName="[master].[new_day_num].[All]" allUniqueName="[master].[new_day_num].[All]" dimensionUniqueName="[master]" displayFolder="" count="0" memberValueDatatype="20" unbalanced="0"/>
    <cacheHierarchy uniqueName="[master].[start_day]" caption="start_day" attribute="1" defaultMemberUniqueName="[master].[start_day].[All]" allUniqueName="[master].[start_day].[All]" dimensionUniqueName="[master]" displayFolder="" count="0" memberValueDatatype="130" unbalanced="0"/>
    <cacheHierarchy uniqueName="[master].[day_num]" caption="day_num" attribute="1" defaultMemberUniqueName="[master].[day_num].[All]" allUniqueName="[master].[day_num].[All]" dimensionUniqueName="[master]" displayFolder="" count="0" memberValueDatatype="20" unbalanced="0"/>
    <cacheHierarchy uniqueName="[master].[hrs_sleep]" caption="hrs_sleep" attribute="1" defaultMemberUniqueName="[master].[hrs_sleep].[All]" allUniqueName="[master].[hrs_sleep].[All]" dimensionUniqueName="[master]" displayFolder="" count="0" memberValueDatatype="5" unbalanced="0"/>
    <cacheHierarchy uniqueName="[master].[percent_value1]" caption="percent_value1" attribute="1" defaultMemberUniqueName="[master].[percent_value1].[All]" allUniqueName="[master].[percent_value1].[All]" dimensionUniqueName="[master]" displayFolder="" count="0" memberValueDatatype="5" unbalanced="0"/>
    <cacheHierarchy uniqueName="[master].[percent_value2]" caption="percent_value2" attribute="1" defaultMemberUniqueName="[master].[percent_value2].[All]" allUniqueName="[master].[percent_value2].[All]" dimensionUniqueName="[master]" displayFolder="" count="0" memberValueDatatype="5" unbalanced="0"/>
    <cacheHierarchy uniqueName="[master].[percent_value3]" caption="percent_value3" attribute="1" defaultMemberUniqueName="[master].[percent_value3].[All]" allUniqueName="[master].[percent_value3].[All]" dimensionUniqueName="[master]" displayFolder="" count="0" memberValueDatatype="5" unbalanced="0"/>
    <cacheHierarchy uniqueName="[master].[range_trackingDays]" caption="range_trackingDays" attribute="1" defaultMemberUniqueName="[master].[range_trackingDays].[All]" allUniqueName="[master].[range_trackingDays].[All]" dimensionUniqueName="[master]" displayFolder="" count="0" memberValueDatatype="20" unbalanced="0"/>
    <cacheHierarchy uniqueName="[master].[num_wkdys]" caption="num_wkdys" attribute="1" defaultMemberUniqueName="[master].[num_wkdys].[All]" allUniqueName="[master].[num_wkdys].[All]" dimensionUniqueName="[master]" displayFolder="" count="0" memberValueDatatype="20" unbalanced="0"/>
    <cacheHierarchy uniqueName="[master].[num_wknds]" caption="num_wknds" attribute="1" defaultMemberUniqueName="[master].[num_wknds].[All]" allUniqueName="[master].[num_wknds].[All]" dimensionUniqueName="[master]" displayFolder="" count="0" memberValueDatatype="20" unbalanced="0"/>
    <cacheHierarchy uniqueName="[master].[sleep_records]" caption="sleep_records" attribute="1" defaultMemberUniqueName="[master].[sleep_records].[All]" allUniqueName="[master].[sleep_records].[All]" dimensionUniqueName="[master]" displayFolder="" count="0" memberValueDatatype="20" unbalanced="0"/>
    <cacheHierarchy uniqueName="[master].[continuous_tracking]" caption="continuous_tracking" attribute="1" defaultMemberUniqueName="[master].[continuous_tracking].[All]" allUniqueName="[master].[continuous_tracking].[All]" dimensionUniqueName="[master]" displayFolder="" count="2" memberValueDatatype="11" unbalanced="0"/>
    <cacheHierarchy uniqueName="[master].[records_per_dayofwk_per_user]" caption="records_per_dayofwk_per_user" attribute="1" defaultMemberUniqueName="[master].[records_per_dayofwk_per_user].[All]" allUniqueName="[master].[records_per_dayofwk_per_user].[All]" dimensionUniqueName="[master]" displayFolder="" count="0" memberValueDatatype="20" unbalanced="0"/>
    <cacheHierarchy uniqueName="[Measures].[__XL_Count distinctLogId]" caption="__XL_Count distinctLogId" measure="1" displayFolder="" measureGroup="distinctLogId" count="0" hidden="1"/>
    <cacheHierarchy uniqueName="[Measures].[__XL_Count distinctIds]" caption="__XL_Count distinctIds" measure="1" displayFolder="" measureGroup="distinctIds" count="0" hidden="1"/>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id]" caption="Sum of id" measure="1" displayFolder="" measureGroup="master" count="0" hidden="1">
      <extLst>
        <ext xmlns:x15="http://schemas.microsoft.com/office/spreadsheetml/2010/11/main" uri="{B97F6D7D-B522-45F9-BDA1-12C45D357490}">
          <x15:cacheHierarchy aggregatedColumn="60"/>
        </ext>
      </extLst>
    </cacheHierarchy>
    <cacheHierarchy uniqueName="[Measures].[Sum of log_id]" caption="Sum of log_id" measure="1" displayFolder="" measureGroup="master" count="0" hidden="1">
      <extLst>
        <ext xmlns:x15="http://schemas.microsoft.com/office/spreadsheetml/2010/11/main" uri="{B97F6D7D-B522-45F9-BDA1-12C45D357490}">
          <x15:cacheHierarchy aggregatedColumn="59"/>
        </ext>
      </extLst>
    </cacheHierarchy>
    <cacheHierarchy uniqueName="[Measures].[Count of log_id]" caption="Count of log_id" measure="1" displayFolder="" measureGroup="master" count="0" hidden="1">
      <extLst>
        <ext xmlns:x15="http://schemas.microsoft.com/office/spreadsheetml/2010/11/main" uri="{B97F6D7D-B522-45F9-BDA1-12C45D357490}">
          <x15:cacheHierarchy aggregatedColumn="59"/>
        </ext>
      </extLst>
    </cacheHierarchy>
    <cacheHierarchy uniqueName="[Measures].[Distinct Count of id]" caption="Distinct Count of id" measure="1" displayFolder="" measureGroup="master" count="0" hidden="1">
      <extLst>
        <ext xmlns:x15="http://schemas.microsoft.com/office/spreadsheetml/2010/11/main" uri="{B97F6D7D-B522-45F9-BDA1-12C45D357490}">
          <x15:cacheHierarchy aggregatedColumn="60"/>
        </ext>
      </extLst>
    </cacheHierarchy>
    <cacheHierarchy uniqueName="[Measures].[Sum of sleep_records]" caption="Sum of sleep_records" measure="1" displayFolder="" measureGroup="master" count="0" hidden="1">
      <extLst>
        <ext xmlns:x15="http://schemas.microsoft.com/office/spreadsheetml/2010/11/main" uri="{B97F6D7D-B522-45F9-BDA1-12C45D357490}">
          <x15:cacheHierarchy aggregatedColumn="72"/>
        </ext>
      </extLst>
    </cacheHierarchy>
    <cacheHierarchy uniqueName="[Measures].[Sum of range_trackingDays]" caption="Sum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Average of range_trackingDays]" caption="Average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Average of sleep_records]" caption="Average of sleep_records" measure="1" displayFolder="" measureGroup="master" count="0" hidden="1">
      <extLst>
        <ext xmlns:x15="http://schemas.microsoft.com/office/spreadsheetml/2010/11/main" uri="{B97F6D7D-B522-45F9-BDA1-12C45D357490}">
          <x15:cacheHierarchy aggregatedColumn="72"/>
        </ext>
      </extLst>
    </cacheHierarchy>
    <cacheHierarchy uniqueName="[Measures].[Min of range_trackingDays]" caption="Min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Max of range_trackingDays]" caption="Max of range_trackingDays" measure="1" displayFolder="" measureGroup="master" count="0" hidden="1">
      <extLst>
        <ext xmlns:x15="http://schemas.microsoft.com/office/spreadsheetml/2010/11/main" uri="{B97F6D7D-B522-45F9-BDA1-12C45D357490}">
          <x15:cacheHierarchy aggregatedColumn="69"/>
        </ext>
      </extLst>
    </cacheHierarchy>
    <cacheHierarchy uniqueName="[Measures].[Sum of num_wkdys]" caption="Sum of num_wkdys" measure="1" displayFolder="" measureGroup="master" count="0" hidden="1">
      <extLst>
        <ext xmlns:x15="http://schemas.microsoft.com/office/spreadsheetml/2010/11/main" uri="{B97F6D7D-B522-45F9-BDA1-12C45D357490}">
          <x15:cacheHierarchy aggregatedColumn="70"/>
        </ext>
      </extLst>
    </cacheHierarchy>
    <cacheHierarchy uniqueName="[Measures].[Sum of num_wknds]" caption="Sum of num_wknds" measure="1" displayFolder="" measureGroup="master" count="0" hidden="1">
      <extLst>
        <ext xmlns:x15="http://schemas.microsoft.com/office/spreadsheetml/2010/11/main" uri="{B97F6D7D-B522-45F9-BDA1-12C45D357490}">
          <x15:cacheHierarchy aggregatedColumn="71"/>
        </ext>
      </extLst>
    </cacheHierarchy>
  </cacheHierarchies>
  <kpis count="0"/>
  <extLst>
    <ext xmlns:x14="http://schemas.microsoft.com/office/spreadsheetml/2009/9/main" uri="{725AE2AE-9491-48be-B2B4-4EB974FC3084}">
      <x14:pivotCacheDefinition slicerData="1" pivotCacheId="158632558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F85A95-7FD9-4981-85E1-2E8AD11D5CCB}" name="DMdowRecordsPT" cacheId="93"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18" fieldListSortAscending="1">
  <location ref="A3:C10" firstHeaderRow="0" firstDataRow="1" firstDataCol="1"/>
  <pivotFields count="4">
    <pivotField axis="axisRow" allDrilled="1" subtotalTop="0" showAll="0" sortType="ascending" defaultAttributeDrillState="1">
      <items count="8">
        <item x="3"/>
        <item x="1"/>
        <item x="5"/>
        <item x="6"/>
        <item x="4"/>
        <item x="0"/>
        <item x="2"/>
        <item t="default"/>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Fields count="1">
    <field x="-2"/>
  </colFields>
  <colItems count="2">
    <i>
      <x/>
    </i>
    <i i="1">
      <x v="1"/>
    </i>
  </colItems>
  <dataFields count="2">
    <dataField name="Total" fld="1" subtotal="count" baseField="0" baseItem="0" numFmtId="1"/>
    <dataField name="Average Per User" fld="2" subtotal="average" baseField="0" baseItem="0"/>
  </dataFields>
  <formats count="5">
    <format dxfId="107">
      <pivotArea dataOnly="0" labelOnly="1" fieldPosition="0">
        <references count="1">
          <reference field="0" count="0"/>
        </references>
      </pivotArea>
    </format>
    <format dxfId="106">
      <pivotArea collapsedLevelsAreSubtotals="1" fieldPosition="0">
        <references count="1">
          <reference field="0" count="0"/>
        </references>
      </pivotArea>
    </format>
    <format dxfId="105">
      <pivotArea grandRow="1" outline="0" collapsedLevelsAreSubtotals="1" fieldPosition="0"/>
    </format>
    <format dxfId="104">
      <pivotArea outline="0" collapsedLevelsAreSubtotals="1" fieldPosition="0"/>
    </format>
    <format dxfId="103">
      <pivotArea outline="0" collapsedLevelsAreSubtotals="1" fieldPosition="0">
        <references count="1">
          <reference field="4294967294" count="1" selected="0">
            <x v="0"/>
          </reference>
        </references>
      </pivotArea>
    </format>
  </formats>
  <chartFormats count="2">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pivotHierarchy dragToData="1" caption="Number of Users"/>
    <pivotHierarchy dragToData="1"/>
    <pivotHierarchy dragToData="1"/>
    <pivotHierarchy dragToData="1" caption="Average Range of Days"/>
    <pivotHierarchy dragToData="1" caption="Average Number of Sleep Records Per User"/>
    <pivotHierarchy dragToData="1" caption="Minimum Range of Days"/>
    <pivotHierarchy dragToData="1" caption="Maximum Range of Days"/>
    <pivotHierarchy dragToData="1"/>
    <pivotHierarchy dragToData="1"/>
    <pivotHierarchy dragToData="1"/>
    <pivotHierarchy dragToData="1"/>
    <pivotHierarchy dragToData="1" caption="REM"/>
    <pivotHierarchy dragToData="1" caption="Light"/>
    <pivotHierarchy dragToData="1" caption="Deep"/>
    <pivotHierarchy dragToData="1" caption="REM"/>
    <pivotHierarchy dragToData="1"/>
    <pivotHierarchy dragToData="1" caption="Minimum"/>
    <pivotHierarchy dragToData="1" caption="Average"/>
    <pivotHierarchy dragToData="1" caption="Maximum"/>
    <pivotHierarchy dragToData="1"/>
    <pivotHierarchy dragToData="1" caption="Average Per User"/>
    <pivotHierarchy dragToData="1"/>
  </pivotHierarchies>
  <pivotTableStyleInfo name="PivotStyleLight16" showRowHeaders="1" showColHeaders="1" showRowStripes="0" showColStripes="0" showLastColumn="1"/>
  <rowHierarchiesUsage count="1">
    <rowHierarchyUsage hierarchyUsage="6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leepLog_analysisMaster.xlsx!master">
        <x15:activeTabTopLevelEntity name="[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80DAED-3628-4E03-8583-29E314E42B86}" name="DMdowHoursPT" cacheId="90"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13" fieldListSortAscending="1">
  <location ref="A3:D10" firstHeaderRow="0" firstDataRow="1" firstDataCol="1"/>
  <pivotFields count="5">
    <pivotField axis="axisRow" allDrilled="1" subtotalTop="0" showAll="0" sortType="ascending" defaultAttributeDrillState="1">
      <items count="8">
        <item x="3"/>
        <item x="1"/>
        <item x="5"/>
        <item x="6"/>
        <item x="4"/>
        <item x="0"/>
        <item x="2"/>
        <item t="default"/>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Fields count="1">
    <field x="-2"/>
  </colFields>
  <colItems count="3">
    <i>
      <x/>
    </i>
    <i i="1">
      <x v="1"/>
    </i>
    <i i="2">
      <x v="2"/>
    </i>
  </colItems>
  <dataFields count="3">
    <dataField name="Minimum" fld="1" subtotal="min" baseField="0" baseItem="0"/>
    <dataField name="Average" fld="2" subtotal="average" baseField="0" baseItem="0"/>
    <dataField name="Maximum" fld="3" subtotal="max" baseField="0" baseItem="0"/>
  </dataFields>
  <formats count="4">
    <format dxfId="102">
      <pivotArea dataOnly="0" labelOnly="1" fieldPosition="0">
        <references count="1">
          <reference field="0" count="0"/>
        </references>
      </pivotArea>
    </format>
    <format dxfId="101">
      <pivotArea collapsedLevelsAreSubtotals="1" fieldPosition="0">
        <references count="1">
          <reference field="0" count="0"/>
        </references>
      </pivotArea>
    </format>
    <format dxfId="100">
      <pivotArea grandRow="1" outline="0" collapsedLevelsAreSubtotals="1" fieldPosition="0"/>
    </format>
    <format dxfId="99">
      <pivotArea outline="0" collapsedLevelsAreSubtotals="1" fieldPosition="0"/>
    </format>
  </formats>
  <chartFormats count="3">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 chart="12" format="14" series="1">
      <pivotArea type="data" outline="0" fieldPosition="0">
        <references count="1">
          <reference field="4294967294" count="1" selected="0">
            <x v="2"/>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umber of Sleep Records"/>
    <pivotHierarchy dragToData="1" caption="Number of Users"/>
    <pivotHierarchy dragToData="1"/>
    <pivotHierarchy dragToData="1"/>
    <pivotHierarchy dragToData="1" caption="Average Range of Days"/>
    <pivotHierarchy dragToData="1" caption="Average Number of Sleep Records Per User"/>
    <pivotHierarchy dragToData="1" caption="Minimum Range of Days"/>
    <pivotHierarchy dragToData="1" caption="Maximum Range of Days"/>
    <pivotHierarchy dragToData="1"/>
    <pivotHierarchy dragToData="1"/>
    <pivotHierarchy dragToData="1"/>
    <pivotHierarchy dragToData="1"/>
    <pivotHierarchy dragToData="1" caption="REM"/>
    <pivotHierarchy dragToData="1" caption="Light"/>
    <pivotHierarchy dragToData="1" caption="Deep"/>
    <pivotHierarchy dragToData="1" caption="REM"/>
    <pivotHierarchy dragToData="1"/>
    <pivotHierarchy dragToData="1" caption="Minimum"/>
    <pivotHierarchy dragToData="1" caption="Average"/>
    <pivotHierarchy dragToData="1" caption="Maximum"/>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leepLog_analysisMaster.xlsx!master">
        <x15:activeTabTopLevelEntity name="[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7500B9-38AB-40B0-9003-B89370C70700}" name="DMdowStagesPT" cacheId="87"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12" fieldListSortAscending="1">
  <location ref="A3:D10"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sortType="ascending" defaultAttributeDrillState="1">
      <items count="8">
        <item x="3"/>
        <item x="1"/>
        <item x="5"/>
        <item x="6"/>
        <item x="4"/>
        <item x="0"/>
        <item x="2"/>
        <item t="default"/>
      </items>
    </pivotField>
    <pivotField allDrilled="1" subtotalTop="0" showAll="0" dataSourceSort="1" defaultSubtotal="0" defaultAttributeDrillState="1"/>
  </pivotFields>
  <rowFields count="1">
    <field x="3"/>
  </rowFields>
  <rowItems count="7">
    <i>
      <x/>
    </i>
    <i>
      <x v="1"/>
    </i>
    <i>
      <x v="2"/>
    </i>
    <i>
      <x v="3"/>
    </i>
    <i>
      <x v="4"/>
    </i>
    <i>
      <x v="5"/>
    </i>
    <i>
      <x v="6"/>
    </i>
  </rowItems>
  <colFields count="1">
    <field x="-2"/>
  </colFields>
  <colItems count="3">
    <i>
      <x/>
    </i>
    <i i="1">
      <x v="1"/>
    </i>
    <i i="2">
      <x v="2"/>
    </i>
  </colItems>
  <dataFields count="3">
    <dataField name="Light" fld="0" subtotal="average" baseField="0" baseItem="64487424" numFmtId="10"/>
    <dataField name="Deep" fld="1" subtotal="average" baseField="0" baseItem="64487424" numFmtId="10"/>
    <dataField name="REM" fld="2" subtotal="average" baseField="0" baseItem="64487424" numFmtId="10"/>
  </dataFields>
  <formats count="7">
    <format dxfId="98">
      <pivotArea outline="0" collapsedLevelsAreSubtotals="1" fieldPosition="0"/>
    </format>
    <format dxfId="97">
      <pivotArea grandRow="1" outline="0" collapsedLevelsAreSubtotals="1" fieldPosition="0"/>
    </format>
    <format dxfId="96">
      <pivotArea dataOnly="0" labelOnly="1" outline="0" fieldPosition="0">
        <references count="1">
          <reference field="4294967294" count="1">
            <x v="2"/>
          </reference>
        </references>
      </pivotArea>
    </format>
    <format dxfId="95">
      <pivotArea outline="0" fieldPosition="0">
        <references count="1">
          <reference field="4294967294" count="1">
            <x v="0"/>
          </reference>
        </references>
      </pivotArea>
    </format>
    <format dxfId="94">
      <pivotArea outline="0" fieldPosition="0">
        <references count="1">
          <reference field="4294967294" count="1">
            <x v="1"/>
          </reference>
        </references>
      </pivotArea>
    </format>
    <format dxfId="93">
      <pivotArea outline="0" fieldPosition="0">
        <references count="1">
          <reference field="4294967294" count="1">
            <x v="2"/>
          </reference>
        </references>
      </pivotArea>
    </format>
    <format dxfId="92">
      <pivotArea dataOnly="0" labelOnly="1" fieldPosition="0">
        <references count="1">
          <reference field="3" count="0"/>
        </references>
      </pivotArea>
    </format>
  </formats>
  <chartFormats count="21">
    <chartFormat chart="11" format="25" series="1">
      <pivotArea type="data" outline="0" fieldPosition="0">
        <references count="1">
          <reference field="4294967294" count="1" selected="0">
            <x v="0"/>
          </reference>
        </references>
      </pivotArea>
    </chartFormat>
    <chartFormat chart="11" format="26" series="1">
      <pivotArea type="data" outline="0" fieldPosition="0">
        <references count="1">
          <reference field="4294967294" count="1" selected="0">
            <x v="1"/>
          </reference>
        </references>
      </pivotArea>
    </chartFormat>
    <chartFormat chart="11" format="27" series="1">
      <pivotArea type="data" outline="0" fieldPosition="0">
        <references count="1">
          <reference field="4294967294" count="1" selected="0">
            <x v="2"/>
          </reference>
        </references>
      </pivotArea>
    </chartFormat>
    <chartFormat chart="11" format="29" series="1">
      <pivotArea type="data" outline="0" fieldPosition="0">
        <references count="2">
          <reference field="4294967294" count="1" selected="0">
            <x v="0"/>
          </reference>
          <reference field="3" count="1" selected="0">
            <x v="0"/>
          </reference>
        </references>
      </pivotArea>
    </chartFormat>
    <chartFormat chart="11" format="30" series="1">
      <pivotArea type="data" outline="0" fieldPosition="0">
        <references count="2">
          <reference field="4294967294" count="1" selected="0">
            <x v="0"/>
          </reference>
          <reference field="3" count="1" selected="0">
            <x v="4"/>
          </reference>
        </references>
      </pivotArea>
    </chartFormat>
    <chartFormat chart="11" format="31" series="1">
      <pivotArea type="data" outline="0" fieldPosition="0">
        <references count="2">
          <reference field="4294967294" count="1" selected="0">
            <x v="0"/>
          </reference>
          <reference field="3" count="1" selected="0">
            <x v="2"/>
          </reference>
        </references>
      </pivotArea>
    </chartFormat>
    <chartFormat chart="11" format="32" series="1">
      <pivotArea type="data" outline="0" fieldPosition="0">
        <references count="2">
          <reference field="4294967294" count="1" selected="0">
            <x v="0"/>
          </reference>
          <reference field="3" count="1" selected="0">
            <x v="3"/>
          </reference>
        </references>
      </pivotArea>
    </chartFormat>
    <chartFormat chart="11" format="33" series="1">
      <pivotArea type="data" outline="0" fieldPosition="0">
        <references count="2">
          <reference field="4294967294" count="1" selected="0">
            <x v="1"/>
          </reference>
          <reference field="3" count="1" selected="0">
            <x v="5"/>
          </reference>
        </references>
      </pivotArea>
    </chartFormat>
    <chartFormat chart="11" format="34" series="1">
      <pivotArea type="data" outline="0" fieldPosition="0">
        <references count="2">
          <reference field="4294967294" count="1" selected="0">
            <x v="1"/>
          </reference>
          <reference field="3" count="1" selected="0">
            <x v="1"/>
          </reference>
        </references>
      </pivotArea>
    </chartFormat>
    <chartFormat chart="11" format="35" series="1">
      <pivotArea type="data" outline="0" fieldPosition="0">
        <references count="2">
          <reference field="4294967294" count="1" selected="0">
            <x v="1"/>
          </reference>
          <reference field="3" count="1" selected="0">
            <x v="6"/>
          </reference>
        </references>
      </pivotArea>
    </chartFormat>
    <chartFormat chart="11" format="36" series="1">
      <pivotArea type="data" outline="0" fieldPosition="0">
        <references count="2">
          <reference field="4294967294" count="1" selected="0">
            <x v="1"/>
          </reference>
          <reference field="3" count="1" selected="0">
            <x v="0"/>
          </reference>
        </references>
      </pivotArea>
    </chartFormat>
    <chartFormat chart="11" format="37" series="1">
      <pivotArea type="data" outline="0" fieldPosition="0">
        <references count="2">
          <reference field="4294967294" count="1" selected="0">
            <x v="1"/>
          </reference>
          <reference field="3" count="1" selected="0">
            <x v="4"/>
          </reference>
        </references>
      </pivotArea>
    </chartFormat>
    <chartFormat chart="11" format="38" series="1">
      <pivotArea type="data" outline="0" fieldPosition="0">
        <references count="2">
          <reference field="4294967294" count="1" selected="0">
            <x v="1"/>
          </reference>
          <reference field="3" count="1" selected="0">
            <x v="2"/>
          </reference>
        </references>
      </pivotArea>
    </chartFormat>
    <chartFormat chart="11" format="39" series="1">
      <pivotArea type="data" outline="0" fieldPosition="0">
        <references count="2">
          <reference field="4294967294" count="1" selected="0">
            <x v="1"/>
          </reference>
          <reference field="3" count="1" selected="0">
            <x v="3"/>
          </reference>
        </references>
      </pivotArea>
    </chartFormat>
    <chartFormat chart="11" format="40" series="1">
      <pivotArea type="data" outline="0" fieldPosition="0">
        <references count="2">
          <reference field="4294967294" count="1" selected="0">
            <x v="2"/>
          </reference>
          <reference field="3" count="1" selected="0">
            <x v="5"/>
          </reference>
        </references>
      </pivotArea>
    </chartFormat>
    <chartFormat chart="11" format="41" series="1">
      <pivotArea type="data" outline="0" fieldPosition="0">
        <references count="2">
          <reference field="4294967294" count="1" selected="0">
            <x v="2"/>
          </reference>
          <reference field="3" count="1" selected="0">
            <x v="1"/>
          </reference>
        </references>
      </pivotArea>
    </chartFormat>
    <chartFormat chart="11" format="42" series="1">
      <pivotArea type="data" outline="0" fieldPosition="0">
        <references count="2">
          <reference field="4294967294" count="1" selected="0">
            <x v="2"/>
          </reference>
          <reference field="3" count="1" selected="0">
            <x v="6"/>
          </reference>
        </references>
      </pivotArea>
    </chartFormat>
    <chartFormat chart="11" format="43" series="1">
      <pivotArea type="data" outline="0" fieldPosition="0">
        <references count="2">
          <reference field="4294967294" count="1" selected="0">
            <x v="2"/>
          </reference>
          <reference field="3" count="1" selected="0">
            <x v="0"/>
          </reference>
        </references>
      </pivotArea>
    </chartFormat>
    <chartFormat chart="11" format="44" series="1">
      <pivotArea type="data" outline="0" fieldPosition="0">
        <references count="2">
          <reference field="4294967294" count="1" selected="0">
            <x v="2"/>
          </reference>
          <reference field="3" count="1" selected="0">
            <x v="4"/>
          </reference>
        </references>
      </pivotArea>
    </chartFormat>
    <chartFormat chart="11" format="45" series="1">
      <pivotArea type="data" outline="0" fieldPosition="0">
        <references count="2">
          <reference field="4294967294" count="1" selected="0">
            <x v="2"/>
          </reference>
          <reference field="3" count="1" selected="0">
            <x v="2"/>
          </reference>
        </references>
      </pivotArea>
    </chartFormat>
    <chartFormat chart="11" format="46" series="1">
      <pivotArea type="data" outline="0" fieldPosition="0">
        <references count="2">
          <reference field="4294967294" count="1" selected="0">
            <x v="2"/>
          </reference>
          <reference field="3" count="1" selected="0">
            <x v="3"/>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umber of Sleep Records"/>
    <pivotHierarchy dragToData="1" caption="Number of Users"/>
    <pivotHierarchy dragToData="1"/>
    <pivotHierarchy dragToData="1"/>
    <pivotHierarchy dragToData="1" caption="Average Range of Days"/>
    <pivotHierarchy dragToData="1" caption="Average Number of Sleep Records Per User"/>
    <pivotHierarchy dragToData="1" caption="Minimum Range of Days"/>
    <pivotHierarchy dragToData="1" caption="Maximum Range of Days"/>
    <pivotHierarchy dragToData="1"/>
    <pivotHierarchy dragToData="1"/>
    <pivotHierarchy dragToData="1"/>
    <pivotHierarchy dragToData="1"/>
    <pivotHierarchy dragToData="1" caption="REM"/>
    <pivotHierarchy dragToData="1" caption="Light"/>
    <pivotHierarchy dragToData="1" caption="Deep"/>
    <pivotHierarchy dragToData="1" caption="REM"/>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leepLog_analysisMaster.xlsx!master">
        <x15:activeTabTopLevelEntity name="[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EF6C46-C6EA-45E3-AA07-AFCB70FAEE98}" name="DMcumRecordsPT" cacheId="8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 fld="0" baseField="0" baseItem="0"/>
    <dataField name="Weekday" fld="1" baseField="0" baseItem="0"/>
    <dataField name="Weekend" fld="2" baseField="0" baseItem="0"/>
  </dataFields>
  <formats count="1">
    <format dxfId="91">
      <pivotArea outline="0" collapsedLevelsAreSubtotals="1" fieldPosition="0"/>
    </format>
  </formats>
  <chartFormats count="3">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umber of Sleep Records"/>
    <pivotHierarchy dragToData="1" caption="Number of Users"/>
    <pivotHierarchy dragToData="1" caption="Total"/>
    <pivotHierarchy dragToData="1"/>
    <pivotHierarchy dragToData="1" caption="Average Range of Days"/>
    <pivotHierarchy dragToData="1" caption="Average Number of Sleep Records Per User"/>
    <pivotHierarchy dragToData="1" caption="Minimum Range of Days"/>
    <pivotHierarchy dragToData="1" caption="Maximum Range of Days"/>
    <pivotHierarchy dragToData="1" caption="Weekday"/>
    <pivotHierarchy dragToData="1" caption="Weeken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leepLog_analysisMaster.xlsx!master">
        <x15:activeTabTopLevelEntity name="[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9AA854-7110-4E5A-8233-423414380A17}" name="DMgenProfilePT" cacheId="8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3:F4"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Number of Users" fld="0" subtotal="count" baseField="0" baseItem="1">
      <extLst>
        <ext xmlns:x15="http://schemas.microsoft.com/office/spreadsheetml/2010/11/main" uri="{FABC7310-3BB5-11E1-824E-6D434824019B}">
          <x15:dataField isCountDistinct="1"/>
        </ext>
      </extLst>
    </dataField>
    <dataField name="Number of Sleep Records" fld="1" subtotal="count" baseField="0" baseItem="1"/>
    <dataField name="Average Number of Sleep Records Per User" fld="2" subtotal="average" baseField="0" baseItem="2"/>
    <dataField name="Minimum Range of Days" fld="3" subtotal="min" baseField="0" baseItem="3"/>
    <dataField name="Average Range of Days" fld="5" subtotal="average" baseField="0" baseItem="4"/>
    <dataField name="Maximum Range of Days" fld="4" subtotal="max" baseField="0" baseItem="5"/>
  </dataFields>
  <formats count="1">
    <format dxfId="90">
      <pivotArea outline="0" collapsedLevelsAreSubtotals="1" fieldPosition="0"/>
    </format>
  </formats>
  <chartFormats count="7">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 chart="2" format="15" series="1">
      <pivotArea type="data" outline="0" fieldPosition="0">
        <references count="1">
          <reference field="4294967294" count="1" selected="0">
            <x v="3"/>
          </reference>
        </references>
      </pivotArea>
    </chartFormat>
    <chartFormat chart="2" format="16" series="1">
      <pivotArea type="data" outline="0" fieldPosition="0">
        <references count="1">
          <reference field="4294967294" count="1" selected="0">
            <x v="4"/>
          </reference>
        </references>
      </pivotArea>
    </chartFormat>
    <chartFormat chart="2" format="17" series="1">
      <pivotArea type="data" outline="0" fieldPosition="0">
        <references count="1">
          <reference field="4294967294" count="1" selected="0">
            <x v="5"/>
          </reference>
        </references>
      </pivotArea>
    </chartFormat>
    <chartFormat chart="2" format="18">
      <pivotArea type="data" outline="0" fieldPosition="0">
        <references count="1">
          <reference field="4294967294" count="1" selected="0">
            <x v="1"/>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master].[activity_day].&amp;[2016-04-11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umber of Sleep Records"/>
    <pivotHierarchy dragToData="1" caption="Number of Users"/>
    <pivotHierarchy dragToData="1"/>
    <pivotHierarchy dragToData="1"/>
    <pivotHierarchy dragToData="1" caption="Average Range of Days"/>
    <pivotHierarchy dragToData="1" caption="Average Number of Sleep Records Per User"/>
    <pivotHierarchy dragToData="1" caption="Minimum Range of Days"/>
    <pivotHierarchy dragToData="1" caption="Maximum Range of Day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leepLog_analysisMaster.xlsx!master">
        <x15:activeTabTopLevelEntity name="[mast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946DF1D8-2661-44BB-AA89-434C2D47D80D}" autoFormatId="16" applyNumberFormats="0" applyBorderFormats="0" applyFontFormats="0" applyPatternFormats="0" applyAlignmentFormats="0" applyWidthHeightFormats="0">
  <queryTableRefresh nextId="15">
    <queryTableFields count="14">
      <queryTableField id="1" name="log_id" tableColumnId="12"/>
      <queryTableField id="2" name="id" tableColumnId="2"/>
      <queryTableField id="3" name="activity_day" tableColumnId="3"/>
      <queryTableField id="4" name="day_num" tableColumnId="4"/>
      <queryTableField id="5" name="start_day" tableColumnId="5"/>
      <queryTableField id="6" name="end_day" tableColumnId="6"/>
      <queryTableField id="7" name="start_time" tableColumnId="7"/>
      <queryTableField id="8" name="end_time" tableColumnId="8"/>
      <queryTableField id="9" name="mins_sleep" tableColumnId="9"/>
      <queryTableField id="10" name="hrs_sleep" tableColumnId="10"/>
      <queryTableField id="11" name="overnight" tableColumnId="11"/>
      <queryTableField id="12" name="percent_value1" tableColumnId="1"/>
      <queryTableField id="13" name="percent_value2" tableColumnId="13"/>
      <queryTableField id="14" name="percent_value3"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3E2C49E8-4709-4A2A-8FCE-16888934F1A3}" autoFormatId="16" applyNumberFormats="0" applyBorderFormats="0" applyFontFormats="0" applyPatternFormats="0" applyAlignmentFormats="0" applyWidthHeightFormats="0">
  <queryTableRefresh nextId="45">
    <queryTableFields count="44">
      <queryTableField id="1" name="id" tableColumnId="45"/>
      <queryTableField id="2" name="start_date" tableColumnId="2"/>
      <queryTableField id="3" name="end_date" tableColumnId="3"/>
      <queryTableField id="4" name="range_trackingDays" tableColumnId="4"/>
      <queryTableField id="5" name="num_wkdys" tableColumnId="5"/>
      <queryTableField id="6" name="num_wknds" tableColumnId="6"/>
      <queryTableField id="7" name="sleep_records" tableColumnId="7"/>
      <queryTableField id="8" name="continuous_tracking" tableColumnId="8"/>
      <queryTableField id="9" name="totalMins_lightSleep" tableColumnId="9"/>
      <queryTableField id="10" name="totalMins_asleep" tableColumnId="10"/>
      <queryTableField id="11" name="totalMins_inBed" tableColumnId="11"/>
      <queryTableField id="12" name="totalHrs_lightSleep" tableColumnId="12"/>
      <queryTableField id="13" name="totalHrs_asleep" tableColumnId="13"/>
      <queryTableField id="14" name="totalHrs_inBed" tableColumnId="14"/>
      <queryTableField id="15" name="avgMins_lightSleep_perRecord" tableColumnId="15"/>
      <queryTableField id="16" name="avgMins_asleep_perRecord" tableColumnId="16"/>
      <queryTableField id="17" name="avgMins_inBed_perRecord" tableColumnId="17"/>
      <queryTableField id="18" name="avgHrs_lightSleep_perRecord" tableColumnId="18"/>
      <queryTableField id="19" name="avgHrs_asleep_perRecord" tableColumnId="19"/>
      <queryTableField id="20" name="avgHrs_inBed_perRecord" tableColumnId="20"/>
      <queryTableField id="21" name="wkdy_totalMins_lightSleep" tableColumnId="21"/>
      <queryTableField id="22" name="wkdy_totalMins_asleep" tableColumnId="22"/>
      <queryTableField id="23" name="wkdy_totalMins_inBed" tableColumnId="23"/>
      <queryTableField id="24" name="wkdy_totalHrs_lightSleep" tableColumnId="24"/>
      <queryTableField id="25" name="wkdy_totalHrs_asleep" tableColumnId="25"/>
      <queryTableField id="26" name="wkdy_totalHrs_inBed" tableColumnId="26"/>
      <queryTableField id="27" name="wknd_totalMins_lightSleep" tableColumnId="27"/>
      <queryTableField id="28" name="wknd_totalMins_asleep" tableColumnId="28"/>
      <queryTableField id="29" name="wknd_totalMins_inBed" tableColumnId="29"/>
      <queryTableField id="30" name="wknd_totalHrs_lightSleep" tableColumnId="30"/>
      <queryTableField id="31" name="wknd_totalHrs_asleep" tableColumnId="31"/>
      <queryTableField id="32" name="wknd_totalHrs_inBed" tableColumnId="32"/>
      <queryTableField id="33" name="wkdy_avgMins_lightSleep_perRecord" tableColumnId="33"/>
      <queryTableField id="34" name="wkdy_avgMins_asleep_perRecord" tableColumnId="34"/>
      <queryTableField id="35" name="wkdy_avgMins_inBed_perRecord" tableColumnId="35"/>
      <queryTableField id="36" name="wkdy_avgHrs_lightSleep_perRecord" tableColumnId="36"/>
      <queryTableField id="37" name="wkdy_avgHrs_asleep_perRecord" tableColumnId="37"/>
      <queryTableField id="38" name="wkdy_avgHrs_inBed_perRecord" tableColumnId="38"/>
      <queryTableField id="39" name="wknd_avgMins_lightSleep_perRecord" tableColumnId="39"/>
      <queryTableField id="40" name="wknd_avgMins_asleep_perRecord" tableColumnId="40"/>
      <queryTableField id="41" name="wknd_avgMins_inBed_perRecord" tableColumnId="41"/>
      <queryTableField id="42" name="wknd_avgHrs_lightSleep_perRecord" tableColumnId="42"/>
      <queryTableField id="43" name="wknd_avgHrs_asleep_perRecord" tableColumnId="43"/>
      <queryTableField id="44" name="wknd_avgHrs_inBed_perRecord" tableColumnId="4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1" xr10:uid="{7BFD51E7-86C6-42C4-97FF-0F311745AFFF}" sourceName="[master].[id]">
  <pivotTables>
    <pivotTable tabId="32" name="DMgenProfilePT"/>
    <pivotTable tabId="33" name="DMcumRecordsPT"/>
    <pivotTable tabId="34" name="DMdowStagesPT"/>
    <pivotTable tabId="35" name="DMdowHoursPT"/>
    <pivotTable tabId="36" name="DMdowRecordsPT"/>
  </pivotTables>
  <data>
    <olap pivotCacheId="1586325583">
      <levels count="2">
        <level uniqueName="[master].[id].[(All)]" sourceCaption="(All)" count="0"/>
        <level uniqueName="[master].[id].[id]" sourceCaption="id" count="24">
          <ranges>
            <range startItem="0">
              <i n="[master].[id].&amp;[1.503960366E9]" c="1503960366"/>
              <i n="[master].[id].&amp;[1.644430081E9]" c="1644430081"/>
              <i n="[master].[id].&amp;[1.844505072E9]" c="1844505072"/>
              <i n="[master].[id].&amp;[1.927972279E9]" c="1927972279"/>
              <i n="[master].[id].&amp;[2.026352035E9]" c="2026352035"/>
              <i n="[master].[id].&amp;[2.320127002E9]" c="2320127002"/>
              <i n="[master].[id].&amp;[2.347167796E9]" c="2347167796"/>
              <i n="[master].[id].&amp;[3.977333714E9]" c="3977333714"/>
              <i n="[master].[id].&amp;[4.02033265E9]" c="4020332650"/>
              <i n="[master].[id].&amp;[4.319703577E9]" c="4319703577"/>
              <i n="[master].[id].&amp;[4.388161847E9]" c="4388161847"/>
              <i n="[master].[id].&amp;[4.445114986E9]" c="4445114986"/>
              <i n="[master].[id].&amp;[4.558609924E9]" c="4558609924"/>
              <i n="[master].[id].&amp;[4.702921684E9]" c="4702921684"/>
              <i n="[master].[id].&amp;[5.553957443E9]" c="5553957443"/>
              <i n="[master].[id].&amp;[5.577150313E9]" c="5577150313"/>
              <i n="[master].[id].&amp;[6.11766616E9]" c="6117666160"/>
              <i n="[master].[id].&amp;[6.775888955E9]" c="6775888955"/>
              <i n="[master].[id].&amp;[6.962181067E9]" c="6962181067"/>
              <i n="[master].[id].&amp;[7.007744171E9]" c="7007744171"/>
              <i n="[master].[id].&amp;[7.086361926E9]" c="7086361926"/>
              <i n="[master].[id].&amp;[8.053475328E9]" c="8053475328"/>
              <i n="[master].[id].&amp;[8.3785632E9]" c="8378563200"/>
              <i n="[master].[id].&amp;[8.792009665E9]" c="8792009665"/>
            </range>
          </ranges>
        </level>
      </levels>
      <selections count="1">
        <selection n="[master].[id].[All]"/>
      </selections>
    </olap>
  </data>
  <extLst>
    <x:ext xmlns:x15="http://schemas.microsoft.com/office/spreadsheetml/2010/11/main" uri="{470722E0-AACD-4C17-9CDC-17EF765DBC7E}">
      <x15:slicerCacheHideItemsWithNoData count="1">
        <x15:slicerCacheOlapLevelName uniqueName="[master].[id].[id]"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uous_tracking1" xr10:uid="{0B42BB14-B99A-4AAE-B9DC-87B48AF71A31}" sourceName="[master].[continuous_tracking]">
  <pivotTables>
    <pivotTable tabId="32" name="DMgenProfilePT"/>
    <pivotTable tabId="33" name="DMcumRecordsPT"/>
    <pivotTable tabId="34" name="DMdowStagesPT"/>
    <pivotTable tabId="35" name="DMdowHoursPT"/>
    <pivotTable tabId="36" name="DMdowRecordsPT"/>
  </pivotTables>
  <data>
    <olap pivotCacheId="1586325583">
      <levels count="2">
        <level uniqueName="[master].[continuous_tracking].[(All)]" sourceCaption="(All)" count="0"/>
        <level uniqueName="[master].[continuous_tracking].[continuous_tracking]" sourceCaption="continuous_tracking" count="2" sortOrder="ascending">
          <ranges>
            <range startItem="0">
              <i n="[master].[continuous_tracking].&amp;[True]" c="TRUE"/>
              <i n="[master].[continuous_tracking].&amp;[False]" c="FALSE"/>
            </range>
          </ranges>
        </level>
      </levels>
      <selections count="1">
        <selection n="[master].[continuous_tracking].[All]"/>
      </selections>
    </olap>
  </data>
  <extLst>
    <x:ext xmlns:x15="http://schemas.microsoft.com/office/spreadsheetml/2010/11/main" uri="{470722E0-AACD-4C17-9CDC-17EF765DBC7E}">
      <x15:slicerCacheHideItemsWithNoData count="1">
        <x15:slicerCacheOlapLevelName uniqueName="[master].[continuous_tracking].[continuous_tracking]"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1" xr10:uid="{839E7EEE-1B84-4C61-BBA2-0D61FD2B3092}" cache="Slicer_id1" caption="Users" level="1" rowHeight="234950"/>
  <slicer name="continuous_tracking 1" xr10:uid="{D2F53E8F-1681-497C-A616-47E092750781}" cache="Slicer_continuous_tracking1" caption="Continuous Use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71A08C-8CAD-495E-84BF-A087ABC58101}" name="distinctLogId" displayName="distinctLogId" ref="A1:N460" tableType="queryTable" totalsRowShown="0">
  <autoFilter ref="A1:N460" xr:uid="{F2B32A0E-7A20-4620-93BB-0548AF4F2E09}"/>
  <tableColumns count="14">
    <tableColumn id="12" xr3:uid="{E874247A-E259-408D-980A-A793A3385CAD}" uniqueName="12" name="log_id" queryTableFieldId="1"/>
    <tableColumn id="2" xr3:uid="{7E6E1785-6FE4-4A3C-BD47-6DB441824C85}" uniqueName="2" name="id" queryTableFieldId="2"/>
    <tableColumn id="3" xr3:uid="{65730655-C71E-4663-8945-46E1CB1124F3}" uniqueName="3" name="activity_day" queryTableFieldId="3" dataDxfId="130"/>
    <tableColumn id="4" xr3:uid="{2DA7C2D1-0719-4006-A16B-64309EF7080A}" uniqueName="4" name="day_num" queryTableFieldId="4"/>
    <tableColumn id="5" xr3:uid="{3BA4E18B-FA0B-4D32-961B-7ADCDF5866C9}" uniqueName="5" name="start_day" queryTableFieldId="5" dataDxfId="129"/>
    <tableColumn id="6" xr3:uid="{DEC47BE9-C13B-4FF8-AD7F-D2A8B0CFD7E7}" uniqueName="6" name="end_day" queryTableFieldId="6" dataDxfId="128"/>
    <tableColumn id="7" xr3:uid="{45DB97FB-5E81-4D0A-8E1D-7AAB1A6F0CE1}" uniqueName="7" name="start_time" queryTableFieldId="7" dataDxfId="127"/>
    <tableColumn id="8" xr3:uid="{0069BE2B-0427-4AAA-A903-C3FA4878B99B}" uniqueName="8" name="end_time" queryTableFieldId="8" dataDxfId="126"/>
    <tableColumn id="9" xr3:uid="{4B244A8A-968E-490D-9FEB-49CE751B2F78}" uniqueName="9" name="mins_sleep" queryTableFieldId="9"/>
    <tableColumn id="10" xr3:uid="{01B327FE-A538-49F3-B5B0-8B7D5C83E96F}" uniqueName="10" name="hrs_sleep" queryTableFieldId="10"/>
    <tableColumn id="11" xr3:uid="{19A6D802-6CEB-4641-BB21-02C47D2D0195}" uniqueName="11" name="overnight" queryTableFieldId="11"/>
    <tableColumn id="1" xr3:uid="{B18D59E1-FF12-4B19-88DF-38EB0BF22EDC}" uniqueName="1" name="percent_value1" queryTableFieldId="12" dataDxfId="125" dataCellStyle="Percent"/>
    <tableColumn id="13" xr3:uid="{48FC5B6E-A1F6-4504-BBD1-0182EF20EB73}" uniqueName="13" name="percent_value2" queryTableFieldId="13" dataDxfId="124" dataCellStyle="Percent"/>
    <tableColumn id="14" xr3:uid="{D3263574-54BC-4E38-9461-FC17CF2B63F8}" uniqueName="14" name="percent_value3" queryTableFieldId="14" dataDxfId="123"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304586-CE4B-4F44-AEF6-DF32F4E80609}" name="distinctIds" displayName="distinctIds" ref="A1:AR25" tableType="queryTable" totalsRowShown="0">
  <autoFilter ref="A1:AR25" xr:uid="{BF71E799-3BD0-4CCF-A7AD-B129ACA6FE0D}"/>
  <tableColumns count="44">
    <tableColumn id="45" xr3:uid="{3E53D250-542C-4ECA-99FB-4FE3B8C05EB1}" uniqueName="45" name="id" queryTableFieldId="1"/>
    <tableColumn id="2" xr3:uid="{574AF338-5E27-45B3-9383-BAC55DB85FED}" uniqueName="2" name="start_date" queryTableFieldId="2" dataDxfId="122"/>
    <tableColumn id="3" xr3:uid="{E636707D-45DD-4F53-B89E-4356F55AB80C}" uniqueName="3" name="end_date" queryTableFieldId="3" dataDxfId="121"/>
    <tableColumn id="4" xr3:uid="{DA0D0C5B-E528-4FE2-9C0A-32B0EAD8ABC7}" uniqueName="4" name="range_trackingDays" queryTableFieldId="4"/>
    <tableColumn id="5" xr3:uid="{4B977657-E836-42B3-98A7-6418B275E504}" uniqueName="5" name="num_wkdys" queryTableFieldId="5"/>
    <tableColumn id="6" xr3:uid="{35D9AC34-31FD-46FF-8E8B-B8ADBE143A18}" uniqueName="6" name="num_wknds" queryTableFieldId="6"/>
    <tableColumn id="7" xr3:uid="{C6CD9239-39B0-4F0F-85EB-D1AD3DD592C4}" uniqueName="7" name="sleep_records" queryTableFieldId="7"/>
    <tableColumn id="8" xr3:uid="{4729270D-8EE4-4BDD-8DEE-ADA5FAFAA36F}" uniqueName="8" name="continuous_tracking" queryTableFieldId="8"/>
    <tableColumn id="9" xr3:uid="{0C30036B-E91D-4AA0-BBD6-38BF6B13E0F5}" uniqueName="9" name="totalMins_lightSleep" queryTableFieldId="9"/>
    <tableColumn id="10" xr3:uid="{B48A1DC2-745C-45E8-AE47-47E24D9B3480}" uniqueName="10" name="totalMins_asleep" queryTableFieldId="10"/>
    <tableColumn id="11" xr3:uid="{6BD4F022-05F8-4380-9A91-0F1D781E2187}" uniqueName="11" name="totalMins_inBed" queryTableFieldId="11"/>
    <tableColumn id="12" xr3:uid="{D8ABF73C-D3B0-4A02-943B-717053A91886}" uniqueName="12" name="totalHrs_lightSleep" queryTableFieldId="12"/>
    <tableColumn id="13" xr3:uid="{AB7C6927-ACCD-41B2-913B-8211FC4CA1DF}" uniqueName="13" name="totalHrs_asleep" queryTableFieldId="13"/>
    <tableColumn id="14" xr3:uid="{6ADEB772-2D2B-4543-928C-7EA58060FC0F}" uniqueName="14" name="totalHrs_inBed" queryTableFieldId="14"/>
    <tableColumn id="15" xr3:uid="{32208DB3-9ED0-46C8-A9E2-D9743BDE0A66}" uniqueName="15" name="avgMins_lightSleep_perRecord" queryTableFieldId="15"/>
    <tableColumn id="16" xr3:uid="{E2C65283-9E63-4571-928F-09A1DD9F4122}" uniqueName="16" name="avgMins_asleep_perRecord" queryTableFieldId="16"/>
    <tableColumn id="17" xr3:uid="{688D1D75-66C1-4EDD-9FD7-72A83CA5467D}" uniqueName="17" name="avgMins_inBed_perRecord" queryTableFieldId="17"/>
    <tableColumn id="18" xr3:uid="{4595A4C6-4F09-4FC4-8675-917146BF8C3F}" uniqueName="18" name="avgHrs_lightSleep_perRecord" queryTableFieldId="18"/>
    <tableColumn id="19" xr3:uid="{C9A9EAF5-A1B9-4CCC-990A-FAD0749CFB30}" uniqueName="19" name="avgHrs_asleep_perRecord" queryTableFieldId="19"/>
    <tableColumn id="20" xr3:uid="{54E77D20-F057-47F5-AB3C-9FFD56C84919}" uniqueName="20" name="avgHrs_inBed_perRecord" queryTableFieldId="20"/>
    <tableColumn id="21" xr3:uid="{D342C5A9-7026-4D09-B343-9499D9412912}" uniqueName="21" name="wkdy_totalMins_lightSleep" queryTableFieldId="21"/>
    <tableColumn id="22" xr3:uid="{7B71718E-1E9B-44C9-A3F7-C057F26CCD95}" uniqueName="22" name="wkdy_totalMins_asleep" queryTableFieldId="22"/>
    <tableColumn id="23" xr3:uid="{61BD5349-47D4-4B69-9A30-9370797A77B3}" uniqueName="23" name="wkdy_totalMins_inBed" queryTableFieldId="23"/>
    <tableColumn id="24" xr3:uid="{EA3F7C50-5FEF-4A73-AD35-EDB8B7336895}" uniqueName="24" name="wkdy_totalHrs_lightSleep" queryTableFieldId="24"/>
    <tableColumn id="25" xr3:uid="{B2E1B959-5208-44A9-958D-0E21A29DA793}" uniqueName="25" name="wkdy_totalHrs_asleep" queryTableFieldId="25"/>
    <tableColumn id="26" xr3:uid="{145E087A-0549-4EA6-90A5-8BB60B0AA53F}" uniqueName="26" name="wkdy_totalHrs_inBed" queryTableFieldId="26"/>
    <tableColumn id="27" xr3:uid="{F0D25E0E-471A-4DE1-B5CF-FD353063A70B}" uniqueName="27" name="wknd_totalMins_lightSleep" queryTableFieldId="27"/>
    <tableColumn id="28" xr3:uid="{548273B0-C756-4664-B56D-23E0DA49A99F}" uniqueName="28" name="wknd_totalMins_asleep" queryTableFieldId="28"/>
    <tableColumn id="29" xr3:uid="{10683EF5-0ADC-4DB3-A083-4EB772F5B694}" uniqueName="29" name="wknd_totalMins_inBed" queryTableFieldId="29"/>
    <tableColumn id="30" xr3:uid="{227D628F-B5A8-4137-88C2-0967920FFA4B}" uniqueName="30" name="wknd_totalHrs_lightSleep" queryTableFieldId="30"/>
    <tableColumn id="31" xr3:uid="{6F9CEC6B-1ACA-4664-B049-240C60A8B379}" uniqueName="31" name="wknd_totalHrs_asleep" queryTableFieldId="31"/>
    <tableColumn id="32" xr3:uid="{EFD9F6B4-3009-4356-97E5-77A13172DC43}" uniqueName="32" name="wknd_totalHrs_inBed" queryTableFieldId="32"/>
    <tableColumn id="33" xr3:uid="{CE67B57E-6A29-4495-BB1C-5B0A910490CE}" uniqueName="33" name="wkdy_avgMins_lightSleep_perRecord" queryTableFieldId="33"/>
    <tableColumn id="34" xr3:uid="{A5BF5F34-6A73-442E-BD86-9EE07F8A3DA5}" uniqueName="34" name="wkdy_avgMins_asleep_perRecord" queryTableFieldId="34"/>
    <tableColumn id="35" xr3:uid="{E86EDE3A-C994-4903-A528-C5CD7D5AEE7F}" uniqueName="35" name="wkdy_avgMins_inBed_perRecord" queryTableFieldId="35"/>
    <tableColumn id="36" xr3:uid="{F76D2F5E-65EA-440E-A660-35FF8C3542DF}" uniqueName="36" name="wkdy_avgHrs_lightSleep_perRecord" queryTableFieldId="36"/>
    <tableColumn id="37" xr3:uid="{8CD7D0B8-CD3F-49C3-951C-3D8D60D42A61}" uniqueName="37" name="wkdy_avgHrs_asleep_perRecord" queryTableFieldId="37"/>
    <tableColumn id="38" xr3:uid="{496EBE2F-6815-4539-BACC-463AB623C401}" uniqueName="38" name="wkdy_avgHrs_inBed_perRecord" queryTableFieldId="38"/>
    <tableColumn id="39" xr3:uid="{0D4CB32A-DB35-4F1E-94E7-F9B2079290AD}" uniqueName="39" name="wknd_avgMins_lightSleep_perRecord" queryTableFieldId="39"/>
    <tableColumn id="40" xr3:uid="{53F7A484-76B2-430E-8756-117CE0D2360F}" uniqueName="40" name="wknd_avgMins_asleep_perRecord" queryTableFieldId="40"/>
    <tableColumn id="41" xr3:uid="{8C978805-AE02-4CC7-8834-F1C22951855D}" uniqueName="41" name="wknd_avgMins_inBed_perRecord" queryTableFieldId="41"/>
    <tableColumn id="42" xr3:uid="{0869DC60-B41E-4765-AD6C-95CA0407E861}" uniqueName="42" name="wknd_avgHrs_lightSleep_perRecord" queryTableFieldId="42"/>
    <tableColumn id="43" xr3:uid="{9D3DA483-88E9-4D09-8359-6EA9BE167BA0}" uniqueName="43" name="wknd_avgHrs_asleep_perRecord" queryTableFieldId="43"/>
    <tableColumn id="44" xr3:uid="{8C26CFFD-91B9-45D7-A480-EC7533BE6D66}" uniqueName="44" name="wknd_avgHrs_inBed_perRecord" queryTableFieldId="4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B1EB98-1D82-4A5C-8B5B-02489216FB88}" name="master" displayName="master" ref="D1:T460" totalsRowShown="0" headerRowDxfId="120">
  <autoFilter ref="D1:T460" xr:uid="{9B88C0FD-2BA4-455F-A4D9-C78ED2A72FD5}"/>
  <tableColumns count="17">
    <tableColumn id="15" xr3:uid="{D6A90DE7-F853-4C30-B4F1-29CD6F999405}" name="distinct logIds" dataDxfId="119"/>
    <tableColumn id="1" xr3:uid="{BB589B56-79E4-4FD1-A15C-D8C9C9BE75A1}" name="log_id" dataDxfId="118">
      <calculatedColumnFormula>VLOOKUP(master[[#This Row],[distinct logIds]],distinctLogId[log_id],1,FALSE)</calculatedColumnFormula>
    </tableColumn>
    <tableColumn id="2" xr3:uid="{24B1B785-D509-43E3-928A-C6C831D3BC9D}" name="id" dataDxfId="117">
      <calculatedColumnFormula>VLOOKUP(master[[#This Row],[log_id]],distinctLogId[[log_id]:[id]],2,FALSE)</calculatedColumnFormula>
    </tableColumn>
    <tableColumn id="16" xr3:uid="{2D8136D3-62FE-4E3C-9B7A-F349F6DD1183}" name="activity_day" dataDxfId="116">
      <calculatedColumnFormula>VLOOKUP(master[[#This Row],[log_id]],distinctLogId[[log_id]:[activity_day]],3,FALSE)</calculatedColumnFormula>
    </tableColumn>
    <tableColumn id="14" xr3:uid="{2A3B8709-74C3-4C9F-9ED6-6EFA69E9F064}" name="new_day_num" dataDxfId="115">
      <calculatedColumnFormula>WEEKDAY(master[[#This Row],[activity_day]],2)</calculatedColumnFormula>
    </tableColumn>
    <tableColumn id="4" xr3:uid="{5DBB6DFD-C2AD-4A31-A946-F3B8B6D8EB05}" name="start_day" dataDxfId="114">
      <calculatedColumnFormula>VLOOKUP(master[[#This Row],[log_id]],distinctLogId[[log_id]:[start_day]],5,FALSE)</calculatedColumnFormula>
    </tableColumn>
    <tableColumn id="3" xr3:uid="{EE5C37A6-A706-4E0E-A46A-D26E77AB38F2}" name="day_num" dataDxfId="113">
      <calculatedColumnFormula>VLOOKUP(master[[#This Row],[log_id]],distinctLogId[[log_id]:[day_num]],4,FALSE)</calculatedColumnFormula>
    </tableColumn>
    <tableColumn id="5" xr3:uid="{F31ECC9D-AF8C-4209-8E20-E44D449C6EAC}" name="hrs_sleep" dataDxfId="112">
      <calculatedColumnFormula>VLOOKUP(master[[#This Row],[log_id]],distinctLogId[[log_id]:[hrs_sleep]],10,FALSE)</calculatedColumnFormula>
    </tableColumn>
    <tableColumn id="6" xr3:uid="{B7C519AC-B5ED-428B-B852-15825F37EDA7}" name="percent_value1" dataDxfId="111">
      <calculatedColumnFormula>VLOOKUP(master[[#This Row],[log_id]],distinctLogId[[log_id]:[percent_value1]],12,FALSE)</calculatedColumnFormula>
    </tableColumn>
    <tableColumn id="7" xr3:uid="{4ED88A9B-42C7-4301-A979-062C88D9AD34}" name="percent_value2" dataDxfId="110">
      <calculatedColumnFormula>VLOOKUP(master[[#This Row],[log_id]],distinctLogId[[log_id]:[percent_value2]],13,FALSE)</calculatedColumnFormula>
    </tableColumn>
    <tableColumn id="8" xr3:uid="{DC26E4D2-4EBA-4A21-A9DB-CE559C91C39C}" name="percent_value3" dataDxfId="109">
      <calculatedColumnFormula>VLOOKUP(master[[#This Row],[log_id]],distinctLogId[[log_id]:[percent_value3]],14,FALSE)</calculatedColumnFormula>
    </tableColumn>
    <tableColumn id="9" xr3:uid="{071EEC3F-807D-4E3D-9569-4A888BF7E3E4}" name="range_trackingDays">
      <calculatedColumnFormula>VLOOKUP(F2,distinctIds[[id]:[range_trackingDays]],4,FALSE)</calculatedColumnFormula>
    </tableColumn>
    <tableColumn id="10" xr3:uid="{E7F487C3-78FC-4ED1-9F66-4B5880510BBA}" name="num_wkdys">
      <calculatedColumnFormula>VLOOKUP(F2,distinctIds[[id]:[num_wkdys]],5,FALSE)</calculatedColumnFormula>
    </tableColumn>
    <tableColumn id="11" xr3:uid="{B49B2F10-1627-4C2B-9AC3-7A19121CA468}" name="num_wknds">
      <calculatedColumnFormula>VLOOKUP(F2,distinctIds[[id]:[num_wknds]],6,FALSE)</calculatedColumnFormula>
    </tableColumn>
    <tableColumn id="12" xr3:uid="{63F56986-56F5-44B5-95E2-5873416C9E78}" name="sleep_records">
      <calculatedColumnFormula>VLOOKUP(F2,distinctIds[[id]:[sleep_records]],7,FALSE)</calculatedColumnFormula>
    </tableColumn>
    <tableColumn id="13" xr3:uid="{5FE66710-FD5F-4932-9EA1-AA93AE409989}" name="continuous_tracking">
      <calculatedColumnFormula>VLOOKUP(F2,distinctIds[[id]:[continuous_tracking]],8,FALSE)</calculatedColumnFormula>
    </tableColumn>
    <tableColumn id="17" xr3:uid="{03E17E38-B450-49FB-BB18-49C48EC362BB}" name="records_per_dayofwk_per_user" dataDxfId="108">
      <calculatedColumnFormula>COUNTIFS(master!J:J,master[[#This Row],[start_day]],F:F,master[[#This Row],[id]])</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EC5DB-4664-40D6-9C24-9DF0769DCF91}">
  <sheetPr codeName="Sheet1"/>
  <dimension ref="A1:N460"/>
  <sheetViews>
    <sheetView workbookViewId="0">
      <selection activeCell="Q33" sqref="Q33"/>
    </sheetView>
  </sheetViews>
  <sheetFormatPr defaultRowHeight="15" x14ac:dyDescent="0.25"/>
  <cols>
    <col min="1" max="1" width="12" bestFit="1" customWidth="1"/>
    <col min="2" max="2" width="11" bestFit="1" customWidth="1"/>
    <col min="3" max="3" width="13.85546875" bestFit="1" customWidth="1"/>
    <col min="4" max="6" width="11.42578125" bestFit="1" customWidth="1"/>
    <col min="7" max="8" width="13.85546875" bestFit="1" customWidth="1"/>
    <col min="9" max="9" width="13.42578125" bestFit="1" customWidth="1"/>
    <col min="10" max="10" width="12" bestFit="1" customWidth="1"/>
    <col min="11" max="11" width="11.85546875" bestFit="1" customWidth="1"/>
    <col min="12" max="14" width="17.140625" style="6" bestFit="1" customWidth="1"/>
  </cols>
  <sheetData>
    <row r="1" spans="1:14" x14ac:dyDescent="0.25">
      <c r="A1" s="1" t="s">
        <v>0</v>
      </c>
      <c r="B1" s="1" t="s">
        <v>1</v>
      </c>
      <c r="C1" s="5" t="s">
        <v>2</v>
      </c>
      <c r="D1" s="1" t="s">
        <v>3</v>
      </c>
      <c r="E1" s="1" t="s">
        <v>4</v>
      </c>
      <c r="F1" s="1" t="s">
        <v>5</v>
      </c>
      <c r="G1" s="1" t="s">
        <v>6</v>
      </c>
      <c r="H1" s="1" t="s">
        <v>7</v>
      </c>
      <c r="I1" s="1" t="s">
        <v>8</v>
      </c>
      <c r="J1" s="1" t="s">
        <v>9</v>
      </c>
      <c r="K1" s="1" t="s">
        <v>10</v>
      </c>
      <c r="L1" s="6" t="s">
        <v>19</v>
      </c>
      <c r="M1" s="6" t="s">
        <v>20</v>
      </c>
      <c r="N1" s="6" t="s">
        <v>21</v>
      </c>
    </row>
    <row r="2" spans="1:14" x14ac:dyDescent="0.25">
      <c r="A2" s="1">
        <v>11372227280</v>
      </c>
      <c r="B2" s="1">
        <v>5553957443</v>
      </c>
      <c r="C2" s="2">
        <v>42471</v>
      </c>
      <c r="D2" s="1">
        <v>2</v>
      </c>
      <c r="E2" s="1" t="s">
        <v>17</v>
      </c>
      <c r="F2" s="1" t="s">
        <v>11</v>
      </c>
      <c r="G2" s="3">
        <v>0.93055555555555558</v>
      </c>
      <c r="H2" s="3">
        <v>0.25208333333333344</v>
      </c>
      <c r="I2" s="1">
        <v>464</v>
      </c>
      <c r="J2" s="1">
        <v>7.7333333333333334</v>
      </c>
      <c r="K2" s="1" t="b">
        <v>1</v>
      </c>
      <c r="L2" s="6">
        <v>0.95043103448275867</v>
      </c>
      <c r="M2" s="6">
        <v>4.3103448275862072E-2</v>
      </c>
      <c r="N2" s="6">
        <v>0.03</v>
      </c>
    </row>
    <row r="3" spans="1:14" x14ac:dyDescent="0.25">
      <c r="A3" s="1">
        <v>11372414035</v>
      </c>
      <c r="B3" s="1">
        <v>1927972279</v>
      </c>
      <c r="C3" s="2">
        <v>42471</v>
      </c>
      <c r="D3" s="1">
        <v>2</v>
      </c>
      <c r="E3" s="1" t="s">
        <v>17</v>
      </c>
      <c r="F3" s="1" t="s">
        <v>11</v>
      </c>
      <c r="G3" s="3">
        <v>0.91388888888888897</v>
      </c>
      <c r="H3" s="3">
        <v>0.25555555555555554</v>
      </c>
      <c r="I3" s="1">
        <v>493</v>
      </c>
      <c r="J3" s="1">
        <v>8.2166666666666668</v>
      </c>
      <c r="K3" s="1" t="b">
        <v>1</v>
      </c>
      <c r="L3" s="6">
        <v>0.97971602434077076</v>
      </c>
      <c r="M3" s="6">
        <v>2.0283975659229209E-2</v>
      </c>
      <c r="N3" s="6">
        <v>0</v>
      </c>
    </row>
    <row r="4" spans="1:14" x14ac:dyDescent="0.25">
      <c r="A4" s="1">
        <v>11372566564</v>
      </c>
      <c r="B4" s="1">
        <v>2026352035</v>
      </c>
      <c r="C4" s="2">
        <v>42471</v>
      </c>
      <c r="D4" s="1">
        <v>2</v>
      </c>
      <c r="E4" s="1" t="s">
        <v>17</v>
      </c>
      <c r="F4" s="1" t="s">
        <v>11</v>
      </c>
      <c r="G4" s="3">
        <v>0.8666666666666667</v>
      </c>
      <c r="H4" s="3">
        <v>0.2451388888888888</v>
      </c>
      <c r="I4" s="1">
        <v>546</v>
      </c>
      <c r="J4" s="1">
        <v>9.1</v>
      </c>
      <c r="K4" s="1" t="b">
        <v>1</v>
      </c>
      <c r="L4" s="6">
        <v>0.92124542124542108</v>
      </c>
      <c r="M4" s="6">
        <v>7.6923076923076927E-2</v>
      </c>
      <c r="N4" s="6">
        <v>0.01</v>
      </c>
    </row>
    <row r="5" spans="1:14" x14ac:dyDescent="0.25">
      <c r="A5" s="1">
        <v>11372617693</v>
      </c>
      <c r="B5" s="1">
        <v>6962181067</v>
      </c>
      <c r="C5" s="2">
        <v>42472</v>
      </c>
      <c r="D5" s="1">
        <v>3</v>
      </c>
      <c r="E5" s="1" t="s">
        <v>11</v>
      </c>
      <c r="F5" s="1" t="s">
        <v>11</v>
      </c>
      <c r="G5" s="3">
        <v>1.6319444444444553E-2</v>
      </c>
      <c r="H5" s="3">
        <v>0.28437500000000004</v>
      </c>
      <c r="I5" s="1">
        <v>387</v>
      </c>
      <c r="J5" s="1">
        <v>6.45</v>
      </c>
      <c r="K5" s="1" t="b">
        <v>0</v>
      </c>
      <c r="L5" s="6">
        <v>0.94573643410852715</v>
      </c>
      <c r="M5" s="6">
        <v>4.6511627906976744E-2</v>
      </c>
      <c r="N5" s="6">
        <v>0.03</v>
      </c>
    </row>
    <row r="6" spans="1:14" x14ac:dyDescent="0.25">
      <c r="A6" s="1">
        <v>11373088895</v>
      </c>
      <c r="B6" s="1">
        <v>8378563200</v>
      </c>
      <c r="C6" s="2">
        <v>42471</v>
      </c>
      <c r="D6" s="1">
        <v>2</v>
      </c>
      <c r="E6" s="1" t="s">
        <v>17</v>
      </c>
      <c r="F6" s="1" t="s">
        <v>11</v>
      </c>
      <c r="G6" s="3">
        <v>0.92986111111111103</v>
      </c>
      <c r="H6" s="3">
        <v>0.17638888888888893</v>
      </c>
      <c r="I6" s="1">
        <v>356</v>
      </c>
      <c r="J6" s="1">
        <v>5.9333333333333336</v>
      </c>
      <c r="K6" s="1" t="b">
        <v>1</v>
      </c>
      <c r="L6" s="6">
        <v>0.949438202247191</v>
      </c>
      <c r="M6" s="6">
        <v>4.49438202247191E-2</v>
      </c>
      <c r="N6" s="6">
        <v>0.02</v>
      </c>
    </row>
    <row r="7" spans="1:14" x14ac:dyDescent="0.25">
      <c r="A7" s="1">
        <v>11374744422</v>
      </c>
      <c r="B7" s="1">
        <v>4445114986</v>
      </c>
      <c r="C7" s="2">
        <v>42472</v>
      </c>
      <c r="D7" s="1">
        <v>3</v>
      </c>
      <c r="E7" s="1" t="s">
        <v>11</v>
      </c>
      <c r="F7" s="1" t="s">
        <v>11</v>
      </c>
      <c r="G7" s="3">
        <v>7.2222222222222188E-2</v>
      </c>
      <c r="H7" s="3">
        <v>0.30208333333333326</v>
      </c>
      <c r="I7" s="1">
        <v>332</v>
      </c>
      <c r="J7" s="1">
        <v>5.5333333333333332</v>
      </c>
      <c r="K7" s="1" t="b">
        <v>0</v>
      </c>
      <c r="L7" s="6">
        <v>0.92771084337349397</v>
      </c>
      <c r="M7" s="6">
        <v>5.4216867469879519E-2</v>
      </c>
      <c r="N7" s="6">
        <v>0.06</v>
      </c>
    </row>
    <row r="8" spans="1:14" x14ac:dyDescent="0.25">
      <c r="A8" s="1">
        <v>11374768075</v>
      </c>
      <c r="B8" s="1">
        <v>1927972279</v>
      </c>
      <c r="C8" s="2">
        <v>42472</v>
      </c>
      <c r="D8" s="1">
        <v>3</v>
      </c>
      <c r="E8" s="1" t="s">
        <v>11</v>
      </c>
      <c r="F8" s="1" t="s">
        <v>11</v>
      </c>
      <c r="G8" s="3">
        <v>0.26875000000000004</v>
      </c>
      <c r="H8" s="3">
        <v>0.35763888888888884</v>
      </c>
      <c r="I8" s="1">
        <v>129</v>
      </c>
      <c r="J8" s="1">
        <v>2.15</v>
      </c>
      <c r="K8" s="1" t="b">
        <v>0</v>
      </c>
      <c r="L8" s="6">
        <v>0.9534883720930234</v>
      </c>
      <c r="M8" s="6">
        <v>4.6511627906976744E-2</v>
      </c>
      <c r="N8" s="6">
        <v>0</v>
      </c>
    </row>
    <row r="9" spans="1:14" x14ac:dyDescent="0.25">
      <c r="A9" s="1">
        <v>11374876178</v>
      </c>
      <c r="B9" s="1">
        <v>7086361926</v>
      </c>
      <c r="C9" s="2">
        <v>42471</v>
      </c>
      <c r="D9" s="1">
        <v>2</v>
      </c>
      <c r="E9" s="1" t="s">
        <v>17</v>
      </c>
      <c r="F9" s="1" t="s">
        <v>11</v>
      </c>
      <c r="G9" s="3">
        <v>0.92465277777777777</v>
      </c>
      <c r="H9" s="3">
        <v>0.2885416666666667</v>
      </c>
      <c r="I9" s="1">
        <v>525</v>
      </c>
      <c r="J9" s="1">
        <v>8.75</v>
      </c>
      <c r="K9" s="1" t="b">
        <v>1</v>
      </c>
      <c r="L9" s="6">
        <v>0.97904761904761906</v>
      </c>
      <c r="M9" s="6">
        <v>1.7142857142857144E-2</v>
      </c>
      <c r="N9" s="6">
        <v>0.02</v>
      </c>
    </row>
    <row r="10" spans="1:14" x14ac:dyDescent="0.25">
      <c r="A10" s="1">
        <v>11375666612</v>
      </c>
      <c r="B10" s="1">
        <v>8792009665</v>
      </c>
      <c r="C10" s="2">
        <v>42472</v>
      </c>
      <c r="D10" s="1">
        <v>3</v>
      </c>
      <c r="E10" s="1" t="s">
        <v>11</v>
      </c>
      <c r="F10" s="1" t="s">
        <v>11</v>
      </c>
      <c r="G10" s="3">
        <v>7.7083333333333393E-2</v>
      </c>
      <c r="H10" s="3">
        <v>0.41874999999999996</v>
      </c>
      <c r="I10" s="1">
        <v>493</v>
      </c>
      <c r="J10" s="1">
        <v>8.2166666666666668</v>
      </c>
      <c r="K10" s="1" t="b">
        <v>0</v>
      </c>
      <c r="L10" s="6">
        <v>0.92900608519269778</v>
      </c>
      <c r="M10" s="6">
        <v>6.4908722109533468E-2</v>
      </c>
      <c r="N10" s="6">
        <v>0.03</v>
      </c>
    </row>
    <row r="11" spans="1:14" x14ac:dyDescent="0.25">
      <c r="A11" s="1">
        <v>11375838887</v>
      </c>
      <c r="B11" s="1">
        <v>4020332650</v>
      </c>
      <c r="C11" s="2">
        <v>42471</v>
      </c>
      <c r="D11" s="1">
        <v>2</v>
      </c>
      <c r="E11" s="1" t="s">
        <v>17</v>
      </c>
      <c r="F11" s="1" t="s">
        <v>11</v>
      </c>
      <c r="G11" s="3">
        <v>0.88680555555555562</v>
      </c>
      <c r="H11" s="3">
        <v>0.26180555555555562</v>
      </c>
      <c r="I11" s="1">
        <v>541</v>
      </c>
      <c r="J11" s="1">
        <v>9.0166666666666675</v>
      </c>
      <c r="K11" s="1" t="b">
        <v>1</v>
      </c>
      <c r="L11" s="6">
        <v>0.92606284658040661</v>
      </c>
      <c r="M11" s="6">
        <v>6.0998151571164512E-2</v>
      </c>
      <c r="N11" s="6">
        <v>7.0000000000000007E-2</v>
      </c>
    </row>
    <row r="12" spans="1:14" x14ac:dyDescent="0.25">
      <c r="A12" s="1">
        <v>11375953477</v>
      </c>
      <c r="B12" s="1">
        <v>4445114986</v>
      </c>
      <c r="C12" s="2">
        <v>42472</v>
      </c>
      <c r="D12" s="1">
        <v>3</v>
      </c>
      <c r="E12" s="1" t="s">
        <v>11</v>
      </c>
      <c r="F12" s="1" t="s">
        <v>11</v>
      </c>
      <c r="G12" s="3">
        <v>0.38194444444444442</v>
      </c>
      <c r="H12" s="3">
        <v>0.46805555555555545</v>
      </c>
      <c r="I12" s="1">
        <v>125</v>
      </c>
      <c r="J12" s="1">
        <v>2.0833333333333335</v>
      </c>
      <c r="K12" s="1" t="b">
        <v>0</v>
      </c>
      <c r="L12" s="6">
        <v>0.96799999999999997</v>
      </c>
      <c r="M12" s="6">
        <v>3.2000000000000001E-2</v>
      </c>
      <c r="N12" s="6">
        <v>0</v>
      </c>
    </row>
    <row r="13" spans="1:14" x14ac:dyDescent="0.25">
      <c r="A13" s="1">
        <v>11376097379</v>
      </c>
      <c r="B13" s="1">
        <v>3977333714</v>
      </c>
      <c r="C13" s="2">
        <v>42472</v>
      </c>
      <c r="D13" s="1">
        <v>3</v>
      </c>
      <c r="E13" s="1" t="s">
        <v>11</v>
      </c>
      <c r="F13" s="1" t="s">
        <v>11</v>
      </c>
      <c r="G13" s="3">
        <v>2.430555555555558E-2</v>
      </c>
      <c r="H13" s="3">
        <v>0.34930555555555554</v>
      </c>
      <c r="I13" s="1">
        <v>469</v>
      </c>
      <c r="J13" s="1">
        <v>7.8166666666666664</v>
      </c>
      <c r="K13" s="1" t="b">
        <v>0</v>
      </c>
      <c r="L13" s="6">
        <v>0.58422174840085284</v>
      </c>
      <c r="M13" s="6">
        <v>0.38805970149253727</v>
      </c>
      <c r="N13" s="6">
        <v>0.13</v>
      </c>
    </row>
    <row r="14" spans="1:14" x14ac:dyDescent="0.25">
      <c r="A14" s="1">
        <v>11376465497</v>
      </c>
      <c r="B14" s="1">
        <v>1927972279</v>
      </c>
      <c r="C14" s="2">
        <v>42472</v>
      </c>
      <c r="D14" s="1">
        <v>3</v>
      </c>
      <c r="E14" s="1" t="s">
        <v>11</v>
      </c>
      <c r="F14" s="1" t="s">
        <v>11</v>
      </c>
      <c r="G14" s="3">
        <v>0.48611111111111116</v>
      </c>
      <c r="H14" s="3">
        <v>0.59166666666666656</v>
      </c>
      <c r="I14" s="1">
        <v>153</v>
      </c>
      <c r="J14" s="1">
        <v>2.5499999999999998</v>
      </c>
      <c r="K14" s="1" t="b">
        <v>0</v>
      </c>
      <c r="L14" s="6">
        <v>0.94117647058823517</v>
      </c>
      <c r="M14" s="6">
        <v>5.2287581699346407E-2</v>
      </c>
      <c r="N14" s="6">
        <v>0.01</v>
      </c>
    </row>
    <row r="15" spans="1:14" x14ac:dyDescent="0.25">
      <c r="A15" s="1">
        <v>11376928526</v>
      </c>
      <c r="B15" s="1">
        <v>5577150313</v>
      </c>
      <c r="C15" s="2">
        <v>42471</v>
      </c>
      <c r="D15" s="1">
        <v>2</v>
      </c>
      <c r="E15" s="1" t="s">
        <v>17</v>
      </c>
      <c r="F15" s="1" t="s">
        <v>11</v>
      </c>
      <c r="G15" s="3">
        <v>0.94513888888888897</v>
      </c>
      <c r="H15" s="3">
        <v>0.24861111111111112</v>
      </c>
      <c r="I15" s="1">
        <v>438</v>
      </c>
      <c r="J15" s="1">
        <v>7.3</v>
      </c>
      <c r="K15" s="1" t="b">
        <v>1</v>
      </c>
      <c r="L15" s="6">
        <v>0.95662100456621013</v>
      </c>
      <c r="M15" s="6">
        <v>3.8812785388127859E-2</v>
      </c>
      <c r="N15" s="6">
        <v>0.02</v>
      </c>
    </row>
    <row r="16" spans="1:14" x14ac:dyDescent="0.25">
      <c r="A16" s="1">
        <v>11379793908</v>
      </c>
      <c r="B16" s="1">
        <v>4702921684</v>
      </c>
      <c r="C16" s="2">
        <v>42471</v>
      </c>
      <c r="D16" s="1">
        <v>2</v>
      </c>
      <c r="E16" s="1" t="s">
        <v>17</v>
      </c>
      <c r="F16" s="1" t="s">
        <v>11</v>
      </c>
      <c r="G16" s="3">
        <v>0.96493055555555562</v>
      </c>
      <c r="H16" s="3">
        <v>0.26909722222222232</v>
      </c>
      <c r="I16" s="1">
        <v>439</v>
      </c>
      <c r="J16" s="1">
        <v>7.3166666666666664</v>
      </c>
      <c r="K16" s="1" t="b">
        <v>1</v>
      </c>
      <c r="L16" s="6">
        <v>0.96810933940774491</v>
      </c>
      <c r="M16" s="6">
        <v>3.1890660592255128E-2</v>
      </c>
      <c r="N16" s="6">
        <v>0</v>
      </c>
    </row>
    <row r="17" spans="1:14" x14ac:dyDescent="0.25">
      <c r="A17" s="1">
        <v>11380564589</v>
      </c>
      <c r="B17" s="1">
        <v>1503960366</v>
      </c>
      <c r="C17" s="2">
        <v>42472</v>
      </c>
      <c r="D17" s="1">
        <v>3</v>
      </c>
      <c r="E17" s="1" t="s">
        <v>11</v>
      </c>
      <c r="F17" s="1" t="s">
        <v>11</v>
      </c>
      <c r="G17" s="3">
        <v>0.11631944444444442</v>
      </c>
      <c r="H17" s="3">
        <v>0.35590277777777768</v>
      </c>
      <c r="I17" s="1">
        <v>346</v>
      </c>
      <c r="J17" s="1">
        <v>5.7666666666666666</v>
      </c>
      <c r="K17" s="1" t="b">
        <v>0</v>
      </c>
      <c r="L17" s="6">
        <v>0.94508670520231219</v>
      </c>
      <c r="M17" s="6">
        <v>3.7572254335260118E-2</v>
      </c>
      <c r="N17" s="6">
        <v>0.06</v>
      </c>
    </row>
    <row r="18" spans="1:14" x14ac:dyDescent="0.25">
      <c r="A18" s="1">
        <v>11382294591</v>
      </c>
      <c r="B18" s="1">
        <v>2026352035</v>
      </c>
      <c r="C18" s="2">
        <v>42472</v>
      </c>
      <c r="D18" s="1">
        <v>3</v>
      </c>
      <c r="E18" s="1" t="s">
        <v>11</v>
      </c>
      <c r="F18" s="1" t="s">
        <v>12</v>
      </c>
      <c r="G18" s="3">
        <v>0.86944444444444446</v>
      </c>
      <c r="H18" s="3">
        <v>0.26111111111111107</v>
      </c>
      <c r="I18" s="1">
        <v>565</v>
      </c>
      <c r="J18" s="1">
        <v>9.4166666666666661</v>
      </c>
      <c r="K18" s="1" t="b">
        <v>1</v>
      </c>
      <c r="L18" s="6">
        <v>0.93982300884955761</v>
      </c>
      <c r="M18" s="6">
        <v>5.1327433628318583E-2</v>
      </c>
      <c r="N18" s="6">
        <v>0.05</v>
      </c>
    </row>
    <row r="19" spans="1:14" x14ac:dyDescent="0.25">
      <c r="A19">
        <v>11382763276</v>
      </c>
      <c r="B19">
        <v>8378563200</v>
      </c>
      <c r="C19" s="2">
        <v>42472</v>
      </c>
      <c r="D19">
        <v>3</v>
      </c>
      <c r="E19" s="1" t="s">
        <v>11</v>
      </c>
      <c r="F19" s="1" t="s">
        <v>12</v>
      </c>
      <c r="G19" s="3">
        <v>0.84340277777777772</v>
      </c>
      <c r="H19" s="3">
        <v>0.10312499999999991</v>
      </c>
      <c r="I19">
        <v>375</v>
      </c>
      <c r="J19">
        <v>6.25</v>
      </c>
      <c r="K19" t="b">
        <v>1</v>
      </c>
      <c r="L19" s="6">
        <v>0.90933333333333333</v>
      </c>
      <c r="M19" s="6">
        <v>9.0666666666666673E-2</v>
      </c>
      <c r="N19" s="6">
        <v>0</v>
      </c>
    </row>
    <row r="20" spans="1:14" x14ac:dyDescent="0.25">
      <c r="A20">
        <v>11382763277</v>
      </c>
      <c r="B20">
        <v>8378563200</v>
      </c>
      <c r="C20" s="2">
        <v>42473</v>
      </c>
      <c r="D20">
        <v>4</v>
      </c>
      <c r="E20" s="1" t="s">
        <v>12</v>
      </c>
      <c r="F20" s="1" t="s">
        <v>12</v>
      </c>
      <c r="G20" s="3">
        <v>0.10555555555555562</v>
      </c>
      <c r="H20" s="3">
        <v>0.1826388888888888</v>
      </c>
      <c r="I20">
        <v>112</v>
      </c>
      <c r="J20">
        <v>1.8666666666666667</v>
      </c>
      <c r="K20" t="b">
        <v>0</v>
      </c>
      <c r="L20" s="6">
        <v>0.9464285714285714</v>
      </c>
      <c r="M20" s="6">
        <v>1.7857142857142856E-2</v>
      </c>
      <c r="N20" s="6">
        <v>0.04</v>
      </c>
    </row>
    <row r="21" spans="1:14" x14ac:dyDescent="0.25">
      <c r="A21">
        <v>11383276204</v>
      </c>
      <c r="B21">
        <v>3977333714</v>
      </c>
      <c r="C21" s="2">
        <v>42473</v>
      </c>
      <c r="D21">
        <v>4</v>
      </c>
      <c r="E21" s="1" t="s">
        <v>12</v>
      </c>
      <c r="F21" s="1" t="s">
        <v>12</v>
      </c>
      <c r="G21" s="3">
        <v>3.125E-2</v>
      </c>
      <c r="H21" s="3">
        <v>0.30486111111111103</v>
      </c>
      <c r="I21">
        <v>395</v>
      </c>
      <c r="J21">
        <v>6.583333333333333</v>
      </c>
      <c r="K21" t="b">
        <v>0</v>
      </c>
      <c r="L21" s="6">
        <v>0.67088607594936711</v>
      </c>
      <c r="M21" s="6">
        <v>0.3139240506329114</v>
      </c>
      <c r="N21" s="6">
        <v>0.06</v>
      </c>
    </row>
    <row r="22" spans="1:14" x14ac:dyDescent="0.25">
      <c r="A22">
        <v>11383389803</v>
      </c>
      <c r="B22">
        <v>6962181067</v>
      </c>
      <c r="C22" s="2">
        <v>42472</v>
      </c>
      <c r="D22">
        <v>3</v>
      </c>
      <c r="E22" s="1" t="s">
        <v>11</v>
      </c>
      <c r="F22" s="1" t="s">
        <v>12</v>
      </c>
      <c r="G22" s="3">
        <v>0.99722222222222223</v>
      </c>
      <c r="H22" s="3">
        <v>0.33680555555555558</v>
      </c>
      <c r="I22">
        <v>490</v>
      </c>
      <c r="J22">
        <v>8.1666666666666661</v>
      </c>
      <c r="K22" t="b">
        <v>1</v>
      </c>
      <c r="L22" s="6">
        <v>0.91428571428571426</v>
      </c>
      <c r="M22" s="6">
        <v>7.3469387755102047E-2</v>
      </c>
      <c r="N22" s="6">
        <v>0.06</v>
      </c>
    </row>
    <row r="23" spans="1:14" x14ac:dyDescent="0.25">
      <c r="A23">
        <v>11383698423</v>
      </c>
      <c r="B23">
        <v>4445114986</v>
      </c>
      <c r="C23" s="2">
        <v>42473</v>
      </c>
      <c r="D23">
        <v>4</v>
      </c>
      <c r="E23" s="1" t="s">
        <v>12</v>
      </c>
      <c r="F23" s="1" t="s">
        <v>12</v>
      </c>
      <c r="G23" s="3">
        <v>7.4305555555555625E-2</v>
      </c>
      <c r="H23" s="3">
        <v>0.29930555555555549</v>
      </c>
      <c r="I23">
        <v>325</v>
      </c>
      <c r="J23">
        <v>5.416666666666667</v>
      </c>
      <c r="K23" t="b">
        <v>0</v>
      </c>
      <c r="L23" s="6">
        <v>0.9015384615384614</v>
      </c>
      <c r="M23" s="6">
        <v>7.6923076923076927E-2</v>
      </c>
      <c r="N23" s="6">
        <v>7.0000000000000007E-2</v>
      </c>
    </row>
    <row r="24" spans="1:14" x14ac:dyDescent="0.25">
      <c r="A24">
        <v>11384336437</v>
      </c>
      <c r="B24">
        <v>1927972279</v>
      </c>
      <c r="C24" s="2">
        <v>42473</v>
      </c>
      <c r="D24">
        <v>4</v>
      </c>
      <c r="E24" s="1" t="s">
        <v>12</v>
      </c>
      <c r="F24" s="1" t="s">
        <v>12</v>
      </c>
      <c r="G24" s="3">
        <v>9.9305555555555536E-2</v>
      </c>
      <c r="H24" s="3">
        <v>0.39166666666666661</v>
      </c>
      <c r="I24">
        <v>422</v>
      </c>
      <c r="J24">
        <v>7.0333333333333332</v>
      </c>
      <c r="K24" t="b">
        <v>0</v>
      </c>
      <c r="L24" s="6">
        <v>0.94312796208530802</v>
      </c>
      <c r="M24" s="6">
        <v>4.0284360189573459E-2</v>
      </c>
      <c r="N24" s="6">
        <v>7.0000000000000007E-2</v>
      </c>
    </row>
    <row r="25" spans="1:14" x14ac:dyDescent="0.25">
      <c r="A25">
        <v>11384378592</v>
      </c>
      <c r="B25">
        <v>6962181067</v>
      </c>
      <c r="C25" s="2">
        <v>42473</v>
      </c>
      <c r="D25">
        <v>4</v>
      </c>
      <c r="E25" s="1" t="s">
        <v>12</v>
      </c>
      <c r="F25" s="1" t="s">
        <v>12</v>
      </c>
      <c r="G25" s="3">
        <v>0.36111111111111116</v>
      </c>
      <c r="H25" s="3">
        <v>0.40416666666666656</v>
      </c>
      <c r="I25">
        <v>63</v>
      </c>
      <c r="J25">
        <v>1.05</v>
      </c>
      <c r="K25" t="b">
        <v>0</v>
      </c>
      <c r="L25" s="6">
        <v>0.88888888888888884</v>
      </c>
      <c r="M25" s="6">
        <v>9.5238095238095233E-2</v>
      </c>
      <c r="N25" s="6">
        <v>0.01</v>
      </c>
    </row>
    <row r="26" spans="1:14" x14ac:dyDescent="0.25">
      <c r="A26">
        <v>11384442455</v>
      </c>
      <c r="B26">
        <v>6775888955</v>
      </c>
      <c r="C26" s="2">
        <v>42473</v>
      </c>
      <c r="D26">
        <v>4</v>
      </c>
      <c r="E26" s="1" t="s">
        <v>12</v>
      </c>
      <c r="F26" s="1" t="s">
        <v>12</v>
      </c>
      <c r="G26" s="3">
        <v>0.1177083333333333</v>
      </c>
      <c r="H26" s="3">
        <v>0.29756944444444455</v>
      </c>
      <c r="I26">
        <v>260</v>
      </c>
      <c r="J26">
        <v>4.333333333333333</v>
      </c>
      <c r="K26" t="b">
        <v>0</v>
      </c>
      <c r="L26" s="6">
        <v>0.90384615384615397</v>
      </c>
      <c r="M26" s="6">
        <v>6.5384615384615388E-2</v>
      </c>
      <c r="N26" s="6">
        <v>0.08</v>
      </c>
    </row>
    <row r="27" spans="1:14" x14ac:dyDescent="0.25">
      <c r="A27">
        <v>11384442649</v>
      </c>
      <c r="B27">
        <v>4702921684</v>
      </c>
      <c r="C27" s="2">
        <v>42472</v>
      </c>
      <c r="D27">
        <v>3</v>
      </c>
      <c r="E27" s="1" t="s">
        <v>11</v>
      </c>
      <c r="F27" s="1" t="s">
        <v>12</v>
      </c>
      <c r="G27" s="3">
        <v>0.95138888888888884</v>
      </c>
      <c r="H27" s="3">
        <v>9.7916666666666652E-2</v>
      </c>
      <c r="I27">
        <v>212</v>
      </c>
      <c r="J27">
        <v>3.5333333333333332</v>
      </c>
      <c r="K27" t="b">
        <v>1</v>
      </c>
      <c r="L27" s="6">
        <v>0.94339622641509435</v>
      </c>
      <c r="M27" s="6">
        <v>5.6603773584905662E-2</v>
      </c>
      <c r="N27" s="6">
        <v>0</v>
      </c>
    </row>
    <row r="28" spans="1:14" x14ac:dyDescent="0.25">
      <c r="A28">
        <v>11384442650</v>
      </c>
      <c r="B28">
        <v>4702921684</v>
      </c>
      <c r="C28" s="2">
        <v>42473</v>
      </c>
      <c r="D28">
        <v>4</v>
      </c>
      <c r="E28" s="1" t="s">
        <v>12</v>
      </c>
      <c r="F28" s="1" t="s">
        <v>12</v>
      </c>
      <c r="G28" s="3">
        <v>0.10555555555555562</v>
      </c>
      <c r="H28" s="3">
        <v>0.25625000000000009</v>
      </c>
      <c r="I28">
        <v>218</v>
      </c>
      <c r="J28">
        <v>3.6333333333333333</v>
      </c>
      <c r="K28" t="b">
        <v>0</v>
      </c>
      <c r="L28" s="6">
        <v>0.91743119266055051</v>
      </c>
      <c r="M28" s="6">
        <v>6.8807339449541288E-2</v>
      </c>
      <c r="N28" s="6">
        <v>0.03</v>
      </c>
    </row>
    <row r="29" spans="1:14" x14ac:dyDescent="0.25">
      <c r="A29">
        <v>11384782524</v>
      </c>
      <c r="B29">
        <v>7086361926</v>
      </c>
      <c r="C29" s="2">
        <v>42472</v>
      </c>
      <c r="D29">
        <v>3</v>
      </c>
      <c r="E29" s="1" t="s">
        <v>11</v>
      </c>
      <c r="F29" s="1" t="s">
        <v>12</v>
      </c>
      <c r="G29" s="3">
        <v>0.95833333333333326</v>
      </c>
      <c r="H29" s="3">
        <v>0.28055555555555545</v>
      </c>
      <c r="I29">
        <v>465</v>
      </c>
      <c r="J29">
        <v>7.75</v>
      </c>
      <c r="K29" t="b">
        <v>1</v>
      </c>
      <c r="L29" s="6">
        <v>0.96989247311827953</v>
      </c>
      <c r="M29" s="6">
        <v>2.7956989247311829E-2</v>
      </c>
      <c r="N29" s="6">
        <v>0.01</v>
      </c>
    </row>
    <row r="30" spans="1:14" x14ac:dyDescent="0.25">
      <c r="A30">
        <v>11385239921</v>
      </c>
      <c r="B30">
        <v>6962181067</v>
      </c>
      <c r="C30" s="2">
        <v>42473</v>
      </c>
      <c r="D30">
        <v>4</v>
      </c>
      <c r="E30" s="1" t="s">
        <v>12</v>
      </c>
      <c r="F30" s="1" t="s">
        <v>12</v>
      </c>
      <c r="G30" s="3">
        <v>0.4111111111111112</v>
      </c>
      <c r="H30" s="3">
        <v>0.49791666666666656</v>
      </c>
      <c r="I30">
        <v>126</v>
      </c>
      <c r="J30">
        <v>2.1</v>
      </c>
      <c r="K30" t="b">
        <v>0</v>
      </c>
      <c r="L30" s="6">
        <v>1</v>
      </c>
      <c r="M30" s="6">
        <v>0</v>
      </c>
      <c r="N30" s="6">
        <v>0</v>
      </c>
    </row>
    <row r="31" spans="1:14" x14ac:dyDescent="0.25">
      <c r="A31">
        <v>11385332302</v>
      </c>
      <c r="B31">
        <v>4445114986</v>
      </c>
      <c r="C31" s="2">
        <v>42473</v>
      </c>
      <c r="D31">
        <v>4</v>
      </c>
      <c r="E31" s="1" t="s">
        <v>12</v>
      </c>
      <c r="F31" s="1" t="s">
        <v>12</v>
      </c>
      <c r="G31" s="3">
        <v>0.39756944444444442</v>
      </c>
      <c r="H31" s="3">
        <v>0.453125</v>
      </c>
      <c r="I31">
        <v>81</v>
      </c>
      <c r="J31">
        <v>1.35</v>
      </c>
      <c r="K31" t="b">
        <v>0</v>
      </c>
      <c r="L31" s="6">
        <v>0.95061728395061729</v>
      </c>
      <c r="M31" s="6">
        <v>4.9382716049382713E-2</v>
      </c>
      <c r="N31" s="6">
        <v>0</v>
      </c>
    </row>
    <row r="32" spans="1:14" x14ac:dyDescent="0.25">
      <c r="A32">
        <v>11385348917</v>
      </c>
      <c r="B32">
        <v>8792009665</v>
      </c>
      <c r="C32" s="2">
        <v>42473</v>
      </c>
      <c r="D32">
        <v>4</v>
      </c>
      <c r="E32" s="1" t="s">
        <v>12</v>
      </c>
      <c r="F32" s="1" t="s">
        <v>12</v>
      </c>
      <c r="G32" s="3">
        <v>5.4166666666666696E-2</v>
      </c>
      <c r="H32" s="3">
        <v>0.43680555555555545</v>
      </c>
      <c r="I32">
        <v>552</v>
      </c>
      <c r="J32">
        <v>9.1999999999999993</v>
      </c>
      <c r="K32" t="b">
        <v>0</v>
      </c>
      <c r="L32" s="6">
        <v>0.9619565217391306</v>
      </c>
      <c r="M32" s="6">
        <v>3.2608695652173912E-2</v>
      </c>
      <c r="N32" s="6">
        <v>0.03</v>
      </c>
    </row>
    <row r="33" spans="1:14" x14ac:dyDescent="0.25">
      <c r="A33">
        <v>11385457746</v>
      </c>
      <c r="B33">
        <v>2347167796</v>
      </c>
      <c r="C33" s="2">
        <v>42472</v>
      </c>
      <c r="D33">
        <v>3</v>
      </c>
      <c r="E33" s="1" t="s">
        <v>11</v>
      </c>
      <c r="F33" s="1" t="s">
        <v>12</v>
      </c>
      <c r="G33" s="3">
        <v>0.92013888888888884</v>
      </c>
      <c r="H33" s="3">
        <v>0.28819444444444442</v>
      </c>
      <c r="I33">
        <v>531</v>
      </c>
      <c r="J33">
        <v>8.85</v>
      </c>
      <c r="K33" t="b">
        <v>1</v>
      </c>
      <c r="L33" s="6">
        <v>0.87947269303201503</v>
      </c>
      <c r="M33" s="6">
        <v>0.11299435028248588</v>
      </c>
      <c r="N33" s="6">
        <v>0.04</v>
      </c>
    </row>
    <row r="34" spans="1:14" x14ac:dyDescent="0.25">
      <c r="A34">
        <v>11386029591</v>
      </c>
      <c r="B34">
        <v>5577150313</v>
      </c>
      <c r="C34" s="2">
        <v>42472</v>
      </c>
      <c r="D34">
        <v>3</v>
      </c>
      <c r="E34" s="1" t="s">
        <v>11</v>
      </c>
      <c r="F34" s="1" t="s">
        <v>12</v>
      </c>
      <c r="G34" s="3">
        <v>0.92291666666666661</v>
      </c>
      <c r="H34" s="3">
        <v>0.24027777777777781</v>
      </c>
      <c r="I34">
        <v>458</v>
      </c>
      <c r="J34">
        <v>7.6333333333333337</v>
      </c>
      <c r="K34" t="b">
        <v>1</v>
      </c>
      <c r="L34" s="6">
        <v>0.94323144104803491</v>
      </c>
      <c r="M34" s="6">
        <v>5.0218340611353711E-2</v>
      </c>
      <c r="N34" s="6">
        <v>0.03</v>
      </c>
    </row>
    <row r="35" spans="1:14" x14ac:dyDescent="0.25">
      <c r="A35">
        <v>11388770715</v>
      </c>
      <c r="B35">
        <v>1503960366</v>
      </c>
      <c r="C35" s="2">
        <v>42473</v>
      </c>
      <c r="D35">
        <v>4</v>
      </c>
      <c r="E35" s="1" t="s">
        <v>12</v>
      </c>
      <c r="F35" s="1" t="s">
        <v>12</v>
      </c>
      <c r="G35" s="3">
        <v>0.13090277777777781</v>
      </c>
      <c r="H35" s="3">
        <v>0.34756944444444438</v>
      </c>
      <c r="I35">
        <v>313</v>
      </c>
      <c r="J35">
        <v>5.2166666666666668</v>
      </c>
      <c r="K35" t="b">
        <v>0</v>
      </c>
      <c r="L35" s="6">
        <v>0.92651757188498396</v>
      </c>
      <c r="M35" s="6">
        <v>3.5143769968051117E-2</v>
      </c>
      <c r="N35" s="6">
        <v>0.12</v>
      </c>
    </row>
    <row r="36" spans="1:14" x14ac:dyDescent="0.25">
      <c r="A36">
        <v>11388770716</v>
      </c>
      <c r="B36">
        <v>1503960366</v>
      </c>
      <c r="C36" s="2">
        <v>42473</v>
      </c>
      <c r="D36">
        <v>4</v>
      </c>
      <c r="E36" s="1" t="s">
        <v>12</v>
      </c>
      <c r="F36" s="1" t="s">
        <v>12</v>
      </c>
      <c r="G36" s="3">
        <v>0.84027777777777768</v>
      </c>
      <c r="H36" s="3">
        <v>0.90486111111111112</v>
      </c>
      <c r="I36">
        <v>94</v>
      </c>
      <c r="J36">
        <v>1.5666666666666667</v>
      </c>
      <c r="K36" t="b">
        <v>0</v>
      </c>
      <c r="L36" s="6">
        <v>1</v>
      </c>
      <c r="M36" s="6">
        <v>0</v>
      </c>
      <c r="N36" s="6">
        <v>0</v>
      </c>
    </row>
    <row r="37" spans="1:14" x14ac:dyDescent="0.25">
      <c r="A37">
        <v>11389080820</v>
      </c>
      <c r="B37">
        <v>3977333714</v>
      </c>
      <c r="C37" s="2">
        <v>42473</v>
      </c>
      <c r="D37">
        <v>4</v>
      </c>
      <c r="E37" s="1" t="s">
        <v>12</v>
      </c>
      <c r="F37" s="1" t="s">
        <v>12</v>
      </c>
      <c r="G37" s="3">
        <v>0.84826388888888893</v>
      </c>
      <c r="H37" s="3">
        <v>0.88993055555555545</v>
      </c>
      <c r="I37">
        <v>61</v>
      </c>
      <c r="J37">
        <v>1.0166666666666666</v>
      </c>
      <c r="K37" t="b">
        <v>0</v>
      </c>
      <c r="L37" s="6">
        <v>0.49180327868852458</v>
      </c>
      <c r="M37" s="6">
        <v>0.50819672131147542</v>
      </c>
      <c r="N37" s="6">
        <v>0</v>
      </c>
    </row>
    <row r="38" spans="1:14" x14ac:dyDescent="0.25">
      <c r="A38">
        <v>11390804844</v>
      </c>
      <c r="B38">
        <v>2347167796</v>
      </c>
      <c r="C38" s="2">
        <v>42473</v>
      </c>
      <c r="D38">
        <v>4</v>
      </c>
      <c r="E38" s="1" t="s">
        <v>12</v>
      </c>
      <c r="F38" s="1" t="s">
        <v>13</v>
      </c>
      <c r="G38" s="3">
        <v>0.9291666666666667</v>
      </c>
      <c r="H38" s="3">
        <v>0.26805555555555549</v>
      </c>
      <c r="I38">
        <v>489</v>
      </c>
      <c r="J38">
        <v>8.15</v>
      </c>
      <c r="K38" t="b">
        <v>1</v>
      </c>
      <c r="L38" s="6">
        <v>0.91002044989775055</v>
      </c>
      <c r="M38" s="6">
        <v>8.3844580777096112E-2</v>
      </c>
      <c r="N38" s="6">
        <v>0.03</v>
      </c>
    </row>
    <row r="39" spans="1:14" x14ac:dyDescent="0.25">
      <c r="A39">
        <v>11391082858</v>
      </c>
      <c r="B39">
        <v>6962181067</v>
      </c>
      <c r="C39" s="2">
        <v>42473</v>
      </c>
      <c r="D39">
        <v>4</v>
      </c>
      <c r="E39" s="1" t="s">
        <v>12</v>
      </c>
      <c r="F39" s="1" t="s">
        <v>13</v>
      </c>
      <c r="G39" s="3">
        <v>0.97048611111111116</v>
      </c>
      <c r="H39" s="3">
        <v>0.28576388888888893</v>
      </c>
      <c r="I39">
        <v>455</v>
      </c>
      <c r="J39">
        <v>7.583333333333333</v>
      </c>
      <c r="K39" t="b">
        <v>1</v>
      </c>
      <c r="L39" s="6">
        <v>0.94945054945054941</v>
      </c>
      <c r="M39" s="6">
        <v>3.7362637362637362E-2</v>
      </c>
      <c r="N39" s="6">
        <v>0.06</v>
      </c>
    </row>
    <row r="40" spans="1:14" x14ac:dyDescent="0.25">
      <c r="A40">
        <v>11391168707</v>
      </c>
      <c r="B40">
        <v>2026352035</v>
      </c>
      <c r="C40" s="2">
        <v>42473</v>
      </c>
      <c r="D40">
        <v>4</v>
      </c>
      <c r="E40" s="1" t="s">
        <v>12</v>
      </c>
      <c r="F40" s="1" t="s">
        <v>13</v>
      </c>
      <c r="G40" s="3">
        <v>0.88749999999999996</v>
      </c>
      <c r="H40" s="3">
        <v>0.28125</v>
      </c>
      <c r="I40">
        <v>568</v>
      </c>
      <c r="J40">
        <v>9.4666666666666668</v>
      </c>
      <c r="K40" t="b">
        <v>1</v>
      </c>
      <c r="L40" s="6">
        <v>0.95950704225352113</v>
      </c>
      <c r="M40" s="6">
        <v>3.345070422535211E-2</v>
      </c>
      <c r="N40" s="6">
        <v>0.04</v>
      </c>
    </row>
    <row r="41" spans="1:14" x14ac:dyDescent="0.25">
      <c r="A41">
        <v>11391590098</v>
      </c>
      <c r="B41">
        <v>8378563200</v>
      </c>
      <c r="C41" s="2">
        <v>42473</v>
      </c>
      <c r="D41">
        <v>4</v>
      </c>
      <c r="E41" s="1" t="s">
        <v>12</v>
      </c>
      <c r="F41" s="1" t="s">
        <v>13</v>
      </c>
      <c r="G41" s="3">
        <v>0.86111111111111116</v>
      </c>
      <c r="H41" s="3">
        <v>0.17638888888888893</v>
      </c>
      <c r="I41">
        <v>455</v>
      </c>
      <c r="J41">
        <v>7.583333333333333</v>
      </c>
      <c r="K41" t="b">
        <v>1</v>
      </c>
      <c r="L41" s="6">
        <v>0.93186813186813189</v>
      </c>
      <c r="M41" s="6">
        <v>6.1538461538461542E-2</v>
      </c>
      <c r="N41" s="6">
        <v>0.03</v>
      </c>
    </row>
    <row r="42" spans="1:14" x14ac:dyDescent="0.25">
      <c r="A42">
        <v>11392223003</v>
      </c>
      <c r="B42">
        <v>6962181067</v>
      </c>
      <c r="C42" s="2">
        <v>42474</v>
      </c>
      <c r="D42">
        <v>5</v>
      </c>
      <c r="E42" s="1" t="s">
        <v>13</v>
      </c>
      <c r="F42" s="1" t="s">
        <v>13</v>
      </c>
      <c r="G42" s="3">
        <v>0.28680555555555554</v>
      </c>
      <c r="H42" s="3">
        <v>0.34166666666666656</v>
      </c>
      <c r="I42">
        <v>80</v>
      </c>
      <c r="J42">
        <v>1.3333333333333333</v>
      </c>
      <c r="K42" t="b">
        <v>0</v>
      </c>
      <c r="L42" s="6">
        <v>0.95</v>
      </c>
      <c r="M42" s="6">
        <v>0.05</v>
      </c>
      <c r="N42" s="6">
        <v>0</v>
      </c>
    </row>
    <row r="43" spans="1:14" x14ac:dyDescent="0.25">
      <c r="A43">
        <v>11392839696</v>
      </c>
      <c r="B43">
        <v>4702921684</v>
      </c>
      <c r="C43" s="2">
        <v>42473</v>
      </c>
      <c r="D43">
        <v>4</v>
      </c>
      <c r="E43" s="1" t="s">
        <v>12</v>
      </c>
      <c r="F43" s="1" t="s">
        <v>13</v>
      </c>
      <c r="G43" s="3">
        <v>0.96909722222222228</v>
      </c>
      <c r="H43" s="3">
        <v>0.25659722222222214</v>
      </c>
      <c r="I43">
        <v>415</v>
      </c>
      <c r="J43">
        <v>6.916666666666667</v>
      </c>
      <c r="K43" t="b">
        <v>1</v>
      </c>
      <c r="L43" s="6">
        <v>0.92530120481927713</v>
      </c>
      <c r="M43" s="6">
        <v>7.4698795180722893E-2</v>
      </c>
      <c r="N43" s="6">
        <v>0</v>
      </c>
    </row>
    <row r="44" spans="1:14" x14ac:dyDescent="0.25">
      <c r="A44">
        <v>11393314816</v>
      </c>
      <c r="B44">
        <v>7086361926</v>
      </c>
      <c r="C44" s="2">
        <v>42473</v>
      </c>
      <c r="D44">
        <v>4</v>
      </c>
      <c r="E44" s="1" t="s">
        <v>12</v>
      </c>
      <c r="F44" s="1" t="s">
        <v>13</v>
      </c>
      <c r="G44" s="3">
        <v>0.94513888888888897</v>
      </c>
      <c r="H44" s="3">
        <v>0.27499999999999991</v>
      </c>
      <c r="I44">
        <v>476</v>
      </c>
      <c r="J44">
        <v>7.9333333333333336</v>
      </c>
      <c r="K44" t="b">
        <v>1</v>
      </c>
      <c r="L44" s="6">
        <v>0.99159663865546221</v>
      </c>
      <c r="M44" s="6">
        <v>8.4033613445378148E-3</v>
      </c>
      <c r="N44" s="6">
        <v>0</v>
      </c>
    </row>
    <row r="45" spans="1:14" x14ac:dyDescent="0.25">
      <c r="A45">
        <v>11393617328</v>
      </c>
      <c r="B45">
        <v>5553957443</v>
      </c>
      <c r="C45" s="2">
        <v>42473</v>
      </c>
      <c r="D45">
        <v>4</v>
      </c>
      <c r="E45" s="1" t="s">
        <v>12</v>
      </c>
      <c r="F45" s="1" t="s">
        <v>12</v>
      </c>
      <c r="G45" s="3">
        <v>1.3541666666666563E-2</v>
      </c>
      <c r="H45" s="3">
        <v>0.30729166666666674</v>
      </c>
      <c r="I45">
        <v>424</v>
      </c>
      <c r="J45">
        <v>7.0666666666666664</v>
      </c>
      <c r="K45" t="b">
        <v>0</v>
      </c>
      <c r="L45" s="6">
        <v>0.93632075471698117</v>
      </c>
      <c r="M45" s="6">
        <v>5.4245283018867926E-2</v>
      </c>
      <c r="N45" s="6">
        <v>0.04</v>
      </c>
    </row>
    <row r="46" spans="1:14" x14ac:dyDescent="0.25">
      <c r="A46">
        <v>11393617329</v>
      </c>
      <c r="B46">
        <v>5553957443</v>
      </c>
      <c r="C46" s="2">
        <v>42473</v>
      </c>
      <c r="D46">
        <v>4</v>
      </c>
      <c r="E46" s="1" t="s">
        <v>12</v>
      </c>
      <c r="F46" s="1" t="s">
        <v>12</v>
      </c>
      <c r="G46" s="3">
        <v>0.52326388888888897</v>
      </c>
      <c r="H46" s="3">
        <v>0.56701388888888893</v>
      </c>
      <c r="I46">
        <v>64</v>
      </c>
      <c r="J46">
        <v>1.0666666666666667</v>
      </c>
      <c r="K46" t="b">
        <v>0</v>
      </c>
      <c r="L46" s="6">
        <v>0.90625</v>
      </c>
      <c r="M46" s="6">
        <v>7.8125E-2</v>
      </c>
      <c r="N46" s="6">
        <v>0.01</v>
      </c>
    </row>
    <row r="47" spans="1:14" x14ac:dyDescent="0.25">
      <c r="A47">
        <v>11393617330</v>
      </c>
      <c r="B47">
        <v>5553957443</v>
      </c>
      <c r="C47" s="2">
        <v>42473</v>
      </c>
      <c r="D47">
        <v>4</v>
      </c>
      <c r="E47" s="1" t="s">
        <v>12</v>
      </c>
      <c r="F47" s="1" t="s">
        <v>13</v>
      </c>
      <c r="G47" s="3">
        <v>0.94548611111111103</v>
      </c>
      <c r="H47" s="3">
        <v>0.23506944444444455</v>
      </c>
      <c r="I47">
        <v>418</v>
      </c>
      <c r="J47">
        <v>6.9666666666666668</v>
      </c>
      <c r="K47" t="b">
        <v>1</v>
      </c>
      <c r="L47" s="6">
        <v>0.85406698564593297</v>
      </c>
      <c r="M47" s="6">
        <v>0.13875598086124402</v>
      </c>
      <c r="N47" s="6">
        <v>0.03</v>
      </c>
    </row>
    <row r="48" spans="1:14" x14ac:dyDescent="0.25">
      <c r="A48">
        <v>11393928506</v>
      </c>
      <c r="B48">
        <v>3977333714</v>
      </c>
      <c r="C48" s="2">
        <v>42474</v>
      </c>
      <c r="D48">
        <v>5</v>
      </c>
      <c r="E48" s="1" t="s">
        <v>13</v>
      </c>
      <c r="F48" s="1" t="s">
        <v>13</v>
      </c>
      <c r="G48" s="3">
        <v>6.5972222222222321E-2</v>
      </c>
      <c r="H48" s="3">
        <v>0.34097222222222223</v>
      </c>
      <c r="I48">
        <v>397</v>
      </c>
      <c r="J48">
        <v>6.6166666666666663</v>
      </c>
      <c r="K48" t="b">
        <v>0</v>
      </c>
      <c r="L48" s="6">
        <v>0.73299748110831231</v>
      </c>
      <c r="M48" s="6">
        <v>0.25440806045340053</v>
      </c>
      <c r="N48" s="6">
        <v>0.05</v>
      </c>
    </row>
    <row r="49" spans="1:14" x14ac:dyDescent="0.25">
      <c r="A49">
        <v>11394064504</v>
      </c>
      <c r="B49">
        <v>4445114986</v>
      </c>
      <c r="C49" s="2">
        <v>42474</v>
      </c>
      <c r="D49">
        <v>5</v>
      </c>
      <c r="E49" s="1" t="s">
        <v>13</v>
      </c>
      <c r="F49" s="1" t="s">
        <v>13</v>
      </c>
      <c r="G49" s="3">
        <v>0.12847222222222232</v>
      </c>
      <c r="H49" s="3">
        <v>0.46944444444444455</v>
      </c>
      <c r="I49">
        <v>492</v>
      </c>
      <c r="J49">
        <v>8.1999999999999993</v>
      </c>
      <c r="K49" t="b">
        <v>0</v>
      </c>
      <c r="L49" s="6">
        <v>0.89634146341463428</v>
      </c>
      <c r="M49" s="6">
        <v>9.7560975609756101E-2</v>
      </c>
      <c r="N49" s="6">
        <v>0.03</v>
      </c>
    </row>
    <row r="50" spans="1:14" x14ac:dyDescent="0.25">
      <c r="A50">
        <v>11397216255</v>
      </c>
      <c r="B50">
        <v>6775888955</v>
      </c>
      <c r="C50" s="2">
        <v>42474</v>
      </c>
      <c r="D50">
        <v>5</v>
      </c>
      <c r="E50" s="1" t="s">
        <v>13</v>
      </c>
      <c r="F50" s="1" t="s">
        <v>14</v>
      </c>
      <c r="G50" s="3">
        <v>0.9951388888888888</v>
      </c>
      <c r="H50" s="3">
        <v>0.30069444444444438</v>
      </c>
      <c r="I50">
        <v>441</v>
      </c>
      <c r="J50">
        <v>7.35</v>
      </c>
      <c r="K50" t="b">
        <v>1</v>
      </c>
      <c r="L50" s="6">
        <v>0.95918367346938771</v>
      </c>
      <c r="M50" s="6">
        <v>2.9478458049886625E-2</v>
      </c>
      <c r="N50" s="6">
        <v>0.05</v>
      </c>
    </row>
    <row r="51" spans="1:14" x14ac:dyDescent="0.25">
      <c r="A51">
        <v>11398452309</v>
      </c>
      <c r="B51">
        <v>4445114986</v>
      </c>
      <c r="C51" s="2">
        <v>42475</v>
      </c>
      <c r="D51">
        <v>6</v>
      </c>
      <c r="E51" s="1" t="s">
        <v>14</v>
      </c>
      <c r="F51" s="1" t="s">
        <v>14</v>
      </c>
      <c r="G51" s="3">
        <v>2.430555555555558E-2</v>
      </c>
      <c r="H51" s="3">
        <v>7.2222222222222188E-2</v>
      </c>
      <c r="I51">
        <v>70</v>
      </c>
      <c r="J51">
        <v>1.1666666666666667</v>
      </c>
      <c r="K51" t="b">
        <v>0</v>
      </c>
      <c r="L51" s="6">
        <v>0.87142857142857155</v>
      </c>
      <c r="M51" s="6">
        <v>8.5714285714285715E-2</v>
      </c>
      <c r="N51" s="6">
        <v>0.03</v>
      </c>
    </row>
    <row r="52" spans="1:14" x14ac:dyDescent="0.25">
      <c r="A52">
        <v>11398575572</v>
      </c>
      <c r="B52">
        <v>1927972279</v>
      </c>
      <c r="C52" s="2">
        <v>42474</v>
      </c>
      <c r="D52">
        <v>5</v>
      </c>
      <c r="E52" s="1" t="s">
        <v>13</v>
      </c>
      <c r="F52" s="1" t="s">
        <v>14</v>
      </c>
      <c r="G52" s="3">
        <v>0.96458333333333335</v>
      </c>
      <c r="H52" s="3">
        <v>0.16388888888888897</v>
      </c>
      <c r="I52">
        <v>288</v>
      </c>
      <c r="J52">
        <v>4.8</v>
      </c>
      <c r="K52" t="b">
        <v>1</v>
      </c>
      <c r="L52" s="6">
        <v>0.94097222222222221</v>
      </c>
      <c r="M52" s="6">
        <v>5.9027777777777776E-2</v>
      </c>
      <c r="N52" s="6">
        <v>0</v>
      </c>
    </row>
    <row r="53" spans="1:14" x14ac:dyDescent="0.25">
      <c r="A53">
        <v>11399562896</v>
      </c>
      <c r="B53">
        <v>6962181067</v>
      </c>
      <c r="C53" s="2">
        <v>42475</v>
      </c>
      <c r="D53">
        <v>6</v>
      </c>
      <c r="E53" s="1" t="s">
        <v>14</v>
      </c>
      <c r="F53" s="1" t="s">
        <v>14</v>
      </c>
      <c r="G53" s="3">
        <v>1.5972222222222276E-2</v>
      </c>
      <c r="H53" s="3">
        <v>0.28333333333333344</v>
      </c>
      <c r="I53">
        <v>386</v>
      </c>
      <c r="J53">
        <v>6.4333333333333336</v>
      </c>
      <c r="K53" t="b">
        <v>0</v>
      </c>
      <c r="L53" s="6">
        <v>0.95854922279792731</v>
      </c>
      <c r="M53" s="6">
        <v>3.6269430051813475E-2</v>
      </c>
      <c r="N53" s="6">
        <v>0.02</v>
      </c>
    </row>
    <row r="54" spans="1:14" x14ac:dyDescent="0.25">
      <c r="A54">
        <v>11399886313</v>
      </c>
      <c r="B54">
        <v>2026352035</v>
      </c>
      <c r="C54" s="2">
        <v>42474</v>
      </c>
      <c r="D54">
        <v>5</v>
      </c>
      <c r="E54" s="1" t="s">
        <v>13</v>
      </c>
      <c r="F54" s="1" t="s">
        <v>14</v>
      </c>
      <c r="G54" s="3">
        <v>0.87222222222222223</v>
      </c>
      <c r="H54" s="3">
        <v>0.26944444444444438</v>
      </c>
      <c r="I54">
        <v>573</v>
      </c>
      <c r="J54">
        <v>9.5500000000000007</v>
      </c>
      <c r="K54" t="b">
        <v>1</v>
      </c>
      <c r="L54" s="6">
        <v>0.91273996509598587</v>
      </c>
      <c r="M54" s="6">
        <v>7.1553228621291445E-2</v>
      </c>
      <c r="N54" s="6">
        <v>0.09</v>
      </c>
    </row>
    <row r="55" spans="1:14" x14ac:dyDescent="0.25">
      <c r="A55">
        <v>11400023617</v>
      </c>
      <c r="B55">
        <v>8378563200</v>
      </c>
      <c r="C55" s="2">
        <v>42474</v>
      </c>
      <c r="D55">
        <v>5</v>
      </c>
      <c r="E55" s="1" t="s">
        <v>13</v>
      </c>
      <c r="F55" s="1" t="s">
        <v>14</v>
      </c>
      <c r="G55" s="3">
        <v>0.8833333333333333</v>
      </c>
      <c r="H55" s="3">
        <v>0.25277777777777777</v>
      </c>
      <c r="I55">
        <v>533</v>
      </c>
      <c r="J55">
        <v>8.8833333333333329</v>
      </c>
      <c r="K55" t="b">
        <v>1</v>
      </c>
      <c r="L55" s="6">
        <v>0.96247654784240155</v>
      </c>
      <c r="M55" s="6">
        <v>2.8142589118198873E-2</v>
      </c>
      <c r="N55" s="6">
        <v>0.05</v>
      </c>
    </row>
    <row r="56" spans="1:14" x14ac:dyDescent="0.25">
      <c r="A56">
        <v>11400668739</v>
      </c>
      <c r="B56">
        <v>6775888955</v>
      </c>
      <c r="C56" s="2">
        <v>42475</v>
      </c>
      <c r="D56">
        <v>6</v>
      </c>
      <c r="E56" s="1" t="s">
        <v>14</v>
      </c>
      <c r="F56" s="1" t="s">
        <v>14</v>
      </c>
      <c r="G56" s="3">
        <v>7.6388888888889728E-3</v>
      </c>
      <c r="H56" s="3">
        <v>0.28888888888888897</v>
      </c>
      <c r="I56">
        <v>406</v>
      </c>
      <c r="J56">
        <v>6.7666666666666666</v>
      </c>
      <c r="K56" t="b">
        <v>0</v>
      </c>
      <c r="L56" s="6">
        <v>0.96305418719211822</v>
      </c>
      <c r="M56" s="6">
        <v>2.7093596059113306E-2</v>
      </c>
      <c r="N56" s="6">
        <v>0.04</v>
      </c>
    </row>
    <row r="57" spans="1:14" x14ac:dyDescent="0.25">
      <c r="A57">
        <v>11401641693</v>
      </c>
      <c r="B57">
        <v>1927972279</v>
      </c>
      <c r="C57" s="2">
        <v>42475</v>
      </c>
      <c r="D57">
        <v>6</v>
      </c>
      <c r="E57" s="1" t="s">
        <v>14</v>
      </c>
      <c r="F57" s="1" t="s">
        <v>14</v>
      </c>
      <c r="G57" s="3">
        <v>0.22986111111111107</v>
      </c>
      <c r="H57" s="3">
        <v>0.37569444444444455</v>
      </c>
      <c r="I57">
        <v>211</v>
      </c>
      <c r="J57">
        <v>3.5166666666666666</v>
      </c>
      <c r="K57" t="b">
        <v>0</v>
      </c>
      <c r="L57" s="6">
        <v>0.96682464454976302</v>
      </c>
      <c r="M57" s="6">
        <v>3.3175355450236969E-2</v>
      </c>
      <c r="N57" s="6">
        <v>0</v>
      </c>
    </row>
    <row r="58" spans="1:14" x14ac:dyDescent="0.25">
      <c r="A58">
        <v>11402087310</v>
      </c>
      <c r="B58">
        <v>5553957443</v>
      </c>
      <c r="C58" s="2">
        <v>42474</v>
      </c>
      <c r="D58">
        <v>5</v>
      </c>
      <c r="E58" s="1" t="s">
        <v>13</v>
      </c>
      <c r="F58" s="1" t="s">
        <v>14</v>
      </c>
      <c r="G58" s="3">
        <v>0.96631944444444451</v>
      </c>
      <c r="H58" s="3">
        <v>0.24965277777777772</v>
      </c>
      <c r="I58">
        <v>409</v>
      </c>
      <c r="J58">
        <v>6.8166666666666664</v>
      </c>
      <c r="K58" t="b">
        <v>1</v>
      </c>
      <c r="L58" s="6">
        <v>0.92176039119804398</v>
      </c>
      <c r="M58" s="6">
        <v>7.090464547677261E-2</v>
      </c>
      <c r="N58" s="6">
        <v>0.03</v>
      </c>
    </row>
    <row r="59" spans="1:14" x14ac:dyDescent="0.25">
      <c r="A59">
        <v>11402134657</v>
      </c>
      <c r="B59">
        <v>4445114986</v>
      </c>
      <c r="C59" s="2">
        <v>42475</v>
      </c>
      <c r="D59">
        <v>6</v>
      </c>
      <c r="E59" s="1" t="s">
        <v>14</v>
      </c>
      <c r="F59" s="1" t="s">
        <v>14</v>
      </c>
      <c r="G59" s="3">
        <v>8.7499999999999911E-2</v>
      </c>
      <c r="H59" s="3">
        <v>0.30138888888888893</v>
      </c>
      <c r="I59">
        <v>309</v>
      </c>
      <c r="J59">
        <v>5.15</v>
      </c>
      <c r="K59" t="b">
        <v>0</v>
      </c>
      <c r="L59" s="6">
        <v>0.89320388349514557</v>
      </c>
      <c r="M59" s="6">
        <v>8.0906148867313926E-2</v>
      </c>
      <c r="N59" s="6">
        <v>0.08</v>
      </c>
    </row>
    <row r="60" spans="1:14" x14ac:dyDescent="0.25">
      <c r="A60">
        <v>11402209490</v>
      </c>
      <c r="B60">
        <v>7086361926</v>
      </c>
      <c r="C60" s="2">
        <v>42475</v>
      </c>
      <c r="D60">
        <v>6</v>
      </c>
      <c r="E60" s="1" t="s">
        <v>14</v>
      </c>
      <c r="F60" s="1" t="s">
        <v>14</v>
      </c>
      <c r="G60" s="3">
        <v>1.3194444444444509E-2</v>
      </c>
      <c r="H60" s="3">
        <v>0.28055555555555545</v>
      </c>
      <c r="I60">
        <v>386</v>
      </c>
      <c r="J60">
        <v>6.4333333333333336</v>
      </c>
      <c r="K60" t="b">
        <v>0</v>
      </c>
      <c r="L60" s="6">
        <v>0.97668393782383423</v>
      </c>
      <c r="M60" s="6">
        <v>2.072538860103627E-2</v>
      </c>
      <c r="N60" s="6">
        <v>0.01</v>
      </c>
    </row>
    <row r="61" spans="1:14" x14ac:dyDescent="0.25">
      <c r="A61">
        <v>11402582711</v>
      </c>
      <c r="B61">
        <v>3977333714</v>
      </c>
      <c r="C61" s="2">
        <v>42475</v>
      </c>
      <c r="D61">
        <v>6</v>
      </c>
      <c r="E61" s="1" t="s">
        <v>14</v>
      </c>
      <c r="F61" s="1" t="s">
        <v>14</v>
      </c>
      <c r="G61" s="3">
        <v>8.680555555555558E-2</v>
      </c>
      <c r="H61" s="3">
        <v>0.47222222222222232</v>
      </c>
      <c r="I61">
        <v>556</v>
      </c>
      <c r="J61">
        <v>9.2666666666666675</v>
      </c>
      <c r="K61" t="b">
        <v>0</v>
      </c>
      <c r="L61" s="6">
        <v>0.76258992805755388</v>
      </c>
      <c r="M61" s="6">
        <v>0.23381294964028776</v>
      </c>
      <c r="N61" s="6">
        <v>0.02</v>
      </c>
    </row>
    <row r="62" spans="1:14" x14ac:dyDescent="0.25">
      <c r="A62">
        <v>11402722600</v>
      </c>
      <c r="B62">
        <v>1503960366</v>
      </c>
      <c r="C62" s="2">
        <v>42475</v>
      </c>
      <c r="D62">
        <v>6</v>
      </c>
      <c r="E62" s="1" t="s">
        <v>14</v>
      </c>
      <c r="F62" s="1" t="s">
        <v>14</v>
      </c>
      <c r="G62" s="3">
        <v>0.12430555555555545</v>
      </c>
      <c r="H62" s="3">
        <v>0.43055555555555558</v>
      </c>
      <c r="I62">
        <v>442</v>
      </c>
      <c r="J62">
        <v>7.3666666666666663</v>
      </c>
      <c r="K62" t="b">
        <v>0</v>
      </c>
      <c r="L62" s="6">
        <v>0.9321266968325792</v>
      </c>
      <c r="M62" s="6">
        <v>4.9773755656108594E-2</v>
      </c>
      <c r="N62" s="6">
        <v>0.08</v>
      </c>
    </row>
    <row r="63" spans="1:14" x14ac:dyDescent="0.25">
      <c r="A63">
        <v>11403372987</v>
      </c>
      <c r="B63">
        <v>1844505072</v>
      </c>
      <c r="C63" s="2">
        <v>42475</v>
      </c>
      <c r="D63">
        <v>6</v>
      </c>
      <c r="E63" s="1" t="s">
        <v>14</v>
      </c>
      <c r="F63" s="1" t="s">
        <v>15</v>
      </c>
      <c r="G63" s="3">
        <v>0.84444444444444455</v>
      </c>
      <c r="H63" s="3">
        <v>0.51111111111111107</v>
      </c>
      <c r="I63">
        <v>961</v>
      </c>
      <c r="J63">
        <v>16.016666666666666</v>
      </c>
      <c r="K63" t="b">
        <v>1</v>
      </c>
      <c r="L63" s="6">
        <v>0.67013527575442244</v>
      </c>
      <c r="M63" s="6">
        <v>0.23829344432882413</v>
      </c>
      <c r="N63" s="6">
        <v>0.88</v>
      </c>
    </row>
    <row r="64" spans="1:14" x14ac:dyDescent="0.25">
      <c r="A64">
        <v>11403402175</v>
      </c>
      <c r="B64">
        <v>5577150313</v>
      </c>
      <c r="C64" s="2">
        <v>42473</v>
      </c>
      <c r="D64">
        <v>4</v>
      </c>
      <c r="E64" s="1" t="s">
        <v>12</v>
      </c>
      <c r="F64" s="1" t="s">
        <v>13</v>
      </c>
      <c r="G64" s="3">
        <v>0.8979166666666667</v>
      </c>
      <c r="H64" s="3">
        <v>0.24236111111111103</v>
      </c>
      <c r="I64">
        <v>497</v>
      </c>
      <c r="J64">
        <v>8.2833333333333332</v>
      </c>
      <c r="K64" t="b">
        <v>1</v>
      </c>
      <c r="L64" s="6">
        <v>0.95975855130784704</v>
      </c>
      <c r="M64" s="6">
        <v>3.0181086519114688E-2</v>
      </c>
      <c r="N64" s="6">
        <v>0.05</v>
      </c>
    </row>
    <row r="65" spans="1:14" x14ac:dyDescent="0.25">
      <c r="A65">
        <v>11403402176</v>
      </c>
      <c r="B65">
        <v>5577150313</v>
      </c>
      <c r="C65" s="2">
        <v>42474</v>
      </c>
      <c r="D65">
        <v>5</v>
      </c>
      <c r="E65" s="1" t="s">
        <v>13</v>
      </c>
      <c r="F65" s="1" t="s">
        <v>14</v>
      </c>
      <c r="G65" s="3">
        <v>0.92812500000000009</v>
      </c>
      <c r="H65" s="3">
        <v>0.21423611111111107</v>
      </c>
      <c r="I65">
        <v>413</v>
      </c>
      <c r="J65">
        <v>6.8833333333333337</v>
      </c>
      <c r="K65" t="b">
        <v>1</v>
      </c>
      <c r="L65" s="6">
        <v>0.94915254237288149</v>
      </c>
      <c r="M65" s="6">
        <v>4.3583535108958835E-2</v>
      </c>
      <c r="N65" s="6">
        <v>0.03</v>
      </c>
    </row>
    <row r="66" spans="1:14" x14ac:dyDescent="0.25">
      <c r="A66">
        <v>11404834335</v>
      </c>
      <c r="B66">
        <v>2347167796</v>
      </c>
      <c r="C66" s="2">
        <v>42474</v>
      </c>
      <c r="D66">
        <v>5</v>
      </c>
      <c r="E66" s="1" t="s">
        <v>13</v>
      </c>
      <c r="F66" s="1" t="s">
        <v>14</v>
      </c>
      <c r="G66" s="3">
        <v>0.93541666666666656</v>
      </c>
      <c r="H66" s="3">
        <v>0.28472222222222232</v>
      </c>
      <c r="I66">
        <v>504</v>
      </c>
      <c r="J66">
        <v>8.4</v>
      </c>
      <c r="K66" t="b">
        <v>1</v>
      </c>
      <c r="L66" s="6">
        <v>0.89682539682539675</v>
      </c>
      <c r="M66" s="6">
        <v>9.7222222222222224E-2</v>
      </c>
      <c r="N66" s="6">
        <v>0.03</v>
      </c>
    </row>
    <row r="67" spans="1:14" x14ac:dyDescent="0.25">
      <c r="A67">
        <v>11405470314</v>
      </c>
      <c r="B67">
        <v>4702921684</v>
      </c>
      <c r="C67" s="2">
        <v>42474</v>
      </c>
      <c r="D67">
        <v>5</v>
      </c>
      <c r="E67" s="1" t="s">
        <v>13</v>
      </c>
      <c r="F67" s="1" t="s">
        <v>14</v>
      </c>
      <c r="G67" s="3">
        <v>0.98229166666666656</v>
      </c>
      <c r="H67" s="3">
        <v>0.16006944444444438</v>
      </c>
      <c r="I67">
        <v>257</v>
      </c>
      <c r="J67">
        <v>4.2833333333333332</v>
      </c>
      <c r="K67" t="b">
        <v>1</v>
      </c>
      <c r="L67" s="6">
        <v>0.98443579766536971</v>
      </c>
      <c r="M67" s="6">
        <v>1.556420233463035E-2</v>
      </c>
      <c r="N67" s="6">
        <v>0</v>
      </c>
    </row>
    <row r="68" spans="1:14" x14ac:dyDescent="0.25">
      <c r="A68">
        <v>11407818391</v>
      </c>
      <c r="B68">
        <v>2026352035</v>
      </c>
      <c r="C68" s="2">
        <v>42475</v>
      </c>
      <c r="D68">
        <v>6</v>
      </c>
      <c r="E68" s="1" t="s">
        <v>14</v>
      </c>
      <c r="F68" s="1" t="s">
        <v>15</v>
      </c>
      <c r="G68" s="3">
        <v>0.87777777777777777</v>
      </c>
      <c r="H68" s="3">
        <v>0.27083333333333326</v>
      </c>
      <c r="I68">
        <v>567</v>
      </c>
      <c r="J68">
        <v>9.4499999999999993</v>
      </c>
      <c r="K68" t="b">
        <v>1</v>
      </c>
      <c r="L68" s="6">
        <v>0.92416225749559067</v>
      </c>
      <c r="M68" s="6">
        <v>6.8783068783068779E-2</v>
      </c>
      <c r="N68" s="6">
        <v>0.04</v>
      </c>
    </row>
    <row r="69" spans="1:14" x14ac:dyDescent="0.25">
      <c r="A69">
        <v>11408300019</v>
      </c>
      <c r="B69">
        <v>6962181067</v>
      </c>
      <c r="C69" s="2">
        <v>42476</v>
      </c>
      <c r="D69">
        <v>7</v>
      </c>
      <c r="E69" s="1" t="s">
        <v>15</v>
      </c>
      <c r="F69" s="1" t="s">
        <v>15</v>
      </c>
      <c r="G69" s="3">
        <v>6.7013888888888928E-2</v>
      </c>
      <c r="H69" s="3">
        <v>0.32048611111111103</v>
      </c>
      <c r="I69">
        <v>366</v>
      </c>
      <c r="J69">
        <v>6.1</v>
      </c>
      <c r="K69" t="b">
        <v>0</v>
      </c>
      <c r="L69" s="6">
        <v>0.97540983606557374</v>
      </c>
      <c r="M69" s="6">
        <v>1.3661202185792348E-2</v>
      </c>
      <c r="N69" s="6">
        <v>0.04</v>
      </c>
    </row>
    <row r="70" spans="1:14" x14ac:dyDescent="0.25">
      <c r="A70">
        <v>11408721562</v>
      </c>
      <c r="B70">
        <v>4702921684</v>
      </c>
      <c r="C70" s="2">
        <v>42476</v>
      </c>
      <c r="D70">
        <v>7</v>
      </c>
      <c r="E70" s="1" t="s">
        <v>15</v>
      </c>
      <c r="F70" s="1" t="s">
        <v>15</v>
      </c>
      <c r="G70" s="3">
        <v>5.2083333333332593E-3</v>
      </c>
      <c r="H70" s="3">
        <v>0.19340277777777781</v>
      </c>
      <c r="I70">
        <v>272</v>
      </c>
      <c r="J70">
        <v>4.5333333333333332</v>
      </c>
      <c r="K70" t="b">
        <v>0</v>
      </c>
      <c r="L70" s="6">
        <v>0.95588235294117652</v>
      </c>
      <c r="M70" s="6">
        <v>4.4117647058823539E-2</v>
      </c>
      <c r="N70" s="6">
        <v>0</v>
      </c>
    </row>
    <row r="71" spans="1:14" x14ac:dyDescent="0.25">
      <c r="A71">
        <v>11409127461</v>
      </c>
      <c r="B71">
        <v>8378563200</v>
      </c>
      <c r="C71" s="2">
        <v>42475</v>
      </c>
      <c r="D71">
        <v>6</v>
      </c>
      <c r="E71" s="1" t="s">
        <v>14</v>
      </c>
      <c r="F71" s="1" t="s">
        <v>15</v>
      </c>
      <c r="G71" s="3">
        <v>0.94930555555555562</v>
      </c>
      <c r="H71" s="3">
        <v>0.33125000000000004</v>
      </c>
      <c r="I71">
        <v>551</v>
      </c>
      <c r="J71">
        <v>9.1833333333333336</v>
      </c>
      <c r="K71" t="b">
        <v>1</v>
      </c>
      <c r="L71" s="6">
        <v>0.89655172413793105</v>
      </c>
      <c r="M71" s="6">
        <v>9.2558983666061689E-2</v>
      </c>
      <c r="N71" s="6">
        <v>0.06</v>
      </c>
    </row>
    <row r="72" spans="1:14" x14ac:dyDescent="0.25">
      <c r="A72">
        <v>11409992504</v>
      </c>
      <c r="B72">
        <v>4020332650</v>
      </c>
      <c r="C72" s="2">
        <v>42476</v>
      </c>
      <c r="D72">
        <v>7</v>
      </c>
      <c r="E72" s="1" t="s">
        <v>15</v>
      </c>
      <c r="F72" s="1" t="s">
        <v>15</v>
      </c>
      <c r="G72" s="3">
        <v>6.3194444444444553E-2</v>
      </c>
      <c r="H72" s="3">
        <v>0.11597222222222214</v>
      </c>
      <c r="I72">
        <v>77</v>
      </c>
      <c r="J72">
        <v>1.2833333333333334</v>
      </c>
      <c r="K72" t="b">
        <v>0</v>
      </c>
      <c r="L72" s="6">
        <v>1</v>
      </c>
      <c r="M72" s="6">
        <v>0</v>
      </c>
      <c r="N72" s="6">
        <v>0</v>
      </c>
    </row>
    <row r="73" spans="1:14" x14ac:dyDescent="0.25">
      <c r="A73">
        <v>11410367670</v>
      </c>
      <c r="B73">
        <v>4445114986</v>
      </c>
      <c r="C73" s="2">
        <v>42476</v>
      </c>
      <c r="D73">
        <v>7</v>
      </c>
      <c r="E73" s="1" t="s">
        <v>15</v>
      </c>
      <c r="F73" s="1" t="s">
        <v>15</v>
      </c>
      <c r="G73" s="3">
        <v>6.7013888888888928E-2</v>
      </c>
      <c r="H73" s="3">
        <v>0.41284722222222214</v>
      </c>
      <c r="I73">
        <v>499</v>
      </c>
      <c r="J73">
        <v>8.3166666666666664</v>
      </c>
      <c r="K73" t="b">
        <v>0</v>
      </c>
      <c r="L73" s="6">
        <v>0.92585170340681355</v>
      </c>
      <c r="M73" s="6">
        <v>5.8116232464929862E-2</v>
      </c>
      <c r="N73" s="6">
        <v>0.08</v>
      </c>
    </row>
    <row r="74" spans="1:14" x14ac:dyDescent="0.25">
      <c r="A74">
        <v>11410487775</v>
      </c>
      <c r="B74">
        <v>4702921684</v>
      </c>
      <c r="C74" s="2">
        <v>42476</v>
      </c>
      <c r="D74">
        <v>7</v>
      </c>
      <c r="E74" s="1" t="s">
        <v>15</v>
      </c>
      <c r="F74" s="1" t="s">
        <v>15</v>
      </c>
      <c r="G74" s="3">
        <v>0.20763888888888893</v>
      </c>
      <c r="H74" s="3">
        <v>0.30000000000000004</v>
      </c>
      <c r="I74">
        <v>134</v>
      </c>
      <c r="J74">
        <v>2.2333333333333334</v>
      </c>
      <c r="K74" t="b">
        <v>0</v>
      </c>
      <c r="L74" s="6">
        <v>0.91044776119402981</v>
      </c>
      <c r="M74" s="6">
        <v>7.4626865671641798E-2</v>
      </c>
      <c r="N74" s="6">
        <v>0.02</v>
      </c>
    </row>
    <row r="75" spans="1:14" x14ac:dyDescent="0.25">
      <c r="A75">
        <v>11411726685</v>
      </c>
      <c r="B75">
        <v>3977333714</v>
      </c>
      <c r="C75" s="2">
        <v>42476</v>
      </c>
      <c r="D75">
        <v>7</v>
      </c>
      <c r="E75" s="1" t="s">
        <v>15</v>
      </c>
      <c r="F75" s="1" t="s">
        <v>15</v>
      </c>
      <c r="G75" s="3">
        <v>7.2916666666666963E-3</v>
      </c>
      <c r="H75" s="3">
        <v>0.36076388888888888</v>
      </c>
      <c r="I75">
        <v>510</v>
      </c>
      <c r="J75">
        <v>8.5</v>
      </c>
      <c r="K75" t="b">
        <v>0</v>
      </c>
      <c r="L75" s="6">
        <v>0.55490196078431375</v>
      </c>
      <c r="M75" s="6">
        <v>0.44509803921568625</v>
      </c>
      <c r="N75" s="6">
        <v>0</v>
      </c>
    </row>
    <row r="76" spans="1:14" x14ac:dyDescent="0.25">
      <c r="A76">
        <v>11413262371</v>
      </c>
      <c r="B76">
        <v>7007744171</v>
      </c>
      <c r="C76" s="2">
        <v>42476</v>
      </c>
      <c r="D76">
        <v>7</v>
      </c>
      <c r="E76" s="1" t="s">
        <v>15</v>
      </c>
      <c r="F76" s="1" t="s">
        <v>15</v>
      </c>
      <c r="G76" s="3">
        <v>0.58784722222222219</v>
      </c>
      <c r="H76" s="3">
        <v>0.64409722222222232</v>
      </c>
      <c r="I76">
        <v>82</v>
      </c>
      <c r="J76">
        <v>1.3666666666666667</v>
      </c>
      <c r="K76" t="b">
        <v>0</v>
      </c>
      <c r="L76" s="6">
        <v>0.96341463414634143</v>
      </c>
      <c r="M76" s="6">
        <v>3.6585365853658534E-2</v>
      </c>
      <c r="N76" s="6">
        <v>0</v>
      </c>
    </row>
    <row r="77" spans="1:14" x14ac:dyDescent="0.25">
      <c r="A77">
        <v>11413551138</v>
      </c>
      <c r="B77">
        <v>6117666160</v>
      </c>
      <c r="C77" s="2">
        <v>42476</v>
      </c>
      <c r="D77">
        <v>7</v>
      </c>
      <c r="E77" s="1" t="s">
        <v>15</v>
      </c>
      <c r="F77" s="1" t="s">
        <v>15</v>
      </c>
      <c r="G77" s="3">
        <v>3.1944444444444553E-2</v>
      </c>
      <c r="H77" s="3">
        <v>0.3076388888888888</v>
      </c>
      <c r="I77">
        <v>398</v>
      </c>
      <c r="J77">
        <v>6.6333333333333337</v>
      </c>
      <c r="K77" t="b">
        <v>0</v>
      </c>
      <c r="L77" s="6">
        <v>0.95477386934673381</v>
      </c>
      <c r="M77" s="6">
        <v>4.2713567839195977E-2</v>
      </c>
      <c r="N77" s="6">
        <v>0.01</v>
      </c>
    </row>
    <row r="78" spans="1:14" x14ac:dyDescent="0.25">
      <c r="A78">
        <v>11414152053</v>
      </c>
      <c r="B78">
        <v>8378563200</v>
      </c>
      <c r="C78" s="2">
        <v>42476</v>
      </c>
      <c r="D78">
        <v>7</v>
      </c>
      <c r="E78" s="1" t="s">
        <v>15</v>
      </c>
      <c r="F78" s="1" t="s">
        <v>15</v>
      </c>
      <c r="G78" s="3">
        <v>0.88020833333333326</v>
      </c>
      <c r="H78" s="3">
        <v>0.97534722222222214</v>
      </c>
      <c r="I78">
        <v>138</v>
      </c>
      <c r="J78">
        <v>2.2999999999999998</v>
      </c>
      <c r="K78" t="b">
        <v>0</v>
      </c>
      <c r="L78" s="6">
        <v>0.84782608695652173</v>
      </c>
      <c r="M78" s="6">
        <v>0.13043478260869565</v>
      </c>
      <c r="N78" s="6">
        <v>0.03</v>
      </c>
    </row>
    <row r="79" spans="1:14" x14ac:dyDescent="0.25">
      <c r="A79">
        <v>11415575687</v>
      </c>
      <c r="B79">
        <v>2026352035</v>
      </c>
      <c r="C79" s="2">
        <v>42476</v>
      </c>
      <c r="D79">
        <v>7</v>
      </c>
      <c r="E79" s="1" t="s">
        <v>15</v>
      </c>
      <c r="F79" s="1" t="s">
        <v>16</v>
      </c>
      <c r="G79" s="3">
        <v>0.88125000000000009</v>
      </c>
      <c r="H79" s="3">
        <v>0.22638888888888897</v>
      </c>
      <c r="I79">
        <v>498</v>
      </c>
      <c r="J79">
        <v>8.3000000000000007</v>
      </c>
      <c r="K79" t="b">
        <v>1</v>
      </c>
      <c r="L79" s="6">
        <v>0.8775100401606426</v>
      </c>
      <c r="M79" s="6">
        <v>0.1144578313253012</v>
      </c>
      <c r="N79" s="6">
        <v>0.04</v>
      </c>
    </row>
    <row r="80" spans="1:14" x14ac:dyDescent="0.25">
      <c r="A80">
        <v>11415835154</v>
      </c>
      <c r="B80">
        <v>6962181067</v>
      </c>
      <c r="C80" s="2">
        <v>42477</v>
      </c>
      <c r="D80">
        <v>1</v>
      </c>
      <c r="E80" s="1" t="s">
        <v>16</v>
      </c>
      <c r="F80" s="1" t="s">
        <v>16</v>
      </c>
      <c r="G80" s="3">
        <v>4.5138888888889284E-3</v>
      </c>
      <c r="H80" s="3">
        <v>0.31354166666666661</v>
      </c>
      <c r="I80">
        <v>446</v>
      </c>
      <c r="J80">
        <v>7.4333333333333336</v>
      </c>
      <c r="K80" t="b">
        <v>0</v>
      </c>
      <c r="L80" s="6">
        <v>0.95739910313901344</v>
      </c>
      <c r="M80" s="6">
        <v>3.5874439461883408E-2</v>
      </c>
      <c r="N80" s="6">
        <v>0.03</v>
      </c>
    </row>
    <row r="81" spans="1:14" x14ac:dyDescent="0.25">
      <c r="A81">
        <v>11416249771</v>
      </c>
      <c r="B81">
        <v>8378563200</v>
      </c>
      <c r="C81" s="2">
        <v>42476</v>
      </c>
      <c r="D81">
        <v>7</v>
      </c>
      <c r="E81" s="1" t="s">
        <v>15</v>
      </c>
      <c r="F81" s="1" t="s">
        <v>16</v>
      </c>
      <c r="G81" s="3">
        <v>0.97638888888888897</v>
      </c>
      <c r="H81" s="3">
        <v>0.29652777777777772</v>
      </c>
      <c r="I81">
        <v>462</v>
      </c>
      <c r="J81">
        <v>7.7</v>
      </c>
      <c r="K81" t="b">
        <v>1</v>
      </c>
      <c r="L81" s="6">
        <v>0.93722943722943708</v>
      </c>
      <c r="M81" s="6">
        <v>5.4112554112554112E-2</v>
      </c>
      <c r="N81" s="6">
        <v>0.04</v>
      </c>
    </row>
    <row r="82" spans="1:14" x14ac:dyDescent="0.25">
      <c r="A82">
        <v>11416558996</v>
      </c>
      <c r="B82">
        <v>6117666160</v>
      </c>
      <c r="C82" s="2">
        <v>42477</v>
      </c>
      <c r="D82">
        <v>1</v>
      </c>
      <c r="E82" s="1" t="s">
        <v>16</v>
      </c>
      <c r="F82" s="1" t="s">
        <v>16</v>
      </c>
      <c r="G82" s="3">
        <v>0.14027777777777772</v>
      </c>
      <c r="H82" s="3">
        <v>0.31944444444444442</v>
      </c>
      <c r="I82">
        <v>259</v>
      </c>
      <c r="J82">
        <v>4.3166666666666664</v>
      </c>
      <c r="K82" t="b">
        <v>0</v>
      </c>
      <c r="L82" s="6">
        <v>0.95366795366795365</v>
      </c>
      <c r="M82" s="6">
        <v>4.633204633204633E-2</v>
      </c>
      <c r="N82" s="6">
        <v>0</v>
      </c>
    </row>
    <row r="83" spans="1:14" x14ac:dyDescent="0.25">
      <c r="A83">
        <v>11416786187</v>
      </c>
      <c r="B83">
        <v>2347167796</v>
      </c>
      <c r="C83" s="2">
        <v>42476</v>
      </c>
      <c r="D83">
        <v>7</v>
      </c>
      <c r="E83" s="1" t="s">
        <v>15</v>
      </c>
      <c r="F83" s="1" t="s">
        <v>16</v>
      </c>
      <c r="G83" s="3">
        <v>0.95416666666666661</v>
      </c>
      <c r="H83" s="3">
        <v>0.37152777777777768</v>
      </c>
      <c r="I83">
        <v>602</v>
      </c>
      <c r="J83">
        <v>10.033333333333333</v>
      </c>
      <c r="K83" t="b">
        <v>1</v>
      </c>
      <c r="L83" s="6">
        <v>0.9235880398671098</v>
      </c>
      <c r="M83" s="6">
        <v>7.1428571428571425E-2</v>
      </c>
      <c r="N83" s="6">
        <v>0.03</v>
      </c>
    </row>
    <row r="84" spans="1:14" x14ac:dyDescent="0.25">
      <c r="A84">
        <v>11418467379</v>
      </c>
      <c r="B84">
        <v>4445114986</v>
      </c>
      <c r="C84" s="2">
        <v>42477</v>
      </c>
      <c r="D84">
        <v>1</v>
      </c>
      <c r="E84" s="1" t="s">
        <v>16</v>
      </c>
      <c r="F84" s="1" t="s">
        <v>16</v>
      </c>
      <c r="G84" s="3">
        <v>0.10000000000000009</v>
      </c>
      <c r="H84" s="3">
        <v>0.17361111111111116</v>
      </c>
      <c r="I84">
        <v>107</v>
      </c>
      <c r="J84">
        <v>1.7833333333333334</v>
      </c>
      <c r="K84" t="b">
        <v>0</v>
      </c>
      <c r="L84" s="6">
        <v>0.91588785046728971</v>
      </c>
      <c r="M84" s="6">
        <v>5.6074766355140186E-2</v>
      </c>
      <c r="N84" s="6">
        <v>0.03</v>
      </c>
    </row>
    <row r="85" spans="1:14" x14ac:dyDescent="0.25">
      <c r="A85">
        <v>11418702820</v>
      </c>
      <c r="B85">
        <v>4702921684</v>
      </c>
      <c r="C85" s="2">
        <v>42476</v>
      </c>
      <c r="D85">
        <v>7</v>
      </c>
      <c r="E85" s="1" t="s">
        <v>15</v>
      </c>
      <c r="F85" s="1" t="s">
        <v>16</v>
      </c>
      <c r="G85" s="3">
        <v>0.91979166666666656</v>
      </c>
      <c r="H85" s="3">
        <v>0.34409722222222228</v>
      </c>
      <c r="I85">
        <v>612</v>
      </c>
      <c r="J85">
        <v>10.199999999999999</v>
      </c>
      <c r="K85" t="b">
        <v>1</v>
      </c>
      <c r="L85" s="6">
        <v>0.96568627450980404</v>
      </c>
      <c r="M85" s="6">
        <v>3.4313725490196081E-2</v>
      </c>
      <c r="N85" s="6">
        <v>0</v>
      </c>
    </row>
    <row r="86" spans="1:14" x14ac:dyDescent="0.25">
      <c r="A86">
        <v>11419539457</v>
      </c>
      <c r="B86">
        <v>3977333714</v>
      </c>
      <c r="C86" s="2">
        <v>42477</v>
      </c>
      <c r="D86">
        <v>1</v>
      </c>
      <c r="E86" s="1" t="s">
        <v>16</v>
      </c>
      <c r="F86" s="1" t="s">
        <v>16</v>
      </c>
      <c r="G86" s="3">
        <v>1.4583333333333393E-2</v>
      </c>
      <c r="H86" s="3">
        <v>0.40694444444444455</v>
      </c>
      <c r="I86">
        <v>566</v>
      </c>
      <c r="J86">
        <v>9.4333333333333336</v>
      </c>
      <c r="K86" t="b">
        <v>0</v>
      </c>
      <c r="L86" s="6">
        <v>0.67314487632508835</v>
      </c>
      <c r="M86" s="6">
        <v>0.31978798586572438</v>
      </c>
      <c r="N86" s="6">
        <v>0.04</v>
      </c>
    </row>
    <row r="87" spans="1:14" x14ac:dyDescent="0.25">
      <c r="A87">
        <v>11420754094</v>
      </c>
      <c r="B87">
        <v>8378563200</v>
      </c>
      <c r="C87" s="2">
        <v>42477</v>
      </c>
      <c r="D87">
        <v>1</v>
      </c>
      <c r="E87" s="1" t="s">
        <v>16</v>
      </c>
      <c r="F87" s="1" t="s">
        <v>16</v>
      </c>
      <c r="G87" s="3">
        <v>0.57708333333333339</v>
      </c>
      <c r="H87" s="3">
        <v>0.66597222222222219</v>
      </c>
      <c r="I87">
        <v>129</v>
      </c>
      <c r="J87">
        <v>2.15</v>
      </c>
      <c r="K87" t="b">
        <v>0</v>
      </c>
      <c r="L87" s="6">
        <v>0.71317829457364346</v>
      </c>
      <c r="M87" s="6">
        <v>0.27906976744186046</v>
      </c>
      <c r="N87" s="6">
        <v>0.01</v>
      </c>
    </row>
    <row r="88" spans="1:14" x14ac:dyDescent="0.25">
      <c r="A88">
        <v>11421831252</v>
      </c>
      <c r="B88">
        <v>1503960366</v>
      </c>
      <c r="C88" s="2">
        <v>42476</v>
      </c>
      <c r="D88">
        <v>7</v>
      </c>
      <c r="E88" s="1" t="s">
        <v>15</v>
      </c>
      <c r="F88" s="1" t="s">
        <v>15</v>
      </c>
      <c r="G88" s="3">
        <v>9.0972222222222232E-2</v>
      </c>
      <c r="H88" s="3">
        <v>0.29097222222222219</v>
      </c>
      <c r="I88">
        <v>289</v>
      </c>
      <c r="J88">
        <v>4.8166666666666664</v>
      </c>
      <c r="K88" t="b">
        <v>0</v>
      </c>
      <c r="L88" s="6">
        <v>0.93425605536332179</v>
      </c>
      <c r="M88" s="6">
        <v>5.536332179930796E-2</v>
      </c>
      <c r="N88" s="6">
        <v>0.03</v>
      </c>
    </row>
    <row r="89" spans="1:14" x14ac:dyDescent="0.25">
      <c r="A89">
        <v>11421831253</v>
      </c>
      <c r="B89">
        <v>1503960366</v>
      </c>
      <c r="C89" s="2">
        <v>42476</v>
      </c>
      <c r="D89">
        <v>7</v>
      </c>
      <c r="E89" s="1" t="s">
        <v>15</v>
      </c>
      <c r="F89" s="1" t="s">
        <v>15</v>
      </c>
      <c r="G89" s="3">
        <v>0.29305555555555562</v>
      </c>
      <c r="H89" s="3">
        <v>0.34652777777777777</v>
      </c>
      <c r="I89">
        <v>78</v>
      </c>
      <c r="J89">
        <v>1.3</v>
      </c>
      <c r="K89" t="b">
        <v>0</v>
      </c>
      <c r="L89" s="6">
        <v>0.89743589743589747</v>
      </c>
      <c r="M89" s="6">
        <v>3.8461538461538464E-2</v>
      </c>
      <c r="N89" s="6">
        <v>0.05</v>
      </c>
    </row>
    <row r="90" spans="1:14" x14ac:dyDescent="0.25">
      <c r="A90">
        <v>11421831254</v>
      </c>
      <c r="B90">
        <v>1503960366</v>
      </c>
      <c r="C90" s="2">
        <v>42476</v>
      </c>
      <c r="D90">
        <v>7</v>
      </c>
      <c r="E90" s="1" t="s">
        <v>15</v>
      </c>
      <c r="F90" s="1" t="s">
        <v>16</v>
      </c>
      <c r="G90" s="3">
        <v>0.9770833333333333</v>
      </c>
      <c r="H90" s="3">
        <v>0.47083333333333344</v>
      </c>
      <c r="I90">
        <v>712</v>
      </c>
      <c r="J90">
        <v>11.866666666666667</v>
      </c>
      <c r="K90" t="b">
        <v>1</v>
      </c>
      <c r="L90" s="6">
        <v>0.98314606741573041</v>
      </c>
      <c r="M90" s="6">
        <v>1.6853932584269662E-2</v>
      </c>
      <c r="N90" s="6">
        <v>0</v>
      </c>
    </row>
    <row r="91" spans="1:14" x14ac:dyDescent="0.25">
      <c r="A91">
        <v>11421968301</v>
      </c>
      <c r="B91">
        <v>6117666160</v>
      </c>
      <c r="C91" s="2">
        <v>42477</v>
      </c>
      <c r="D91">
        <v>1</v>
      </c>
      <c r="E91" s="1" t="s">
        <v>16</v>
      </c>
      <c r="F91" s="1" t="s">
        <v>16</v>
      </c>
      <c r="G91" s="3">
        <v>0.6479166666666667</v>
      </c>
      <c r="H91" s="3">
        <v>0.7104166666666667</v>
      </c>
      <c r="I91">
        <v>91</v>
      </c>
      <c r="J91">
        <v>1.5166666666666666</v>
      </c>
      <c r="K91" t="b">
        <v>0</v>
      </c>
      <c r="L91" s="6">
        <v>0.97802197802197788</v>
      </c>
      <c r="M91" s="6">
        <v>2.197802197802198E-2</v>
      </c>
      <c r="N91" s="6">
        <v>0</v>
      </c>
    </row>
    <row r="92" spans="1:14" x14ac:dyDescent="0.25">
      <c r="A92">
        <v>11422749670</v>
      </c>
      <c r="B92">
        <v>6117666160</v>
      </c>
      <c r="C92" s="2">
        <v>42477</v>
      </c>
      <c r="D92">
        <v>1</v>
      </c>
      <c r="E92" s="1" t="s">
        <v>16</v>
      </c>
      <c r="F92" s="1" t="s">
        <v>17</v>
      </c>
      <c r="G92" s="3">
        <v>0.94722222222222219</v>
      </c>
      <c r="H92" s="3">
        <v>2.0138888888888928E-2</v>
      </c>
      <c r="I92">
        <v>106</v>
      </c>
      <c r="J92">
        <v>1.7666666666666666</v>
      </c>
      <c r="K92" t="b">
        <v>1</v>
      </c>
      <c r="L92" s="6">
        <v>0.97169811320754718</v>
      </c>
      <c r="M92" s="6">
        <v>2.8301886792452831E-2</v>
      </c>
      <c r="N92" s="6">
        <v>0</v>
      </c>
    </row>
    <row r="93" spans="1:14" x14ac:dyDescent="0.25">
      <c r="A93">
        <v>11424306120</v>
      </c>
      <c r="B93">
        <v>6962181067</v>
      </c>
      <c r="C93" s="2">
        <v>42477</v>
      </c>
      <c r="D93">
        <v>1</v>
      </c>
      <c r="E93" s="1" t="s">
        <v>16</v>
      </c>
      <c r="F93" s="1" t="s">
        <v>17</v>
      </c>
      <c r="G93" s="3">
        <v>0.96770833333333339</v>
      </c>
      <c r="H93" s="3">
        <v>0.28506944444444438</v>
      </c>
      <c r="I93">
        <v>458</v>
      </c>
      <c r="J93">
        <v>7.6333333333333337</v>
      </c>
      <c r="K93" t="b">
        <v>1</v>
      </c>
      <c r="L93" s="6">
        <v>0.96506550218340603</v>
      </c>
      <c r="M93" s="6">
        <v>2.8384279475982533E-2</v>
      </c>
      <c r="N93" s="6">
        <v>0.03</v>
      </c>
    </row>
    <row r="94" spans="1:14" x14ac:dyDescent="0.25">
      <c r="A94">
        <v>11424513975</v>
      </c>
      <c r="B94">
        <v>8378563200</v>
      </c>
      <c r="C94" s="2">
        <v>42477</v>
      </c>
      <c r="D94">
        <v>1</v>
      </c>
      <c r="E94" s="1" t="s">
        <v>16</v>
      </c>
      <c r="F94" s="1" t="s">
        <v>17</v>
      </c>
      <c r="G94" s="3">
        <v>0.86736111111111103</v>
      </c>
      <c r="H94" s="3">
        <v>0.17986111111111103</v>
      </c>
      <c r="I94">
        <v>451</v>
      </c>
      <c r="J94">
        <v>7.5166666666666666</v>
      </c>
      <c r="K94" t="b">
        <v>1</v>
      </c>
      <c r="L94" s="6">
        <v>0.8824833702882483</v>
      </c>
      <c r="M94" s="6">
        <v>0.10864745011086474</v>
      </c>
      <c r="N94" s="6">
        <v>0.04</v>
      </c>
    </row>
    <row r="95" spans="1:14" x14ac:dyDescent="0.25">
      <c r="A95">
        <v>11425486430</v>
      </c>
      <c r="B95">
        <v>2347167796</v>
      </c>
      <c r="C95" s="2">
        <v>42477</v>
      </c>
      <c r="D95">
        <v>1</v>
      </c>
      <c r="E95" s="1" t="s">
        <v>16</v>
      </c>
      <c r="F95" s="1" t="s">
        <v>17</v>
      </c>
      <c r="G95" s="3">
        <v>0.90347222222222223</v>
      </c>
      <c r="H95" s="3">
        <v>0.2895833333333333</v>
      </c>
      <c r="I95">
        <v>557</v>
      </c>
      <c r="J95">
        <v>9.2833333333333332</v>
      </c>
      <c r="K95" t="b">
        <v>1</v>
      </c>
      <c r="L95" s="6">
        <v>0.89766606822262107</v>
      </c>
      <c r="M95" s="6">
        <v>9.1561938958707359E-2</v>
      </c>
      <c r="N95" s="6">
        <v>0.06</v>
      </c>
    </row>
    <row r="96" spans="1:14" x14ac:dyDescent="0.25">
      <c r="A96">
        <v>11426605512</v>
      </c>
      <c r="B96">
        <v>4702921684</v>
      </c>
      <c r="C96" s="2">
        <v>42477</v>
      </c>
      <c r="D96">
        <v>1</v>
      </c>
      <c r="E96" s="1" t="s">
        <v>16</v>
      </c>
      <c r="F96" s="1" t="s">
        <v>17</v>
      </c>
      <c r="G96" s="3">
        <v>0.91180555555555554</v>
      </c>
      <c r="H96" s="3">
        <v>0.12777777777777777</v>
      </c>
      <c r="I96">
        <v>312</v>
      </c>
      <c r="J96">
        <v>5.2</v>
      </c>
      <c r="K96" t="b">
        <v>1</v>
      </c>
      <c r="L96" s="6">
        <v>0.93910256410256399</v>
      </c>
      <c r="M96" s="6">
        <v>5.128205128205128E-2</v>
      </c>
      <c r="N96" s="6">
        <v>0.03</v>
      </c>
    </row>
    <row r="97" spans="1:14" x14ac:dyDescent="0.25">
      <c r="A97">
        <v>11427859713</v>
      </c>
      <c r="B97">
        <v>5553957443</v>
      </c>
      <c r="C97" s="2">
        <v>42475</v>
      </c>
      <c r="D97">
        <v>6</v>
      </c>
      <c r="E97" s="1" t="s">
        <v>14</v>
      </c>
      <c r="F97" s="1" t="s">
        <v>15</v>
      </c>
      <c r="G97" s="3">
        <v>0.96180555555555558</v>
      </c>
      <c r="H97" s="3">
        <v>0.38819444444444451</v>
      </c>
      <c r="I97">
        <v>615</v>
      </c>
      <c r="J97">
        <v>10.25</v>
      </c>
      <c r="K97" t="b">
        <v>1</v>
      </c>
      <c r="L97" s="6">
        <v>0.94796747967479678</v>
      </c>
      <c r="M97" s="6">
        <v>5.0406504065040651E-2</v>
      </c>
      <c r="N97" s="6">
        <v>0.01</v>
      </c>
    </row>
    <row r="98" spans="1:14" x14ac:dyDescent="0.25">
      <c r="A98">
        <v>11427859714</v>
      </c>
      <c r="B98">
        <v>5553957443</v>
      </c>
      <c r="C98" s="2">
        <v>42476</v>
      </c>
      <c r="D98">
        <v>7</v>
      </c>
      <c r="E98" s="1" t="s">
        <v>15</v>
      </c>
      <c r="F98" s="1" t="s">
        <v>15</v>
      </c>
      <c r="G98" s="3">
        <v>0.47013888888888888</v>
      </c>
      <c r="H98" s="3">
        <v>0.51875000000000004</v>
      </c>
      <c r="I98">
        <v>71</v>
      </c>
      <c r="J98">
        <v>1.1833333333333333</v>
      </c>
      <c r="K98" t="b">
        <v>0</v>
      </c>
      <c r="L98" s="6">
        <v>0.95774647887323938</v>
      </c>
      <c r="M98" s="6">
        <v>4.2253521126760563E-2</v>
      </c>
      <c r="N98" s="6">
        <v>0</v>
      </c>
    </row>
    <row r="99" spans="1:14" x14ac:dyDescent="0.25">
      <c r="A99">
        <v>11427859715</v>
      </c>
      <c r="B99">
        <v>5553957443</v>
      </c>
      <c r="C99" s="2">
        <v>42477</v>
      </c>
      <c r="D99">
        <v>1</v>
      </c>
      <c r="E99" s="1" t="s">
        <v>16</v>
      </c>
      <c r="F99" s="1" t="s">
        <v>16</v>
      </c>
      <c r="G99" s="3">
        <v>9.6875000000000044E-2</v>
      </c>
      <c r="H99" s="3">
        <v>0.37534722222222228</v>
      </c>
      <c r="I99">
        <v>402</v>
      </c>
      <c r="J99">
        <v>6.7</v>
      </c>
      <c r="K99" t="b">
        <v>0</v>
      </c>
      <c r="L99" s="6">
        <v>0.87064676616915426</v>
      </c>
      <c r="M99" s="6">
        <v>0.12686567164179105</v>
      </c>
      <c r="N99" s="6">
        <v>0.01</v>
      </c>
    </row>
    <row r="100" spans="1:14" x14ac:dyDescent="0.25">
      <c r="A100">
        <v>11427859716</v>
      </c>
      <c r="B100">
        <v>5553957443</v>
      </c>
      <c r="C100" s="2">
        <v>42477</v>
      </c>
      <c r="D100">
        <v>1</v>
      </c>
      <c r="E100" s="1" t="s">
        <v>16</v>
      </c>
      <c r="F100" s="1" t="s">
        <v>17</v>
      </c>
      <c r="G100" s="3">
        <v>0.96631944444444451</v>
      </c>
      <c r="H100" s="3">
        <v>0.27812499999999996</v>
      </c>
      <c r="I100">
        <v>450</v>
      </c>
      <c r="J100">
        <v>7.5</v>
      </c>
      <c r="K100" t="b">
        <v>1</v>
      </c>
      <c r="L100" s="6">
        <v>0.9622222222222222</v>
      </c>
      <c r="M100" s="6">
        <v>3.7777777777777778E-2</v>
      </c>
      <c r="N100" s="6">
        <v>0</v>
      </c>
    </row>
    <row r="101" spans="1:14" x14ac:dyDescent="0.25">
      <c r="A101">
        <v>11429723762</v>
      </c>
      <c r="B101">
        <v>3977333714</v>
      </c>
      <c r="C101" s="2">
        <v>42478</v>
      </c>
      <c r="D101">
        <v>2</v>
      </c>
      <c r="E101" s="1" t="s">
        <v>17</v>
      </c>
      <c r="F101" s="1" t="s">
        <v>17</v>
      </c>
      <c r="G101" s="3">
        <v>4.4444444444444509E-2</v>
      </c>
      <c r="H101" s="3">
        <v>0.35416666666666674</v>
      </c>
      <c r="I101">
        <v>447</v>
      </c>
      <c r="J101">
        <v>7.45</v>
      </c>
      <c r="K101" t="b">
        <v>0</v>
      </c>
      <c r="L101" s="6">
        <v>0.77628635346756147</v>
      </c>
      <c r="M101" s="6">
        <v>0.21923937360178972</v>
      </c>
      <c r="N101" s="6">
        <v>0.02</v>
      </c>
    </row>
    <row r="102" spans="1:14" x14ac:dyDescent="0.25">
      <c r="A102">
        <v>11429723763</v>
      </c>
      <c r="B102">
        <v>3977333714</v>
      </c>
      <c r="C102" s="2">
        <v>42478</v>
      </c>
      <c r="D102">
        <v>2</v>
      </c>
      <c r="E102" s="1" t="s">
        <v>17</v>
      </c>
      <c r="F102" s="1" t="s">
        <v>17</v>
      </c>
      <c r="G102" s="3">
        <v>0.63888888888888884</v>
      </c>
      <c r="H102" s="3">
        <v>0.69027777777777777</v>
      </c>
      <c r="I102">
        <v>75</v>
      </c>
      <c r="J102">
        <v>1.25</v>
      </c>
      <c r="K102" t="b">
        <v>0</v>
      </c>
      <c r="L102" s="6">
        <v>0.8666666666666667</v>
      </c>
      <c r="M102" s="6">
        <v>0.12</v>
      </c>
      <c r="N102" s="6">
        <v>0.01</v>
      </c>
    </row>
    <row r="103" spans="1:14" x14ac:dyDescent="0.25">
      <c r="A103">
        <v>11430191272</v>
      </c>
      <c r="B103">
        <v>6117666160</v>
      </c>
      <c r="C103" s="2">
        <v>42478</v>
      </c>
      <c r="D103">
        <v>2</v>
      </c>
      <c r="E103" s="1" t="s">
        <v>17</v>
      </c>
      <c r="F103" s="1" t="s">
        <v>17</v>
      </c>
      <c r="G103" s="3">
        <v>3.6111111111111205E-2</v>
      </c>
      <c r="H103" s="3">
        <v>0.31597222222222232</v>
      </c>
      <c r="I103">
        <v>404</v>
      </c>
      <c r="J103">
        <v>6.7333333333333334</v>
      </c>
      <c r="K103" t="b">
        <v>0</v>
      </c>
      <c r="L103" s="6">
        <v>0.96534653465346532</v>
      </c>
      <c r="M103" s="6">
        <v>2.4752475247524754E-2</v>
      </c>
      <c r="N103" s="6">
        <v>0.04</v>
      </c>
    </row>
    <row r="104" spans="1:14" x14ac:dyDescent="0.25">
      <c r="A104">
        <v>11431161768</v>
      </c>
      <c r="B104">
        <v>8792009665</v>
      </c>
      <c r="C104" s="2">
        <v>42474</v>
      </c>
      <c r="D104">
        <v>5</v>
      </c>
      <c r="E104" s="1" t="s">
        <v>13</v>
      </c>
      <c r="F104" s="1" t="s">
        <v>13</v>
      </c>
      <c r="G104" s="3">
        <v>0.10694444444444451</v>
      </c>
      <c r="H104" s="3">
        <v>0.45555555555555549</v>
      </c>
      <c r="I104">
        <v>503</v>
      </c>
      <c r="J104">
        <v>8.3833333333333329</v>
      </c>
      <c r="K104" t="b">
        <v>0</v>
      </c>
      <c r="L104" s="6">
        <v>0.96620278330019893</v>
      </c>
      <c r="M104" s="6">
        <v>3.3797216699801194E-2</v>
      </c>
      <c r="N104" s="6">
        <v>0</v>
      </c>
    </row>
    <row r="105" spans="1:14" x14ac:dyDescent="0.25">
      <c r="A105">
        <v>11431161769</v>
      </c>
      <c r="B105">
        <v>8792009665</v>
      </c>
      <c r="C105" s="2">
        <v>42475</v>
      </c>
      <c r="D105">
        <v>6</v>
      </c>
      <c r="E105" s="1" t="s">
        <v>14</v>
      </c>
      <c r="F105" s="1" t="s">
        <v>14</v>
      </c>
      <c r="G105" s="3">
        <v>0.13680555555555562</v>
      </c>
      <c r="H105" s="3">
        <v>0.3979166666666667</v>
      </c>
      <c r="I105">
        <v>377</v>
      </c>
      <c r="J105">
        <v>6.2833333333333332</v>
      </c>
      <c r="K105" t="b">
        <v>0</v>
      </c>
      <c r="L105" s="6">
        <v>0.96286472148541125</v>
      </c>
      <c r="M105" s="6">
        <v>3.4482758620689655E-2</v>
      </c>
      <c r="N105" s="6">
        <v>0.01</v>
      </c>
    </row>
    <row r="106" spans="1:14" x14ac:dyDescent="0.25">
      <c r="A106">
        <v>11432703842</v>
      </c>
      <c r="B106">
        <v>2026352035</v>
      </c>
      <c r="C106" s="2">
        <v>42478</v>
      </c>
      <c r="D106">
        <v>2</v>
      </c>
      <c r="E106" s="1" t="s">
        <v>17</v>
      </c>
      <c r="F106" s="1" t="s">
        <v>11</v>
      </c>
      <c r="G106" s="3">
        <v>0.86388888888888893</v>
      </c>
      <c r="H106" s="3">
        <v>0.23819444444444438</v>
      </c>
      <c r="I106">
        <v>540</v>
      </c>
      <c r="J106">
        <v>9</v>
      </c>
      <c r="K106" t="b">
        <v>1</v>
      </c>
      <c r="L106" s="6">
        <v>0.92222222222222228</v>
      </c>
      <c r="M106" s="6">
        <v>6.851851851851852E-2</v>
      </c>
      <c r="N106" s="6">
        <v>0.05</v>
      </c>
    </row>
    <row r="107" spans="1:14" x14ac:dyDescent="0.25">
      <c r="A107">
        <v>11433548828</v>
      </c>
      <c r="B107">
        <v>8378563200</v>
      </c>
      <c r="C107" s="2">
        <v>42478</v>
      </c>
      <c r="D107">
        <v>2</v>
      </c>
      <c r="E107" s="1" t="s">
        <v>17</v>
      </c>
      <c r="F107" s="1" t="s">
        <v>11</v>
      </c>
      <c r="G107" s="3">
        <v>0.88958333333333339</v>
      </c>
      <c r="H107" s="3">
        <v>0.18124999999999991</v>
      </c>
      <c r="I107">
        <v>421</v>
      </c>
      <c r="J107">
        <v>7.0166666666666666</v>
      </c>
      <c r="K107" t="b">
        <v>1</v>
      </c>
      <c r="L107" s="6">
        <v>0.91923990498812347</v>
      </c>
      <c r="M107" s="6">
        <v>6.413301662707839E-2</v>
      </c>
      <c r="N107" s="6">
        <v>7.0000000000000007E-2</v>
      </c>
    </row>
    <row r="108" spans="1:14" x14ac:dyDescent="0.25">
      <c r="A108">
        <v>11433617055</v>
      </c>
      <c r="B108">
        <v>4445114986</v>
      </c>
      <c r="C108" s="2">
        <v>42479</v>
      </c>
      <c r="D108">
        <v>3</v>
      </c>
      <c r="E108" s="1" t="s">
        <v>11</v>
      </c>
      <c r="F108" s="1" t="s">
        <v>11</v>
      </c>
      <c r="G108" s="3">
        <v>7.1527777777777857E-2</v>
      </c>
      <c r="H108" s="3">
        <v>0.26736111111111116</v>
      </c>
      <c r="I108">
        <v>283</v>
      </c>
      <c r="J108">
        <v>4.7166666666666668</v>
      </c>
      <c r="K108" t="b">
        <v>0</v>
      </c>
      <c r="L108" s="6">
        <v>0.93286219081272082</v>
      </c>
      <c r="M108" s="6">
        <v>4.9469964664310952E-2</v>
      </c>
      <c r="N108" s="6">
        <v>0.05</v>
      </c>
    </row>
    <row r="109" spans="1:14" x14ac:dyDescent="0.25">
      <c r="A109">
        <v>11434169235</v>
      </c>
      <c r="B109">
        <v>6962181067</v>
      </c>
      <c r="C109" s="2">
        <v>42478</v>
      </c>
      <c r="D109">
        <v>2</v>
      </c>
      <c r="E109" s="1" t="s">
        <v>17</v>
      </c>
      <c r="F109" s="1" t="s">
        <v>11</v>
      </c>
      <c r="G109" s="3">
        <v>0.96770833333333339</v>
      </c>
      <c r="H109" s="3">
        <v>0.33854166666666674</v>
      </c>
      <c r="I109">
        <v>535</v>
      </c>
      <c r="J109">
        <v>8.9166666666666661</v>
      </c>
      <c r="K109" t="b">
        <v>1</v>
      </c>
      <c r="L109" s="6">
        <v>0.88971962616822431</v>
      </c>
      <c r="M109" s="6">
        <v>0.10280373831775701</v>
      </c>
      <c r="N109" s="6">
        <v>0.04</v>
      </c>
    </row>
    <row r="110" spans="1:14" x14ac:dyDescent="0.25">
      <c r="A110">
        <v>11434580717</v>
      </c>
      <c r="B110">
        <v>3977333714</v>
      </c>
      <c r="C110" s="2">
        <v>42479</v>
      </c>
      <c r="D110">
        <v>3</v>
      </c>
      <c r="E110" s="1" t="s">
        <v>11</v>
      </c>
      <c r="F110" s="1" t="s">
        <v>11</v>
      </c>
      <c r="G110" s="3">
        <v>8.2291666666666652E-2</v>
      </c>
      <c r="H110" s="3">
        <v>0.35590277777777768</v>
      </c>
      <c r="I110">
        <v>395</v>
      </c>
      <c r="J110">
        <v>6.583333333333333</v>
      </c>
      <c r="K110" t="b">
        <v>0</v>
      </c>
      <c r="L110" s="6">
        <v>0.5544303797468354</v>
      </c>
      <c r="M110" s="6">
        <v>0.43544303797468353</v>
      </c>
      <c r="N110" s="6">
        <v>0.04</v>
      </c>
    </row>
    <row r="111" spans="1:14" x14ac:dyDescent="0.25">
      <c r="A111">
        <v>11435468783</v>
      </c>
      <c r="B111">
        <v>4702921684</v>
      </c>
      <c r="C111" s="2">
        <v>42478</v>
      </c>
      <c r="D111">
        <v>2</v>
      </c>
      <c r="E111" s="1" t="s">
        <v>17</v>
      </c>
      <c r="F111" s="1" t="s">
        <v>11</v>
      </c>
      <c r="G111" s="3">
        <v>0.91527777777777786</v>
      </c>
      <c r="H111" s="3">
        <v>0.25277777777777777</v>
      </c>
      <c r="I111">
        <v>487</v>
      </c>
      <c r="J111">
        <v>8.1166666666666671</v>
      </c>
      <c r="K111" t="b">
        <v>1</v>
      </c>
      <c r="L111" s="6">
        <v>0.93839835728952758</v>
      </c>
      <c r="M111" s="6">
        <v>6.1601642710472269E-2</v>
      </c>
      <c r="N111" s="6">
        <v>0</v>
      </c>
    </row>
    <row r="112" spans="1:14" x14ac:dyDescent="0.25">
      <c r="A112">
        <v>11435753721</v>
      </c>
      <c r="B112">
        <v>7086361926</v>
      </c>
      <c r="C112" s="2">
        <v>42478</v>
      </c>
      <c r="D112">
        <v>2</v>
      </c>
      <c r="E112" s="1" t="s">
        <v>17</v>
      </c>
      <c r="F112" s="1" t="s">
        <v>11</v>
      </c>
      <c r="G112" s="3">
        <v>0.9458333333333333</v>
      </c>
      <c r="H112" s="3">
        <v>0.28055555555555545</v>
      </c>
      <c r="I112">
        <v>483</v>
      </c>
      <c r="J112">
        <v>8.0500000000000007</v>
      </c>
      <c r="K112" t="b">
        <v>1</v>
      </c>
      <c r="L112" s="6">
        <v>0.97722567287784667</v>
      </c>
      <c r="M112" s="6">
        <v>2.2774327122153208E-2</v>
      </c>
      <c r="N112" s="6">
        <v>0</v>
      </c>
    </row>
    <row r="113" spans="1:14" x14ac:dyDescent="0.25">
      <c r="A113">
        <v>11436130885</v>
      </c>
      <c r="B113">
        <v>4445114986</v>
      </c>
      <c r="C113" s="2">
        <v>42479</v>
      </c>
      <c r="D113">
        <v>3</v>
      </c>
      <c r="E113" s="1" t="s">
        <v>11</v>
      </c>
      <c r="F113" s="1" t="s">
        <v>11</v>
      </c>
      <c r="G113" s="3">
        <v>0.3701388888888888</v>
      </c>
      <c r="H113" s="3">
        <v>0.46736111111111112</v>
      </c>
      <c r="I113">
        <v>141</v>
      </c>
      <c r="J113">
        <v>2.35</v>
      </c>
      <c r="K113" t="b">
        <v>0</v>
      </c>
      <c r="L113" s="6">
        <v>0.87943262411347523</v>
      </c>
      <c r="M113" s="6">
        <v>0.10638297872340426</v>
      </c>
      <c r="N113" s="6">
        <v>0.02</v>
      </c>
    </row>
    <row r="114" spans="1:14" x14ac:dyDescent="0.25">
      <c r="A114">
        <v>11436643042</v>
      </c>
      <c r="B114">
        <v>5553957443</v>
      </c>
      <c r="C114" s="2">
        <v>42478</v>
      </c>
      <c r="D114">
        <v>2</v>
      </c>
      <c r="E114" s="1" t="s">
        <v>17</v>
      </c>
      <c r="F114" s="1" t="s">
        <v>17</v>
      </c>
      <c r="G114" s="3">
        <v>0.55902777777777768</v>
      </c>
      <c r="H114" s="3">
        <v>0.62152777777777768</v>
      </c>
      <c r="I114">
        <v>91</v>
      </c>
      <c r="J114">
        <v>1.5166666666666666</v>
      </c>
      <c r="K114" t="b">
        <v>0</v>
      </c>
      <c r="L114" s="6">
        <v>0.9560439560439562</v>
      </c>
      <c r="M114" s="6">
        <v>2.197802197802198E-2</v>
      </c>
      <c r="N114" s="6">
        <v>0.02</v>
      </c>
    </row>
    <row r="115" spans="1:14" x14ac:dyDescent="0.25">
      <c r="A115">
        <v>11436643044</v>
      </c>
      <c r="B115">
        <v>5553957443</v>
      </c>
      <c r="C115" s="2">
        <v>42478</v>
      </c>
      <c r="D115">
        <v>2</v>
      </c>
      <c r="E115" s="1" t="s">
        <v>17</v>
      </c>
      <c r="F115" s="1" t="s">
        <v>11</v>
      </c>
      <c r="G115" s="3">
        <v>0.91666666666666674</v>
      </c>
      <c r="H115" s="3">
        <v>0.20069444444444451</v>
      </c>
      <c r="I115">
        <v>410</v>
      </c>
      <c r="J115">
        <v>6.833333333333333</v>
      </c>
      <c r="K115" t="b">
        <v>1</v>
      </c>
      <c r="L115" s="6">
        <v>0.87073170731707317</v>
      </c>
      <c r="M115" s="6">
        <v>0.1097560975609756</v>
      </c>
      <c r="N115" s="6">
        <v>0.08</v>
      </c>
    </row>
    <row r="116" spans="1:14" x14ac:dyDescent="0.25">
      <c r="A116">
        <v>11438439209</v>
      </c>
      <c r="B116">
        <v>2347167796</v>
      </c>
      <c r="C116" s="2">
        <v>42478</v>
      </c>
      <c r="D116">
        <v>2</v>
      </c>
      <c r="E116" s="1" t="s">
        <v>17</v>
      </c>
      <c r="F116" s="1" t="s">
        <v>11</v>
      </c>
      <c r="G116" s="3">
        <v>0.92326388888888888</v>
      </c>
      <c r="H116" s="3">
        <v>0.27951388888888884</v>
      </c>
      <c r="I116">
        <v>514</v>
      </c>
      <c r="J116">
        <v>8.5666666666666664</v>
      </c>
      <c r="K116" t="b">
        <v>1</v>
      </c>
      <c r="L116" s="6">
        <v>0.90466926070038911</v>
      </c>
      <c r="M116" s="6">
        <v>8.5603112840466927E-2</v>
      </c>
      <c r="N116" s="6">
        <v>0.05</v>
      </c>
    </row>
    <row r="117" spans="1:14" x14ac:dyDescent="0.25">
      <c r="A117">
        <v>11438827487</v>
      </c>
      <c r="B117">
        <v>4388161847</v>
      </c>
      <c r="C117" s="2">
        <v>42474</v>
      </c>
      <c r="D117">
        <v>5</v>
      </c>
      <c r="E117" s="1" t="s">
        <v>13</v>
      </c>
      <c r="F117" s="1" t="s">
        <v>14</v>
      </c>
      <c r="G117" s="3">
        <v>0.83958333333333335</v>
      </c>
      <c r="H117" s="3">
        <v>0.20416666666666661</v>
      </c>
      <c r="I117">
        <v>526</v>
      </c>
      <c r="J117">
        <v>8.7666666666666675</v>
      </c>
      <c r="K117" t="b">
        <v>1</v>
      </c>
      <c r="L117" s="6">
        <v>0.94866920152091239</v>
      </c>
      <c r="M117" s="6">
        <v>3.2319391634980987E-2</v>
      </c>
      <c r="N117" s="6">
        <v>0.1</v>
      </c>
    </row>
    <row r="118" spans="1:14" x14ac:dyDescent="0.25">
      <c r="A118">
        <v>11438827488</v>
      </c>
      <c r="B118">
        <v>4388161847</v>
      </c>
      <c r="C118" s="2">
        <v>42475</v>
      </c>
      <c r="D118">
        <v>6</v>
      </c>
      <c r="E118" s="1" t="s">
        <v>14</v>
      </c>
      <c r="F118" s="1" t="s">
        <v>15</v>
      </c>
      <c r="G118" s="3">
        <v>0.99409722222222219</v>
      </c>
      <c r="H118" s="3">
        <v>0.26284722222222223</v>
      </c>
      <c r="I118">
        <v>388</v>
      </c>
      <c r="J118">
        <v>6.4666666666666668</v>
      </c>
      <c r="K118" t="b">
        <v>1</v>
      </c>
      <c r="L118" s="6">
        <v>0.96134020618556704</v>
      </c>
      <c r="M118" s="6">
        <v>3.3505154639175257E-2</v>
      </c>
      <c r="N118" s="6">
        <v>0.02</v>
      </c>
    </row>
    <row r="119" spans="1:14" x14ac:dyDescent="0.25">
      <c r="A119">
        <v>11438827489</v>
      </c>
      <c r="B119">
        <v>4388161847</v>
      </c>
      <c r="C119" s="2">
        <v>42476</v>
      </c>
      <c r="D119">
        <v>7</v>
      </c>
      <c r="E119" s="1" t="s">
        <v>15</v>
      </c>
      <c r="F119" s="1" t="s">
        <v>15</v>
      </c>
      <c r="G119" s="3">
        <v>0.64999999999999991</v>
      </c>
      <c r="H119" s="3">
        <v>0.69097222222222232</v>
      </c>
      <c r="I119">
        <v>60</v>
      </c>
      <c r="J119">
        <v>1</v>
      </c>
      <c r="K119" t="b">
        <v>0</v>
      </c>
      <c r="L119" s="6">
        <v>0.8833333333333333</v>
      </c>
      <c r="M119" s="6">
        <v>0.1</v>
      </c>
      <c r="N119" s="6">
        <v>0.01</v>
      </c>
    </row>
    <row r="120" spans="1:14" x14ac:dyDescent="0.25">
      <c r="A120">
        <v>11438827490</v>
      </c>
      <c r="B120">
        <v>4388161847</v>
      </c>
      <c r="C120" s="2">
        <v>42476</v>
      </c>
      <c r="D120">
        <v>7</v>
      </c>
      <c r="E120" s="1" t="s">
        <v>15</v>
      </c>
      <c r="F120" s="1" t="s">
        <v>16</v>
      </c>
      <c r="G120" s="3">
        <v>0.91423611111111103</v>
      </c>
      <c r="H120" s="3">
        <v>0.26423611111111112</v>
      </c>
      <c r="I120">
        <v>505</v>
      </c>
      <c r="J120">
        <v>8.4166666666666661</v>
      </c>
      <c r="K120" t="b">
        <v>1</v>
      </c>
      <c r="L120" s="6">
        <v>0.96237623762376245</v>
      </c>
      <c r="M120" s="6">
        <v>3.5643564356435641E-2</v>
      </c>
      <c r="N120" s="6">
        <v>0.01</v>
      </c>
    </row>
    <row r="121" spans="1:14" x14ac:dyDescent="0.25">
      <c r="A121">
        <v>11438827491</v>
      </c>
      <c r="B121">
        <v>4388161847</v>
      </c>
      <c r="C121" s="2">
        <v>42477</v>
      </c>
      <c r="D121">
        <v>1</v>
      </c>
      <c r="E121" s="1" t="s">
        <v>16</v>
      </c>
      <c r="F121" s="1" t="s">
        <v>16</v>
      </c>
      <c r="G121" s="3">
        <v>0.55868055555555562</v>
      </c>
      <c r="H121" s="3">
        <v>0.65243055555555562</v>
      </c>
      <c r="I121">
        <v>136</v>
      </c>
      <c r="J121">
        <v>2.2666666666666666</v>
      </c>
      <c r="K121" t="b">
        <v>0</v>
      </c>
      <c r="L121" s="6">
        <v>0.9779411764705882</v>
      </c>
      <c r="M121" s="6">
        <v>1.4705882352941176E-2</v>
      </c>
      <c r="N121" s="6">
        <v>0.01</v>
      </c>
    </row>
    <row r="122" spans="1:14" x14ac:dyDescent="0.25">
      <c r="A122">
        <v>11438827492</v>
      </c>
      <c r="B122">
        <v>4388161847</v>
      </c>
      <c r="C122" s="2">
        <v>42478</v>
      </c>
      <c r="D122">
        <v>2</v>
      </c>
      <c r="E122" s="1" t="s">
        <v>17</v>
      </c>
      <c r="F122" s="1" t="s">
        <v>17</v>
      </c>
      <c r="G122" s="3">
        <v>0.87465277777777772</v>
      </c>
      <c r="H122" s="3">
        <v>0.94618055555555558</v>
      </c>
      <c r="I122">
        <v>104</v>
      </c>
      <c r="J122">
        <v>1.7333333333333334</v>
      </c>
      <c r="K122" t="b">
        <v>0</v>
      </c>
      <c r="L122" s="6">
        <v>0.95192307692307676</v>
      </c>
      <c r="M122" s="6">
        <v>9.6153846153846159E-3</v>
      </c>
      <c r="N122" s="6">
        <v>0.04</v>
      </c>
    </row>
    <row r="123" spans="1:14" x14ac:dyDescent="0.25">
      <c r="A123">
        <v>11438827493</v>
      </c>
      <c r="B123">
        <v>4388161847</v>
      </c>
      <c r="C123" s="2">
        <v>42478</v>
      </c>
      <c r="D123">
        <v>2</v>
      </c>
      <c r="E123" s="1" t="s">
        <v>17</v>
      </c>
      <c r="F123" s="1" t="s">
        <v>11</v>
      </c>
      <c r="G123" s="3">
        <v>0.96875</v>
      </c>
      <c r="H123" s="3">
        <v>0.20277777777777772</v>
      </c>
      <c r="I123">
        <v>338</v>
      </c>
      <c r="J123">
        <v>5.6333333333333337</v>
      </c>
      <c r="K123" t="b">
        <v>1</v>
      </c>
      <c r="L123" s="6">
        <v>0.97337278106508884</v>
      </c>
      <c r="M123" s="6">
        <v>2.6627218934911243E-2</v>
      </c>
      <c r="N123" s="6">
        <v>0</v>
      </c>
    </row>
    <row r="124" spans="1:14" x14ac:dyDescent="0.25">
      <c r="A124">
        <v>11439308634</v>
      </c>
      <c r="B124">
        <v>4319703577</v>
      </c>
      <c r="C124" s="2">
        <v>42473</v>
      </c>
      <c r="D124">
        <v>4</v>
      </c>
      <c r="E124" s="1" t="s">
        <v>12</v>
      </c>
      <c r="F124" s="1" t="s">
        <v>13</v>
      </c>
      <c r="G124" s="3">
        <v>0.93958333333333344</v>
      </c>
      <c r="H124" s="3">
        <v>0.32569444444444451</v>
      </c>
      <c r="I124">
        <v>557</v>
      </c>
      <c r="J124">
        <v>9.2833333333333332</v>
      </c>
      <c r="K124" t="b">
        <v>1</v>
      </c>
      <c r="L124" s="6">
        <v>0.96050269299820468</v>
      </c>
      <c r="M124" s="6">
        <v>3.7701974865350089E-2</v>
      </c>
      <c r="N124" s="6">
        <v>0.01</v>
      </c>
    </row>
    <row r="125" spans="1:14" x14ac:dyDescent="0.25">
      <c r="A125">
        <v>11439308635</v>
      </c>
      <c r="B125">
        <v>4319703577</v>
      </c>
      <c r="C125" s="2">
        <v>42474</v>
      </c>
      <c r="D125">
        <v>5</v>
      </c>
      <c r="E125" s="1" t="s">
        <v>13</v>
      </c>
      <c r="F125" s="1" t="s">
        <v>14</v>
      </c>
      <c r="G125" s="3">
        <v>0.97812499999999991</v>
      </c>
      <c r="H125" s="3">
        <v>0.31840277777777781</v>
      </c>
      <c r="I125">
        <v>491</v>
      </c>
      <c r="J125">
        <v>8.1833333333333336</v>
      </c>
      <c r="K125" t="b">
        <v>1</v>
      </c>
      <c r="L125" s="6">
        <v>0.94704684317718946</v>
      </c>
      <c r="M125" s="6">
        <v>4.8879837067209775E-2</v>
      </c>
      <c r="N125" s="6">
        <v>0.02</v>
      </c>
    </row>
    <row r="126" spans="1:14" x14ac:dyDescent="0.25">
      <c r="A126">
        <v>11439308636</v>
      </c>
      <c r="B126">
        <v>4319703577</v>
      </c>
      <c r="C126" s="2">
        <v>42476</v>
      </c>
      <c r="D126">
        <v>7</v>
      </c>
      <c r="E126" s="1" t="s">
        <v>15</v>
      </c>
      <c r="F126" s="1" t="s">
        <v>15</v>
      </c>
      <c r="G126" s="3">
        <v>7.2916666666666963E-3</v>
      </c>
      <c r="H126" s="3">
        <v>0.36909722222222219</v>
      </c>
      <c r="I126">
        <v>522</v>
      </c>
      <c r="J126">
        <v>8.6999999999999993</v>
      </c>
      <c r="K126" t="b">
        <v>0</v>
      </c>
      <c r="L126" s="6">
        <v>0.96934865900383138</v>
      </c>
      <c r="M126" s="6">
        <v>2.8735632183908049E-2</v>
      </c>
      <c r="N126" s="6">
        <v>0.01</v>
      </c>
    </row>
    <row r="127" spans="1:14" x14ac:dyDescent="0.25">
      <c r="A127">
        <v>11439308637</v>
      </c>
      <c r="B127">
        <v>4319703577</v>
      </c>
      <c r="C127" s="2">
        <v>42477</v>
      </c>
      <c r="D127">
        <v>1</v>
      </c>
      <c r="E127" s="1" t="s">
        <v>16</v>
      </c>
      <c r="F127" s="1" t="s">
        <v>17</v>
      </c>
      <c r="G127" s="3">
        <v>0.94861111111111107</v>
      </c>
      <c r="H127" s="3">
        <v>0.33055555555555549</v>
      </c>
      <c r="I127">
        <v>551</v>
      </c>
      <c r="J127">
        <v>9.1833333333333336</v>
      </c>
      <c r="K127" t="b">
        <v>1</v>
      </c>
      <c r="L127" s="6">
        <v>0.93466424682395643</v>
      </c>
      <c r="M127" s="6">
        <v>4.9001814882032667E-2</v>
      </c>
      <c r="N127" s="6">
        <v>0.09</v>
      </c>
    </row>
    <row r="128" spans="1:14" x14ac:dyDescent="0.25">
      <c r="A128">
        <v>11439308639</v>
      </c>
      <c r="B128">
        <v>4319703577</v>
      </c>
      <c r="C128" s="2">
        <v>42478</v>
      </c>
      <c r="D128">
        <v>2</v>
      </c>
      <c r="E128" s="1" t="s">
        <v>17</v>
      </c>
      <c r="F128" s="1" t="s">
        <v>11</v>
      </c>
      <c r="G128" s="3">
        <v>0.95069444444444451</v>
      </c>
      <c r="H128" s="3">
        <v>0.14375000000000004</v>
      </c>
      <c r="I128">
        <v>279</v>
      </c>
      <c r="J128">
        <v>4.6500000000000004</v>
      </c>
      <c r="K128" t="b">
        <v>1</v>
      </c>
      <c r="L128" s="6">
        <v>0.89964157706093195</v>
      </c>
      <c r="M128" s="6">
        <v>7.8853046594982074E-2</v>
      </c>
      <c r="N128" s="6">
        <v>0.06</v>
      </c>
    </row>
    <row r="129" spans="1:14" x14ac:dyDescent="0.25">
      <c r="A129">
        <v>11439308640</v>
      </c>
      <c r="B129">
        <v>4319703577</v>
      </c>
      <c r="C129" s="2">
        <v>42479</v>
      </c>
      <c r="D129">
        <v>3</v>
      </c>
      <c r="E129" s="1" t="s">
        <v>11</v>
      </c>
      <c r="F129" s="1" t="s">
        <v>11</v>
      </c>
      <c r="G129" s="3">
        <v>0.15104166666666674</v>
      </c>
      <c r="H129" s="3">
        <v>0.30243055555555554</v>
      </c>
      <c r="I129">
        <v>219</v>
      </c>
      <c r="J129">
        <v>3.65</v>
      </c>
      <c r="K129" t="b">
        <v>0</v>
      </c>
      <c r="L129" s="6">
        <v>0.95890410958904093</v>
      </c>
      <c r="M129" s="6">
        <v>3.1963470319634701E-2</v>
      </c>
      <c r="N129" s="6">
        <v>0.02</v>
      </c>
    </row>
    <row r="130" spans="1:14" x14ac:dyDescent="0.25">
      <c r="A130">
        <v>11439580762</v>
      </c>
      <c r="B130">
        <v>1503960366</v>
      </c>
      <c r="C130" s="2">
        <v>42479</v>
      </c>
      <c r="D130">
        <v>3</v>
      </c>
      <c r="E130" s="1" t="s">
        <v>11</v>
      </c>
      <c r="F130" s="1" t="s">
        <v>11</v>
      </c>
      <c r="G130" s="3">
        <v>8.7847222222222188E-2</v>
      </c>
      <c r="H130" s="3">
        <v>0.30937499999999996</v>
      </c>
      <c r="I130">
        <v>320</v>
      </c>
      <c r="J130">
        <v>5.333333333333333</v>
      </c>
      <c r="K130" t="b">
        <v>0</v>
      </c>
      <c r="L130" s="6">
        <v>0.95</v>
      </c>
      <c r="M130" s="6">
        <v>0.05</v>
      </c>
      <c r="N130" s="6">
        <v>0</v>
      </c>
    </row>
    <row r="131" spans="1:14" x14ac:dyDescent="0.25">
      <c r="A131">
        <v>11441438237</v>
      </c>
      <c r="B131">
        <v>2026352035</v>
      </c>
      <c r="C131" s="2">
        <v>42479</v>
      </c>
      <c r="D131">
        <v>3</v>
      </c>
      <c r="E131" s="1" t="s">
        <v>11</v>
      </c>
      <c r="F131" s="1" t="s">
        <v>12</v>
      </c>
      <c r="G131" s="3">
        <v>0.88194444444444442</v>
      </c>
      <c r="H131" s="3">
        <v>0.23541666666666661</v>
      </c>
      <c r="I131">
        <v>510</v>
      </c>
      <c r="J131">
        <v>8.5</v>
      </c>
      <c r="K131" t="b">
        <v>1</v>
      </c>
      <c r="L131" s="6">
        <v>0.90392156862745099</v>
      </c>
      <c r="M131" s="6">
        <v>9.0196078431372548E-2</v>
      </c>
      <c r="N131" s="6">
        <v>0.03</v>
      </c>
    </row>
    <row r="132" spans="1:14" x14ac:dyDescent="0.25">
      <c r="A132">
        <v>11441459537</v>
      </c>
      <c r="B132">
        <v>4388161847</v>
      </c>
      <c r="C132" s="2">
        <v>42479</v>
      </c>
      <c r="D132">
        <v>3</v>
      </c>
      <c r="E132" s="1" t="s">
        <v>11</v>
      </c>
      <c r="F132" s="1" t="s">
        <v>12</v>
      </c>
      <c r="G132" s="3">
        <v>0.89027777777777772</v>
      </c>
      <c r="H132" s="3">
        <v>0.20277777777777772</v>
      </c>
      <c r="I132">
        <v>451</v>
      </c>
      <c r="J132">
        <v>7.5166666666666666</v>
      </c>
      <c r="K132" t="b">
        <v>1</v>
      </c>
      <c r="L132" s="6">
        <v>0.93348115299334811</v>
      </c>
      <c r="M132" s="6">
        <v>5.7649667405764965E-2</v>
      </c>
      <c r="N132" s="6">
        <v>0.04</v>
      </c>
    </row>
    <row r="133" spans="1:14" x14ac:dyDescent="0.25">
      <c r="A133">
        <v>11441506388</v>
      </c>
      <c r="B133">
        <v>6962181067</v>
      </c>
      <c r="C133" s="2">
        <v>42479</v>
      </c>
      <c r="D133">
        <v>3</v>
      </c>
      <c r="E133" s="1" t="s">
        <v>11</v>
      </c>
      <c r="F133" s="1" t="s">
        <v>12</v>
      </c>
      <c r="G133" s="3">
        <v>0.98472222222222228</v>
      </c>
      <c r="H133" s="3">
        <v>0.27847222222222223</v>
      </c>
      <c r="I133">
        <v>424</v>
      </c>
      <c r="J133">
        <v>7.0666666666666664</v>
      </c>
      <c r="K133" t="b">
        <v>1</v>
      </c>
      <c r="L133" s="6">
        <v>0.98584905660377364</v>
      </c>
      <c r="M133" s="6">
        <v>1.179245283018868E-2</v>
      </c>
      <c r="N133" s="6">
        <v>0.01</v>
      </c>
    </row>
    <row r="134" spans="1:14" x14ac:dyDescent="0.25">
      <c r="A134">
        <v>11441710430</v>
      </c>
      <c r="B134">
        <v>8378563200</v>
      </c>
      <c r="C134" s="2">
        <v>42479</v>
      </c>
      <c r="D134">
        <v>3</v>
      </c>
      <c r="E134" s="1" t="s">
        <v>11</v>
      </c>
      <c r="F134" s="1" t="s">
        <v>12</v>
      </c>
      <c r="G134" s="3">
        <v>0.89756944444444442</v>
      </c>
      <c r="H134" s="3">
        <v>0.18090277777777786</v>
      </c>
      <c r="I134">
        <v>409</v>
      </c>
      <c r="J134">
        <v>6.8166666666666664</v>
      </c>
      <c r="K134" t="b">
        <v>1</v>
      </c>
      <c r="L134" s="6">
        <v>0.93154034229828853</v>
      </c>
      <c r="M134" s="6">
        <v>6.3569682151589244E-2</v>
      </c>
      <c r="N134" s="6">
        <v>0.02</v>
      </c>
    </row>
    <row r="135" spans="1:14" x14ac:dyDescent="0.25">
      <c r="A135">
        <v>11443226218</v>
      </c>
      <c r="B135">
        <v>3977333714</v>
      </c>
      <c r="C135" s="2">
        <v>42480</v>
      </c>
      <c r="D135">
        <v>4</v>
      </c>
      <c r="E135" s="1" t="s">
        <v>12</v>
      </c>
      <c r="F135" s="1" t="s">
        <v>12</v>
      </c>
      <c r="G135" s="3">
        <v>0.20277777777777772</v>
      </c>
      <c r="H135" s="3">
        <v>0.37222222222222223</v>
      </c>
      <c r="I135">
        <v>245</v>
      </c>
      <c r="J135">
        <v>4.083333333333333</v>
      </c>
      <c r="K135" t="b">
        <v>0</v>
      </c>
      <c r="L135" s="6">
        <v>0.48571428571428565</v>
      </c>
      <c r="M135" s="6">
        <v>0.48571428571428565</v>
      </c>
      <c r="N135" s="6">
        <v>7.0000000000000007E-2</v>
      </c>
    </row>
    <row r="136" spans="1:14" x14ac:dyDescent="0.25">
      <c r="A136">
        <v>11443572207</v>
      </c>
      <c r="B136">
        <v>4702921684</v>
      </c>
      <c r="C136" s="2">
        <v>42479</v>
      </c>
      <c r="D136">
        <v>3</v>
      </c>
      <c r="E136" s="1" t="s">
        <v>11</v>
      </c>
      <c r="F136" s="1" t="s">
        <v>12</v>
      </c>
      <c r="G136" s="3">
        <v>0.91631944444444446</v>
      </c>
      <c r="H136" s="3">
        <v>0.24062500000000009</v>
      </c>
      <c r="I136">
        <v>468</v>
      </c>
      <c r="J136">
        <v>7.8</v>
      </c>
      <c r="K136" t="b">
        <v>1</v>
      </c>
      <c r="L136" s="6">
        <v>0.97008547008547008</v>
      </c>
      <c r="M136" s="6">
        <v>2.9914529914529916E-2</v>
      </c>
      <c r="N136" s="6">
        <v>0</v>
      </c>
    </row>
    <row r="137" spans="1:14" x14ac:dyDescent="0.25">
      <c r="A137">
        <v>11443866261</v>
      </c>
      <c r="B137">
        <v>7086361926</v>
      </c>
      <c r="C137" s="2">
        <v>42479</v>
      </c>
      <c r="D137">
        <v>3</v>
      </c>
      <c r="E137" s="1" t="s">
        <v>11</v>
      </c>
      <c r="F137" s="1" t="s">
        <v>12</v>
      </c>
      <c r="G137" s="3">
        <v>0.92777777777777781</v>
      </c>
      <c r="H137" s="3">
        <v>0.27569444444444446</v>
      </c>
      <c r="I137">
        <v>502</v>
      </c>
      <c r="J137">
        <v>8.3666666666666671</v>
      </c>
      <c r="K137" t="b">
        <v>1</v>
      </c>
      <c r="L137" s="6">
        <v>0.98007968127490053</v>
      </c>
      <c r="M137" s="6">
        <v>1.9920318725099601E-2</v>
      </c>
      <c r="N137" s="6">
        <v>0</v>
      </c>
    </row>
    <row r="138" spans="1:14" x14ac:dyDescent="0.25">
      <c r="A138">
        <v>11444501949</v>
      </c>
      <c r="B138">
        <v>8053475328</v>
      </c>
      <c r="C138" s="2">
        <v>42480</v>
      </c>
      <c r="D138">
        <v>4</v>
      </c>
      <c r="E138" s="1" t="s">
        <v>12</v>
      </c>
      <c r="F138" s="1" t="s">
        <v>12</v>
      </c>
      <c r="G138" s="3">
        <v>0.10347222222222219</v>
      </c>
      <c r="H138" s="3">
        <v>0.44513888888888897</v>
      </c>
      <c r="I138">
        <v>493</v>
      </c>
      <c r="J138">
        <v>8.2166666666666668</v>
      </c>
      <c r="K138" t="b">
        <v>0</v>
      </c>
      <c r="L138" s="6">
        <v>0.98580121703853951</v>
      </c>
      <c r="M138" s="6">
        <v>8.1135902636916835E-3</v>
      </c>
      <c r="N138" s="6">
        <v>0.03</v>
      </c>
    </row>
    <row r="139" spans="1:14" x14ac:dyDescent="0.25">
      <c r="A139">
        <v>11444600597</v>
      </c>
      <c r="B139">
        <v>8792009665</v>
      </c>
      <c r="C139" s="2">
        <v>42480</v>
      </c>
      <c r="D139">
        <v>4</v>
      </c>
      <c r="E139" s="1" t="s">
        <v>12</v>
      </c>
      <c r="F139" s="1" t="s">
        <v>12</v>
      </c>
      <c r="G139" s="3">
        <v>9.2361111111111116E-2</v>
      </c>
      <c r="H139" s="3">
        <v>0.47152777777777777</v>
      </c>
      <c r="I139">
        <v>547</v>
      </c>
      <c r="J139">
        <v>9.1166666666666671</v>
      </c>
      <c r="K139" t="b">
        <v>0</v>
      </c>
      <c r="L139" s="6">
        <v>0.96526508226691043</v>
      </c>
      <c r="M139" s="6">
        <v>2.7422303473491772E-2</v>
      </c>
      <c r="N139" s="6">
        <v>0.04</v>
      </c>
    </row>
    <row r="140" spans="1:14" x14ac:dyDescent="0.25">
      <c r="A140">
        <v>11445412645</v>
      </c>
      <c r="B140">
        <v>6117666160</v>
      </c>
      <c r="C140" s="2">
        <v>42478</v>
      </c>
      <c r="D140">
        <v>2</v>
      </c>
      <c r="E140" s="1" t="s">
        <v>17</v>
      </c>
      <c r="F140" s="1" t="s">
        <v>11</v>
      </c>
      <c r="G140" s="3">
        <v>0.99618055555555562</v>
      </c>
      <c r="H140" s="3">
        <v>0.33715277777777786</v>
      </c>
      <c r="I140">
        <v>492</v>
      </c>
      <c r="J140">
        <v>8.1999999999999993</v>
      </c>
      <c r="K140" t="b">
        <v>1</v>
      </c>
      <c r="L140" s="6">
        <v>0.94512195121951215</v>
      </c>
      <c r="M140" s="6">
        <v>5.4878048780487805E-2</v>
      </c>
      <c r="N140" s="6">
        <v>0</v>
      </c>
    </row>
    <row r="141" spans="1:14" x14ac:dyDescent="0.25">
      <c r="A141">
        <v>11445412646</v>
      </c>
      <c r="B141">
        <v>6117666160</v>
      </c>
      <c r="C141" s="2">
        <v>42479</v>
      </c>
      <c r="D141">
        <v>3</v>
      </c>
      <c r="E141" s="1" t="s">
        <v>11</v>
      </c>
      <c r="F141" s="1" t="s">
        <v>12</v>
      </c>
      <c r="G141" s="3">
        <v>0.96701388888888884</v>
      </c>
      <c r="H141" s="3">
        <v>0.31493055555555549</v>
      </c>
      <c r="I141">
        <v>502</v>
      </c>
      <c r="J141">
        <v>8.3666666666666671</v>
      </c>
      <c r="K141" t="b">
        <v>1</v>
      </c>
      <c r="L141" s="6">
        <v>0.94422310756972117</v>
      </c>
      <c r="M141" s="6">
        <v>5.1792828685258967E-2</v>
      </c>
      <c r="N141" s="6">
        <v>0.02</v>
      </c>
    </row>
    <row r="142" spans="1:14" x14ac:dyDescent="0.25">
      <c r="A142">
        <v>11446881699</v>
      </c>
      <c r="B142">
        <v>3977333714</v>
      </c>
      <c r="C142" s="2">
        <v>42480</v>
      </c>
      <c r="D142">
        <v>4</v>
      </c>
      <c r="E142" s="1" t="s">
        <v>12</v>
      </c>
      <c r="F142" s="1" t="s">
        <v>12</v>
      </c>
      <c r="G142" s="3">
        <v>0.5107638888888888</v>
      </c>
      <c r="H142" s="3">
        <v>0.5517361111111112</v>
      </c>
      <c r="I142">
        <v>60</v>
      </c>
      <c r="J142">
        <v>1</v>
      </c>
      <c r="K142" t="b">
        <v>0</v>
      </c>
      <c r="L142" s="6">
        <v>0.55000000000000004</v>
      </c>
      <c r="M142" s="6">
        <v>0.45</v>
      </c>
      <c r="N142" s="6">
        <v>0</v>
      </c>
    </row>
    <row r="143" spans="1:14" x14ac:dyDescent="0.25">
      <c r="A143">
        <v>11447640793</v>
      </c>
      <c r="B143">
        <v>1503960366</v>
      </c>
      <c r="C143" s="2">
        <v>42480</v>
      </c>
      <c r="D143">
        <v>4</v>
      </c>
      <c r="E143" s="1" t="s">
        <v>12</v>
      </c>
      <c r="F143" s="1" t="s">
        <v>12</v>
      </c>
      <c r="G143" s="3">
        <v>8.4027777777777812E-2</v>
      </c>
      <c r="H143" s="3">
        <v>0.34513888888888888</v>
      </c>
      <c r="I143">
        <v>377</v>
      </c>
      <c r="J143">
        <v>6.2833333333333332</v>
      </c>
      <c r="K143" t="b">
        <v>0</v>
      </c>
      <c r="L143" s="6">
        <v>0.95490716180371349</v>
      </c>
      <c r="M143" s="6">
        <v>3.7135278514588858E-2</v>
      </c>
      <c r="N143" s="6">
        <v>0.03</v>
      </c>
    </row>
    <row r="144" spans="1:14" x14ac:dyDescent="0.25">
      <c r="A144">
        <v>11447734147</v>
      </c>
      <c r="B144">
        <v>4319703577</v>
      </c>
      <c r="C144" s="2">
        <v>42479</v>
      </c>
      <c r="D144">
        <v>3</v>
      </c>
      <c r="E144" s="1" t="s">
        <v>11</v>
      </c>
      <c r="F144" s="1" t="s">
        <v>12</v>
      </c>
      <c r="G144" s="3">
        <v>0.93194444444444446</v>
      </c>
      <c r="H144" s="3">
        <v>0.30833333333333335</v>
      </c>
      <c r="I144">
        <v>543</v>
      </c>
      <c r="J144">
        <v>9.0500000000000007</v>
      </c>
      <c r="K144" t="b">
        <v>1</v>
      </c>
      <c r="L144" s="6">
        <v>0.96316758747697973</v>
      </c>
      <c r="M144" s="6">
        <v>1.841620626151013E-2</v>
      </c>
      <c r="N144" s="6">
        <v>0.1</v>
      </c>
    </row>
    <row r="145" spans="1:14" x14ac:dyDescent="0.25">
      <c r="A145">
        <v>11449590252</v>
      </c>
      <c r="B145">
        <v>2347167796</v>
      </c>
      <c r="C145" s="2">
        <v>42480</v>
      </c>
      <c r="D145">
        <v>4</v>
      </c>
      <c r="E145" s="1" t="s">
        <v>12</v>
      </c>
      <c r="F145" s="1" t="s">
        <v>13</v>
      </c>
      <c r="G145" s="3">
        <v>0.92638888888888893</v>
      </c>
      <c r="H145" s="3">
        <v>0.26180555555555562</v>
      </c>
      <c r="I145">
        <v>484</v>
      </c>
      <c r="J145">
        <v>8.0666666666666664</v>
      </c>
      <c r="K145" t="b">
        <v>1</v>
      </c>
      <c r="L145" s="6">
        <v>0.95041322314049603</v>
      </c>
      <c r="M145" s="6">
        <v>4.9586776859504134E-2</v>
      </c>
      <c r="N145" s="6">
        <v>0</v>
      </c>
    </row>
    <row r="146" spans="1:14" x14ac:dyDescent="0.25">
      <c r="A146">
        <v>11449886243</v>
      </c>
      <c r="B146">
        <v>6962181067</v>
      </c>
      <c r="C146" s="2">
        <v>42480</v>
      </c>
      <c r="D146">
        <v>4</v>
      </c>
      <c r="E146" s="1" t="s">
        <v>12</v>
      </c>
      <c r="F146" s="1" t="s">
        <v>13</v>
      </c>
      <c r="G146" s="3">
        <v>0.96527777777777768</v>
      </c>
      <c r="H146" s="3">
        <v>0.28194444444444455</v>
      </c>
      <c r="I146">
        <v>457</v>
      </c>
      <c r="J146">
        <v>7.6166666666666663</v>
      </c>
      <c r="K146" t="b">
        <v>1</v>
      </c>
      <c r="L146" s="6">
        <v>0.98687089715536092</v>
      </c>
      <c r="M146" s="6">
        <v>1.3129102844638947E-2</v>
      </c>
      <c r="N146" s="6">
        <v>0</v>
      </c>
    </row>
    <row r="147" spans="1:14" x14ac:dyDescent="0.25">
      <c r="A147">
        <v>11450335126</v>
      </c>
      <c r="B147">
        <v>4388161847</v>
      </c>
      <c r="C147" s="2">
        <v>42480</v>
      </c>
      <c r="D147">
        <v>4</v>
      </c>
      <c r="E147" s="1" t="s">
        <v>12</v>
      </c>
      <c r="F147" s="1" t="s">
        <v>13</v>
      </c>
      <c r="G147" s="3">
        <v>0.88749999999999996</v>
      </c>
      <c r="H147" s="3">
        <v>0.20486111111111116</v>
      </c>
      <c r="I147">
        <v>458</v>
      </c>
      <c r="J147">
        <v>7.6333333333333337</v>
      </c>
      <c r="K147" t="b">
        <v>1</v>
      </c>
      <c r="L147" s="6">
        <v>0.96506550218340603</v>
      </c>
      <c r="M147" s="6">
        <v>3.4934497816593885E-2</v>
      </c>
      <c r="N147" s="6">
        <v>0</v>
      </c>
    </row>
    <row r="148" spans="1:14" x14ac:dyDescent="0.25">
      <c r="A148">
        <v>11450382515</v>
      </c>
      <c r="B148">
        <v>8378563200</v>
      </c>
      <c r="C148" s="2">
        <v>42480</v>
      </c>
      <c r="D148">
        <v>4</v>
      </c>
      <c r="E148" s="1" t="s">
        <v>12</v>
      </c>
      <c r="F148" s="1" t="s">
        <v>13</v>
      </c>
      <c r="G148" s="3">
        <v>0.89097222222222228</v>
      </c>
      <c r="H148" s="3">
        <v>0.17986111111111103</v>
      </c>
      <c r="I148">
        <v>417</v>
      </c>
      <c r="J148">
        <v>6.95</v>
      </c>
      <c r="K148" t="b">
        <v>1</v>
      </c>
      <c r="L148" s="6">
        <v>0.94964028776978415</v>
      </c>
      <c r="M148" s="6">
        <v>4.0767386091127102E-2</v>
      </c>
      <c r="N148" s="6">
        <v>0.04</v>
      </c>
    </row>
    <row r="149" spans="1:14" x14ac:dyDescent="0.25">
      <c r="A149">
        <v>11450431030</v>
      </c>
      <c r="B149">
        <v>2026352035</v>
      </c>
      <c r="C149" s="2">
        <v>42480</v>
      </c>
      <c r="D149">
        <v>4</v>
      </c>
      <c r="E149" s="1" t="s">
        <v>12</v>
      </c>
      <c r="F149" s="1" t="s">
        <v>13</v>
      </c>
      <c r="G149" s="3">
        <v>0.89618055555555554</v>
      </c>
      <c r="H149" s="3">
        <v>0.25243055555555549</v>
      </c>
      <c r="I149">
        <v>514</v>
      </c>
      <c r="J149">
        <v>8.5666666666666664</v>
      </c>
      <c r="K149" t="b">
        <v>1</v>
      </c>
      <c r="L149" s="6">
        <v>0.92801556420233478</v>
      </c>
      <c r="M149" s="6">
        <v>7.1984435797665364E-2</v>
      </c>
      <c r="N149" s="6">
        <v>0</v>
      </c>
    </row>
    <row r="150" spans="1:14" x14ac:dyDescent="0.25">
      <c r="A150">
        <v>11450944156</v>
      </c>
      <c r="B150">
        <v>4558609924</v>
      </c>
      <c r="C150" s="2">
        <v>42481</v>
      </c>
      <c r="D150">
        <v>5</v>
      </c>
      <c r="E150" s="1" t="s">
        <v>13</v>
      </c>
      <c r="F150" s="1" t="s">
        <v>13</v>
      </c>
      <c r="G150" s="3">
        <v>4.5138888888889284E-3</v>
      </c>
      <c r="H150" s="3">
        <v>9.8958333333333259E-2</v>
      </c>
      <c r="I150">
        <v>137</v>
      </c>
      <c r="J150">
        <v>2.2833333333333332</v>
      </c>
      <c r="K150" t="b">
        <v>0</v>
      </c>
      <c r="L150" s="6">
        <v>0.91970802919708028</v>
      </c>
      <c r="M150" s="6">
        <v>4.3795620437956206E-2</v>
      </c>
      <c r="N150" s="6">
        <v>0.05</v>
      </c>
    </row>
    <row r="151" spans="1:14" x14ac:dyDescent="0.25">
      <c r="A151">
        <v>11451457511</v>
      </c>
      <c r="B151">
        <v>4702921684</v>
      </c>
      <c r="C151" s="2">
        <v>42480</v>
      </c>
      <c r="D151">
        <v>4</v>
      </c>
      <c r="E151" s="1" t="s">
        <v>12</v>
      </c>
      <c r="F151" s="1" t="s">
        <v>13</v>
      </c>
      <c r="G151" s="3">
        <v>0.94166666666666665</v>
      </c>
      <c r="H151" s="3">
        <v>0.24236111111111103</v>
      </c>
      <c r="I151">
        <v>434</v>
      </c>
      <c r="J151">
        <v>7.2333333333333334</v>
      </c>
      <c r="K151" t="b">
        <v>1</v>
      </c>
      <c r="L151" s="6">
        <v>0.97926267281106005</v>
      </c>
      <c r="M151" s="6">
        <v>2.0737327188940093E-2</v>
      </c>
      <c r="N151" s="6">
        <v>0</v>
      </c>
    </row>
    <row r="152" spans="1:14" x14ac:dyDescent="0.25">
      <c r="A152">
        <v>11452159041</v>
      </c>
      <c r="B152">
        <v>7086361926</v>
      </c>
      <c r="C152" s="2">
        <v>42481</v>
      </c>
      <c r="D152">
        <v>5</v>
      </c>
      <c r="E152" s="1" t="s">
        <v>13</v>
      </c>
      <c r="F152" s="1" t="s">
        <v>13</v>
      </c>
      <c r="G152" s="3">
        <v>4.1666666666666519E-3</v>
      </c>
      <c r="H152" s="3">
        <v>0.28888888888888897</v>
      </c>
      <c r="I152">
        <v>411</v>
      </c>
      <c r="J152">
        <v>6.85</v>
      </c>
      <c r="K152" t="b">
        <v>0</v>
      </c>
      <c r="L152" s="6">
        <v>0.94890510948905105</v>
      </c>
      <c r="M152" s="6">
        <v>3.4063260340632603E-2</v>
      </c>
      <c r="N152" s="6">
        <v>7.0000000000000007E-2</v>
      </c>
    </row>
    <row r="153" spans="1:14" x14ac:dyDescent="0.25">
      <c r="A153">
        <v>11452486347</v>
      </c>
      <c r="B153">
        <v>6117666160</v>
      </c>
      <c r="C153" s="2">
        <v>42480</v>
      </c>
      <c r="D153">
        <v>4</v>
      </c>
      <c r="E153" s="1" t="s">
        <v>12</v>
      </c>
      <c r="F153" s="1" t="s">
        <v>13</v>
      </c>
      <c r="G153" s="3">
        <v>0.99097222222222214</v>
      </c>
      <c r="H153" s="3">
        <v>0.37222222222222223</v>
      </c>
      <c r="I153">
        <v>550</v>
      </c>
      <c r="J153">
        <v>9.1666666666666661</v>
      </c>
      <c r="K153" t="b">
        <v>1</v>
      </c>
      <c r="L153" s="6">
        <v>0.92363636363636348</v>
      </c>
      <c r="M153" s="6">
        <v>6.7272727272727276E-2</v>
      </c>
      <c r="N153" s="6">
        <v>0.05</v>
      </c>
    </row>
    <row r="154" spans="1:14" x14ac:dyDescent="0.25">
      <c r="A154">
        <v>11454606896</v>
      </c>
      <c r="B154">
        <v>5553957443</v>
      </c>
      <c r="C154" s="2">
        <v>42479</v>
      </c>
      <c r="D154">
        <v>3</v>
      </c>
      <c r="E154" s="1" t="s">
        <v>11</v>
      </c>
      <c r="F154" s="1" t="s">
        <v>12</v>
      </c>
      <c r="G154" s="3">
        <v>0.96666666666666656</v>
      </c>
      <c r="H154" s="3">
        <v>0.43680555555555545</v>
      </c>
      <c r="I154">
        <v>678</v>
      </c>
      <c r="J154">
        <v>11.3</v>
      </c>
      <c r="K154" t="b">
        <v>1</v>
      </c>
      <c r="L154" s="6">
        <v>0.97050147492625372</v>
      </c>
      <c r="M154" s="6">
        <v>2.359882005899705E-2</v>
      </c>
      <c r="N154" s="6">
        <v>0.04</v>
      </c>
    </row>
    <row r="155" spans="1:14" x14ac:dyDescent="0.25">
      <c r="A155">
        <v>11454606897</v>
      </c>
      <c r="B155">
        <v>5553957443</v>
      </c>
      <c r="C155" s="2">
        <v>42480</v>
      </c>
      <c r="D155">
        <v>4</v>
      </c>
      <c r="E155" s="1" t="s">
        <v>12</v>
      </c>
      <c r="F155" s="1" t="s">
        <v>13</v>
      </c>
      <c r="G155" s="3">
        <v>0.95590277777777777</v>
      </c>
      <c r="H155" s="3">
        <v>0.25451388888888893</v>
      </c>
      <c r="I155">
        <v>431</v>
      </c>
      <c r="J155">
        <v>7.1833333333333336</v>
      </c>
      <c r="K155" t="b">
        <v>1</v>
      </c>
      <c r="L155" s="6">
        <v>0.92575406032482588</v>
      </c>
      <c r="M155" s="6">
        <v>6.2645011600928072E-2</v>
      </c>
      <c r="N155" s="6">
        <v>0.05</v>
      </c>
    </row>
    <row r="156" spans="1:14" x14ac:dyDescent="0.25">
      <c r="A156">
        <v>11454678553</v>
      </c>
      <c r="B156">
        <v>5577150313</v>
      </c>
      <c r="C156" s="2">
        <v>42475</v>
      </c>
      <c r="D156">
        <v>6</v>
      </c>
      <c r="E156" s="1" t="s">
        <v>14</v>
      </c>
      <c r="F156" s="1" t="s">
        <v>15</v>
      </c>
      <c r="G156" s="3">
        <v>0.95347222222222228</v>
      </c>
      <c r="H156" s="3">
        <v>0.26180555555555562</v>
      </c>
      <c r="I156">
        <v>445</v>
      </c>
      <c r="J156">
        <v>7.416666666666667</v>
      </c>
      <c r="K156" t="b">
        <v>1</v>
      </c>
      <c r="L156" s="6">
        <v>0.91235955056179774</v>
      </c>
      <c r="M156" s="6">
        <v>4.2696629213483155E-2</v>
      </c>
      <c r="N156" s="6">
        <v>0.2</v>
      </c>
    </row>
    <row r="157" spans="1:14" x14ac:dyDescent="0.25">
      <c r="A157">
        <v>11454678554</v>
      </c>
      <c r="B157">
        <v>5577150313</v>
      </c>
      <c r="C157" s="2">
        <v>42476</v>
      </c>
      <c r="D157">
        <v>7</v>
      </c>
      <c r="E157" s="1" t="s">
        <v>15</v>
      </c>
      <c r="F157" s="1" t="s">
        <v>16</v>
      </c>
      <c r="G157" s="3">
        <v>0.8666666666666667</v>
      </c>
      <c r="H157" s="3">
        <v>0.27083333333333326</v>
      </c>
      <c r="I157">
        <v>583</v>
      </c>
      <c r="J157">
        <v>9.7166666666666668</v>
      </c>
      <c r="K157" t="b">
        <v>1</v>
      </c>
      <c r="L157" s="6">
        <v>0.94168096054888517</v>
      </c>
      <c r="M157" s="6">
        <v>5.1457975986277875E-2</v>
      </c>
      <c r="N157" s="6">
        <v>0.04</v>
      </c>
    </row>
    <row r="158" spans="1:14" x14ac:dyDescent="0.25">
      <c r="A158">
        <v>11454678555</v>
      </c>
      <c r="B158">
        <v>5577150313</v>
      </c>
      <c r="C158" s="2">
        <v>42477</v>
      </c>
      <c r="D158">
        <v>1</v>
      </c>
      <c r="E158" s="1" t="s">
        <v>16</v>
      </c>
      <c r="F158" s="1" t="s">
        <v>17</v>
      </c>
      <c r="G158" s="3">
        <v>0.9111111111111112</v>
      </c>
      <c r="H158" s="3">
        <v>0.29444444444444451</v>
      </c>
      <c r="I158">
        <v>553</v>
      </c>
      <c r="J158">
        <v>9.2166666666666668</v>
      </c>
      <c r="K158" t="b">
        <v>1</v>
      </c>
      <c r="L158" s="6">
        <v>0.95298372513562402</v>
      </c>
      <c r="M158" s="6">
        <v>4.1591320072332731E-2</v>
      </c>
      <c r="N158" s="6">
        <v>0.03</v>
      </c>
    </row>
    <row r="159" spans="1:14" x14ac:dyDescent="0.25">
      <c r="A159">
        <v>11454678556</v>
      </c>
      <c r="B159">
        <v>5577150313</v>
      </c>
      <c r="C159" s="2">
        <v>42478</v>
      </c>
      <c r="D159">
        <v>2</v>
      </c>
      <c r="E159" s="1" t="s">
        <v>17</v>
      </c>
      <c r="F159" s="1" t="s">
        <v>11</v>
      </c>
      <c r="G159" s="3">
        <v>0.91944444444444451</v>
      </c>
      <c r="H159" s="3">
        <v>0.2416666666666667</v>
      </c>
      <c r="I159">
        <v>465</v>
      </c>
      <c r="J159">
        <v>7.75</v>
      </c>
      <c r="K159" t="b">
        <v>1</v>
      </c>
      <c r="L159" s="6">
        <v>0.96559139784946235</v>
      </c>
      <c r="M159" s="6">
        <v>3.4408602150537634E-2</v>
      </c>
      <c r="N159" s="6">
        <v>0</v>
      </c>
    </row>
    <row r="160" spans="1:14" x14ac:dyDescent="0.25">
      <c r="A160">
        <v>11454678557</v>
      </c>
      <c r="B160">
        <v>5577150313</v>
      </c>
      <c r="C160" s="2">
        <v>42479</v>
      </c>
      <c r="D160">
        <v>3</v>
      </c>
      <c r="E160" s="1" t="s">
        <v>11</v>
      </c>
      <c r="F160" s="1" t="s">
        <v>12</v>
      </c>
      <c r="G160" s="3">
        <v>0.91944444444444451</v>
      </c>
      <c r="H160" s="3">
        <v>0.25208333333333344</v>
      </c>
      <c r="I160">
        <v>480</v>
      </c>
      <c r="J160">
        <v>8</v>
      </c>
      <c r="K160" t="b">
        <v>1</v>
      </c>
      <c r="L160" s="6">
        <v>0.93125000000000002</v>
      </c>
      <c r="M160" s="6">
        <v>6.25E-2</v>
      </c>
      <c r="N160" s="6">
        <v>0.03</v>
      </c>
    </row>
    <row r="161" spans="1:14" x14ac:dyDescent="0.25">
      <c r="A161">
        <v>11454678558</v>
      </c>
      <c r="B161">
        <v>5577150313</v>
      </c>
      <c r="C161" s="2">
        <v>42480</v>
      </c>
      <c r="D161">
        <v>4</v>
      </c>
      <c r="E161" s="1" t="s">
        <v>12</v>
      </c>
      <c r="F161" s="1" t="s">
        <v>13</v>
      </c>
      <c r="G161" s="3">
        <v>0.93993055555555549</v>
      </c>
      <c r="H161" s="3">
        <v>0.2427083333333333</v>
      </c>
      <c r="I161">
        <v>437</v>
      </c>
      <c r="J161">
        <v>7.2833333333333332</v>
      </c>
      <c r="K161" t="b">
        <v>1</v>
      </c>
      <c r="L161" s="6">
        <v>0.94736842105263153</v>
      </c>
      <c r="M161" s="6">
        <v>4.5766590389016017E-2</v>
      </c>
      <c r="N161" s="6">
        <v>0.03</v>
      </c>
    </row>
    <row r="162" spans="1:14" x14ac:dyDescent="0.25">
      <c r="A162">
        <v>11455720858</v>
      </c>
      <c r="B162">
        <v>1503960366</v>
      </c>
      <c r="C162" s="2">
        <v>42481</v>
      </c>
      <c r="D162">
        <v>5</v>
      </c>
      <c r="E162" s="1" t="s">
        <v>13</v>
      </c>
      <c r="F162" s="1" t="s">
        <v>13</v>
      </c>
      <c r="G162" s="3">
        <v>0.10590277777777768</v>
      </c>
      <c r="H162" s="3">
        <v>0.35798611111111112</v>
      </c>
      <c r="I162">
        <v>364</v>
      </c>
      <c r="J162">
        <v>6.0666666666666664</v>
      </c>
      <c r="K162" t="b">
        <v>0</v>
      </c>
      <c r="L162" s="6">
        <v>0.8928571428571429</v>
      </c>
      <c r="M162" s="6">
        <v>9.8901098901098897E-2</v>
      </c>
      <c r="N162" s="6">
        <v>0.03</v>
      </c>
    </row>
    <row r="163" spans="1:14" x14ac:dyDescent="0.25">
      <c r="A163">
        <v>11457937567</v>
      </c>
      <c r="B163">
        <v>6962181067</v>
      </c>
      <c r="C163" s="2">
        <v>42481</v>
      </c>
      <c r="D163">
        <v>5</v>
      </c>
      <c r="E163" s="1" t="s">
        <v>13</v>
      </c>
      <c r="F163" s="1" t="s">
        <v>14</v>
      </c>
      <c r="G163" s="3">
        <v>0.97847222222222219</v>
      </c>
      <c r="H163" s="3">
        <v>0.27986111111111112</v>
      </c>
      <c r="I163">
        <v>435</v>
      </c>
      <c r="J163">
        <v>7.25</v>
      </c>
      <c r="K163" t="b">
        <v>1</v>
      </c>
      <c r="L163" s="6">
        <v>0.97701149425287359</v>
      </c>
      <c r="M163" s="6">
        <v>2.2988505747126436E-2</v>
      </c>
      <c r="N163" s="6">
        <v>0</v>
      </c>
    </row>
    <row r="164" spans="1:14" x14ac:dyDescent="0.25">
      <c r="A164">
        <v>11458247463</v>
      </c>
      <c r="B164">
        <v>5553957443</v>
      </c>
      <c r="C164" s="2">
        <v>42481</v>
      </c>
      <c r="D164">
        <v>5</v>
      </c>
      <c r="E164" s="1" t="s">
        <v>13</v>
      </c>
      <c r="F164" s="1" t="s">
        <v>14</v>
      </c>
      <c r="G164" s="3">
        <v>0.99687499999999996</v>
      </c>
      <c r="H164" s="3">
        <v>0.24131944444444442</v>
      </c>
      <c r="I164">
        <v>353</v>
      </c>
      <c r="J164">
        <v>5.8833333333333337</v>
      </c>
      <c r="K164" t="b">
        <v>1</v>
      </c>
      <c r="L164" s="6">
        <v>0.91218130311614731</v>
      </c>
      <c r="M164" s="6">
        <v>8.4985835694050993E-2</v>
      </c>
      <c r="N164" s="6">
        <v>0.01</v>
      </c>
    </row>
    <row r="165" spans="1:14" x14ac:dyDescent="0.25">
      <c r="A165">
        <v>11458449548</v>
      </c>
      <c r="B165">
        <v>8378563200</v>
      </c>
      <c r="C165" s="2">
        <v>42481</v>
      </c>
      <c r="D165">
        <v>5</v>
      </c>
      <c r="E165" s="1" t="s">
        <v>13</v>
      </c>
      <c r="F165" s="1" t="s">
        <v>14</v>
      </c>
      <c r="G165" s="3">
        <v>0.85763888888888884</v>
      </c>
      <c r="H165" s="3">
        <v>0.1826388888888888</v>
      </c>
      <c r="I165">
        <v>469</v>
      </c>
      <c r="J165">
        <v>7.8166666666666664</v>
      </c>
      <c r="K165" t="b">
        <v>1</v>
      </c>
      <c r="L165" s="6">
        <v>0.94029850746268651</v>
      </c>
      <c r="M165" s="6">
        <v>4.9040511727078899E-2</v>
      </c>
      <c r="N165" s="6">
        <v>0.05</v>
      </c>
    </row>
    <row r="166" spans="1:14" x14ac:dyDescent="0.25">
      <c r="A166">
        <v>11458712407</v>
      </c>
      <c r="B166">
        <v>6117666160</v>
      </c>
      <c r="C166" s="2">
        <v>42482</v>
      </c>
      <c r="D166">
        <v>6</v>
      </c>
      <c r="E166" s="1" t="s">
        <v>14</v>
      </c>
      <c r="F166" s="1" t="s">
        <v>14</v>
      </c>
      <c r="G166" s="3">
        <v>1.8055555555555491E-2</v>
      </c>
      <c r="H166" s="3">
        <v>0.39652777777777781</v>
      </c>
      <c r="I166">
        <v>546</v>
      </c>
      <c r="J166">
        <v>9.1</v>
      </c>
      <c r="K166" t="b">
        <v>0</v>
      </c>
      <c r="L166" s="6">
        <v>0.90842490842490853</v>
      </c>
      <c r="M166" s="6">
        <v>5.6776556776556776E-2</v>
      </c>
      <c r="N166" s="6">
        <v>0.19</v>
      </c>
    </row>
    <row r="167" spans="1:14" x14ac:dyDescent="0.25">
      <c r="A167">
        <v>11459456610</v>
      </c>
      <c r="B167">
        <v>2026352035</v>
      </c>
      <c r="C167" s="2">
        <v>42481</v>
      </c>
      <c r="D167">
        <v>5</v>
      </c>
      <c r="E167" s="1" t="s">
        <v>13</v>
      </c>
      <c r="F167" s="1" t="s">
        <v>14</v>
      </c>
      <c r="G167" s="3">
        <v>0.87916666666666665</v>
      </c>
      <c r="H167" s="3">
        <v>0.25694444444444442</v>
      </c>
      <c r="I167">
        <v>545</v>
      </c>
      <c r="J167">
        <v>9.0833333333333339</v>
      </c>
      <c r="K167" t="b">
        <v>1</v>
      </c>
      <c r="L167" s="6">
        <v>0.95412844036697253</v>
      </c>
      <c r="M167" s="6">
        <v>4.5871559633027525E-2</v>
      </c>
      <c r="N167" s="6">
        <v>0</v>
      </c>
    </row>
    <row r="168" spans="1:14" x14ac:dyDescent="0.25">
      <c r="A168">
        <v>11459947346</v>
      </c>
      <c r="B168">
        <v>7086361926</v>
      </c>
      <c r="C168" s="2">
        <v>42481</v>
      </c>
      <c r="D168">
        <v>5</v>
      </c>
      <c r="E168" s="1" t="s">
        <v>13</v>
      </c>
      <c r="F168" s="1" t="s">
        <v>14</v>
      </c>
      <c r="G168" s="3">
        <v>0.97222222222222232</v>
      </c>
      <c r="H168" s="3">
        <v>0.28263888888888888</v>
      </c>
      <c r="I168">
        <v>448</v>
      </c>
      <c r="J168">
        <v>7.4666666666666668</v>
      </c>
      <c r="K168" t="b">
        <v>1</v>
      </c>
      <c r="L168" s="6">
        <v>0.95535714285714279</v>
      </c>
      <c r="M168" s="6">
        <v>2.9017857142857144E-2</v>
      </c>
      <c r="N168" s="6">
        <v>7.0000000000000007E-2</v>
      </c>
    </row>
    <row r="169" spans="1:14" x14ac:dyDescent="0.25">
      <c r="A169">
        <v>11459956046</v>
      </c>
      <c r="B169">
        <v>8792009665</v>
      </c>
      <c r="C169" s="2">
        <v>42482</v>
      </c>
      <c r="D169">
        <v>6</v>
      </c>
      <c r="E169" s="1" t="s">
        <v>14</v>
      </c>
      <c r="F169" s="1" t="s">
        <v>14</v>
      </c>
      <c r="G169" s="3">
        <v>8.4722222222222143E-2</v>
      </c>
      <c r="H169" s="3">
        <v>0.3666666666666667</v>
      </c>
      <c r="I169">
        <v>407</v>
      </c>
      <c r="J169">
        <v>6.7833333333333332</v>
      </c>
      <c r="K169" t="b">
        <v>0</v>
      </c>
      <c r="L169" s="6">
        <v>0.96068796068796081</v>
      </c>
      <c r="M169" s="6">
        <v>2.9484029484029485E-2</v>
      </c>
      <c r="N169" s="6">
        <v>0.04</v>
      </c>
    </row>
    <row r="170" spans="1:14" x14ac:dyDescent="0.25">
      <c r="A170">
        <v>11460146661</v>
      </c>
      <c r="B170">
        <v>5577150313</v>
      </c>
      <c r="C170" s="2">
        <v>42481</v>
      </c>
      <c r="D170">
        <v>5</v>
      </c>
      <c r="E170" s="1" t="s">
        <v>13</v>
      </c>
      <c r="F170" s="1" t="s">
        <v>14</v>
      </c>
      <c r="G170" s="3">
        <v>0.95868055555555554</v>
      </c>
      <c r="H170" s="3">
        <v>0.21215277777777786</v>
      </c>
      <c r="I170">
        <v>366</v>
      </c>
      <c r="J170">
        <v>6.1</v>
      </c>
      <c r="K170" t="b">
        <v>1</v>
      </c>
      <c r="L170" s="6">
        <v>0.92349726775956287</v>
      </c>
      <c r="M170" s="6">
        <v>4.6448087431693992E-2</v>
      </c>
      <c r="N170" s="6">
        <v>0.11</v>
      </c>
    </row>
    <row r="171" spans="1:14" x14ac:dyDescent="0.25">
      <c r="A171">
        <v>11460699660</v>
      </c>
      <c r="B171">
        <v>2347167796</v>
      </c>
      <c r="C171" s="2">
        <v>42481</v>
      </c>
      <c r="D171">
        <v>5</v>
      </c>
      <c r="E171" s="1" t="s">
        <v>13</v>
      </c>
      <c r="F171" s="1" t="s">
        <v>14</v>
      </c>
      <c r="G171" s="3">
        <v>0.96979166666666661</v>
      </c>
      <c r="H171" s="3">
        <v>0.28923611111111103</v>
      </c>
      <c r="I171">
        <v>461</v>
      </c>
      <c r="J171">
        <v>7.6833333333333336</v>
      </c>
      <c r="K171" t="b">
        <v>1</v>
      </c>
      <c r="L171" s="6">
        <v>0.87852494577006512</v>
      </c>
      <c r="M171" s="6">
        <v>0.10629067245119306</v>
      </c>
      <c r="N171" s="6">
        <v>7.0000000000000007E-2</v>
      </c>
    </row>
    <row r="172" spans="1:14" x14ac:dyDescent="0.25">
      <c r="A172">
        <v>11462400108</v>
      </c>
      <c r="B172">
        <v>4388161847</v>
      </c>
      <c r="C172" s="2">
        <v>42482</v>
      </c>
      <c r="D172">
        <v>6</v>
      </c>
      <c r="E172" s="1" t="s">
        <v>14</v>
      </c>
      <c r="F172" s="1" t="s">
        <v>14</v>
      </c>
      <c r="G172" s="3">
        <v>0.66284722222222214</v>
      </c>
      <c r="H172" s="3">
        <v>0.72118055555555549</v>
      </c>
      <c r="I172">
        <v>85</v>
      </c>
      <c r="J172">
        <v>1.4166666666666667</v>
      </c>
      <c r="K172" t="b">
        <v>0</v>
      </c>
      <c r="L172" s="6">
        <v>0.96470588235294108</v>
      </c>
      <c r="M172" s="6">
        <v>2.3529411764705879E-2</v>
      </c>
      <c r="N172" s="6">
        <v>0.01</v>
      </c>
    </row>
    <row r="173" spans="1:14" x14ac:dyDescent="0.25">
      <c r="A173">
        <v>11463701257</v>
      </c>
      <c r="B173">
        <v>6117666160</v>
      </c>
      <c r="C173" s="2">
        <v>42482</v>
      </c>
      <c r="D173">
        <v>6</v>
      </c>
      <c r="E173" s="1" t="s">
        <v>14</v>
      </c>
      <c r="F173" s="1" t="s">
        <v>15</v>
      </c>
      <c r="G173" s="3">
        <v>0.94548611111111103</v>
      </c>
      <c r="H173" s="3">
        <v>0.31909722222222214</v>
      </c>
      <c r="I173">
        <v>539</v>
      </c>
      <c r="J173">
        <v>8.9833333333333325</v>
      </c>
      <c r="K173" t="b">
        <v>1</v>
      </c>
      <c r="L173" s="6">
        <v>0.91651205936920221</v>
      </c>
      <c r="M173" s="6">
        <v>5.3803339517625233E-2</v>
      </c>
      <c r="N173" s="6">
        <v>0.16</v>
      </c>
    </row>
    <row r="174" spans="1:14" x14ac:dyDescent="0.25">
      <c r="A174">
        <v>11464357502</v>
      </c>
      <c r="B174">
        <v>2026352035</v>
      </c>
      <c r="C174" s="2">
        <v>42482</v>
      </c>
      <c r="D174">
        <v>6</v>
      </c>
      <c r="E174" s="1" t="s">
        <v>14</v>
      </c>
      <c r="F174" s="1" t="s">
        <v>15</v>
      </c>
      <c r="G174" s="3">
        <v>0.86458333333333326</v>
      </c>
      <c r="H174" s="3">
        <v>0.24861111111111112</v>
      </c>
      <c r="I174">
        <v>554</v>
      </c>
      <c r="J174">
        <v>9.2333333333333325</v>
      </c>
      <c r="K174" t="b">
        <v>1</v>
      </c>
      <c r="L174" s="6">
        <v>0.9422382671480144</v>
      </c>
      <c r="M174" s="6">
        <v>4.6931407942238275E-2</v>
      </c>
      <c r="N174" s="6">
        <v>0.06</v>
      </c>
    </row>
    <row r="175" spans="1:14" x14ac:dyDescent="0.25">
      <c r="A175">
        <v>11464896666</v>
      </c>
      <c r="B175">
        <v>6962181067</v>
      </c>
      <c r="C175" s="2">
        <v>42482</v>
      </c>
      <c r="D175">
        <v>6</v>
      </c>
      <c r="E175" s="1" t="s">
        <v>14</v>
      </c>
      <c r="F175" s="1" t="s">
        <v>15</v>
      </c>
      <c r="G175" s="3">
        <v>0.94895833333333335</v>
      </c>
      <c r="H175" s="3">
        <v>0.32743055555555545</v>
      </c>
      <c r="I175">
        <v>546</v>
      </c>
      <c r="J175">
        <v>9.1</v>
      </c>
      <c r="K175" t="b">
        <v>1</v>
      </c>
      <c r="L175" s="6">
        <v>0.96703296703296704</v>
      </c>
      <c r="M175" s="6">
        <v>2.7472527472527472E-2</v>
      </c>
      <c r="N175" s="6">
        <v>0.03</v>
      </c>
    </row>
    <row r="176" spans="1:14" x14ac:dyDescent="0.25">
      <c r="A176">
        <v>11465706523</v>
      </c>
      <c r="B176">
        <v>8378563200</v>
      </c>
      <c r="C176" s="2">
        <v>42482</v>
      </c>
      <c r="D176">
        <v>6</v>
      </c>
      <c r="E176" s="1" t="s">
        <v>14</v>
      </c>
      <c r="F176" s="1" t="s">
        <v>15</v>
      </c>
      <c r="G176" s="3">
        <v>0.9145833333333333</v>
      </c>
      <c r="H176" s="3">
        <v>0.32430555555555562</v>
      </c>
      <c r="I176">
        <v>591</v>
      </c>
      <c r="J176">
        <v>9.85</v>
      </c>
      <c r="K176" t="b">
        <v>1</v>
      </c>
      <c r="L176" s="6">
        <v>0.95600676818950947</v>
      </c>
      <c r="M176" s="6">
        <v>3.3840947546531303E-2</v>
      </c>
      <c r="N176" s="6">
        <v>0.06</v>
      </c>
    </row>
    <row r="177" spans="1:14" x14ac:dyDescent="0.25">
      <c r="A177">
        <v>11465910790</v>
      </c>
      <c r="B177">
        <v>4388161847</v>
      </c>
      <c r="C177" s="2">
        <v>42482</v>
      </c>
      <c r="D177">
        <v>6</v>
      </c>
      <c r="E177" s="1" t="s">
        <v>14</v>
      </c>
      <c r="F177" s="1" t="s">
        <v>15</v>
      </c>
      <c r="G177" s="3">
        <v>0.93888888888888888</v>
      </c>
      <c r="H177" s="3">
        <v>0.2861111111111112</v>
      </c>
      <c r="I177">
        <v>501</v>
      </c>
      <c r="J177">
        <v>8.35</v>
      </c>
      <c r="K177" t="b">
        <v>1</v>
      </c>
      <c r="L177" s="6">
        <v>0.95409181636726548</v>
      </c>
      <c r="M177" s="6">
        <v>3.9920159680638723E-2</v>
      </c>
      <c r="N177" s="6">
        <v>0.03</v>
      </c>
    </row>
    <row r="178" spans="1:14" x14ac:dyDescent="0.25">
      <c r="A178">
        <v>11466415426</v>
      </c>
      <c r="B178">
        <v>8792009665</v>
      </c>
      <c r="C178" s="2">
        <v>42483</v>
      </c>
      <c r="D178">
        <v>7</v>
      </c>
      <c r="E178" s="1" t="s">
        <v>15</v>
      </c>
      <c r="F178" s="1" t="s">
        <v>15</v>
      </c>
      <c r="G178" s="3">
        <v>0.13541666666666674</v>
      </c>
      <c r="H178" s="3">
        <v>0.38472222222222219</v>
      </c>
      <c r="I178">
        <v>360</v>
      </c>
      <c r="J178">
        <v>6</v>
      </c>
      <c r="K178" t="b">
        <v>0</v>
      </c>
      <c r="L178" s="6">
        <v>0.94166666666666676</v>
      </c>
      <c r="M178" s="6">
        <v>5.5555555555555552E-2</v>
      </c>
      <c r="N178" s="6">
        <v>0.01</v>
      </c>
    </row>
    <row r="179" spans="1:14" x14ac:dyDescent="0.25">
      <c r="A179">
        <v>11466575652</v>
      </c>
      <c r="B179">
        <v>4702921684</v>
      </c>
      <c r="C179" s="2">
        <v>42482</v>
      </c>
      <c r="D179">
        <v>6</v>
      </c>
      <c r="E179" s="1" t="s">
        <v>14</v>
      </c>
      <c r="F179" s="1" t="s">
        <v>15</v>
      </c>
      <c r="G179" s="3">
        <v>0.98159722222222223</v>
      </c>
      <c r="H179" s="3">
        <v>0.31076388888888884</v>
      </c>
      <c r="I179">
        <v>475</v>
      </c>
      <c r="J179">
        <v>7.916666666666667</v>
      </c>
      <c r="K179" t="b">
        <v>1</v>
      </c>
      <c r="L179" s="6">
        <v>0.97894736842105268</v>
      </c>
      <c r="M179" s="6">
        <v>2.1052631578947368E-2</v>
      </c>
      <c r="N179" s="6">
        <v>0</v>
      </c>
    </row>
    <row r="180" spans="1:14" x14ac:dyDescent="0.25">
      <c r="A180">
        <v>11467122444</v>
      </c>
      <c r="B180">
        <v>1503960366</v>
      </c>
      <c r="C180" s="2">
        <v>42483</v>
      </c>
      <c r="D180">
        <v>7</v>
      </c>
      <c r="E180" s="1" t="s">
        <v>15</v>
      </c>
      <c r="F180" s="1" t="s">
        <v>15</v>
      </c>
      <c r="G180" s="3">
        <v>9.9305555555555536E-2</v>
      </c>
      <c r="H180" s="3">
        <v>0.36527777777777781</v>
      </c>
      <c r="I180">
        <v>384</v>
      </c>
      <c r="J180">
        <v>6.4</v>
      </c>
      <c r="K180" t="b">
        <v>0</v>
      </c>
      <c r="L180" s="6">
        <v>0.94010416666666652</v>
      </c>
      <c r="M180" s="6">
        <v>5.7291666666666664E-2</v>
      </c>
      <c r="N180" s="6">
        <v>0.01</v>
      </c>
    </row>
    <row r="181" spans="1:14" x14ac:dyDescent="0.25">
      <c r="A181">
        <v>11467486051</v>
      </c>
      <c r="B181">
        <v>8053475328</v>
      </c>
      <c r="C181" s="2">
        <v>42483</v>
      </c>
      <c r="D181">
        <v>7</v>
      </c>
      <c r="E181" s="1" t="s">
        <v>15</v>
      </c>
      <c r="F181" s="1" t="s">
        <v>15</v>
      </c>
      <c r="G181" s="3">
        <v>0.14999999999999991</v>
      </c>
      <c r="H181" s="3">
        <v>0.3833333333333333</v>
      </c>
      <c r="I181">
        <v>337</v>
      </c>
      <c r="J181">
        <v>5.6166666666666663</v>
      </c>
      <c r="K181" t="b">
        <v>0</v>
      </c>
      <c r="L181" s="6">
        <v>0.98219584569732943</v>
      </c>
      <c r="M181" s="6">
        <v>2.967359050445104E-3</v>
      </c>
      <c r="N181" s="6">
        <v>0.05</v>
      </c>
    </row>
    <row r="182" spans="1:14" x14ac:dyDescent="0.25">
      <c r="A182">
        <v>11468101354</v>
      </c>
      <c r="B182">
        <v>2347167796</v>
      </c>
      <c r="C182" s="2">
        <v>42483</v>
      </c>
      <c r="D182">
        <v>7</v>
      </c>
      <c r="E182" s="1" t="s">
        <v>15</v>
      </c>
      <c r="F182" s="1" t="s">
        <v>15</v>
      </c>
      <c r="G182" s="3">
        <v>1.4236111111111116E-2</v>
      </c>
      <c r="H182" s="3">
        <v>0.28159722222222228</v>
      </c>
      <c r="I182">
        <v>386</v>
      </c>
      <c r="J182">
        <v>6.4333333333333336</v>
      </c>
      <c r="K182" t="b">
        <v>0</v>
      </c>
      <c r="L182" s="6">
        <v>0.9689119170984456</v>
      </c>
      <c r="M182" s="6">
        <v>3.1088082901554404E-2</v>
      </c>
      <c r="N182" s="6">
        <v>0</v>
      </c>
    </row>
    <row r="183" spans="1:14" x14ac:dyDescent="0.25">
      <c r="A183">
        <v>11469011466</v>
      </c>
      <c r="B183">
        <v>3977333714</v>
      </c>
      <c r="C183" s="2">
        <v>42481</v>
      </c>
      <c r="D183">
        <v>5</v>
      </c>
      <c r="E183" s="1" t="s">
        <v>13</v>
      </c>
      <c r="F183" s="1" t="s">
        <v>14</v>
      </c>
      <c r="G183" s="3">
        <v>0.98194444444444451</v>
      </c>
      <c r="H183" s="3">
        <v>0.33680555555555558</v>
      </c>
      <c r="I183">
        <v>512</v>
      </c>
      <c r="J183">
        <v>8.5333333333333332</v>
      </c>
      <c r="K183" t="b">
        <v>1</v>
      </c>
      <c r="L183" s="6">
        <v>0.6484375</v>
      </c>
      <c r="M183" s="6">
        <v>0.34375</v>
      </c>
      <c r="N183" s="6">
        <v>0.04</v>
      </c>
    </row>
    <row r="184" spans="1:14" x14ac:dyDescent="0.25">
      <c r="A184">
        <v>11469011467</v>
      </c>
      <c r="B184">
        <v>3977333714</v>
      </c>
      <c r="C184" s="2">
        <v>42482</v>
      </c>
      <c r="D184">
        <v>6</v>
      </c>
      <c r="E184" s="1" t="s">
        <v>14</v>
      </c>
      <c r="F184" s="1" t="s">
        <v>14</v>
      </c>
      <c r="G184" s="3">
        <v>7.1874999999999911E-2</v>
      </c>
      <c r="H184" s="3">
        <v>0.40173611111111107</v>
      </c>
      <c r="I184">
        <v>476</v>
      </c>
      <c r="J184">
        <v>7.9333333333333336</v>
      </c>
      <c r="K184" t="b">
        <v>0</v>
      </c>
      <c r="L184" s="6">
        <v>0.745798319327731</v>
      </c>
      <c r="M184" s="6">
        <v>0.25210084033613445</v>
      </c>
      <c r="N184" s="6">
        <v>0.01</v>
      </c>
    </row>
    <row r="185" spans="1:14" x14ac:dyDescent="0.25">
      <c r="A185">
        <v>11469011468</v>
      </c>
      <c r="B185">
        <v>3977333714</v>
      </c>
      <c r="C185" s="2">
        <v>42483</v>
      </c>
      <c r="D185">
        <v>7</v>
      </c>
      <c r="E185" s="1" t="s">
        <v>15</v>
      </c>
      <c r="F185" s="1" t="s">
        <v>15</v>
      </c>
      <c r="G185" s="3">
        <v>5.8333333333333348E-2</v>
      </c>
      <c r="H185" s="3">
        <v>0.31597222222222232</v>
      </c>
      <c r="I185">
        <v>372</v>
      </c>
      <c r="J185">
        <v>6.2</v>
      </c>
      <c r="K185" t="b">
        <v>0</v>
      </c>
      <c r="L185" s="6">
        <v>0.63172043010752688</v>
      </c>
      <c r="M185" s="6">
        <v>0.36559139784946237</v>
      </c>
      <c r="N185" s="6">
        <v>0.01</v>
      </c>
    </row>
    <row r="186" spans="1:14" x14ac:dyDescent="0.25">
      <c r="A186">
        <v>11469474452</v>
      </c>
      <c r="B186">
        <v>2320127002</v>
      </c>
      <c r="C186" s="2">
        <v>42483</v>
      </c>
      <c r="D186">
        <v>7</v>
      </c>
      <c r="E186" s="1" t="s">
        <v>15</v>
      </c>
      <c r="F186" s="1" t="s">
        <v>15</v>
      </c>
      <c r="G186" s="3">
        <v>0.84062499999999996</v>
      </c>
      <c r="H186" s="3">
        <v>0.88784722222222223</v>
      </c>
      <c r="I186">
        <v>69</v>
      </c>
      <c r="J186">
        <v>1.1499999999999999</v>
      </c>
      <c r="K186" t="b">
        <v>0</v>
      </c>
      <c r="L186" s="6">
        <v>0.88405797101449279</v>
      </c>
      <c r="M186" s="6">
        <v>5.7971014492753624E-2</v>
      </c>
      <c r="N186" s="6">
        <v>0.04</v>
      </c>
    </row>
    <row r="187" spans="1:14" x14ac:dyDescent="0.25">
      <c r="A187">
        <v>11471818605</v>
      </c>
      <c r="B187">
        <v>8378563200</v>
      </c>
      <c r="C187" s="2">
        <v>42483</v>
      </c>
      <c r="D187">
        <v>7</v>
      </c>
      <c r="E187" s="1" t="s">
        <v>15</v>
      </c>
      <c r="F187" s="1" t="s">
        <v>16</v>
      </c>
      <c r="G187" s="3">
        <v>0.95381944444444455</v>
      </c>
      <c r="H187" s="3">
        <v>0.29479166666666656</v>
      </c>
      <c r="I187">
        <v>492</v>
      </c>
      <c r="J187">
        <v>8.1999999999999993</v>
      </c>
      <c r="K187" t="b">
        <v>1</v>
      </c>
      <c r="L187" s="6">
        <v>0.93089430894308944</v>
      </c>
      <c r="M187" s="6">
        <v>5.6910569105691054E-2</v>
      </c>
      <c r="N187" s="6">
        <v>0.06</v>
      </c>
    </row>
    <row r="188" spans="1:14" x14ac:dyDescent="0.25">
      <c r="A188">
        <v>11472150478</v>
      </c>
      <c r="B188">
        <v>6962181067</v>
      </c>
      <c r="C188" s="2">
        <v>42484</v>
      </c>
      <c r="D188">
        <v>1</v>
      </c>
      <c r="E188" s="1" t="s">
        <v>16</v>
      </c>
      <c r="F188" s="1" t="s">
        <v>16</v>
      </c>
      <c r="G188" s="3">
        <v>0</v>
      </c>
      <c r="H188" s="3">
        <v>0.35624999999999996</v>
      </c>
      <c r="I188">
        <v>514</v>
      </c>
      <c r="J188">
        <v>8.5666666666666664</v>
      </c>
      <c r="K188" t="b">
        <v>0</v>
      </c>
      <c r="L188" s="6">
        <v>0.99416342412451364</v>
      </c>
      <c r="M188" s="6">
        <v>5.8365758754863814E-3</v>
      </c>
      <c r="N188" s="6">
        <v>0</v>
      </c>
    </row>
    <row r="189" spans="1:14" x14ac:dyDescent="0.25">
      <c r="A189">
        <v>11472659114</v>
      </c>
      <c r="B189">
        <v>3977333714</v>
      </c>
      <c r="C189" s="2">
        <v>42484</v>
      </c>
      <c r="D189">
        <v>1</v>
      </c>
      <c r="E189" s="1" t="s">
        <v>16</v>
      </c>
      <c r="F189" s="1" t="s">
        <v>16</v>
      </c>
      <c r="G189" s="3">
        <v>1.9444444444444375E-2</v>
      </c>
      <c r="H189" s="3">
        <v>0.38402777777777786</v>
      </c>
      <c r="I189">
        <v>526</v>
      </c>
      <c r="J189">
        <v>8.7666666666666675</v>
      </c>
      <c r="K189" t="b">
        <v>0</v>
      </c>
      <c r="L189" s="6">
        <v>0.58935361216730042</v>
      </c>
      <c r="M189" s="6">
        <v>0.40684410646387831</v>
      </c>
      <c r="N189" s="6">
        <v>0.02</v>
      </c>
    </row>
    <row r="190" spans="1:14" x14ac:dyDescent="0.25">
      <c r="A190">
        <v>11473013379</v>
      </c>
      <c r="B190">
        <v>2026352035</v>
      </c>
      <c r="C190" s="2">
        <v>42483</v>
      </c>
      <c r="D190">
        <v>7</v>
      </c>
      <c r="E190" s="1" t="s">
        <v>15</v>
      </c>
      <c r="F190" s="1" t="s">
        <v>16</v>
      </c>
      <c r="G190" s="3">
        <v>0.86736111111111103</v>
      </c>
      <c r="H190" s="3">
        <v>0.27708333333333335</v>
      </c>
      <c r="I190">
        <v>591</v>
      </c>
      <c r="J190">
        <v>9.85</v>
      </c>
      <c r="K190" t="b">
        <v>1</v>
      </c>
      <c r="L190" s="6">
        <v>0.93908629441624369</v>
      </c>
      <c r="M190" s="6">
        <v>5.4145516074450083E-2</v>
      </c>
      <c r="N190" s="6">
        <v>0.04</v>
      </c>
    </row>
    <row r="191" spans="1:14" x14ac:dyDescent="0.25">
      <c r="A191">
        <v>11473106301</v>
      </c>
      <c r="B191">
        <v>2347167796</v>
      </c>
      <c r="C191" s="2">
        <v>42483</v>
      </c>
      <c r="D191">
        <v>7</v>
      </c>
      <c r="E191" s="1" t="s">
        <v>15</v>
      </c>
      <c r="F191" s="1" t="s">
        <v>16</v>
      </c>
      <c r="G191" s="3">
        <v>0.97534722222222214</v>
      </c>
      <c r="H191" s="3">
        <v>0.29340277777777768</v>
      </c>
      <c r="I191">
        <v>459</v>
      </c>
      <c r="J191">
        <v>7.65</v>
      </c>
      <c r="K191" t="b">
        <v>1</v>
      </c>
      <c r="L191" s="6">
        <v>0.96296296296296291</v>
      </c>
      <c r="M191" s="6">
        <v>3.7037037037037035E-2</v>
      </c>
      <c r="N191" s="6">
        <v>0</v>
      </c>
    </row>
    <row r="192" spans="1:14" x14ac:dyDescent="0.25">
      <c r="A192">
        <v>11473673513</v>
      </c>
      <c r="B192">
        <v>4702921684</v>
      </c>
      <c r="C192" s="2">
        <v>42483</v>
      </c>
      <c r="D192">
        <v>7</v>
      </c>
      <c r="E192" s="1" t="s">
        <v>15</v>
      </c>
      <c r="F192" s="1" t="s">
        <v>16</v>
      </c>
      <c r="G192" s="3">
        <v>0.97291666666666665</v>
      </c>
      <c r="H192" s="3">
        <v>0.32361111111111107</v>
      </c>
      <c r="I192">
        <v>506</v>
      </c>
      <c r="J192">
        <v>8.4333333333333336</v>
      </c>
      <c r="K192" t="b">
        <v>1</v>
      </c>
      <c r="L192" s="6">
        <v>0.9486166007905138</v>
      </c>
      <c r="M192" s="6">
        <v>5.1383399209486168E-2</v>
      </c>
      <c r="N192" s="6">
        <v>0</v>
      </c>
    </row>
    <row r="193" spans="1:14" x14ac:dyDescent="0.25">
      <c r="A193">
        <v>11474187653</v>
      </c>
      <c r="B193">
        <v>1503960366</v>
      </c>
      <c r="C193" s="2">
        <v>42484</v>
      </c>
      <c r="D193">
        <v>1</v>
      </c>
      <c r="E193" s="1" t="s">
        <v>16</v>
      </c>
      <c r="F193" s="1" t="s">
        <v>16</v>
      </c>
      <c r="G193" s="3">
        <v>8.1597222222222321E-2</v>
      </c>
      <c r="H193" s="3">
        <v>0.39270833333333344</v>
      </c>
      <c r="I193">
        <v>449</v>
      </c>
      <c r="J193">
        <v>7.4833333333333334</v>
      </c>
      <c r="K193" t="b">
        <v>0</v>
      </c>
      <c r="L193" s="6">
        <v>0.95768374164810688</v>
      </c>
      <c r="M193" s="6">
        <v>4.2316258351893093E-2</v>
      </c>
      <c r="N193" s="6">
        <v>0</v>
      </c>
    </row>
    <row r="194" spans="1:14" x14ac:dyDescent="0.25">
      <c r="A194">
        <v>11475129406</v>
      </c>
      <c r="B194">
        <v>7086361926</v>
      </c>
      <c r="C194" s="2">
        <v>42484</v>
      </c>
      <c r="D194">
        <v>1</v>
      </c>
      <c r="E194" s="1" t="s">
        <v>16</v>
      </c>
      <c r="F194" s="1" t="s">
        <v>16</v>
      </c>
      <c r="G194" s="3">
        <v>1.8750000000000044E-2</v>
      </c>
      <c r="H194" s="3">
        <v>0.50694444444444442</v>
      </c>
      <c r="I194">
        <v>704</v>
      </c>
      <c r="J194">
        <v>11.733333333333333</v>
      </c>
      <c r="K194" t="b">
        <v>0</v>
      </c>
      <c r="L194" s="6">
        <v>0.96732954545454541</v>
      </c>
      <c r="M194" s="6">
        <v>3.2670454545454544E-2</v>
      </c>
      <c r="N194" s="6">
        <v>0</v>
      </c>
    </row>
    <row r="195" spans="1:14" x14ac:dyDescent="0.25">
      <c r="A195">
        <v>11476527082</v>
      </c>
      <c r="B195">
        <v>4388161847</v>
      </c>
      <c r="C195" s="2">
        <v>42484</v>
      </c>
      <c r="D195">
        <v>1</v>
      </c>
      <c r="E195" s="1" t="s">
        <v>16</v>
      </c>
      <c r="F195" s="1" t="s">
        <v>16</v>
      </c>
      <c r="G195" s="3">
        <v>1.2499999999999956E-2</v>
      </c>
      <c r="H195" s="3">
        <v>0.2583333333333333</v>
      </c>
      <c r="I195">
        <v>355</v>
      </c>
      <c r="J195">
        <v>5.916666666666667</v>
      </c>
      <c r="K195" t="b">
        <v>0</v>
      </c>
      <c r="L195" s="6">
        <v>0.92394366197183109</v>
      </c>
      <c r="M195" s="6">
        <v>7.605633802816901E-2</v>
      </c>
      <c r="N195" s="6">
        <v>0</v>
      </c>
    </row>
    <row r="196" spans="1:14" x14ac:dyDescent="0.25">
      <c r="A196">
        <v>11476527083</v>
      </c>
      <c r="B196">
        <v>4388161847</v>
      </c>
      <c r="C196" s="2">
        <v>42484</v>
      </c>
      <c r="D196">
        <v>1</v>
      </c>
      <c r="E196" s="1" t="s">
        <v>16</v>
      </c>
      <c r="F196" s="1" t="s">
        <v>16</v>
      </c>
      <c r="G196" s="3">
        <v>0.35868055555555545</v>
      </c>
      <c r="H196" s="3">
        <v>0.44270833333333326</v>
      </c>
      <c r="I196">
        <v>122</v>
      </c>
      <c r="J196">
        <v>2.0333333333333332</v>
      </c>
      <c r="K196" t="b">
        <v>0</v>
      </c>
      <c r="L196" s="6">
        <v>0.91803278688524592</v>
      </c>
      <c r="M196" s="6">
        <v>6.5573770491803282E-2</v>
      </c>
      <c r="N196" s="6">
        <v>0.02</v>
      </c>
    </row>
    <row r="197" spans="1:14" x14ac:dyDescent="0.25">
      <c r="A197">
        <v>11476527084</v>
      </c>
      <c r="B197">
        <v>4388161847</v>
      </c>
      <c r="C197" s="2">
        <v>42484</v>
      </c>
      <c r="D197">
        <v>1</v>
      </c>
      <c r="E197" s="1" t="s">
        <v>16</v>
      </c>
      <c r="F197" s="1" t="s">
        <v>16</v>
      </c>
      <c r="G197" s="3">
        <v>0.66840277777777768</v>
      </c>
      <c r="H197" s="3">
        <v>0.74965277777777772</v>
      </c>
      <c r="I197">
        <v>118</v>
      </c>
      <c r="J197">
        <v>1.9666666666666666</v>
      </c>
      <c r="K197" t="b">
        <v>0</v>
      </c>
      <c r="L197" s="6">
        <v>0.94915254237288149</v>
      </c>
      <c r="M197" s="6">
        <v>8.4745762711864406E-3</v>
      </c>
      <c r="N197" s="6">
        <v>0.05</v>
      </c>
    </row>
    <row r="198" spans="1:14" x14ac:dyDescent="0.25">
      <c r="A198">
        <v>11477307087</v>
      </c>
      <c r="B198">
        <v>4445114986</v>
      </c>
      <c r="C198" s="2">
        <v>42480</v>
      </c>
      <c r="D198">
        <v>4</v>
      </c>
      <c r="E198" s="1" t="s">
        <v>12</v>
      </c>
      <c r="F198" s="1" t="s">
        <v>12</v>
      </c>
      <c r="G198" s="3">
        <v>0.12326388888888884</v>
      </c>
      <c r="H198" s="3">
        <v>0.44340277777777781</v>
      </c>
      <c r="I198">
        <v>462</v>
      </c>
      <c r="J198">
        <v>7.7</v>
      </c>
      <c r="K198" t="b">
        <v>0</v>
      </c>
      <c r="L198" s="6">
        <v>0.95021645021645029</v>
      </c>
      <c r="M198" s="6">
        <v>4.3290043290043288E-2</v>
      </c>
      <c r="N198" s="6">
        <v>0.03</v>
      </c>
    </row>
    <row r="199" spans="1:14" x14ac:dyDescent="0.25">
      <c r="A199">
        <v>11477307088</v>
      </c>
      <c r="B199">
        <v>4445114986</v>
      </c>
      <c r="C199" s="2">
        <v>42481</v>
      </c>
      <c r="D199">
        <v>5</v>
      </c>
      <c r="E199" s="1" t="s">
        <v>13</v>
      </c>
      <c r="F199" s="1" t="s">
        <v>13</v>
      </c>
      <c r="G199" s="3">
        <v>0.13298611111111103</v>
      </c>
      <c r="H199" s="3">
        <v>0.4579861111111112</v>
      </c>
      <c r="I199">
        <v>469</v>
      </c>
      <c r="J199">
        <v>7.8166666666666664</v>
      </c>
      <c r="K199" t="b">
        <v>0</v>
      </c>
      <c r="L199" s="6">
        <v>0.92963752665245203</v>
      </c>
      <c r="M199" s="6">
        <v>5.9701492537313432E-2</v>
      </c>
      <c r="N199" s="6">
        <v>0.05</v>
      </c>
    </row>
    <row r="200" spans="1:14" x14ac:dyDescent="0.25">
      <c r="A200">
        <v>11477307089</v>
      </c>
      <c r="B200">
        <v>4445114986</v>
      </c>
      <c r="C200" s="2">
        <v>42482</v>
      </c>
      <c r="D200">
        <v>6</v>
      </c>
      <c r="E200" s="1" t="s">
        <v>14</v>
      </c>
      <c r="F200" s="1" t="s">
        <v>14</v>
      </c>
      <c r="G200" s="3">
        <v>0.13715277777777768</v>
      </c>
      <c r="H200" s="3">
        <v>0.42604166666666665</v>
      </c>
      <c r="I200">
        <v>417</v>
      </c>
      <c r="J200">
        <v>6.95</v>
      </c>
      <c r="K200" t="b">
        <v>0</v>
      </c>
      <c r="L200" s="6">
        <v>0.93045563549160681</v>
      </c>
      <c r="M200" s="6">
        <v>5.0359712230215826E-2</v>
      </c>
      <c r="N200" s="6">
        <v>0.08</v>
      </c>
    </row>
    <row r="201" spans="1:14" x14ac:dyDescent="0.25">
      <c r="A201">
        <v>11479531689</v>
      </c>
      <c r="B201">
        <v>2026352035</v>
      </c>
      <c r="C201" s="2">
        <v>42484</v>
      </c>
      <c r="D201">
        <v>1</v>
      </c>
      <c r="E201" s="1" t="s">
        <v>16</v>
      </c>
      <c r="F201" s="1" t="s">
        <v>17</v>
      </c>
      <c r="G201" s="3">
        <v>0.88055555555555554</v>
      </c>
      <c r="H201" s="3">
        <v>0.24861111111111112</v>
      </c>
      <c r="I201">
        <v>531</v>
      </c>
      <c r="J201">
        <v>8.85</v>
      </c>
      <c r="K201" t="b">
        <v>1</v>
      </c>
      <c r="L201" s="6">
        <v>0.95291902071563084</v>
      </c>
      <c r="M201" s="6">
        <v>3.7664783427495289E-2</v>
      </c>
      <c r="N201" s="6">
        <v>0.05</v>
      </c>
    </row>
    <row r="202" spans="1:14" x14ac:dyDescent="0.25">
      <c r="A202">
        <v>11479670086</v>
      </c>
      <c r="B202">
        <v>6962181067</v>
      </c>
      <c r="C202" s="2">
        <v>42484</v>
      </c>
      <c r="D202">
        <v>1</v>
      </c>
      <c r="E202" s="1" t="s">
        <v>16</v>
      </c>
      <c r="F202" s="1" t="s">
        <v>17</v>
      </c>
      <c r="G202" s="3">
        <v>0.9951388888888888</v>
      </c>
      <c r="H202" s="3">
        <v>0.28263888888888888</v>
      </c>
      <c r="I202">
        <v>415</v>
      </c>
      <c r="J202">
        <v>6.916666666666667</v>
      </c>
      <c r="K202" t="b">
        <v>1</v>
      </c>
      <c r="L202" s="6">
        <v>0.96385542168674709</v>
      </c>
      <c r="M202" s="6">
        <v>2.6506024096385541E-2</v>
      </c>
      <c r="N202" s="6">
        <v>0.04</v>
      </c>
    </row>
    <row r="203" spans="1:14" x14ac:dyDescent="0.25">
      <c r="A203">
        <v>11479862706</v>
      </c>
      <c r="B203">
        <v>4445114986</v>
      </c>
      <c r="C203" s="2">
        <v>42485</v>
      </c>
      <c r="D203">
        <v>2</v>
      </c>
      <c r="E203" s="1" t="s">
        <v>17</v>
      </c>
      <c r="F203" s="1" t="s">
        <v>17</v>
      </c>
      <c r="G203" s="3">
        <v>7.7777777777777724E-2</v>
      </c>
      <c r="H203" s="3">
        <v>0.31666666666666665</v>
      </c>
      <c r="I203">
        <v>345</v>
      </c>
      <c r="J203">
        <v>5.75</v>
      </c>
      <c r="K203" t="b">
        <v>0</v>
      </c>
      <c r="L203" s="6">
        <v>0.95362318840579707</v>
      </c>
      <c r="M203" s="6">
        <v>2.6086956521739129E-2</v>
      </c>
      <c r="N203" s="6">
        <v>7.0000000000000007E-2</v>
      </c>
    </row>
    <row r="204" spans="1:14" x14ac:dyDescent="0.25">
      <c r="A204">
        <v>11480131819</v>
      </c>
      <c r="B204">
        <v>8378563200</v>
      </c>
      <c r="C204" s="2">
        <v>42484</v>
      </c>
      <c r="D204">
        <v>1</v>
      </c>
      <c r="E204" s="1" t="s">
        <v>16</v>
      </c>
      <c r="F204" s="1" t="s">
        <v>17</v>
      </c>
      <c r="G204" s="3">
        <v>0.8989583333333333</v>
      </c>
      <c r="H204" s="3">
        <v>0.17743055555555554</v>
      </c>
      <c r="I204">
        <v>402</v>
      </c>
      <c r="J204">
        <v>6.7</v>
      </c>
      <c r="K204" t="b">
        <v>1</v>
      </c>
      <c r="L204" s="6">
        <v>0.96517412935323388</v>
      </c>
      <c r="M204" s="6">
        <v>3.482587064676617E-2</v>
      </c>
      <c r="N204" s="6">
        <v>0</v>
      </c>
    </row>
    <row r="205" spans="1:14" x14ac:dyDescent="0.25">
      <c r="A205">
        <v>11481403120</v>
      </c>
      <c r="B205">
        <v>5553957443</v>
      </c>
      <c r="C205" s="2">
        <v>42483</v>
      </c>
      <c r="D205">
        <v>7</v>
      </c>
      <c r="E205" s="1" t="s">
        <v>15</v>
      </c>
      <c r="F205" s="1" t="s">
        <v>15</v>
      </c>
      <c r="G205" s="3">
        <v>2.7430555555555625E-2</v>
      </c>
      <c r="H205" s="3">
        <v>0.45243055555555545</v>
      </c>
      <c r="I205">
        <v>613</v>
      </c>
      <c r="J205">
        <v>10.216666666666667</v>
      </c>
      <c r="K205" t="b">
        <v>0</v>
      </c>
      <c r="L205" s="6">
        <v>0.87112561174551395</v>
      </c>
      <c r="M205" s="6">
        <v>0.11419249592169656</v>
      </c>
      <c r="N205" s="6">
        <v>0.09</v>
      </c>
    </row>
    <row r="206" spans="1:14" x14ac:dyDescent="0.25">
      <c r="A206">
        <v>11481403121</v>
      </c>
      <c r="B206">
        <v>5553957443</v>
      </c>
      <c r="C206" s="2">
        <v>42483</v>
      </c>
      <c r="D206">
        <v>7</v>
      </c>
      <c r="E206" s="1" t="s">
        <v>15</v>
      </c>
      <c r="F206" s="1" t="s">
        <v>15</v>
      </c>
      <c r="G206" s="3">
        <v>0.55798611111111107</v>
      </c>
      <c r="H206" s="3">
        <v>0.63506944444444446</v>
      </c>
      <c r="I206">
        <v>112</v>
      </c>
      <c r="J206">
        <v>1.8666666666666667</v>
      </c>
      <c r="K206" t="b">
        <v>0</v>
      </c>
      <c r="L206" s="6">
        <v>0.8660714285714286</v>
      </c>
      <c r="M206" s="6">
        <v>8.9285714285714288E-2</v>
      </c>
      <c r="N206" s="6">
        <v>0.05</v>
      </c>
    </row>
    <row r="207" spans="1:14" x14ac:dyDescent="0.25">
      <c r="A207">
        <v>11481403122</v>
      </c>
      <c r="B207">
        <v>5553957443</v>
      </c>
      <c r="C207" s="2">
        <v>42484</v>
      </c>
      <c r="D207">
        <v>1</v>
      </c>
      <c r="E207" s="1" t="s">
        <v>16</v>
      </c>
      <c r="F207" s="1" t="s">
        <v>16</v>
      </c>
      <c r="G207" s="3">
        <v>3.1597222222222276E-2</v>
      </c>
      <c r="H207" s="3">
        <v>0.42534722222222232</v>
      </c>
      <c r="I207">
        <v>568</v>
      </c>
      <c r="J207">
        <v>9.4666666666666668</v>
      </c>
      <c r="K207" t="b">
        <v>0</v>
      </c>
      <c r="L207" s="6">
        <v>0.852112676056338</v>
      </c>
      <c r="M207" s="6">
        <v>0.13380281690140844</v>
      </c>
      <c r="N207" s="6">
        <v>0.08</v>
      </c>
    </row>
    <row r="208" spans="1:14" x14ac:dyDescent="0.25">
      <c r="A208">
        <v>11481403123</v>
      </c>
      <c r="B208">
        <v>5553957443</v>
      </c>
      <c r="C208" s="2">
        <v>42484</v>
      </c>
      <c r="D208">
        <v>1</v>
      </c>
      <c r="E208" s="1" t="s">
        <v>16</v>
      </c>
      <c r="F208" s="1" t="s">
        <v>16</v>
      </c>
      <c r="G208" s="3">
        <v>0.62256944444444451</v>
      </c>
      <c r="H208" s="3">
        <v>0.671875</v>
      </c>
      <c r="I208">
        <v>72</v>
      </c>
      <c r="J208">
        <v>1.2</v>
      </c>
      <c r="K208" t="b">
        <v>0</v>
      </c>
      <c r="L208" s="6">
        <v>0.95833333333333348</v>
      </c>
      <c r="M208" s="6">
        <v>4.1666666666666664E-2</v>
      </c>
      <c r="N208" s="6">
        <v>0</v>
      </c>
    </row>
    <row r="209" spans="1:14" x14ac:dyDescent="0.25">
      <c r="A209">
        <v>11481403124</v>
      </c>
      <c r="B209">
        <v>5553957443</v>
      </c>
      <c r="C209" s="2">
        <v>42484</v>
      </c>
      <c r="D209">
        <v>1</v>
      </c>
      <c r="E209" s="1" t="s">
        <v>16</v>
      </c>
      <c r="F209" s="1" t="s">
        <v>17</v>
      </c>
      <c r="G209" s="3">
        <v>0.92118055555555545</v>
      </c>
      <c r="H209" s="3">
        <v>0.24548611111111107</v>
      </c>
      <c r="I209">
        <v>468</v>
      </c>
      <c r="J209">
        <v>7.8</v>
      </c>
      <c r="K209" t="b">
        <v>1</v>
      </c>
      <c r="L209" s="6">
        <v>0.92521367521367515</v>
      </c>
      <c r="M209" s="6">
        <v>7.0512820512820512E-2</v>
      </c>
      <c r="N209" s="6">
        <v>0.02</v>
      </c>
    </row>
    <row r="210" spans="1:14" x14ac:dyDescent="0.25">
      <c r="A210">
        <v>11481756215</v>
      </c>
      <c r="B210">
        <v>7086361926</v>
      </c>
      <c r="C210" s="2">
        <v>42484</v>
      </c>
      <c r="D210">
        <v>1</v>
      </c>
      <c r="E210" s="1" t="s">
        <v>16</v>
      </c>
      <c r="F210" s="1" t="s">
        <v>17</v>
      </c>
      <c r="G210" s="3">
        <v>0.96875</v>
      </c>
      <c r="H210" s="3">
        <v>0.27847222222222223</v>
      </c>
      <c r="I210">
        <v>447</v>
      </c>
      <c r="J210">
        <v>7.45</v>
      </c>
      <c r="K210" t="b">
        <v>1</v>
      </c>
      <c r="L210" s="6">
        <v>0.99776286353467547</v>
      </c>
      <c r="M210" s="6">
        <v>2.2371364653243847E-3</v>
      </c>
      <c r="N210" s="6">
        <v>0</v>
      </c>
    </row>
    <row r="211" spans="1:14" x14ac:dyDescent="0.25">
      <c r="A211">
        <v>11485514676</v>
      </c>
      <c r="B211">
        <v>3977333714</v>
      </c>
      <c r="C211" s="2">
        <v>42485</v>
      </c>
      <c r="D211">
        <v>2</v>
      </c>
      <c r="E211" s="1" t="s">
        <v>17</v>
      </c>
      <c r="F211" s="1" t="s">
        <v>17</v>
      </c>
      <c r="G211" s="3">
        <v>5.2083333333333259E-2</v>
      </c>
      <c r="H211" s="3">
        <v>0.37569444444444455</v>
      </c>
      <c r="I211">
        <v>467</v>
      </c>
      <c r="J211">
        <v>7.7833333333333332</v>
      </c>
      <c r="K211" t="b">
        <v>0</v>
      </c>
      <c r="L211" s="6">
        <v>0.56102783725910066</v>
      </c>
      <c r="M211" s="6">
        <v>0.43040685224839398</v>
      </c>
      <c r="N211" s="6">
        <v>0.04</v>
      </c>
    </row>
    <row r="212" spans="1:14" x14ac:dyDescent="0.25">
      <c r="A212">
        <v>11485704111</v>
      </c>
      <c r="B212">
        <v>2347167796</v>
      </c>
      <c r="C212" s="2">
        <v>42484</v>
      </c>
      <c r="D212">
        <v>1</v>
      </c>
      <c r="E212" s="1" t="s">
        <v>16</v>
      </c>
      <c r="F212" s="1" t="s">
        <v>17</v>
      </c>
      <c r="G212" s="3">
        <v>0.94930555555555562</v>
      </c>
      <c r="H212" s="3">
        <v>0.27569444444444446</v>
      </c>
      <c r="I212">
        <v>471</v>
      </c>
      <c r="J212">
        <v>7.85</v>
      </c>
      <c r="K212" t="b">
        <v>1</v>
      </c>
      <c r="L212" s="6">
        <v>0.91932059447983028</v>
      </c>
      <c r="M212" s="6">
        <v>7.4309978768577492E-2</v>
      </c>
      <c r="N212" s="6">
        <v>0.03</v>
      </c>
    </row>
    <row r="213" spans="1:14" x14ac:dyDescent="0.25">
      <c r="A213">
        <v>11486893536</v>
      </c>
      <c r="B213">
        <v>4702921684</v>
      </c>
      <c r="C213" s="2">
        <v>42484</v>
      </c>
      <c r="D213">
        <v>1</v>
      </c>
      <c r="E213" s="1" t="s">
        <v>16</v>
      </c>
      <c r="F213" s="1" t="s">
        <v>17</v>
      </c>
      <c r="G213" s="3">
        <v>0.97256944444444438</v>
      </c>
      <c r="H213" s="3">
        <v>0.23576388888888888</v>
      </c>
      <c r="I213">
        <v>380</v>
      </c>
      <c r="J213">
        <v>6.333333333333333</v>
      </c>
      <c r="K213" t="b">
        <v>1</v>
      </c>
      <c r="L213" s="6">
        <v>0.97368421052631582</v>
      </c>
      <c r="M213" s="6">
        <v>2.6315789473684209E-2</v>
      </c>
      <c r="N213" s="6">
        <v>0</v>
      </c>
    </row>
    <row r="214" spans="1:14" x14ac:dyDescent="0.25">
      <c r="A214">
        <v>11486980511</v>
      </c>
      <c r="B214">
        <v>1503960366</v>
      </c>
      <c r="C214" s="2">
        <v>42485</v>
      </c>
      <c r="D214">
        <v>2</v>
      </c>
      <c r="E214" s="1" t="s">
        <v>17</v>
      </c>
      <c r="F214" s="1" t="s">
        <v>17</v>
      </c>
      <c r="G214" s="3">
        <v>0.12222222222222223</v>
      </c>
      <c r="H214" s="3">
        <v>0.34583333333333344</v>
      </c>
      <c r="I214">
        <v>323</v>
      </c>
      <c r="J214">
        <v>5.3833333333333337</v>
      </c>
      <c r="K214" t="b">
        <v>0</v>
      </c>
      <c r="L214" s="6">
        <v>0.85758513931888547</v>
      </c>
      <c r="M214" s="6">
        <v>0.1238390092879257</v>
      </c>
      <c r="N214" s="6">
        <v>0.06</v>
      </c>
    </row>
    <row r="215" spans="1:14" x14ac:dyDescent="0.25">
      <c r="A215">
        <v>11488358688</v>
      </c>
      <c r="B215">
        <v>4388161847</v>
      </c>
      <c r="C215" s="2">
        <v>42485</v>
      </c>
      <c r="D215">
        <v>2</v>
      </c>
      <c r="E215" s="1" t="s">
        <v>17</v>
      </c>
      <c r="F215" s="1" t="s">
        <v>11</v>
      </c>
      <c r="G215" s="3">
        <v>0.97013888888888888</v>
      </c>
      <c r="H215" s="3">
        <v>0.20972222222222214</v>
      </c>
      <c r="I215">
        <v>346</v>
      </c>
      <c r="J215">
        <v>5.7666666666666666</v>
      </c>
      <c r="K215" t="b">
        <v>1</v>
      </c>
      <c r="L215" s="6">
        <v>0.92196531791907521</v>
      </c>
      <c r="M215" s="6">
        <v>7.8034682080924858E-2</v>
      </c>
      <c r="N215" s="6">
        <v>0</v>
      </c>
    </row>
    <row r="216" spans="1:14" x14ac:dyDescent="0.25">
      <c r="A216">
        <v>11488695133</v>
      </c>
      <c r="B216">
        <v>6962181067</v>
      </c>
      <c r="C216" s="2">
        <v>42485</v>
      </c>
      <c r="D216">
        <v>2</v>
      </c>
      <c r="E216" s="1" t="s">
        <v>17</v>
      </c>
      <c r="F216" s="1" t="s">
        <v>11</v>
      </c>
      <c r="G216" s="3">
        <v>0.96770833333333339</v>
      </c>
      <c r="H216" s="3">
        <v>0.27673611111111107</v>
      </c>
      <c r="I216">
        <v>446</v>
      </c>
      <c r="J216">
        <v>7.4333333333333336</v>
      </c>
      <c r="K216" t="b">
        <v>1</v>
      </c>
      <c r="L216" s="6">
        <v>0.9887892376681614</v>
      </c>
      <c r="M216" s="6">
        <v>1.1210762331838564E-2</v>
      </c>
      <c r="N216" s="6">
        <v>0</v>
      </c>
    </row>
    <row r="217" spans="1:14" x14ac:dyDescent="0.25">
      <c r="A217">
        <v>11489047768</v>
      </c>
      <c r="B217">
        <v>5553957443</v>
      </c>
      <c r="C217" s="2">
        <v>42485</v>
      </c>
      <c r="D217">
        <v>2</v>
      </c>
      <c r="E217" s="1" t="s">
        <v>17</v>
      </c>
      <c r="F217" s="1" t="s">
        <v>11</v>
      </c>
      <c r="G217" s="3">
        <v>0.93680555555555545</v>
      </c>
      <c r="H217" s="3">
        <v>0.25069444444444455</v>
      </c>
      <c r="I217">
        <v>453</v>
      </c>
      <c r="J217">
        <v>7.55</v>
      </c>
      <c r="K217" t="b">
        <v>1</v>
      </c>
      <c r="L217" s="6">
        <v>0.90949227373068431</v>
      </c>
      <c r="M217" s="6">
        <v>8.8300220750551883E-2</v>
      </c>
      <c r="N217" s="6">
        <v>0.01</v>
      </c>
    </row>
    <row r="218" spans="1:14" x14ac:dyDescent="0.25">
      <c r="A218">
        <v>11489307342</v>
      </c>
      <c r="B218">
        <v>8378563200</v>
      </c>
      <c r="C218" s="2">
        <v>42485</v>
      </c>
      <c r="D218">
        <v>2</v>
      </c>
      <c r="E218" s="1" t="s">
        <v>17</v>
      </c>
      <c r="F218" s="1" t="s">
        <v>11</v>
      </c>
      <c r="G218" s="3">
        <v>0.84930555555555554</v>
      </c>
      <c r="H218" s="3">
        <v>0.25416666666666665</v>
      </c>
      <c r="I218">
        <v>584</v>
      </c>
      <c r="J218">
        <v>9.7333333333333325</v>
      </c>
      <c r="K218" t="b">
        <v>1</v>
      </c>
      <c r="L218" s="6">
        <v>0.94178082191780821</v>
      </c>
      <c r="M218" s="6">
        <v>5.3082191780821915E-2</v>
      </c>
      <c r="N218" s="6">
        <v>0.03</v>
      </c>
    </row>
    <row r="219" spans="1:14" x14ac:dyDescent="0.25">
      <c r="A219">
        <v>11490035288</v>
      </c>
      <c r="B219">
        <v>4558609924</v>
      </c>
      <c r="C219" s="2">
        <v>42485</v>
      </c>
      <c r="D219">
        <v>2</v>
      </c>
      <c r="E219" s="1" t="s">
        <v>17</v>
      </c>
      <c r="F219" s="1" t="s">
        <v>11</v>
      </c>
      <c r="G219" s="3">
        <v>0.94513888888888897</v>
      </c>
      <c r="H219" s="3">
        <v>2.8472222222222232E-2</v>
      </c>
      <c r="I219">
        <v>121</v>
      </c>
      <c r="J219">
        <v>2.0166666666666666</v>
      </c>
      <c r="K219" t="b">
        <v>1</v>
      </c>
      <c r="L219" s="6">
        <v>0.85123966942148765</v>
      </c>
      <c r="M219" s="6">
        <v>0.12396694214876032</v>
      </c>
      <c r="N219" s="6">
        <v>0.03</v>
      </c>
    </row>
    <row r="220" spans="1:14" x14ac:dyDescent="0.25">
      <c r="A220">
        <v>11490421616</v>
      </c>
      <c r="B220">
        <v>4445114986</v>
      </c>
      <c r="C220" s="2">
        <v>42486</v>
      </c>
      <c r="D220">
        <v>3</v>
      </c>
      <c r="E220" s="1" t="s">
        <v>11</v>
      </c>
      <c r="F220" s="1" t="s">
        <v>11</v>
      </c>
      <c r="G220" s="3">
        <v>9.548611111111116E-2</v>
      </c>
      <c r="H220" s="3">
        <v>0.30104166666666665</v>
      </c>
      <c r="I220">
        <v>297</v>
      </c>
      <c r="J220">
        <v>4.95</v>
      </c>
      <c r="K220" t="b">
        <v>0</v>
      </c>
      <c r="L220" s="6">
        <v>0.90235690235690236</v>
      </c>
      <c r="M220" s="6">
        <v>7.7441077441077436E-2</v>
      </c>
      <c r="N220" s="6">
        <v>0.06</v>
      </c>
    </row>
    <row r="221" spans="1:14" x14ac:dyDescent="0.25">
      <c r="A221">
        <v>11491310648</v>
      </c>
      <c r="B221">
        <v>7086361926</v>
      </c>
      <c r="C221" s="2">
        <v>42485</v>
      </c>
      <c r="D221">
        <v>2</v>
      </c>
      <c r="E221" s="1" t="s">
        <v>17</v>
      </c>
      <c r="F221" s="1" t="s">
        <v>11</v>
      </c>
      <c r="G221" s="3">
        <v>0.93402777777777768</v>
      </c>
      <c r="H221" s="3">
        <v>0.28055555555555545</v>
      </c>
      <c r="I221">
        <v>500</v>
      </c>
      <c r="J221">
        <v>8.3333333333333339</v>
      </c>
      <c r="K221" t="b">
        <v>1</v>
      </c>
      <c r="L221" s="6">
        <v>0.97</v>
      </c>
      <c r="M221" s="6">
        <v>0.03</v>
      </c>
      <c r="N221" s="6">
        <v>0</v>
      </c>
    </row>
    <row r="222" spans="1:14" x14ac:dyDescent="0.25">
      <c r="A222">
        <v>11491484570</v>
      </c>
      <c r="B222">
        <v>4445114986</v>
      </c>
      <c r="C222" s="2">
        <v>42486</v>
      </c>
      <c r="D222">
        <v>3</v>
      </c>
      <c r="E222" s="1" t="s">
        <v>11</v>
      </c>
      <c r="F222" s="1" t="s">
        <v>11</v>
      </c>
      <c r="G222" s="3">
        <v>0.36041666666666661</v>
      </c>
      <c r="H222" s="3">
        <v>0.42500000000000004</v>
      </c>
      <c r="I222">
        <v>94</v>
      </c>
      <c r="J222">
        <v>1.5666666666666667</v>
      </c>
      <c r="K222" t="b">
        <v>0</v>
      </c>
      <c r="L222" s="6">
        <v>0.9042553191489362</v>
      </c>
      <c r="M222" s="6">
        <v>9.5744680851063829E-2</v>
      </c>
      <c r="N222" s="6">
        <v>0</v>
      </c>
    </row>
    <row r="223" spans="1:14" x14ac:dyDescent="0.25">
      <c r="A223">
        <v>11492104450</v>
      </c>
      <c r="B223">
        <v>1927972279</v>
      </c>
      <c r="C223" s="2">
        <v>42485</v>
      </c>
      <c r="D223">
        <v>2</v>
      </c>
      <c r="E223" s="1" t="s">
        <v>17</v>
      </c>
      <c r="F223" s="1" t="s">
        <v>11</v>
      </c>
      <c r="G223" s="3">
        <v>0.91319444444444442</v>
      </c>
      <c r="H223" s="3">
        <v>0.13125000000000009</v>
      </c>
      <c r="I223">
        <v>315</v>
      </c>
      <c r="J223">
        <v>5.25</v>
      </c>
      <c r="K223" t="b">
        <v>1</v>
      </c>
      <c r="L223" s="6">
        <v>0.93968253968253967</v>
      </c>
      <c r="M223" s="6">
        <v>6.0317460317460318E-2</v>
      </c>
      <c r="N223" s="6">
        <v>0</v>
      </c>
    </row>
    <row r="224" spans="1:14" x14ac:dyDescent="0.25">
      <c r="A224">
        <v>11493525940</v>
      </c>
      <c r="B224">
        <v>6117666160</v>
      </c>
      <c r="C224" s="2">
        <v>42484</v>
      </c>
      <c r="D224">
        <v>1</v>
      </c>
      <c r="E224" s="1" t="s">
        <v>16</v>
      </c>
      <c r="F224" s="1" t="s">
        <v>16</v>
      </c>
      <c r="G224" s="3">
        <v>8.6111111111111027E-2</v>
      </c>
      <c r="H224" s="3">
        <v>0.34027777777777768</v>
      </c>
      <c r="I224">
        <v>367</v>
      </c>
      <c r="J224">
        <v>6.1166666666666663</v>
      </c>
      <c r="K224" t="b">
        <v>0</v>
      </c>
      <c r="L224" s="6">
        <v>0.96185286103542245</v>
      </c>
      <c r="M224" s="6">
        <v>3.5422343324250684E-2</v>
      </c>
      <c r="N224" s="6">
        <v>0.01</v>
      </c>
    </row>
    <row r="225" spans="1:14" x14ac:dyDescent="0.25">
      <c r="A225">
        <v>11493711616</v>
      </c>
      <c r="B225">
        <v>1503960366</v>
      </c>
      <c r="C225" s="2">
        <v>42486</v>
      </c>
      <c r="D225">
        <v>3</v>
      </c>
      <c r="E225" s="1" t="s">
        <v>11</v>
      </c>
      <c r="F225" s="1" t="s">
        <v>11</v>
      </c>
      <c r="G225" s="3">
        <v>0.16631944444444446</v>
      </c>
      <c r="H225" s="3">
        <v>0.35590277777777768</v>
      </c>
      <c r="I225">
        <v>274</v>
      </c>
      <c r="J225">
        <v>4.5666666666666664</v>
      </c>
      <c r="K225" t="b">
        <v>0</v>
      </c>
      <c r="L225" s="6">
        <v>0.8941605839416058</v>
      </c>
      <c r="M225" s="6">
        <v>9.4890510948905105E-2</v>
      </c>
      <c r="N225" s="6">
        <v>0.03</v>
      </c>
    </row>
    <row r="226" spans="1:14" x14ac:dyDescent="0.25">
      <c r="A226">
        <v>11494006047</v>
      </c>
      <c r="B226">
        <v>4702921684</v>
      </c>
      <c r="C226" s="2">
        <v>42485</v>
      </c>
      <c r="D226">
        <v>2</v>
      </c>
      <c r="E226" s="1" t="s">
        <v>17</v>
      </c>
      <c r="F226" s="1" t="s">
        <v>11</v>
      </c>
      <c r="G226" s="3">
        <v>0.94513888888888897</v>
      </c>
      <c r="H226" s="3">
        <v>0.24236111111111103</v>
      </c>
      <c r="I226">
        <v>429</v>
      </c>
      <c r="J226">
        <v>7.15</v>
      </c>
      <c r="K226" t="b">
        <v>1</v>
      </c>
      <c r="L226" s="6">
        <v>0.98135198135198132</v>
      </c>
      <c r="M226" s="6">
        <v>1.6317016317016316E-2</v>
      </c>
      <c r="N226" s="6">
        <v>0.01</v>
      </c>
    </row>
    <row r="227" spans="1:14" x14ac:dyDescent="0.25">
      <c r="A227">
        <v>11494606419</v>
      </c>
      <c r="B227">
        <v>4388161847</v>
      </c>
      <c r="C227" s="2">
        <v>42486</v>
      </c>
      <c r="D227">
        <v>3</v>
      </c>
      <c r="E227" s="1" t="s">
        <v>11</v>
      </c>
      <c r="F227" s="1" t="s">
        <v>12</v>
      </c>
      <c r="G227" s="3">
        <v>0.859375</v>
      </c>
      <c r="H227" s="3">
        <v>0.20590277777777777</v>
      </c>
      <c r="I227">
        <v>500</v>
      </c>
      <c r="J227">
        <v>8.3333333333333339</v>
      </c>
      <c r="K227" t="b">
        <v>1</v>
      </c>
      <c r="L227" s="6">
        <v>0.92200000000000004</v>
      </c>
      <c r="M227" s="6">
        <v>7.3999999999999996E-2</v>
      </c>
      <c r="N227" s="6">
        <v>0.02</v>
      </c>
    </row>
    <row r="228" spans="1:14" x14ac:dyDescent="0.25">
      <c r="A228">
        <v>11494852178</v>
      </c>
      <c r="B228">
        <v>8378563200</v>
      </c>
      <c r="C228" s="2">
        <v>42486</v>
      </c>
      <c r="D228">
        <v>3</v>
      </c>
      <c r="E228" s="1" t="s">
        <v>11</v>
      </c>
      <c r="F228" s="1" t="s">
        <v>12</v>
      </c>
      <c r="G228" s="3">
        <v>0.85347222222222219</v>
      </c>
      <c r="H228" s="3">
        <v>0.26944444444444438</v>
      </c>
      <c r="I228">
        <v>600</v>
      </c>
      <c r="J228">
        <v>10</v>
      </c>
      <c r="K228" t="b">
        <v>1</v>
      </c>
      <c r="L228" s="6">
        <v>0.90166666666666651</v>
      </c>
      <c r="M228" s="6">
        <v>7.8333333333333338E-2</v>
      </c>
      <c r="N228" s="6">
        <v>0.12</v>
      </c>
    </row>
    <row r="229" spans="1:14" x14ac:dyDescent="0.25">
      <c r="A229">
        <v>11494907989</v>
      </c>
      <c r="B229">
        <v>4702921684</v>
      </c>
      <c r="C229" s="2">
        <v>42486</v>
      </c>
      <c r="D229">
        <v>3</v>
      </c>
      <c r="E229" s="1" t="s">
        <v>11</v>
      </c>
      <c r="F229" s="1" t="s">
        <v>12</v>
      </c>
      <c r="G229" s="3">
        <v>0.93055555555555558</v>
      </c>
      <c r="H229" s="3">
        <v>0.2416666666666667</v>
      </c>
      <c r="I229">
        <v>449</v>
      </c>
      <c r="J229">
        <v>7.4833333333333334</v>
      </c>
      <c r="K229" t="b">
        <v>1</v>
      </c>
      <c r="L229" s="6">
        <v>0.96659242761692654</v>
      </c>
      <c r="M229" s="6">
        <v>3.1180400890868602E-2</v>
      </c>
      <c r="N229" s="6">
        <v>0.01</v>
      </c>
    </row>
    <row r="230" spans="1:14" x14ac:dyDescent="0.25">
      <c r="A230">
        <v>11496026553</v>
      </c>
      <c r="B230">
        <v>6962181067</v>
      </c>
      <c r="C230" s="2">
        <v>42486</v>
      </c>
      <c r="D230">
        <v>3</v>
      </c>
      <c r="E230" s="1" t="s">
        <v>11</v>
      </c>
      <c r="F230" s="1" t="s">
        <v>12</v>
      </c>
      <c r="G230" s="3">
        <v>0.95555555555555549</v>
      </c>
      <c r="H230" s="3">
        <v>0.27916666666666656</v>
      </c>
      <c r="I230">
        <v>467</v>
      </c>
      <c r="J230">
        <v>7.7833333333333332</v>
      </c>
      <c r="K230" t="b">
        <v>1</v>
      </c>
      <c r="L230" s="6">
        <v>0.97430406852248397</v>
      </c>
      <c r="M230" s="6">
        <v>2.3554603854389723E-2</v>
      </c>
      <c r="N230" s="6">
        <v>0.01</v>
      </c>
    </row>
    <row r="231" spans="1:14" x14ac:dyDescent="0.25">
      <c r="A231">
        <v>11496194770</v>
      </c>
      <c r="B231">
        <v>2347167796</v>
      </c>
      <c r="C231" s="2">
        <v>42485</v>
      </c>
      <c r="D231">
        <v>2</v>
      </c>
      <c r="E231" s="1" t="s">
        <v>17</v>
      </c>
      <c r="F231" s="1" t="s">
        <v>11</v>
      </c>
      <c r="G231" s="3">
        <v>0.94062500000000004</v>
      </c>
      <c r="H231" s="3">
        <v>0.28020833333333339</v>
      </c>
      <c r="I231">
        <v>490</v>
      </c>
      <c r="J231">
        <v>8.1666666666666661</v>
      </c>
      <c r="K231" t="b">
        <v>1</v>
      </c>
      <c r="L231" s="6">
        <v>0.88979591836734684</v>
      </c>
      <c r="M231" s="6">
        <v>0.10612244897959185</v>
      </c>
      <c r="N231" s="6">
        <v>0.02</v>
      </c>
    </row>
    <row r="232" spans="1:14" x14ac:dyDescent="0.25">
      <c r="A232">
        <v>11496194771</v>
      </c>
      <c r="B232">
        <v>2347167796</v>
      </c>
      <c r="C232" s="2">
        <v>42486</v>
      </c>
      <c r="D232">
        <v>3</v>
      </c>
      <c r="E232" s="1" t="s">
        <v>11</v>
      </c>
      <c r="F232" s="1" t="s">
        <v>12</v>
      </c>
      <c r="G232" s="3">
        <v>0.94756944444444446</v>
      </c>
      <c r="H232" s="3">
        <v>0.29340277777777768</v>
      </c>
      <c r="I232">
        <v>499</v>
      </c>
      <c r="J232">
        <v>8.3166666666666664</v>
      </c>
      <c r="K232" t="b">
        <v>1</v>
      </c>
      <c r="L232" s="6">
        <v>0.89779559118236485</v>
      </c>
      <c r="M232" s="6">
        <v>9.6192384769539077E-2</v>
      </c>
      <c r="N232" s="6">
        <v>0.03</v>
      </c>
    </row>
    <row r="233" spans="1:14" x14ac:dyDescent="0.25">
      <c r="A233">
        <v>11496429833</v>
      </c>
      <c r="B233">
        <v>2026352035</v>
      </c>
      <c r="C233" s="2">
        <v>42486</v>
      </c>
      <c r="D233">
        <v>3</v>
      </c>
      <c r="E233" s="1" t="s">
        <v>11</v>
      </c>
      <c r="F233" s="1" t="s">
        <v>12</v>
      </c>
      <c r="G233" s="3">
        <v>0.90694444444444455</v>
      </c>
      <c r="H233" s="3">
        <v>0.28472222222222232</v>
      </c>
      <c r="I233">
        <v>545</v>
      </c>
      <c r="J233">
        <v>9.0833333333333339</v>
      </c>
      <c r="K233" t="b">
        <v>1</v>
      </c>
      <c r="L233" s="6">
        <v>0.93211009174311932</v>
      </c>
      <c r="M233" s="6">
        <v>6.6055045871559637E-2</v>
      </c>
      <c r="N233" s="6">
        <v>0.01</v>
      </c>
    </row>
    <row r="234" spans="1:14" x14ac:dyDescent="0.25">
      <c r="A234">
        <v>11496635316</v>
      </c>
      <c r="B234">
        <v>5553957443</v>
      </c>
      <c r="C234" s="2">
        <v>42486</v>
      </c>
      <c r="D234">
        <v>3</v>
      </c>
      <c r="E234" s="1" t="s">
        <v>11</v>
      </c>
      <c r="F234" s="1" t="s">
        <v>12</v>
      </c>
      <c r="G234" s="3">
        <v>0.97812499999999991</v>
      </c>
      <c r="H234" s="3">
        <v>0.24895833333333339</v>
      </c>
      <c r="I234">
        <v>391</v>
      </c>
      <c r="J234">
        <v>6.5166666666666666</v>
      </c>
      <c r="K234" t="b">
        <v>1</v>
      </c>
      <c r="L234" s="6">
        <v>0.88746803069053692</v>
      </c>
      <c r="M234" s="6">
        <v>0.10741687979539642</v>
      </c>
      <c r="N234" s="6">
        <v>0.02</v>
      </c>
    </row>
    <row r="235" spans="1:14" x14ac:dyDescent="0.25">
      <c r="A235">
        <v>11498140223</v>
      </c>
      <c r="B235">
        <v>7086361926</v>
      </c>
      <c r="C235" s="2">
        <v>42486</v>
      </c>
      <c r="D235">
        <v>3</v>
      </c>
      <c r="E235" s="1" t="s">
        <v>11</v>
      </c>
      <c r="F235" s="1" t="s">
        <v>12</v>
      </c>
      <c r="G235" s="3">
        <v>0.94861111111111107</v>
      </c>
      <c r="H235" s="3">
        <v>0.28055555555555545</v>
      </c>
      <c r="I235">
        <v>479</v>
      </c>
      <c r="J235">
        <v>7.9833333333333334</v>
      </c>
      <c r="K235" t="b">
        <v>1</v>
      </c>
      <c r="L235" s="6">
        <v>0.97912317327766174</v>
      </c>
      <c r="M235" s="6">
        <v>2.0876826722338204E-2</v>
      </c>
      <c r="N235" s="6">
        <v>0</v>
      </c>
    </row>
    <row r="236" spans="1:14" x14ac:dyDescent="0.25">
      <c r="A236">
        <v>11498178822</v>
      </c>
      <c r="B236">
        <v>3977333714</v>
      </c>
      <c r="C236" s="2">
        <v>42486</v>
      </c>
      <c r="D236">
        <v>3</v>
      </c>
      <c r="E236" s="1" t="s">
        <v>11</v>
      </c>
      <c r="F236" s="1" t="s">
        <v>11</v>
      </c>
      <c r="G236" s="3">
        <v>0.12916666666666665</v>
      </c>
      <c r="H236" s="3">
        <v>0.38611111111111107</v>
      </c>
      <c r="I236">
        <v>371</v>
      </c>
      <c r="J236">
        <v>6.1833333333333336</v>
      </c>
      <c r="K236" t="b">
        <v>0</v>
      </c>
      <c r="L236" s="6">
        <v>0.67385444743935308</v>
      </c>
      <c r="M236" s="6">
        <v>0.32075471698113206</v>
      </c>
      <c r="N236" s="6">
        <v>0.02</v>
      </c>
    </row>
    <row r="237" spans="1:14" x14ac:dyDescent="0.25">
      <c r="A237">
        <v>11498330023</v>
      </c>
      <c r="B237">
        <v>3977333714</v>
      </c>
      <c r="C237" s="2">
        <v>42487</v>
      </c>
      <c r="D237">
        <v>4</v>
      </c>
      <c r="E237" s="1" t="s">
        <v>12</v>
      </c>
      <c r="F237" s="1" t="s">
        <v>12</v>
      </c>
      <c r="G237" s="3">
        <v>2.7083333333333348E-2</v>
      </c>
      <c r="H237" s="3">
        <v>0.4013888888888888</v>
      </c>
      <c r="I237">
        <v>540</v>
      </c>
      <c r="J237">
        <v>9</v>
      </c>
      <c r="K237" t="b">
        <v>0</v>
      </c>
      <c r="L237" s="6">
        <v>0.64629629629629626</v>
      </c>
      <c r="M237" s="6">
        <v>0.34444444444444444</v>
      </c>
      <c r="N237" s="6">
        <v>0.05</v>
      </c>
    </row>
    <row r="238" spans="1:14" x14ac:dyDescent="0.25">
      <c r="A238">
        <v>11498820000</v>
      </c>
      <c r="B238">
        <v>4445114986</v>
      </c>
      <c r="C238" s="2">
        <v>42487</v>
      </c>
      <c r="D238">
        <v>4</v>
      </c>
      <c r="E238" s="1" t="s">
        <v>12</v>
      </c>
      <c r="F238" s="1" t="s">
        <v>12</v>
      </c>
      <c r="G238" s="3">
        <v>0.15833333333333344</v>
      </c>
      <c r="H238" s="3">
        <v>0.41736111111111107</v>
      </c>
      <c r="I238">
        <v>374</v>
      </c>
      <c r="J238">
        <v>6.2333333333333334</v>
      </c>
      <c r="K238" t="b">
        <v>0</v>
      </c>
      <c r="L238" s="6">
        <v>0.88770053475935828</v>
      </c>
      <c r="M238" s="6">
        <v>9.8930481283422467E-2</v>
      </c>
      <c r="N238" s="6">
        <v>0.05</v>
      </c>
    </row>
    <row r="239" spans="1:14" x14ac:dyDescent="0.25">
      <c r="A239">
        <v>11501142212</v>
      </c>
      <c r="B239">
        <v>4319703577</v>
      </c>
      <c r="C239" s="2">
        <v>42481</v>
      </c>
      <c r="D239">
        <v>5</v>
      </c>
      <c r="E239" s="1" t="s">
        <v>13</v>
      </c>
      <c r="F239" s="1" t="s">
        <v>13</v>
      </c>
      <c r="G239" s="3">
        <v>0.68958333333333344</v>
      </c>
      <c r="H239" s="3">
        <v>0.73402777777777772</v>
      </c>
      <c r="I239">
        <v>65</v>
      </c>
      <c r="J239">
        <v>1.0833333333333333</v>
      </c>
      <c r="K239" t="b">
        <v>0</v>
      </c>
      <c r="L239" s="6">
        <v>0.90769230769230769</v>
      </c>
      <c r="M239" s="6">
        <v>6.1538461538461542E-2</v>
      </c>
      <c r="N239" s="6">
        <v>0.02</v>
      </c>
    </row>
    <row r="240" spans="1:14" x14ac:dyDescent="0.25">
      <c r="A240">
        <v>11501142214</v>
      </c>
      <c r="B240">
        <v>4319703577</v>
      </c>
      <c r="C240" s="2">
        <v>42481</v>
      </c>
      <c r="D240">
        <v>5</v>
      </c>
      <c r="E240" s="1" t="s">
        <v>13</v>
      </c>
      <c r="F240" s="1" t="s">
        <v>14</v>
      </c>
      <c r="G240" s="3">
        <v>0.94756944444444446</v>
      </c>
      <c r="H240" s="3">
        <v>0.32881944444444455</v>
      </c>
      <c r="I240">
        <v>550</v>
      </c>
      <c r="J240">
        <v>9.1666666666666661</v>
      </c>
      <c r="K240" t="b">
        <v>1</v>
      </c>
      <c r="L240" s="6">
        <v>0.96909090909090911</v>
      </c>
      <c r="M240" s="6">
        <v>2.9090909090909091E-2</v>
      </c>
      <c r="N240" s="6">
        <v>0.01</v>
      </c>
    </row>
    <row r="241" spans="1:14" x14ac:dyDescent="0.25">
      <c r="A241">
        <v>11501142216</v>
      </c>
      <c r="B241">
        <v>4319703577</v>
      </c>
      <c r="C241" s="2">
        <v>42482</v>
      </c>
      <c r="D241">
        <v>6</v>
      </c>
      <c r="E241" s="1" t="s">
        <v>14</v>
      </c>
      <c r="F241" s="1" t="s">
        <v>15</v>
      </c>
      <c r="G241" s="3">
        <v>0.95763888888888893</v>
      </c>
      <c r="H241" s="3">
        <v>0.45833333333333326</v>
      </c>
      <c r="I241">
        <v>722</v>
      </c>
      <c r="J241">
        <v>12.033333333333333</v>
      </c>
      <c r="K241" t="b">
        <v>1</v>
      </c>
      <c r="L241" s="6">
        <v>0.95844875346260383</v>
      </c>
      <c r="M241" s="6">
        <v>3.6011080332409975E-2</v>
      </c>
      <c r="N241" s="6">
        <v>0.04</v>
      </c>
    </row>
    <row r="242" spans="1:14" x14ac:dyDescent="0.25">
      <c r="A242">
        <v>11501142219</v>
      </c>
      <c r="B242">
        <v>4319703577</v>
      </c>
      <c r="C242" s="2">
        <v>42484</v>
      </c>
      <c r="D242">
        <v>1</v>
      </c>
      <c r="E242" s="1" t="s">
        <v>16</v>
      </c>
      <c r="F242" s="1" t="s">
        <v>16</v>
      </c>
      <c r="G242" s="3">
        <v>6.2500000000000888E-3</v>
      </c>
      <c r="H242" s="3">
        <v>0.35347222222222219</v>
      </c>
      <c r="I242">
        <v>501</v>
      </c>
      <c r="J242">
        <v>8.35</v>
      </c>
      <c r="K242" t="b">
        <v>0</v>
      </c>
      <c r="L242" s="6">
        <v>0.93213572854291404</v>
      </c>
      <c r="M242" s="6">
        <v>5.7884231536926151E-2</v>
      </c>
      <c r="N242" s="6">
        <v>0.05</v>
      </c>
    </row>
    <row r="243" spans="1:14" x14ac:dyDescent="0.25">
      <c r="A243">
        <v>11501142221</v>
      </c>
      <c r="B243">
        <v>4319703577</v>
      </c>
      <c r="C243" s="2">
        <v>42484</v>
      </c>
      <c r="D243">
        <v>1</v>
      </c>
      <c r="E243" s="1" t="s">
        <v>16</v>
      </c>
      <c r="F243" s="1" t="s">
        <v>17</v>
      </c>
      <c r="G243" s="3">
        <v>0.96527777777777768</v>
      </c>
      <c r="H243" s="3">
        <v>0.31597222222222232</v>
      </c>
      <c r="I243">
        <v>506</v>
      </c>
      <c r="J243">
        <v>8.4333333333333336</v>
      </c>
      <c r="K243" t="b">
        <v>1</v>
      </c>
      <c r="L243" s="6">
        <v>0.96442687747035571</v>
      </c>
      <c r="M243" s="6">
        <v>3.3596837944664032E-2</v>
      </c>
      <c r="N243" s="6">
        <v>0.01</v>
      </c>
    </row>
    <row r="244" spans="1:14" x14ac:dyDescent="0.25">
      <c r="A244">
        <v>11501142223</v>
      </c>
      <c r="B244">
        <v>4319703577</v>
      </c>
      <c r="C244" s="2">
        <v>42485</v>
      </c>
      <c r="D244">
        <v>2</v>
      </c>
      <c r="E244" s="1" t="s">
        <v>17</v>
      </c>
      <c r="F244" s="1" t="s">
        <v>11</v>
      </c>
      <c r="G244" s="3">
        <v>0.97083333333333344</v>
      </c>
      <c r="H244" s="3">
        <v>0.32847222222222228</v>
      </c>
      <c r="I244">
        <v>516</v>
      </c>
      <c r="J244">
        <v>8.6</v>
      </c>
      <c r="K244" t="b">
        <v>1</v>
      </c>
      <c r="L244" s="6">
        <v>0.97868217054263573</v>
      </c>
      <c r="M244" s="6">
        <v>1.937984496124031E-2</v>
      </c>
      <c r="N244" s="6">
        <v>0.01</v>
      </c>
    </row>
    <row r="245" spans="1:14" x14ac:dyDescent="0.25">
      <c r="A245">
        <v>11501142225</v>
      </c>
      <c r="B245">
        <v>4319703577</v>
      </c>
      <c r="C245" s="2">
        <v>42487</v>
      </c>
      <c r="D245">
        <v>4</v>
      </c>
      <c r="E245" s="1" t="s">
        <v>12</v>
      </c>
      <c r="F245" s="1" t="s">
        <v>12</v>
      </c>
      <c r="G245" s="3">
        <v>0.10347222222222219</v>
      </c>
      <c r="H245" s="3">
        <v>0.31597222222222232</v>
      </c>
      <c r="I245">
        <v>307</v>
      </c>
      <c r="J245">
        <v>5.1166666666666663</v>
      </c>
      <c r="K245" t="b">
        <v>0</v>
      </c>
      <c r="L245" s="6">
        <v>0.93159609120521158</v>
      </c>
      <c r="M245" s="6">
        <v>6.8403908794788276E-2</v>
      </c>
      <c r="N245" s="6">
        <v>0</v>
      </c>
    </row>
    <row r="246" spans="1:14" x14ac:dyDescent="0.25">
      <c r="A246">
        <v>11501330825</v>
      </c>
      <c r="B246">
        <v>5577150313</v>
      </c>
      <c r="C246" s="2">
        <v>42482</v>
      </c>
      <c r="D246">
        <v>6</v>
      </c>
      <c r="E246" s="1" t="s">
        <v>14</v>
      </c>
      <c r="F246" s="1" t="s">
        <v>15</v>
      </c>
      <c r="G246" s="3">
        <v>0.98715277777777777</v>
      </c>
      <c r="H246" s="3">
        <v>0.265625</v>
      </c>
      <c r="I246">
        <v>402</v>
      </c>
      <c r="J246">
        <v>6.7</v>
      </c>
      <c r="K246" t="b">
        <v>1</v>
      </c>
      <c r="L246" s="6">
        <v>0.95522388059701491</v>
      </c>
      <c r="M246" s="6">
        <v>3.9800995024875621E-2</v>
      </c>
      <c r="N246" s="6">
        <v>0.02</v>
      </c>
    </row>
    <row r="247" spans="1:14" x14ac:dyDescent="0.25">
      <c r="A247">
        <v>11501330826</v>
      </c>
      <c r="B247">
        <v>5577150313</v>
      </c>
      <c r="C247" s="2">
        <v>42483</v>
      </c>
      <c r="D247">
        <v>7</v>
      </c>
      <c r="E247" s="1" t="s">
        <v>15</v>
      </c>
      <c r="F247" s="1" t="s">
        <v>16</v>
      </c>
      <c r="G247" s="3">
        <v>0.88993055555555545</v>
      </c>
      <c r="H247" s="3">
        <v>0.31631944444444438</v>
      </c>
      <c r="I247">
        <v>615</v>
      </c>
      <c r="J247">
        <v>10.25</v>
      </c>
      <c r="K247" t="b">
        <v>1</v>
      </c>
      <c r="L247" s="6">
        <v>0.88292682926829269</v>
      </c>
      <c r="M247" s="6">
        <v>9.1056910569105698E-2</v>
      </c>
      <c r="N247" s="6">
        <v>0.16</v>
      </c>
    </row>
    <row r="248" spans="1:14" x14ac:dyDescent="0.25">
      <c r="A248">
        <v>11501330827</v>
      </c>
      <c r="B248">
        <v>5577150313</v>
      </c>
      <c r="C248" s="2">
        <v>42484</v>
      </c>
      <c r="D248">
        <v>1</v>
      </c>
      <c r="E248" s="1" t="s">
        <v>16</v>
      </c>
      <c r="F248" s="1" t="s">
        <v>17</v>
      </c>
      <c r="G248" s="3">
        <v>0.90173611111111107</v>
      </c>
      <c r="H248" s="3">
        <v>0.22118055555555549</v>
      </c>
      <c r="I248">
        <v>461</v>
      </c>
      <c r="J248">
        <v>7.6833333333333336</v>
      </c>
      <c r="K248" t="b">
        <v>1</v>
      </c>
      <c r="L248" s="6">
        <v>0.91323210412147504</v>
      </c>
      <c r="M248" s="6">
        <v>8.0260303687635579E-2</v>
      </c>
      <c r="N248" s="6">
        <v>0.03</v>
      </c>
    </row>
    <row r="249" spans="1:14" x14ac:dyDescent="0.25">
      <c r="A249">
        <v>11501330828</v>
      </c>
      <c r="B249">
        <v>5577150313</v>
      </c>
      <c r="C249" s="2">
        <v>42485</v>
      </c>
      <c r="D249">
        <v>2</v>
      </c>
      <c r="E249" s="1" t="s">
        <v>17</v>
      </c>
      <c r="F249" s="1" t="s">
        <v>11</v>
      </c>
      <c r="G249" s="3">
        <v>0.95520833333333344</v>
      </c>
      <c r="H249" s="3">
        <v>0.21631944444444451</v>
      </c>
      <c r="I249">
        <v>377</v>
      </c>
      <c r="J249">
        <v>6.2833333333333332</v>
      </c>
      <c r="K249" t="b">
        <v>1</v>
      </c>
      <c r="L249" s="6">
        <v>0.9389920424403182</v>
      </c>
      <c r="M249" s="6">
        <v>5.5702917771883291E-2</v>
      </c>
      <c r="N249" s="6">
        <v>0.02</v>
      </c>
    </row>
    <row r="250" spans="1:14" x14ac:dyDescent="0.25">
      <c r="A250">
        <v>11501330829</v>
      </c>
      <c r="B250">
        <v>5577150313</v>
      </c>
      <c r="C250" s="2">
        <v>42486</v>
      </c>
      <c r="D250">
        <v>3</v>
      </c>
      <c r="E250" s="1" t="s">
        <v>11</v>
      </c>
      <c r="F250" s="1" t="s">
        <v>12</v>
      </c>
      <c r="G250" s="3">
        <v>0.91805555555555562</v>
      </c>
      <c r="H250" s="3">
        <v>0.23124999999999996</v>
      </c>
      <c r="I250">
        <v>452</v>
      </c>
      <c r="J250">
        <v>7.5333333333333332</v>
      </c>
      <c r="K250" t="b">
        <v>1</v>
      </c>
      <c r="L250" s="6">
        <v>0.93805309734513276</v>
      </c>
      <c r="M250" s="6">
        <v>5.9734513274336286E-2</v>
      </c>
      <c r="N250" s="6">
        <v>0.01</v>
      </c>
    </row>
    <row r="251" spans="1:14" x14ac:dyDescent="0.25">
      <c r="A251">
        <v>11502015693</v>
      </c>
      <c r="B251">
        <v>6117666160</v>
      </c>
      <c r="C251" s="2">
        <v>42486</v>
      </c>
      <c r="D251">
        <v>3</v>
      </c>
      <c r="E251" s="1" t="s">
        <v>11</v>
      </c>
      <c r="F251" s="1" t="s">
        <v>12</v>
      </c>
      <c r="G251" s="3">
        <v>0.99756944444444451</v>
      </c>
      <c r="H251" s="3">
        <v>0.38368055555555558</v>
      </c>
      <c r="I251">
        <v>557</v>
      </c>
      <c r="J251">
        <v>9.2833333333333332</v>
      </c>
      <c r="K251" t="b">
        <v>1</v>
      </c>
      <c r="L251" s="6">
        <v>0.97307001795332149</v>
      </c>
      <c r="M251" s="6">
        <v>2.5134649910233391E-2</v>
      </c>
      <c r="N251" s="6">
        <v>0.01</v>
      </c>
    </row>
    <row r="252" spans="1:14" x14ac:dyDescent="0.25">
      <c r="A252">
        <v>11502756809</v>
      </c>
      <c r="B252">
        <v>4388161847</v>
      </c>
      <c r="C252" s="2">
        <v>42487</v>
      </c>
      <c r="D252">
        <v>4</v>
      </c>
      <c r="E252" s="1" t="s">
        <v>12</v>
      </c>
      <c r="F252" s="1" t="s">
        <v>13</v>
      </c>
      <c r="G252" s="3">
        <v>0.89027777777777772</v>
      </c>
      <c r="H252" s="3">
        <v>0.20763888888888893</v>
      </c>
      <c r="I252">
        <v>458</v>
      </c>
      <c r="J252">
        <v>7.6333333333333337</v>
      </c>
      <c r="K252" t="b">
        <v>1</v>
      </c>
      <c r="L252" s="6">
        <v>0.93449781659388642</v>
      </c>
      <c r="M252" s="6">
        <v>5.6768558951965066E-2</v>
      </c>
      <c r="N252" s="6">
        <v>0.04</v>
      </c>
    </row>
    <row r="253" spans="1:14" x14ac:dyDescent="0.25">
      <c r="A253">
        <v>11504172158</v>
      </c>
      <c r="B253">
        <v>2026352035</v>
      </c>
      <c r="C253" s="2">
        <v>42487</v>
      </c>
      <c r="D253">
        <v>4</v>
      </c>
      <c r="E253" s="1" t="s">
        <v>12</v>
      </c>
      <c r="F253" s="1" t="s">
        <v>13</v>
      </c>
      <c r="G253" s="3">
        <v>0.89097222222222228</v>
      </c>
      <c r="H253" s="3">
        <v>0.26875000000000004</v>
      </c>
      <c r="I253">
        <v>545</v>
      </c>
      <c r="J253">
        <v>9.0833333333333339</v>
      </c>
      <c r="K253" t="b">
        <v>1</v>
      </c>
      <c r="L253" s="6">
        <v>0.94128440366972477</v>
      </c>
      <c r="M253" s="6">
        <v>5.1376146788990829E-2</v>
      </c>
      <c r="N253" s="6">
        <v>0.04</v>
      </c>
    </row>
    <row r="254" spans="1:14" x14ac:dyDescent="0.25">
      <c r="A254">
        <v>11504431352</v>
      </c>
      <c r="B254">
        <v>6962181067</v>
      </c>
      <c r="C254" s="2">
        <v>42487</v>
      </c>
      <c r="D254">
        <v>4</v>
      </c>
      <c r="E254" s="1" t="s">
        <v>12</v>
      </c>
      <c r="F254" s="1" t="s">
        <v>13</v>
      </c>
      <c r="G254" s="3">
        <v>0.9892361111111112</v>
      </c>
      <c r="H254" s="3">
        <v>0.30312500000000009</v>
      </c>
      <c r="I254">
        <v>453</v>
      </c>
      <c r="J254">
        <v>7.55</v>
      </c>
      <c r="K254" t="b">
        <v>1</v>
      </c>
      <c r="L254" s="6">
        <v>0.9713024282560706</v>
      </c>
      <c r="M254" s="6">
        <v>2.4282560706401765E-2</v>
      </c>
      <c r="N254" s="6">
        <v>0.02</v>
      </c>
    </row>
    <row r="255" spans="1:14" x14ac:dyDescent="0.25">
      <c r="A255">
        <v>11504747764</v>
      </c>
      <c r="B255">
        <v>6117666160</v>
      </c>
      <c r="C255" s="2">
        <v>42487</v>
      </c>
      <c r="D255">
        <v>4</v>
      </c>
      <c r="E255" s="1" t="s">
        <v>12</v>
      </c>
      <c r="F255" s="1" t="s">
        <v>13</v>
      </c>
      <c r="G255" s="3">
        <v>0.9916666666666667</v>
      </c>
      <c r="H255" s="3">
        <v>0.27986111111111112</v>
      </c>
      <c r="I255">
        <v>416</v>
      </c>
      <c r="J255">
        <v>6.9333333333333336</v>
      </c>
      <c r="K255" t="b">
        <v>1</v>
      </c>
      <c r="L255" s="6">
        <v>0.94471153846153844</v>
      </c>
      <c r="M255" s="6">
        <v>5.5288461538461536E-2</v>
      </c>
      <c r="N255" s="6">
        <v>0</v>
      </c>
    </row>
    <row r="256" spans="1:14" x14ac:dyDescent="0.25">
      <c r="A256">
        <v>11506295004</v>
      </c>
      <c r="B256">
        <v>5553957443</v>
      </c>
      <c r="C256" s="2">
        <v>42487</v>
      </c>
      <c r="D256">
        <v>4</v>
      </c>
      <c r="E256" s="1" t="s">
        <v>12</v>
      </c>
      <c r="F256" s="1" t="s">
        <v>13</v>
      </c>
      <c r="G256" s="3">
        <v>0.93298611111111107</v>
      </c>
      <c r="H256" s="3">
        <v>0.24965277777777772</v>
      </c>
      <c r="I256">
        <v>457</v>
      </c>
      <c r="J256">
        <v>7.6166666666666663</v>
      </c>
      <c r="K256" t="b">
        <v>1</v>
      </c>
      <c r="L256" s="6">
        <v>0.92122538293216627</v>
      </c>
      <c r="M256" s="6">
        <v>7.8774617067833702E-2</v>
      </c>
      <c r="N256" s="6">
        <v>0</v>
      </c>
    </row>
    <row r="257" spans="1:14" x14ac:dyDescent="0.25">
      <c r="A257">
        <v>11506304723</v>
      </c>
      <c r="B257">
        <v>7086361926</v>
      </c>
      <c r="C257" s="2">
        <v>42488</v>
      </c>
      <c r="D257">
        <v>5</v>
      </c>
      <c r="E257" s="1" t="s">
        <v>13</v>
      </c>
      <c r="F257" s="1" t="s">
        <v>13</v>
      </c>
      <c r="G257" s="3">
        <v>2.9861111111111116E-2</v>
      </c>
      <c r="H257" s="3">
        <v>0.28402777777777777</v>
      </c>
      <c r="I257">
        <v>367</v>
      </c>
      <c r="J257">
        <v>6.1166666666666663</v>
      </c>
      <c r="K257" t="b">
        <v>0</v>
      </c>
      <c r="L257" s="6">
        <v>0.96457765667574924</v>
      </c>
      <c r="M257" s="6">
        <v>2.4523160762942781E-2</v>
      </c>
      <c r="N257" s="6">
        <v>0.04</v>
      </c>
    </row>
    <row r="258" spans="1:14" x14ac:dyDescent="0.25">
      <c r="A258">
        <v>11506820877</v>
      </c>
      <c r="B258">
        <v>5577150313</v>
      </c>
      <c r="C258" s="2">
        <v>42487</v>
      </c>
      <c r="D258">
        <v>4</v>
      </c>
      <c r="E258" s="1" t="s">
        <v>12</v>
      </c>
      <c r="F258" s="1" t="s">
        <v>13</v>
      </c>
      <c r="G258" s="3">
        <v>0.95555555555555549</v>
      </c>
      <c r="H258" s="3">
        <v>0.21319444444444446</v>
      </c>
      <c r="I258">
        <v>372</v>
      </c>
      <c r="J258">
        <v>6.2</v>
      </c>
      <c r="K258" t="b">
        <v>1</v>
      </c>
      <c r="L258" s="6">
        <v>0.97043010752688175</v>
      </c>
      <c r="M258" s="6">
        <v>2.9569892473118281E-2</v>
      </c>
      <c r="N258" s="6">
        <v>0</v>
      </c>
    </row>
    <row r="259" spans="1:14" x14ac:dyDescent="0.25">
      <c r="A259">
        <v>11506979487</v>
      </c>
      <c r="B259">
        <v>4445114986</v>
      </c>
      <c r="C259" s="2">
        <v>42488</v>
      </c>
      <c r="D259">
        <v>5</v>
      </c>
      <c r="E259" s="1" t="s">
        <v>13</v>
      </c>
      <c r="F259" s="1" t="s">
        <v>13</v>
      </c>
      <c r="G259" s="3">
        <v>0.17013888888888884</v>
      </c>
      <c r="H259" s="3">
        <v>0.47638888888888897</v>
      </c>
      <c r="I259">
        <v>442</v>
      </c>
      <c r="J259">
        <v>7.3666666666666663</v>
      </c>
      <c r="K259" t="b">
        <v>0</v>
      </c>
      <c r="L259" s="6">
        <v>0.94796380090497723</v>
      </c>
      <c r="M259" s="6">
        <v>3.8461538461538464E-2</v>
      </c>
      <c r="N259" s="6">
        <v>0.06</v>
      </c>
    </row>
    <row r="260" spans="1:14" x14ac:dyDescent="0.25">
      <c r="A260">
        <v>11507403943</v>
      </c>
      <c r="B260">
        <v>1927972279</v>
      </c>
      <c r="C260" s="2">
        <v>42488</v>
      </c>
      <c r="D260">
        <v>5</v>
      </c>
      <c r="E260" s="1" t="s">
        <v>13</v>
      </c>
      <c r="F260" s="1" t="s">
        <v>13</v>
      </c>
      <c r="G260" s="3">
        <v>0.48750000000000004</v>
      </c>
      <c r="H260" s="3">
        <v>0.61041666666666661</v>
      </c>
      <c r="I260">
        <v>178</v>
      </c>
      <c r="J260">
        <v>2.9666666666666668</v>
      </c>
      <c r="K260" t="b">
        <v>0</v>
      </c>
      <c r="L260" s="6">
        <v>0.93258426966292129</v>
      </c>
      <c r="M260" s="6">
        <v>6.741573033707865E-2</v>
      </c>
      <c r="N260" s="6">
        <v>0</v>
      </c>
    </row>
    <row r="261" spans="1:14" x14ac:dyDescent="0.25">
      <c r="A261">
        <v>11508037626</v>
      </c>
      <c r="B261">
        <v>8378563200</v>
      </c>
      <c r="C261" s="2">
        <v>42487</v>
      </c>
      <c r="D261">
        <v>4</v>
      </c>
      <c r="E261" s="1" t="s">
        <v>12</v>
      </c>
      <c r="F261" s="1" t="s">
        <v>13</v>
      </c>
      <c r="G261" s="3">
        <v>0.87847222222222232</v>
      </c>
      <c r="H261" s="3">
        <v>0.26388888888888884</v>
      </c>
      <c r="I261">
        <v>556</v>
      </c>
      <c r="J261">
        <v>9.2666666666666675</v>
      </c>
      <c r="K261" t="b">
        <v>1</v>
      </c>
      <c r="L261" s="6">
        <v>0.91007194244604317</v>
      </c>
      <c r="M261" s="6">
        <v>7.3741007194244604E-2</v>
      </c>
      <c r="N261" s="6">
        <v>0.09</v>
      </c>
    </row>
    <row r="262" spans="1:14" x14ac:dyDescent="0.25">
      <c r="A262">
        <v>11508327337</v>
      </c>
      <c r="B262">
        <v>2347167796</v>
      </c>
      <c r="C262" s="2">
        <v>42487</v>
      </c>
      <c r="D262">
        <v>4</v>
      </c>
      <c r="E262" s="1" t="s">
        <v>12</v>
      </c>
      <c r="F262" s="1" t="s">
        <v>13</v>
      </c>
      <c r="G262" s="3">
        <v>0.95555555555555549</v>
      </c>
      <c r="H262" s="3">
        <v>0.26736111111111116</v>
      </c>
      <c r="I262">
        <v>450</v>
      </c>
      <c r="J262">
        <v>7.5</v>
      </c>
      <c r="K262" t="b">
        <v>1</v>
      </c>
      <c r="L262" s="6">
        <v>0.90666666666666651</v>
      </c>
      <c r="M262" s="6">
        <v>8.4444444444444447E-2</v>
      </c>
      <c r="N262" s="6">
        <v>0.04</v>
      </c>
    </row>
    <row r="263" spans="1:14" x14ac:dyDescent="0.25">
      <c r="A263">
        <v>11510040462</v>
      </c>
      <c r="B263">
        <v>1503960366</v>
      </c>
      <c r="C263" s="2">
        <v>42488</v>
      </c>
      <c r="D263">
        <v>5</v>
      </c>
      <c r="E263" s="1" t="s">
        <v>13</v>
      </c>
      <c r="F263" s="1" t="s">
        <v>13</v>
      </c>
      <c r="G263" s="3">
        <v>8.4722222222222143E-2</v>
      </c>
      <c r="H263" s="3">
        <v>0.35694444444444451</v>
      </c>
      <c r="I263">
        <v>393</v>
      </c>
      <c r="J263">
        <v>6.55</v>
      </c>
      <c r="K263" t="b">
        <v>0</v>
      </c>
      <c r="L263" s="6">
        <v>0.93129770992366412</v>
      </c>
      <c r="M263" s="6">
        <v>6.6157760814249358E-2</v>
      </c>
      <c r="N263" s="6">
        <v>0.01</v>
      </c>
    </row>
    <row r="264" spans="1:14" x14ac:dyDescent="0.25">
      <c r="A264">
        <v>11510924293</v>
      </c>
      <c r="B264">
        <v>8792009665</v>
      </c>
      <c r="C264" s="2">
        <v>42487</v>
      </c>
      <c r="D264">
        <v>4</v>
      </c>
      <c r="E264" s="1" t="s">
        <v>12</v>
      </c>
      <c r="F264" s="1" t="s">
        <v>12</v>
      </c>
      <c r="G264" s="3">
        <v>9.0972222222222232E-2</v>
      </c>
      <c r="H264" s="3">
        <v>0.38749999999999996</v>
      </c>
      <c r="I264">
        <v>428</v>
      </c>
      <c r="J264">
        <v>7.1333333333333337</v>
      </c>
      <c r="K264" t="b">
        <v>0</v>
      </c>
      <c r="L264" s="6">
        <v>0.98831775700934577</v>
      </c>
      <c r="M264" s="6">
        <v>1.1682242990654203E-2</v>
      </c>
      <c r="N264" s="6">
        <v>0</v>
      </c>
    </row>
    <row r="265" spans="1:14" x14ac:dyDescent="0.25">
      <c r="A265">
        <v>11510924294</v>
      </c>
      <c r="B265">
        <v>8792009665</v>
      </c>
      <c r="C265" s="2">
        <v>42488</v>
      </c>
      <c r="D265">
        <v>5</v>
      </c>
      <c r="E265" s="1" t="s">
        <v>13</v>
      </c>
      <c r="F265" s="1" t="s">
        <v>13</v>
      </c>
      <c r="G265" s="3">
        <v>0.11319444444444438</v>
      </c>
      <c r="H265" s="3">
        <v>0.4013888888888888</v>
      </c>
      <c r="I265">
        <v>416</v>
      </c>
      <c r="J265">
        <v>6.9333333333333336</v>
      </c>
      <c r="K265" t="b">
        <v>0</v>
      </c>
      <c r="L265" s="6">
        <v>0.96634615384615397</v>
      </c>
      <c r="M265" s="6">
        <v>2.6442307692307692E-2</v>
      </c>
      <c r="N265" s="6">
        <v>0.03</v>
      </c>
    </row>
    <row r="266" spans="1:14" x14ac:dyDescent="0.25">
      <c r="A266">
        <v>11511802750</v>
      </c>
      <c r="B266">
        <v>6962181067</v>
      </c>
      <c r="C266" s="2">
        <v>42488</v>
      </c>
      <c r="D266">
        <v>5</v>
      </c>
      <c r="E266" s="1" t="s">
        <v>13</v>
      </c>
      <c r="F266" s="1" t="s">
        <v>14</v>
      </c>
      <c r="G266" s="3">
        <v>0.96666666666666656</v>
      </c>
      <c r="H266" s="3">
        <v>0.2763888888888888</v>
      </c>
      <c r="I266">
        <v>447</v>
      </c>
      <c r="J266">
        <v>7.45</v>
      </c>
      <c r="K266" t="b">
        <v>1</v>
      </c>
      <c r="L266" s="6">
        <v>0.96868008948545858</v>
      </c>
      <c r="M266" s="6">
        <v>3.1319910514541388E-2</v>
      </c>
      <c r="N266" s="6">
        <v>0</v>
      </c>
    </row>
    <row r="267" spans="1:14" x14ac:dyDescent="0.25">
      <c r="A267">
        <v>11511973625</v>
      </c>
      <c r="B267">
        <v>2347167796</v>
      </c>
      <c r="C267" s="2">
        <v>42488</v>
      </c>
      <c r="D267">
        <v>5</v>
      </c>
      <c r="E267" s="1" t="s">
        <v>13</v>
      </c>
      <c r="F267" s="1" t="s">
        <v>14</v>
      </c>
      <c r="G267" s="3">
        <v>0.95763888888888893</v>
      </c>
      <c r="H267" s="3">
        <v>0.28541666666666665</v>
      </c>
      <c r="I267">
        <v>473</v>
      </c>
      <c r="J267">
        <v>7.8833333333333337</v>
      </c>
      <c r="K267" t="b">
        <v>1</v>
      </c>
      <c r="L267" s="6">
        <v>0.86892177589852004</v>
      </c>
      <c r="M267" s="6">
        <v>0.12473572938689216</v>
      </c>
      <c r="N267" s="6">
        <v>0.03</v>
      </c>
    </row>
    <row r="268" spans="1:14" x14ac:dyDescent="0.25">
      <c r="A268">
        <v>11512161584</v>
      </c>
      <c r="B268">
        <v>8378563200</v>
      </c>
      <c r="C268" s="2">
        <v>42488</v>
      </c>
      <c r="D268">
        <v>5</v>
      </c>
      <c r="E268" s="1" t="s">
        <v>13</v>
      </c>
      <c r="F268" s="1" t="s">
        <v>14</v>
      </c>
      <c r="G268" s="3">
        <v>0.86979166666666674</v>
      </c>
      <c r="H268" s="3">
        <v>0.25937499999999991</v>
      </c>
      <c r="I268">
        <v>562</v>
      </c>
      <c r="J268">
        <v>9.3666666666666671</v>
      </c>
      <c r="K268" t="b">
        <v>1</v>
      </c>
      <c r="L268" s="6">
        <v>0.93772241992882555</v>
      </c>
      <c r="M268" s="6">
        <v>5.6939501779359421E-2</v>
      </c>
      <c r="N268" s="6">
        <v>0.03</v>
      </c>
    </row>
    <row r="269" spans="1:14" x14ac:dyDescent="0.25">
      <c r="A269">
        <v>11512318711</v>
      </c>
      <c r="B269">
        <v>5553957443</v>
      </c>
      <c r="C269" s="2">
        <v>42488</v>
      </c>
      <c r="D269">
        <v>5</v>
      </c>
      <c r="E269" s="1" t="s">
        <v>13</v>
      </c>
      <c r="F269" s="1" t="s">
        <v>14</v>
      </c>
      <c r="G269" s="3">
        <v>0.9135416666666667</v>
      </c>
      <c r="H269" s="3">
        <v>0.25659722222222214</v>
      </c>
      <c r="I269">
        <v>495</v>
      </c>
      <c r="J269">
        <v>8.25</v>
      </c>
      <c r="K269" t="b">
        <v>1</v>
      </c>
      <c r="L269" s="6">
        <v>0.90909090909090917</v>
      </c>
      <c r="M269" s="6">
        <v>7.8787878787878782E-2</v>
      </c>
      <c r="N269" s="6">
        <v>0.06</v>
      </c>
    </row>
    <row r="270" spans="1:14" x14ac:dyDescent="0.25">
      <c r="A270">
        <v>11512494969</v>
      </c>
      <c r="B270">
        <v>2026352035</v>
      </c>
      <c r="C270" s="2">
        <v>42488</v>
      </c>
      <c r="D270">
        <v>5</v>
      </c>
      <c r="E270" s="1" t="s">
        <v>13</v>
      </c>
      <c r="F270" s="1" t="s">
        <v>14</v>
      </c>
      <c r="G270" s="3">
        <v>0.93402777777777768</v>
      </c>
      <c r="H270" s="3">
        <v>0.28750000000000009</v>
      </c>
      <c r="I270">
        <v>510</v>
      </c>
      <c r="J270">
        <v>8.5</v>
      </c>
      <c r="K270" t="b">
        <v>1</v>
      </c>
      <c r="L270" s="6">
        <v>0.96078431372549022</v>
      </c>
      <c r="M270" s="6">
        <v>3.1372549019607843E-2</v>
      </c>
      <c r="N270" s="6">
        <v>0.04</v>
      </c>
    </row>
    <row r="271" spans="1:14" x14ac:dyDescent="0.25">
      <c r="A271">
        <v>11512958234</v>
      </c>
      <c r="B271">
        <v>4319703577</v>
      </c>
      <c r="C271" s="2">
        <v>42487</v>
      </c>
      <c r="D271">
        <v>4</v>
      </c>
      <c r="E271" s="1" t="s">
        <v>12</v>
      </c>
      <c r="F271" s="1" t="s">
        <v>13</v>
      </c>
      <c r="G271" s="3">
        <v>0.93090277777777786</v>
      </c>
      <c r="H271" s="3">
        <v>0.29270833333333335</v>
      </c>
      <c r="I271">
        <v>522</v>
      </c>
      <c r="J271">
        <v>8.6999999999999993</v>
      </c>
      <c r="K271" t="b">
        <v>1</v>
      </c>
      <c r="L271" s="6">
        <v>0.95210727969348652</v>
      </c>
      <c r="M271" s="6">
        <v>3.2567049808429116E-2</v>
      </c>
      <c r="N271" s="6">
        <v>0.08</v>
      </c>
    </row>
    <row r="272" spans="1:14" x14ac:dyDescent="0.25">
      <c r="A272">
        <v>11512958235</v>
      </c>
      <c r="B272">
        <v>4319703577</v>
      </c>
      <c r="C272" s="2">
        <v>42488</v>
      </c>
      <c r="D272">
        <v>5</v>
      </c>
      <c r="E272" s="1" t="s">
        <v>13</v>
      </c>
      <c r="F272" s="1" t="s">
        <v>14</v>
      </c>
      <c r="G272" s="3">
        <v>0.94062500000000004</v>
      </c>
      <c r="H272" s="3">
        <v>0.31909722222222214</v>
      </c>
      <c r="I272">
        <v>546</v>
      </c>
      <c r="J272">
        <v>9.1</v>
      </c>
      <c r="K272" t="b">
        <v>1</v>
      </c>
      <c r="L272" s="6">
        <v>0.95787545787545791</v>
      </c>
      <c r="M272" s="6">
        <v>3.47985347985348E-2</v>
      </c>
      <c r="N272" s="6">
        <v>0.04</v>
      </c>
    </row>
    <row r="273" spans="1:14" x14ac:dyDescent="0.25">
      <c r="A273">
        <v>11513595087</v>
      </c>
      <c r="B273">
        <v>4558609924</v>
      </c>
      <c r="C273" s="2">
        <v>42488</v>
      </c>
      <c r="D273">
        <v>5</v>
      </c>
      <c r="E273" s="1" t="s">
        <v>13</v>
      </c>
      <c r="F273" s="1" t="s">
        <v>14</v>
      </c>
      <c r="G273" s="3">
        <v>0.94722222222222219</v>
      </c>
      <c r="H273" s="3">
        <v>7.0833333333333304E-2</v>
      </c>
      <c r="I273">
        <v>179</v>
      </c>
      <c r="J273">
        <v>2.9833333333333334</v>
      </c>
      <c r="K273" t="b">
        <v>1</v>
      </c>
      <c r="L273" s="6">
        <v>0.95530726256983245</v>
      </c>
      <c r="M273" s="6">
        <v>3.9106145251396648E-2</v>
      </c>
      <c r="N273" s="6">
        <v>0.01</v>
      </c>
    </row>
    <row r="274" spans="1:14" x14ac:dyDescent="0.25">
      <c r="A274">
        <v>11513834376</v>
      </c>
      <c r="B274">
        <v>4445114986</v>
      </c>
      <c r="C274" s="2">
        <v>42489</v>
      </c>
      <c r="D274">
        <v>6</v>
      </c>
      <c r="E274" s="1" t="s">
        <v>14</v>
      </c>
      <c r="F274" s="1" t="s">
        <v>14</v>
      </c>
      <c r="G274" s="3">
        <v>0.12187499999999996</v>
      </c>
      <c r="H274" s="3">
        <v>0.19618055555555558</v>
      </c>
      <c r="I274">
        <v>108</v>
      </c>
      <c r="J274">
        <v>1.8</v>
      </c>
      <c r="K274" t="b">
        <v>0</v>
      </c>
      <c r="L274" s="6">
        <v>0.9814814814814814</v>
      </c>
      <c r="M274" s="6">
        <v>1.8518518518518517E-2</v>
      </c>
      <c r="N274" s="6">
        <v>0</v>
      </c>
    </row>
    <row r="275" spans="1:14" x14ac:dyDescent="0.25">
      <c r="A275">
        <v>11514018985</v>
      </c>
      <c r="B275">
        <v>8792009665</v>
      </c>
      <c r="C275" s="2">
        <v>42489</v>
      </c>
      <c r="D275">
        <v>6</v>
      </c>
      <c r="E275" s="1" t="s">
        <v>14</v>
      </c>
      <c r="F275" s="1" t="s">
        <v>14</v>
      </c>
      <c r="G275" s="3">
        <v>9.6527777777777768E-2</v>
      </c>
      <c r="H275" s="3">
        <v>0.37777777777777777</v>
      </c>
      <c r="I275">
        <v>406</v>
      </c>
      <c r="J275">
        <v>6.7666666666666666</v>
      </c>
      <c r="K275" t="b">
        <v>0</v>
      </c>
      <c r="L275" s="6">
        <v>0.98029556650246308</v>
      </c>
      <c r="M275" s="6">
        <v>1.4778325123152709E-2</v>
      </c>
      <c r="N275" s="6">
        <v>0.02</v>
      </c>
    </row>
    <row r="276" spans="1:14" x14ac:dyDescent="0.25">
      <c r="A276">
        <v>11514103969</v>
      </c>
      <c r="B276">
        <v>3977333714</v>
      </c>
      <c r="C276" s="2">
        <v>42488</v>
      </c>
      <c r="D276">
        <v>5</v>
      </c>
      <c r="E276" s="1" t="s">
        <v>13</v>
      </c>
      <c r="F276" s="1" t="s">
        <v>13</v>
      </c>
      <c r="G276" s="3">
        <v>0.11180555555555549</v>
      </c>
      <c r="H276" s="3">
        <v>0.40486111111111112</v>
      </c>
      <c r="I276">
        <v>423</v>
      </c>
      <c r="J276">
        <v>7.05</v>
      </c>
      <c r="K276" t="b">
        <v>0</v>
      </c>
      <c r="L276" s="6">
        <v>0.61702127659574468</v>
      </c>
      <c r="M276" s="6">
        <v>0.3664302600472813</v>
      </c>
      <c r="N276" s="6">
        <v>7.0000000000000007E-2</v>
      </c>
    </row>
    <row r="277" spans="1:14" x14ac:dyDescent="0.25">
      <c r="A277">
        <v>11514103970</v>
      </c>
      <c r="B277">
        <v>3977333714</v>
      </c>
      <c r="C277" s="2">
        <v>42489</v>
      </c>
      <c r="D277">
        <v>6</v>
      </c>
      <c r="E277" s="1" t="s">
        <v>14</v>
      </c>
      <c r="F277" s="1" t="s">
        <v>14</v>
      </c>
      <c r="G277" s="3">
        <v>1.8750000000000044E-2</v>
      </c>
      <c r="H277" s="3">
        <v>0.35000000000000009</v>
      </c>
      <c r="I277">
        <v>478</v>
      </c>
      <c r="J277">
        <v>7.9666666666666668</v>
      </c>
      <c r="K277" t="b">
        <v>0</v>
      </c>
      <c r="L277" s="6">
        <v>0.69665271966527198</v>
      </c>
      <c r="M277" s="6">
        <v>0.30334728033472802</v>
      </c>
      <c r="N277" s="6">
        <v>0</v>
      </c>
    </row>
    <row r="278" spans="1:14" x14ac:dyDescent="0.25">
      <c r="A278">
        <v>11514386783</v>
      </c>
      <c r="B278">
        <v>6117666160</v>
      </c>
      <c r="C278" s="2">
        <v>42488</v>
      </c>
      <c r="D278">
        <v>5</v>
      </c>
      <c r="E278" s="1" t="s">
        <v>13</v>
      </c>
      <c r="F278" s="1" t="s">
        <v>14</v>
      </c>
      <c r="G278" s="3">
        <v>0.90520833333333339</v>
      </c>
      <c r="H278" s="3">
        <v>0.34618055555555549</v>
      </c>
      <c r="I278">
        <v>636</v>
      </c>
      <c r="J278">
        <v>10.6</v>
      </c>
      <c r="K278" t="b">
        <v>1</v>
      </c>
      <c r="L278" s="6">
        <v>0.94339622641509435</v>
      </c>
      <c r="M278" s="6">
        <v>4.40251572327044E-2</v>
      </c>
      <c r="N278" s="6">
        <v>0.08</v>
      </c>
    </row>
    <row r="279" spans="1:14" x14ac:dyDescent="0.25">
      <c r="A279">
        <v>11516051366</v>
      </c>
      <c r="B279">
        <v>5577150313</v>
      </c>
      <c r="C279" s="2">
        <v>42488</v>
      </c>
      <c r="D279">
        <v>5</v>
      </c>
      <c r="E279" s="1" t="s">
        <v>13</v>
      </c>
      <c r="F279" s="1" t="s">
        <v>14</v>
      </c>
      <c r="G279" s="3">
        <v>0.89687500000000009</v>
      </c>
      <c r="H279" s="3">
        <v>0.23298611111111112</v>
      </c>
      <c r="I279">
        <v>485</v>
      </c>
      <c r="J279">
        <v>8.0833333333333339</v>
      </c>
      <c r="K279" t="b">
        <v>1</v>
      </c>
      <c r="L279" s="6">
        <v>0.94639175257731956</v>
      </c>
      <c r="M279" s="6">
        <v>4.7422680412371139E-2</v>
      </c>
      <c r="N279" s="6">
        <v>0.03</v>
      </c>
    </row>
    <row r="280" spans="1:14" x14ac:dyDescent="0.25">
      <c r="A280">
        <v>11517465389</v>
      </c>
      <c r="B280">
        <v>4702921684</v>
      </c>
      <c r="C280" s="2">
        <v>42487</v>
      </c>
      <c r="D280">
        <v>4</v>
      </c>
      <c r="E280" s="1" t="s">
        <v>12</v>
      </c>
      <c r="F280" s="1" t="s">
        <v>13</v>
      </c>
      <c r="G280" s="3">
        <v>0.92847222222222214</v>
      </c>
      <c r="H280" s="3">
        <v>0.24791666666666656</v>
      </c>
      <c r="I280">
        <v>461</v>
      </c>
      <c r="J280">
        <v>7.6833333333333336</v>
      </c>
      <c r="K280" t="b">
        <v>1</v>
      </c>
      <c r="L280" s="6">
        <v>0.95878524945770061</v>
      </c>
      <c r="M280" s="6">
        <v>3.9045553145336226E-2</v>
      </c>
      <c r="N280" s="6">
        <v>0.01</v>
      </c>
    </row>
    <row r="281" spans="1:14" x14ac:dyDescent="0.25">
      <c r="A281">
        <v>11517465390</v>
      </c>
      <c r="B281">
        <v>4702921684</v>
      </c>
      <c r="C281" s="2">
        <v>42488</v>
      </c>
      <c r="D281">
        <v>5</v>
      </c>
      <c r="E281" s="1" t="s">
        <v>13</v>
      </c>
      <c r="F281" s="1" t="s">
        <v>14</v>
      </c>
      <c r="G281" s="3">
        <v>0.93819444444444455</v>
      </c>
      <c r="H281" s="3">
        <v>0.24791666666666656</v>
      </c>
      <c r="I281">
        <v>447</v>
      </c>
      <c r="J281">
        <v>7.45</v>
      </c>
      <c r="K281" t="b">
        <v>1</v>
      </c>
      <c r="L281" s="6">
        <v>0.96868008948545858</v>
      </c>
      <c r="M281" s="6">
        <v>3.1319910514541388E-2</v>
      </c>
      <c r="N281" s="6">
        <v>0</v>
      </c>
    </row>
    <row r="282" spans="1:14" x14ac:dyDescent="0.25">
      <c r="A282">
        <v>11517735116</v>
      </c>
      <c r="B282">
        <v>1503960366</v>
      </c>
      <c r="C282" s="2">
        <v>42489</v>
      </c>
      <c r="D282">
        <v>6</v>
      </c>
      <c r="E282" s="1" t="s">
        <v>14</v>
      </c>
      <c r="F282" s="1" t="s">
        <v>14</v>
      </c>
      <c r="G282" s="3">
        <v>9.8263888888888928E-2</v>
      </c>
      <c r="H282" s="3">
        <v>0.34340277777777772</v>
      </c>
      <c r="I282">
        <v>354</v>
      </c>
      <c r="J282">
        <v>5.9</v>
      </c>
      <c r="K282" t="b">
        <v>0</v>
      </c>
      <c r="L282" s="6">
        <v>0.96327683615819204</v>
      </c>
      <c r="M282" s="6">
        <v>3.6723163841807911E-2</v>
      </c>
      <c r="N282" s="6">
        <v>0</v>
      </c>
    </row>
    <row r="283" spans="1:14" x14ac:dyDescent="0.25">
      <c r="A283">
        <v>11518651229</v>
      </c>
      <c r="B283">
        <v>4388161847</v>
      </c>
      <c r="C283" s="2">
        <v>42490</v>
      </c>
      <c r="D283">
        <v>7</v>
      </c>
      <c r="E283" s="1" t="s">
        <v>15</v>
      </c>
      <c r="F283" s="1" t="s">
        <v>15</v>
      </c>
      <c r="G283" s="3">
        <v>1.1458333333333348E-2</v>
      </c>
      <c r="H283" s="3">
        <v>0.24618055555555562</v>
      </c>
      <c r="I283">
        <v>339</v>
      </c>
      <c r="J283">
        <v>5.65</v>
      </c>
      <c r="K283" t="b">
        <v>0</v>
      </c>
      <c r="L283" s="6">
        <v>0.94100294985250732</v>
      </c>
      <c r="M283" s="6">
        <v>5.8997050147492625E-2</v>
      </c>
      <c r="N283" s="6">
        <v>0</v>
      </c>
    </row>
    <row r="284" spans="1:14" x14ac:dyDescent="0.25">
      <c r="A284">
        <v>11519611316</v>
      </c>
      <c r="B284">
        <v>3977333714</v>
      </c>
      <c r="C284" s="2">
        <v>42490</v>
      </c>
      <c r="D284">
        <v>7</v>
      </c>
      <c r="E284" s="1" t="s">
        <v>15</v>
      </c>
      <c r="F284" s="1" t="s">
        <v>15</v>
      </c>
      <c r="G284" s="3">
        <v>1.388888888888884E-2</v>
      </c>
      <c r="H284" s="3">
        <v>0.27847222222222223</v>
      </c>
      <c r="I284">
        <v>382</v>
      </c>
      <c r="J284">
        <v>6.3666666666666663</v>
      </c>
      <c r="K284" t="b">
        <v>0</v>
      </c>
      <c r="L284" s="6">
        <v>0.62041884816753923</v>
      </c>
      <c r="M284" s="6">
        <v>0.37696335078534032</v>
      </c>
      <c r="N284" s="6">
        <v>0.01</v>
      </c>
    </row>
    <row r="285" spans="1:14" x14ac:dyDescent="0.25">
      <c r="A285">
        <v>11519761551</v>
      </c>
      <c r="B285">
        <v>2026352035</v>
      </c>
      <c r="C285" s="2">
        <v>42489</v>
      </c>
      <c r="D285">
        <v>6</v>
      </c>
      <c r="E285" s="1" t="s">
        <v>14</v>
      </c>
      <c r="F285" s="1" t="s">
        <v>15</v>
      </c>
      <c r="G285" s="3">
        <v>0.87430555555555545</v>
      </c>
      <c r="H285" s="3">
        <v>0.29513888888888884</v>
      </c>
      <c r="I285">
        <v>607</v>
      </c>
      <c r="J285">
        <v>10.116666666666667</v>
      </c>
      <c r="K285" t="b">
        <v>1</v>
      </c>
      <c r="L285" s="6">
        <v>0.94398682042833604</v>
      </c>
      <c r="M285" s="6">
        <v>4.7775947281713346E-2</v>
      </c>
      <c r="N285" s="6">
        <v>0.05</v>
      </c>
    </row>
    <row r="286" spans="1:14" x14ac:dyDescent="0.25">
      <c r="A286">
        <v>11520206581</v>
      </c>
      <c r="B286">
        <v>8378563200</v>
      </c>
      <c r="C286" s="2">
        <v>42489</v>
      </c>
      <c r="D286">
        <v>6</v>
      </c>
      <c r="E286" s="1" t="s">
        <v>14</v>
      </c>
      <c r="F286" s="1" t="s">
        <v>15</v>
      </c>
      <c r="G286" s="3">
        <v>0.91874999999999996</v>
      </c>
      <c r="H286" s="3">
        <v>0.30347222222222214</v>
      </c>
      <c r="I286">
        <v>555</v>
      </c>
      <c r="J286">
        <v>9.25</v>
      </c>
      <c r="K286" t="b">
        <v>1</v>
      </c>
      <c r="L286" s="6">
        <v>0.8432432432432434</v>
      </c>
      <c r="M286" s="6">
        <v>0.12792792792792793</v>
      </c>
      <c r="N286" s="6">
        <v>0.16</v>
      </c>
    </row>
    <row r="287" spans="1:14" x14ac:dyDescent="0.25">
      <c r="A287">
        <v>11520934806</v>
      </c>
      <c r="B287">
        <v>6962181067</v>
      </c>
      <c r="C287" s="2">
        <v>42490</v>
      </c>
      <c r="D287">
        <v>7</v>
      </c>
      <c r="E287" s="1" t="s">
        <v>15</v>
      </c>
      <c r="F287" s="1" t="s">
        <v>15</v>
      </c>
      <c r="G287" s="3">
        <v>6.1805555555555447E-2</v>
      </c>
      <c r="H287" s="3">
        <v>0.35555555555555562</v>
      </c>
      <c r="I287">
        <v>424</v>
      </c>
      <c r="J287">
        <v>7.0666666666666664</v>
      </c>
      <c r="K287" t="b">
        <v>0</v>
      </c>
      <c r="L287" s="6">
        <v>0.99528301886792447</v>
      </c>
      <c r="M287" s="6">
        <v>4.7169811320754715E-3</v>
      </c>
      <c r="N287" s="6">
        <v>0</v>
      </c>
    </row>
    <row r="288" spans="1:14" x14ac:dyDescent="0.25">
      <c r="A288">
        <v>11521265607</v>
      </c>
      <c r="B288">
        <v>8792009665</v>
      </c>
      <c r="C288" s="2">
        <v>42490</v>
      </c>
      <c r="D288">
        <v>7</v>
      </c>
      <c r="E288" s="1" t="s">
        <v>15</v>
      </c>
      <c r="F288" s="1" t="s">
        <v>15</v>
      </c>
      <c r="G288" s="3">
        <v>9.7222222222222321E-2</v>
      </c>
      <c r="H288" s="3">
        <v>0.34652777777777777</v>
      </c>
      <c r="I288">
        <v>360</v>
      </c>
      <c r="J288">
        <v>6</v>
      </c>
      <c r="K288" t="b">
        <v>0</v>
      </c>
      <c r="L288" s="6">
        <v>0.95277777777777772</v>
      </c>
      <c r="M288" s="6">
        <v>4.1666666666666664E-2</v>
      </c>
      <c r="N288" s="6">
        <v>0.02</v>
      </c>
    </row>
    <row r="289" spans="1:14" x14ac:dyDescent="0.25">
      <c r="A289">
        <v>11521467406</v>
      </c>
      <c r="B289">
        <v>4445114986</v>
      </c>
      <c r="C289" s="2">
        <v>42490</v>
      </c>
      <c r="D289">
        <v>7</v>
      </c>
      <c r="E289" s="1" t="s">
        <v>15</v>
      </c>
      <c r="F289" s="1" t="s">
        <v>15</v>
      </c>
      <c r="G289" s="3">
        <v>9.0972222222222232E-2</v>
      </c>
      <c r="H289" s="3">
        <v>0.3354166666666667</v>
      </c>
      <c r="I289">
        <v>353</v>
      </c>
      <c r="J289">
        <v>5.8833333333333337</v>
      </c>
      <c r="K289" t="b">
        <v>0</v>
      </c>
      <c r="L289" s="6">
        <v>0.91218130311614731</v>
      </c>
      <c r="M289" s="6">
        <v>7.0821529745042494E-2</v>
      </c>
      <c r="N289" s="6">
        <v>0.06</v>
      </c>
    </row>
    <row r="290" spans="1:14" x14ac:dyDescent="0.25">
      <c r="A290">
        <v>11521472854</v>
      </c>
      <c r="B290">
        <v>4702921684</v>
      </c>
      <c r="C290" s="2">
        <v>42489</v>
      </c>
      <c r="D290">
        <v>6</v>
      </c>
      <c r="E290" s="1" t="s">
        <v>14</v>
      </c>
      <c r="F290" s="1" t="s">
        <v>15</v>
      </c>
      <c r="G290" s="3">
        <v>0.93611111111111112</v>
      </c>
      <c r="H290" s="3">
        <v>0.28333333333333344</v>
      </c>
      <c r="I290">
        <v>501</v>
      </c>
      <c r="J290">
        <v>8.35</v>
      </c>
      <c r="K290" t="b">
        <v>1</v>
      </c>
      <c r="L290" s="6">
        <v>0.95608782435129724</v>
      </c>
      <c r="M290" s="6">
        <v>4.3912175648702589E-2</v>
      </c>
      <c r="N290" s="6">
        <v>0</v>
      </c>
    </row>
    <row r="291" spans="1:14" x14ac:dyDescent="0.25">
      <c r="A291">
        <v>11522188936</v>
      </c>
      <c r="B291">
        <v>1503960366</v>
      </c>
      <c r="C291" s="2">
        <v>42490</v>
      </c>
      <c r="D291">
        <v>7</v>
      </c>
      <c r="E291" s="1" t="s">
        <v>15</v>
      </c>
      <c r="F291" s="1" t="s">
        <v>15</v>
      </c>
      <c r="G291" s="3">
        <v>7.638888888888884E-2</v>
      </c>
      <c r="H291" s="3">
        <v>0.37083333333333335</v>
      </c>
      <c r="I291">
        <v>425</v>
      </c>
      <c r="J291">
        <v>7.083333333333333</v>
      </c>
      <c r="K291" t="b">
        <v>0</v>
      </c>
      <c r="L291" s="6">
        <v>0.95058823529411762</v>
      </c>
      <c r="M291" s="6">
        <v>4.7058823529411757E-2</v>
      </c>
      <c r="N291" s="6">
        <v>0.01</v>
      </c>
    </row>
    <row r="292" spans="1:14" x14ac:dyDescent="0.25">
      <c r="A292">
        <v>11522703526</v>
      </c>
      <c r="B292">
        <v>7086361926</v>
      </c>
      <c r="C292" s="2">
        <v>42490</v>
      </c>
      <c r="D292">
        <v>7</v>
      </c>
      <c r="E292" s="1" t="s">
        <v>15</v>
      </c>
      <c r="F292" s="1" t="s">
        <v>15</v>
      </c>
      <c r="G292" s="3">
        <v>6.25E-2</v>
      </c>
      <c r="H292" s="3">
        <v>0.4013888888888888</v>
      </c>
      <c r="I292">
        <v>489</v>
      </c>
      <c r="J292">
        <v>8.15</v>
      </c>
      <c r="K292" t="b">
        <v>0</v>
      </c>
      <c r="L292" s="6">
        <v>0.99182004089979547</v>
      </c>
      <c r="M292" s="6">
        <v>4.0899795501022499E-3</v>
      </c>
      <c r="N292" s="6">
        <v>0.02</v>
      </c>
    </row>
    <row r="293" spans="1:14" x14ac:dyDescent="0.25">
      <c r="A293">
        <v>11523519346</v>
      </c>
      <c r="B293">
        <v>1844505072</v>
      </c>
      <c r="C293" s="2">
        <v>42490</v>
      </c>
      <c r="D293">
        <v>7</v>
      </c>
      <c r="E293" s="1" t="s">
        <v>15</v>
      </c>
      <c r="F293" s="1" t="s">
        <v>16</v>
      </c>
      <c r="G293" s="3">
        <v>0.92291666666666661</v>
      </c>
      <c r="H293" s="3">
        <v>0.58958333333333335</v>
      </c>
      <c r="I293">
        <v>961</v>
      </c>
      <c r="J293">
        <v>16.016666666666666</v>
      </c>
      <c r="K293" t="b">
        <v>1</v>
      </c>
      <c r="L293" s="6">
        <v>0.7513007284079084</v>
      </c>
      <c r="M293" s="6">
        <v>0.14672216441207075</v>
      </c>
      <c r="N293" s="6">
        <v>0.98</v>
      </c>
    </row>
    <row r="294" spans="1:14" x14ac:dyDescent="0.25">
      <c r="A294">
        <v>11523617009</v>
      </c>
      <c r="B294">
        <v>1644430081</v>
      </c>
      <c r="C294" s="2">
        <v>42489</v>
      </c>
      <c r="D294">
        <v>6</v>
      </c>
      <c r="E294" s="1" t="s">
        <v>14</v>
      </c>
      <c r="F294" s="1" t="s">
        <v>14</v>
      </c>
      <c r="G294" s="3">
        <v>0.77326388888888897</v>
      </c>
      <c r="H294" s="3">
        <v>0.86076388888888888</v>
      </c>
      <c r="I294">
        <v>127</v>
      </c>
      <c r="J294">
        <v>2.1166666666666667</v>
      </c>
      <c r="K294" t="b">
        <v>0</v>
      </c>
      <c r="L294" s="6">
        <v>0.93700787401574803</v>
      </c>
      <c r="M294" s="6">
        <v>6.2992125984251968E-2</v>
      </c>
      <c r="N294" s="6">
        <v>0</v>
      </c>
    </row>
    <row r="295" spans="1:14" x14ac:dyDescent="0.25">
      <c r="A295">
        <v>11523726410</v>
      </c>
      <c r="B295">
        <v>4319703577</v>
      </c>
      <c r="C295" s="2">
        <v>42489</v>
      </c>
      <c r="D295">
        <v>6</v>
      </c>
      <c r="E295" s="1" t="s">
        <v>14</v>
      </c>
      <c r="F295" s="1" t="s">
        <v>15</v>
      </c>
      <c r="G295" s="3">
        <v>0.97083333333333344</v>
      </c>
      <c r="H295" s="3">
        <v>0.32847222222222228</v>
      </c>
      <c r="I295">
        <v>516</v>
      </c>
      <c r="J295">
        <v>8.6</v>
      </c>
      <c r="K295" t="b">
        <v>1</v>
      </c>
      <c r="L295" s="6">
        <v>0.94961240310077522</v>
      </c>
      <c r="M295" s="6">
        <v>4.2635658914728682E-2</v>
      </c>
      <c r="N295" s="6">
        <v>0.04</v>
      </c>
    </row>
    <row r="296" spans="1:14" x14ac:dyDescent="0.25">
      <c r="A296">
        <v>11524120151</v>
      </c>
      <c r="B296">
        <v>4388161847</v>
      </c>
      <c r="C296" s="2">
        <v>42490</v>
      </c>
      <c r="D296">
        <v>7</v>
      </c>
      <c r="E296" s="1" t="s">
        <v>15</v>
      </c>
      <c r="F296" s="1" t="s">
        <v>15</v>
      </c>
      <c r="G296" s="3">
        <v>0.59409722222222228</v>
      </c>
      <c r="H296" s="3">
        <v>0.65659722222222228</v>
      </c>
      <c r="I296">
        <v>91</v>
      </c>
      <c r="J296">
        <v>1.5166666666666666</v>
      </c>
      <c r="K296" t="b">
        <v>0</v>
      </c>
      <c r="L296" s="6">
        <v>1</v>
      </c>
      <c r="M296" s="6">
        <v>0</v>
      </c>
      <c r="N296" s="6">
        <v>0</v>
      </c>
    </row>
    <row r="297" spans="1:14" x14ac:dyDescent="0.25">
      <c r="A297">
        <v>11524592517</v>
      </c>
      <c r="B297">
        <v>1644430081</v>
      </c>
      <c r="C297" s="2">
        <v>42490</v>
      </c>
      <c r="D297">
        <v>7</v>
      </c>
      <c r="E297" s="1" t="s">
        <v>15</v>
      </c>
      <c r="F297" s="1" t="s">
        <v>15</v>
      </c>
      <c r="G297" s="3">
        <v>0.62118055555555562</v>
      </c>
      <c r="H297" s="3">
        <v>0.71909722222222228</v>
      </c>
      <c r="I297">
        <v>142</v>
      </c>
      <c r="J297">
        <v>2.3666666666666667</v>
      </c>
      <c r="K297" t="b">
        <v>0</v>
      </c>
      <c r="L297" s="6">
        <v>0.87323943661971826</v>
      </c>
      <c r="M297" s="6">
        <v>0.10563380281690141</v>
      </c>
      <c r="N297" s="6">
        <v>0.03</v>
      </c>
    </row>
    <row r="298" spans="1:14" x14ac:dyDescent="0.25">
      <c r="A298">
        <v>11526325029</v>
      </c>
      <c r="B298">
        <v>2026352035</v>
      </c>
      <c r="C298" s="2">
        <v>42490</v>
      </c>
      <c r="D298">
        <v>7</v>
      </c>
      <c r="E298" s="1" t="s">
        <v>15</v>
      </c>
      <c r="F298" s="1" t="s">
        <v>16</v>
      </c>
      <c r="G298" s="3">
        <v>0.8701388888888888</v>
      </c>
      <c r="H298" s="3">
        <v>0.24861111111111112</v>
      </c>
      <c r="I298">
        <v>546</v>
      </c>
      <c r="J298">
        <v>9.1</v>
      </c>
      <c r="K298" t="b">
        <v>1</v>
      </c>
      <c r="L298" s="6">
        <v>0.96520146520146533</v>
      </c>
      <c r="M298" s="6">
        <v>2.7472527472527472E-2</v>
      </c>
      <c r="N298" s="6">
        <v>0.04</v>
      </c>
    </row>
    <row r="299" spans="1:14" x14ac:dyDescent="0.25">
      <c r="A299">
        <v>11526663776</v>
      </c>
      <c r="B299">
        <v>6962181067</v>
      </c>
      <c r="C299" s="2">
        <v>42491</v>
      </c>
      <c r="D299">
        <v>1</v>
      </c>
      <c r="E299" s="1" t="s">
        <v>16</v>
      </c>
      <c r="F299" s="1" t="s">
        <v>16</v>
      </c>
      <c r="G299" s="3">
        <v>1.6666666666666607E-2</v>
      </c>
      <c r="H299" s="3">
        <v>0.31180555555555545</v>
      </c>
      <c r="I299">
        <v>426</v>
      </c>
      <c r="J299">
        <v>7.1</v>
      </c>
      <c r="K299" t="b">
        <v>0</v>
      </c>
      <c r="L299" s="6">
        <v>0.96478873239436624</v>
      </c>
      <c r="M299" s="6">
        <v>2.8169014084507043E-2</v>
      </c>
      <c r="N299" s="6">
        <v>0.03</v>
      </c>
    </row>
    <row r="300" spans="1:14" x14ac:dyDescent="0.25">
      <c r="A300">
        <v>11527350194</v>
      </c>
      <c r="B300">
        <v>4445114986</v>
      </c>
      <c r="C300" s="2">
        <v>42491</v>
      </c>
      <c r="D300">
        <v>1</v>
      </c>
      <c r="E300" s="1" t="s">
        <v>16</v>
      </c>
      <c r="F300" s="1" t="s">
        <v>16</v>
      </c>
      <c r="G300" s="3">
        <v>9.6180555555555491E-2</v>
      </c>
      <c r="H300" s="3">
        <v>0.30868055555555562</v>
      </c>
      <c r="I300">
        <v>307</v>
      </c>
      <c r="J300">
        <v>5.1166666666666663</v>
      </c>
      <c r="K300" t="b">
        <v>0</v>
      </c>
      <c r="L300" s="6">
        <v>0.97719869706840401</v>
      </c>
      <c r="M300" s="6">
        <v>1.6286644951140065E-2</v>
      </c>
      <c r="N300" s="6">
        <v>0.02</v>
      </c>
    </row>
    <row r="301" spans="1:14" x14ac:dyDescent="0.25">
      <c r="A301">
        <v>11527533844</v>
      </c>
      <c r="B301">
        <v>8378563200</v>
      </c>
      <c r="C301" s="2">
        <v>42490</v>
      </c>
      <c r="D301">
        <v>7</v>
      </c>
      <c r="E301" s="1" t="s">
        <v>15</v>
      </c>
      <c r="F301" s="1" t="s">
        <v>16</v>
      </c>
      <c r="G301" s="3">
        <v>0.9302083333333333</v>
      </c>
      <c r="H301" s="3">
        <v>0.30381944444444442</v>
      </c>
      <c r="I301">
        <v>539</v>
      </c>
      <c r="J301">
        <v>8.9833333333333325</v>
      </c>
      <c r="K301" t="b">
        <v>1</v>
      </c>
      <c r="L301" s="6">
        <v>0.88126159554730987</v>
      </c>
      <c r="M301" s="6">
        <v>9.6474953617810763E-2</v>
      </c>
      <c r="N301" s="6">
        <v>0.12</v>
      </c>
    </row>
    <row r="302" spans="1:14" x14ac:dyDescent="0.25">
      <c r="A302">
        <v>11527687449</v>
      </c>
      <c r="B302">
        <v>3977333714</v>
      </c>
      <c r="C302" s="2">
        <v>42490</v>
      </c>
      <c r="D302">
        <v>7</v>
      </c>
      <c r="E302" s="1" t="s">
        <v>15</v>
      </c>
      <c r="F302" s="1" t="s">
        <v>16</v>
      </c>
      <c r="G302" s="3">
        <v>0.94305555555555554</v>
      </c>
      <c r="H302" s="3">
        <v>0.37708333333333344</v>
      </c>
      <c r="I302">
        <v>626</v>
      </c>
      <c r="J302">
        <v>10.433333333333334</v>
      </c>
      <c r="K302" t="b">
        <v>1</v>
      </c>
      <c r="L302" s="6">
        <v>0.61182108626198084</v>
      </c>
      <c r="M302" s="6">
        <v>0.37380191693290737</v>
      </c>
      <c r="N302" s="6">
        <v>0.09</v>
      </c>
    </row>
    <row r="303" spans="1:14" x14ac:dyDescent="0.25">
      <c r="A303">
        <v>11527781112</v>
      </c>
      <c r="B303">
        <v>6117666160</v>
      </c>
      <c r="C303" s="2">
        <v>42490</v>
      </c>
      <c r="D303">
        <v>7</v>
      </c>
      <c r="E303" s="1" t="s">
        <v>15</v>
      </c>
      <c r="F303" s="1" t="s">
        <v>16</v>
      </c>
      <c r="G303" s="3">
        <v>0.9604166666666667</v>
      </c>
      <c r="H303" s="3">
        <v>0.35902777777777772</v>
      </c>
      <c r="I303">
        <v>575</v>
      </c>
      <c r="J303">
        <v>9.5833333333333339</v>
      </c>
      <c r="K303" t="b">
        <v>1</v>
      </c>
      <c r="L303" s="6">
        <v>0.88173913043478258</v>
      </c>
      <c r="M303" s="6">
        <v>7.6521739130434779E-2</v>
      </c>
      <c r="N303" s="6">
        <v>0.24</v>
      </c>
    </row>
    <row r="304" spans="1:14" x14ac:dyDescent="0.25">
      <c r="A304">
        <v>11528444538</v>
      </c>
      <c r="B304">
        <v>7086361926</v>
      </c>
      <c r="C304" s="2">
        <v>42491</v>
      </c>
      <c r="D304">
        <v>1</v>
      </c>
      <c r="E304" s="1" t="s">
        <v>16</v>
      </c>
      <c r="F304" s="1" t="s">
        <v>16</v>
      </c>
      <c r="G304" s="3">
        <v>1.9444444444444375E-2</v>
      </c>
      <c r="H304" s="3">
        <v>0.30138888888888893</v>
      </c>
      <c r="I304">
        <v>407</v>
      </c>
      <c r="J304">
        <v>6.7833333333333332</v>
      </c>
      <c r="K304" t="b">
        <v>0</v>
      </c>
      <c r="L304" s="6">
        <v>0.95331695331695332</v>
      </c>
      <c r="M304" s="6">
        <v>2.9484029484029485E-2</v>
      </c>
      <c r="N304" s="6">
        <v>7.0000000000000007E-2</v>
      </c>
    </row>
    <row r="305" spans="1:14" x14ac:dyDescent="0.25">
      <c r="A305">
        <v>11528636846</v>
      </c>
      <c r="B305">
        <v>4388161847</v>
      </c>
      <c r="C305" s="2">
        <v>42490</v>
      </c>
      <c r="D305">
        <v>7</v>
      </c>
      <c r="E305" s="1" t="s">
        <v>15</v>
      </c>
      <c r="F305" s="1" t="s">
        <v>16</v>
      </c>
      <c r="G305" s="3">
        <v>0.91944444444444451</v>
      </c>
      <c r="H305" s="3">
        <v>0.33333333333333326</v>
      </c>
      <c r="I305">
        <v>597</v>
      </c>
      <c r="J305">
        <v>9.9499999999999993</v>
      </c>
      <c r="K305" t="b">
        <v>1</v>
      </c>
      <c r="L305" s="6">
        <v>0.91624790619765484</v>
      </c>
      <c r="M305" s="6">
        <v>7.0351758793969849E-2</v>
      </c>
      <c r="N305" s="6">
        <v>0.08</v>
      </c>
    </row>
    <row r="306" spans="1:14" x14ac:dyDescent="0.25">
      <c r="A306">
        <v>11528665309</v>
      </c>
      <c r="B306">
        <v>8792009665</v>
      </c>
      <c r="C306" s="2">
        <v>42491</v>
      </c>
      <c r="D306">
        <v>1</v>
      </c>
      <c r="E306" s="1" t="s">
        <v>16</v>
      </c>
      <c r="F306" s="1" t="s">
        <v>16</v>
      </c>
      <c r="G306" s="3">
        <v>4.4444444444444509E-2</v>
      </c>
      <c r="H306" s="3">
        <v>0.40972222222222232</v>
      </c>
      <c r="I306">
        <v>527</v>
      </c>
      <c r="J306">
        <v>8.7833333333333332</v>
      </c>
      <c r="K306" t="b">
        <v>0</v>
      </c>
      <c r="L306" s="6">
        <v>0.95445920303605314</v>
      </c>
      <c r="M306" s="6">
        <v>4.5540796963946861E-2</v>
      </c>
      <c r="N306" s="6">
        <v>0</v>
      </c>
    </row>
    <row r="307" spans="1:14" x14ac:dyDescent="0.25">
      <c r="A307">
        <v>11529296216</v>
      </c>
      <c r="B307">
        <v>4445114986</v>
      </c>
      <c r="C307" s="2">
        <v>42491</v>
      </c>
      <c r="D307">
        <v>1</v>
      </c>
      <c r="E307" s="1" t="s">
        <v>16</v>
      </c>
      <c r="F307" s="1" t="s">
        <v>16</v>
      </c>
      <c r="G307" s="3">
        <v>0.35277777777777786</v>
      </c>
      <c r="H307" s="3">
        <v>0.45763888888888893</v>
      </c>
      <c r="I307">
        <v>152</v>
      </c>
      <c r="J307">
        <v>2.5333333333333332</v>
      </c>
      <c r="K307" t="b">
        <v>0</v>
      </c>
      <c r="L307" s="6">
        <v>0.91447368421052644</v>
      </c>
      <c r="M307" s="6">
        <v>6.5789473684210523E-2</v>
      </c>
      <c r="N307" s="6">
        <v>0.03</v>
      </c>
    </row>
    <row r="308" spans="1:14" x14ac:dyDescent="0.25">
      <c r="A308">
        <v>11530537917</v>
      </c>
      <c r="B308">
        <v>1844505072</v>
      </c>
      <c r="C308" s="2">
        <v>42491</v>
      </c>
      <c r="D308">
        <v>1</v>
      </c>
      <c r="E308" s="1" t="s">
        <v>16</v>
      </c>
      <c r="F308" s="1" t="s">
        <v>17</v>
      </c>
      <c r="G308" s="3">
        <v>0.86944444444444446</v>
      </c>
      <c r="H308" s="3">
        <v>0.5361111111111112</v>
      </c>
      <c r="I308">
        <v>961</v>
      </c>
      <c r="J308">
        <v>16.016666666666666</v>
      </c>
      <c r="K308" t="b">
        <v>1</v>
      </c>
      <c r="L308" s="6">
        <v>0.6139438085327783</v>
      </c>
      <c r="M308" s="6">
        <v>0.26430801248699271</v>
      </c>
      <c r="N308" s="6">
        <v>1.17</v>
      </c>
    </row>
    <row r="309" spans="1:14" x14ac:dyDescent="0.25">
      <c r="A309">
        <v>11531996212</v>
      </c>
      <c r="B309">
        <v>1503960366</v>
      </c>
      <c r="C309" s="2">
        <v>42491</v>
      </c>
      <c r="D309">
        <v>1</v>
      </c>
      <c r="E309" s="1" t="s">
        <v>16</v>
      </c>
      <c r="F309" s="1" t="s">
        <v>16</v>
      </c>
      <c r="G309" s="3">
        <v>8.506944444444442E-2</v>
      </c>
      <c r="H309" s="3">
        <v>0.359375</v>
      </c>
      <c r="I309">
        <v>396</v>
      </c>
      <c r="J309">
        <v>6.6</v>
      </c>
      <c r="K309" t="b">
        <v>0</v>
      </c>
      <c r="L309" s="6">
        <v>0.93181818181818177</v>
      </c>
      <c r="M309" s="6">
        <v>5.5555555555555552E-2</v>
      </c>
      <c r="N309" s="6">
        <v>0.05</v>
      </c>
    </row>
    <row r="310" spans="1:14" x14ac:dyDescent="0.25">
      <c r="A310">
        <v>11533384148</v>
      </c>
      <c r="B310">
        <v>4445114986</v>
      </c>
      <c r="C310" s="2">
        <v>42492</v>
      </c>
      <c r="D310">
        <v>2</v>
      </c>
      <c r="E310" s="1" t="s">
        <v>17</v>
      </c>
      <c r="F310" s="1" t="s">
        <v>17</v>
      </c>
      <c r="G310" s="3">
        <v>9.1666666666666563E-2</v>
      </c>
      <c r="H310" s="3">
        <v>0.46736111111111112</v>
      </c>
      <c r="I310">
        <v>542</v>
      </c>
      <c r="J310">
        <v>9.0333333333333332</v>
      </c>
      <c r="K310" t="b">
        <v>0</v>
      </c>
      <c r="L310" s="6">
        <v>0.9280442804428044</v>
      </c>
      <c r="M310" s="6">
        <v>6.273062730627306E-2</v>
      </c>
      <c r="N310" s="6">
        <v>0.05</v>
      </c>
    </row>
    <row r="311" spans="1:14" x14ac:dyDescent="0.25">
      <c r="A311">
        <v>11534045885</v>
      </c>
      <c r="B311">
        <v>2026352035</v>
      </c>
      <c r="C311" s="2">
        <v>42491</v>
      </c>
      <c r="D311">
        <v>1</v>
      </c>
      <c r="E311" s="1" t="s">
        <v>16</v>
      </c>
      <c r="F311" s="1" t="s">
        <v>17</v>
      </c>
      <c r="G311" s="3">
        <v>0.87916666666666665</v>
      </c>
      <c r="H311" s="3">
        <v>0.25555555555555554</v>
      </c>
      <c r="I311">
        <v>543</v>
      </c>
      <c r="J311">
        <v>9.0500000000000007</v>
      </c>
      <c r="K311" t="b">
        <v>1</v>
      </c>
      <c r="L311" s="6">
        <v>0.94106813996316763</v>
      </c>
      <c r="M311" s="6">
        <v>5.1565377532228361E-2</v>
      </c>
      <c r="N311" s="6">
        <v>0.04</v>
      </c>
    </row>
    <row r="312" spans="1:14" x14ac:dyDescent="0.25">
      <c r="A312">
        <v>11534084699</v>
      </c>
      <c r="B312">
        <v>6962181067</v>
      </c>
      <c r="C312" s="2">
        <v>42491</v>
      </c>
      <c r="D312">
        <v>1</v>
      </c>
      <c r="E312" s="1" t="s">
        <v>16</v>
      </c>
      <c r="F312" s="1" t="s">
        <v>17</v>
      </c>
      <c r="G312" s="3">
        <v>0.94652777777777786</v>
      </c>
      <c r="H312" s="3">
        <v>0.28055555555555545</v>
      </c>
      <c r="I312">
        <v>482</v>
      </c>
      <c r="J312">
        <v>8.0333333333333332</v>
      </c>
      <c r="K312" t="b">
        <v>1</v>
      </c>
      <c r="L312" s="6">
        <v>0.96680497925311204</v>
      </c>
      <c r="M312" s="6">
        <v>2.9045643153526972E-2</v>
      </c>
      <c r="N312" s="6">
        <v>0.02</v>
      </c>
    </row>
    <row r="313" spans="1:14" x14ac:dyDescent="0.25">
      <c r="A313">
        <v>11534586771</v>
      </c>
      <c r="B313">
        <v>8378563200</v>
      </c>
      <c r="C313" s="2">
        <v>42491</v>
      </c>
      <c r="D313">
        <v>1</v>
      </c>
      <c r="E313" s="1" t="s">
        <v>16</v>
      </c>
      <c r="F313" s="1" t="s">
        <v>17</v>
      </c>
      <c r="G313" s="3">
        <v>0.91388888888888897</v>
      </c>
      <c r="H313" s="3">
        <v>0.18055555555555558</v>
      </c>
      <c r="I313">
        <v>385</v>
      </c>
      <c r="J313">
        <v>6.416666666666667</v>
      </c>
      <c r="K313" t="b">
        <v>1</v>
      </c>
      <c r="L313" s="6">
        <v>0.91168831168831166</v>
      </c>
      <c r="M313" s="6">
        <v>7.792207792207792E-2</v>
      </c>
      <c r="N313" s="6">
        <v>0.04</v>
      </c>
    </row>
    <row r="314" spans="1:14" x14ac:dyDescent="0.25">
      <c r="A314">
        <v>11534635322</v>
      </c>
      <c r="B314">
        <v>3977333714</v>
      </c>
      <c r="C314" s="2">
        <v>42492</v>
      </c>
      <c r="D314">
        <v>2</v>
      </c>
      <c r="E314" s="1" t="s">
        <v>17</v>
      </c>
      <c r="F314" s="1" t="s">
        <v>17</v>
      </c>
      <c r="G314" s="3">
        <v>3.6111111111111205E-2</v>
      </c>
      <c r="H314" s="3">
        <v>0.30208333333333326</v>
      </c>
      <c r="I314">
        <v>384</v>
      </c>
      <c r="J314">
        <v>6.4</v>
      </c>
      <c r="K314" t="b">
        <v>0</v>
      </c>
      <c r="L314" s="6">
        <v>0.59895833333333337</v>
      </c>
      <c r="M314" s="6">
        <v>0.38020833333333326</v>
      </c>
      <c r="N314" s="6">
        <v>0.08</v>
      </c>
    </row>
    <row r="315" spans="1:14" x14ac:dyDescent="0.25">
      <c r="A315">
        <v>11534854776</v>
      </c>
      <c r="B315">
        <v>5553957443</v>
      </c>
      <c r="C315" s="2">
        <v>42489</v>
      </c>
      <c r="D315">
        <v>6</v>
      </c>
      <c r="E315" s="1" t="s">
        <v>14</v>
      </c>
      <c r="F315" s="1" t="s">
        <v>15</v>
      </c>
      <c r="G315" s="3">
        <v>0.97986111111111107</v>
      </c>
      <c r="H315" s="3">
        <v>0.48194444444444451</v>
      </c>
      <c r="I315">
        <v>724</v>
      </c>
      <c r="J315">
        <v>12.066666666666666</v>
      </c>
      <c r="K315" t="b">
        <v>1</v>
      </c>
      <c r="L315" s="6">
        <v>0.91988950276243109</v>
      </c>
      <c r="M315" s="6">
        <v>6.7679558011049717E-2</v>
      </c>
      <c r="N315" s="6">
        <v>0.09</v>
      </c>
    </row>
    <row r="316" spans="1:14" x14ac:dyDescent="0.25">
      <c r="A316">
        <v>11534854777</v>
      </c>
      <c r="B316">
        <v>5553957443</v>
      </c>
      <c r="C316" s="2">
        <v>42490</v>
      </c>
      <c r="D316">
        <v>7</v>
      </c>
      <c r="E316" s="1" t="s">
        <v>15</v>
      </c>
      <c r="F316" s="1" t="s">
        <v>15</v>
      </c>
      <c r="G316" s="3">
        <v>0.65312499999999996</v>
      </c>
      <c r="H316" s="3">
        <v>0.73506944444444455</v>
      </c>
      <c r="I316">
        <v>119</v>
      </c>
      <c r="J316">
        <v>1.9833333333333334</v>
      </c>
      <c r="K316" t="b">
        <v>0</v>
      </c>
      <c r="L316" s="6">
        <v>0.91596638655462181</v>
      </c>
      <c r="M316" s="6">
        <v>6.7226890756302518E-2</v>
      </c>
      <c r="N316" s="6">
        <v>0.02</v>
      </c>
    </row>
    <row r="317" spans="1:14" x14ac:dyDescent="0.25">
      <c r="A317">
        <v>11534854778</v>
      </c>
      <c r="B317">
        <v>5553957443</v>
      </c>
      <c r="C317" s="2">
        <v>42490</v>
      </c>
      <c r="D317">
        <v>7</v>
      </c>
      <c r="E317" s="1" t="s">
        <v>15</v>
      </c>
      <c r="F317" s="1" t="s">
        <v>16</v>
      </c>
      <c r="G317" s="3">
        <v>0.97500000000000009</v>
      </c>
      <c r="H317" s="3">
        <v>0.39999999999999991</v>
      </c>
      <c r="I317">
        <v>613</v>
      </c>
      <c r="J317">
        <v>10.216666666666667</v>
      </c>
      <c r="K317" t="b">
        <v>1</v>
      </c>
      <c r="L317" s="6">
        <v>0.90212071778140279</v>
      </c>
      <c r="M317" s="6">
        <v>7.8303425774877644E-2</v>
      </c>
      <c r="N317" s="6">
        <v>0.12</v>
      </c>
    </row>
    <row r="318" spans="1:14" x14ac:dyDescent="0.25">
      <c r="A318">
        <v>11534854779</v>
      </c>
      <c r="B318">
        <v>5553957443</v>
      </c>
      <c r="C318" s="2">
        <v>42491</v>
      </c>
      <c r="D318">
        <v>1</v>
      </c>
      <c r="E318" s="1" t="s">
        <v>16</v>
      </c>
      <c r="F318" s="1" t="s">
        <v>16</v>
      </c>
      <c r="G318" s="3">
        <v>0.67430555555555549</v>
      </c>
      <c r="H318" s="3">
        <v>0.72430555555555554</v>
      </c>
      <c r="I318">
        <v>73</v>
      </c>
      <c r="J318">
        <v>1.2166666666666666</v>
      </c>
      <c r="K318" t="b">
        <v>0</v>
      </c>
      <c r="L318" s="6">
        <v>0.9452054794520548</v>
      </c>
      <c r="M318" s="6">
        <v>1.3698630136986301E-2</v>
      </c>
      <c r="N318" s="6">
        <v>0.03</v>
      </c>
    </row>
    <row r="319" spans="1:14" x14ac:dyDescent="0.25">
      <c r="A319">
        <v>11534854780</v>
      </c>
      <c r="B319">
        <v>5553957443</v>
      </c>
      <c r="C319" s="2">
        <v>42491</v>
      </c>
      <c r="D319">
        <v>1</v>
      </c>
      <c r="E319" s="1" t="s">
        <v>16</v>
      </c>
      <c r="F319" s="1" t="s">
        <v>17</v>
      </c>
      <c r="G319" s="3">
        <v>0.91874999999999996</v>
      </c>
      <c r="H319" s="3">
        <v>0.2451388888888888</v>
      </c>
      <c r="I319">
        <v>471</v>
      </c>
      <c r="J319">
        <v>7.85</v>
      </c>
      <c r="K319" t="b">
        <v>1</v>
      </c>
      <c r="L319" s="6">
        <v>0.86836518046709132</v>
      </c>
      <c r="M319" s="6">
        <v>0.10191082802547773</v>
      </c>
      <c r="N319" s="6">
        <v>0.14000000000000001</v>
      </c>
    </row>
    <row r="320" spans="1:14" x14ac:dyDescent="0.25">
      <c r="A320">
        <v>11536298042</v>
      </c>
      <c r="B320">
        <v>7086361926</v>
      </c>
      <c r="C320" s="2">
        <v>42491</v>
      </c>
      <c r="D320">
        <v>1</v>
      </c>
      <c r="E320" s="1" t="s">
        <v>16</v>
      </c>
      <c r="F320" s="1" t="s">
        <v>17</v>
      </c>
      <c r="G320" s="3">
        <v>0.96875</v>
      </c>
      <c r="H320" s="3">
        <v>0.28680555555555554</v>
      </c>
      <c r="I320">
        <v>459</v>
      </c>
      <c r="J320">
        <v>7.65</v>
      </c>
      <c r="K320" t="b">
        <v>1</v>
      </c>
      <c r="L320" s="6">
        <v>0.95860566448801743</v>
      </c>
      <c r="M320" s="6">
        <v>3.4858387799564274E-2</v>
      </c>
      <c r="N320" s="6">
        <v>0.03</v>
      </c>
    </row>
    <row r="321" spans="1:14" x14ac:dyDescent="0.25">
      <c r="A321">
        <v>11536572725</v>
      </c>
      <c r="B321">
        <v>8792009665</v>
      </c>
      <c r="C321" s="2">
        <v>42492</v>
      </c>
      <c r="D321">
        <v>2</v>
      </c>
      <c r="E321" s="1" t="s">
        <v>17</v>
      </c>
      <c r="F321" s="1" t="s">
        <v>17</v>
      </c>
      <c r="G321" s="3">
        <v>0.10729166666666656</v>
      </c>
      <c r="H321" s="3">
        <v>0.40034722222222219</v>
      </c>
      <c r="I321">
        <v>423</v>
      </c>
      <c r="J321">
        <v>7.05</v>
      </c>
      <c r="K321" t="b">
        <v>0</v>
      </c>
      <c r="L321" s="6">
        <v>0.98108747044917244</v>
      </c>
      <c r="M321" s="6">
        <v>1.8912529550827423E-2</v>
      </c>
      <c r="N321" s="6">
        <v>0</v>
      </c>
    </row>
    <row r="322" spans="1:14" x14ac:dyDescent="0.25">
      <c r="A322">
        <v>11536633979</v>
      </c>
      <c r="B322">
        <v>7007744171</v>
      </c>
      <c r="C322" s="2">
        <v>42491</v>
      </c>
      <c r="D322">
        <v>1</v>
      </c>
      <c r="E322" s="1" t="s">
        <v>16</v>
      </c>
      <c r="F322" s="1" t="s">
        <v>16</v>
      </c>
      <c r="G322" s="3">
        <v>0.47881944444444446</v>
      </c>
      <c r="H322" s="3">
        <v>0.5204861111111112</v>
      </c>
      <c r="I322">
        <v>61</v>
      </c>
      <c r="J322">
        <v>1.0166666666666666</v>
      </c>
      <c r="K322" t="b">
        <v>0</v>
      </c>
      <c r="L322" s="6">
        <v>0.95081967213114749</v>
      </c>
      <c r="M322" s="6">
        <v>4.9180327868852458E-2</v>
      </c>
      <c r="N322" s="6">
        <v>0</v>
      </c>
    </row>
    <row r="323" spans="1:14" x14ac:dyDescent="0.25">
      <c r="A323">
        <v>11538556119</v>
      </c>
      <c r="B323">
        <v>5577150313</v>
      </c>
      <c r="C323" s="2">
        <v>42489</v>
      </c>
      <c r="D323">
        <v>6</v>
      </c>
      <c r="E323" s="1" t="s">
        <v>14</v>
      </c>
      <c r="F323" s="1" t="s">
        <v>15</v>
      </c>
      <c r="G323" s="3">
        <v>0.95347222222222228</v>
      </c>
      <c r="H323" s="3">
        <v>0.25347222222222232</v>
      </c>
      <c r="I323">
        <v>433</v>
      </c>
      <c r="J323">
        <v>7.2166666666666668</v>
      </c>
      <c r="K323" t="b">
        <v>1</v>
      </c>
      <c r="L323" s="6">
        <v>0.95150115473441121</v>
      </c>
      <c r="M323" s="6">
        <v>4.3879907621247112E-2</v>
      </c>
      <c r="N323" s="6">
        <v>0.02</v>
      </c>
    </row>
    <row r="324" spans="1:14" x14ac:dyDescent="0.25">
      <c r="A324">
        <v>11538556120</v>
      </c>
      <c r="B324">
        <v>5577150313</v>
      </c>
      <c r="C324" s="2">
        <v>42490</v>
      </c>
      <c r="D324">
        <v>7</v>
      </c>
      <c r="E324" s="1" t="s">
        <v>15</v>
      </c>
      <c r="F324" s="1" t="s">
        <v>16</v>
      </c>
      <c r="G324" s="3">
        <v>0.9736111111111112</v>
      </c>
      <c r="H324" s="3">
        <v>0.24930555555555545</v>
      </c>
      <c r="I324">
        <v>398</v>
      </c>
      <c r="J324">
        <v>6.6333333333333337</v>
      </c>
      <c r="K324" t="b">
        <v>1</v>
      </c>
      <c r="L324" s="6">
        <v>0.95226130653266339</v>
      </c>
      <c r="M324" s="6">
        <v>4.5226130653266333E-2</v>
      </c>
      <c r="N324" s="6">
        <v>0.01</v>
      </c>
    </row>
    <row r="325" spans="1:14" x14ac:dyDescent="0.25">
      <c r="A325">
        <v>11538556121</v>
      </c>
      <c r="B325">
        <v>5577150313</v>
      </c>
      <c r="C325" s="2">
        <v>42491</v>
      </c>
      <c r="D325">
        <v>1</v>
      </c>
      <c r="E325" s="1" t="s">
        <v>16</v>
      </c>
      <c r="F325" s="1" t="s">
        <v>17</v>
      </c>
      <c r="G325" s="3">
        <v>0.90486111111111112</v>
      </c>
      <c r="H325" s="3">
        <v>0.21527777777777768</v>
      </c>
      <c r="I325">
        <v>448</v>
      </c>
      <c r="J325">
        <v>7.4666666666666668</v>
      </c>
      <c r="K325" t="b">
        <v>1</v>
      </c>
      <c r="L325" s="6">
        <v>0.9620535714285714</v>
      </c>
      <c r="M325" s="6">
        <v>2.9017857142857144E-2</v>
      </c>
      <c r="N325" s="6">
        <v>0.04</v>
      </c>
    </row>
    <row r="326" spans="1:14" x14ac:dyDescent="0.25">
      <c r="A326">
        <v>11539521793</v>
      </c>
      <c r="B326">
        <v>4558609924</v>
      </c>
      <c r="C326" s="2">
        <v>42491</v>
      </c>
      <c r="D326">
        <v>1</v>
      </c>
      <c r="E326" s="1" t="s">
        <v>16</v>
      </c>
      <c r="F326" s="1" t="s">
        <v>16</v>
      </c>
      <c r="G326" s="3">
        <v>0.85555555555555562</v>
      </c>
      <c r="H326" s="3">
        <v>0.94444444444444442</v>
      </c>
      <c r="I326">
        <v>129</v>
      </c>
      <c r="J326">
        <v>2.15</v>
      </c>
      <c r="K326" t="b">
        <v>0</v>
      </c>
      <c r="L326" s="6">
        <v>0.89147286821705429</v>
      </c>
      <c r="M326" s="6">
        <v>7.7519379844961225E-2</v>
      </c>
      <c r="N326" s="6">
        <v>0.04</v>
      </c>
    </row>
    <row r="327" spans="1:14" x14ac:dyDescent="0.25">
      <c r="A327">
        <v>11540663911</v>
      </c>
      <c r="B327">
        <v>1503960366</v>
      </c>
      <c r="C327" s="2">
        <v>42492</v>
      </c>
      <c r="D327">
        <v>2</v>
      </c>
      <c r="E327" s="1" t="s">
        <v>17</v>
      </c>
      <c r="F327" s="1" t="s">
        <v>17</v>
      </c>
      <c r="G327" s="3">
        <v>0.1357638888888888</v>
      </c>
      <c r="H327" s="3">
        <v>0.34965277777777781</v>
      </c>
      <c r="I327">
        <v>309</v>
      </c>
      <c r="J327">
        <v>5.15</v>
      </c>
      <c r="K327" t="b">
        <v>0</v>
      </c>
      <c r="L327" s="6">
        <v>0.8964401294498382</v>
      </c>
      <c r="M327" s="6">
        <v>8.4142394822006458E-2</v>
      </c>
      <c r="N327" s="6">
        <v>0.06</v>
      </c>
    </row>
    <row r="328" spans="1:14" x14ac:dyDescent="0.25">
      <c r="A328">
        <v>11542593091</v>
      </c>
      <c r="B328">
        <v>6962181067</v>
      </c>
      <c r="C328" s="2">
        <v>42492</v>
      </c>
      <c r="D328">
        <v>2</v>
      </c>
      <c r="E328" s="1" t="s">
        <v>17</v>
      </c>
      <c r="F328" s="1" t="s">
        <v>11</v>
      </c>
      <c r="G328" s="3">
        <v>0.99340277777777786</v>
      </c>
      <c r="H328" s="3">
        <v>0.28298611111111116</v>
      </c>
      <c r="I328">
        <v>418</v>
      </c>
      <c r="J328">
        <v>6.9666666666666668</v>
      </c>
      <c r="K328" t="b">
        <v>1</v>
      </c>
      <c r="L328" s="6">
        <v>0.94258373205741641</v>
      </c>
      <c r="M328" s="6">
        <v>4.0669856459330141E-2</v>
      </c>
      <c r="N328" s="6">
        <v>7.0000000000000007E-2</v>
      </c>
    </row>
    <row r="329" spans="1:14" x14ac:dyDescent="0.25">
      <c r="A329">
        <v>11543250624</v>
      </c>
      <c r="B329">
        <v>8378563200</v>
      </c>
      <c r="C329" s="2">
        <v>42492</v>
      </c>
      <c r="D329">
        <v>2</v>
      </c>
      <c r="E329" s="1" t="s">
        <v>17</v>
      </c>
      <c r="F329" s="1" t="s">
        <v>11</v>
      </c>
      <c r="G329" s="3">
        <v>0.8833333333333333</v>
      </c>
      <c r="H329" s="3">
        <v>0.18055555555555558</v>
      </c>
      <c r="I329">
        <v>429</v>
      </c>
      <c r="J329">
        <v>7.15</v>
      </c>
      <c r="K329" t="b">
        <v>1</v>
      </c>
      <c r="L329" s="6">
        <v>0.94405594405594395</v>
      </c>
      <c r="M329" s="6">
        <v>4.8951048951048952E-2</v>
      </c>
      <c r="N329" s="6">
        <v>0.03</v>
      </c>
    </row>
    <row r="330" spans="1:14" x14ac:dyDescent="0.25">
      <c r="A330">
        <v>11543748793</v>
      </c>
      <c r="B330">
        <v>4702921684</v>
      </c>
      <c r="C330" s="2">
        <v>42492</v>
      </c>
      <c r="D330">
        <v>2</v>
      </c>
      <c r="E330" s="1" t="s">
        <v>17</v>
      </c>
      <c r="F330" s="1" t="s">
        <v>11</v>
      </c>
      <c r="G330" s="3">
        <v>0.95208333333333339</v>
      </c>
      <c r="H330" s="3">
        <v>0.2104166666666667</v>
      </c>
      <c r="I330">
        <v>373</v>
      </c>
      <c r="J330">
        <v>6.2166666666666668</v>
      </c>
      <c r="K330" t="b">
        <v>1</v>
      </c>
      <c r="L330" s="6">
        <v>0.87667560321715821</v>
      </c>
      <c r="M330" s="6">
        <v>0.10723860589812333</v>
      </c>
      <c r="N330" s="6">
        <v>0.06</v>
      </c>
    </row>
    <row r="331" spans="1:14" x14ac:dyDescent="0.25">
      <c r="A331">
        <v>11543765897</v>
      </c>
      <c r="B331">
        <v>4020332650</v>
      </c>
      <c r="C331" s="2">
        <v>42492</v>
      </c>
      <c r="D331">
        <v>2</v>
      </c>
      <c r="E331" s="1" t="s">
        <v>17</v>
      </c>
      <c r="F331" s="1" t="s">
        <v>11</v>
      </c>
      <c r="G331" s="3">
        <v>0.96666666666666656</v>
      </c>
      <c r="H331" s="3">
        <v>0.19652777777777786</v>
      </c>
      <c r="I331">
        <v>332</v>
      </c>
      <c r="J331">
        <v>5.5333333333333332</v>
      </c>
      <c r="K331" t="b">
        <v>1</v>
      </c>
      <c r="L331" s="6">
        <v>0.96987951807228912</v>
      </c>
      <c r="M331" s="6">
        <v>1.5060240963855422E-2</v>
      </c>
      <c r="N331" s="6">
        <v>0.05</v>
      </c>
    </row>
    <row r="332" spans="1:14" x14ac:dyDescent="0.25">
      <c r="A332">
        <v>11544307514</v>
      </c>
      <c r="B332">
        <v>4445114986</v>
      </c>
      <c r="C332" s="2">
        <v>42493</v>
      </c>
      <c r="D332">
        <v>3</v>
      </c>
      <c r="E332" s="1" t="s">
        <v>11</v>
      </c>
      <c r="F332" s="1" t="s">
        <v>11</v>
      </c>
      <c r="G332" s="3">
        <v>6.8750000000000089E-2</v>
      </c>
      <c r="H332" s="3">
        <v>0.29374999999999996</v>
      </c>
      <c r="I332">
        <v>325</v>
      </c>
      <c r="J332">
        <v>5.416666666666667</v>
      </c>
      <c r="K332" t="b">
        <v>0</v>
      </c>
      <c r="L332" s="6">
        <v>0.93230769230769228</v>
      </c>
      <c r="M332" s="6">
        <v>6.7692307692307691E-2</v>
      </c>
      <c r="N332" s="6">
        <v>0</v>
      </c>
    </row>
    <row r="333" spans="1:14" x14ac:dyDescent="0.25">
      <c r="A333">
        <v>11545051498</v>
      </c>
      <c r="B333">
        <v>7086361926</v>
      </c>
      <c r="C333" s="2">
        <v>42492</v>
      </c>
      <c r="D333">
        <v>2</v>
      </c>
      <c r="E333" s="1" t="s">
        <v>17</v>
      </c>
      <c r="F333" s="1" t="s">
        <v>11</v>
      </c>
      <c r="G333" s="3">
        <v>0.95972222222222214</v>
      </c>
      <c r="H333" s="3">
        <v>0.27916666666666656</v>
      </c>
      <c r="I333">
        <v>461</v>
      </c>
      <c r="J333">
        <v>7.6833333333333336</v>
      </c>
      <c r="K333" t="b">
        <v>1</v>
      </c>
      <c r="L333" s="6">
        <v>0.98915401301518435</v>
      </c>
      <c r="M333" s="6">
        <v>1.0845986984815618E-2</v>
      </c>
      <c r="N333" s="6">
        <v>0</v>
      </c>
    </row>
    <row r="334" spans="1:14" x14ac:dyDescent="0.25">
      <c r="A334">
        <v>11545482065</v>
      </c>
      <c r="B334">
        <v>8792009665</v>
      </c>
      <c r="C334" s="2">
        <v>42493</v>
      </c>
      <c r="D334">
        <v>3</v>
      </c>
      <c r="E334" s="1" t="s">
        <v>11</v>
      </c>
      <c r="F334" s="1" t="s">
        <v>11</v>
      </c>
      <c r="G334" s="3">
        <v>8.3680555555555536E-2</v>
      </c>
      <c r="H334" s="3">
        <v>0.4614583333333333</v>
      </c>
      <c r="I334">
        <v>545</v>
      </c>
      <c r="J334">
        <v>9.0833333333333339</v>
      </c>
      <c r="K334" t="b">
        <v>0</v>
      </c>
      <c r="L334" s="6">
        <v>0.94678899082568813</v>
      </c>
      <c r="M334" s="6">
        <v>4.9541284403669728E-2</v>
      </c>
      <c r="N334" s="6">
        <v>0.02</v>
      </c>
    </row>
    <row r="335" spans="1:14" x14ac:dyDescent="0.25">
      <c r="A335">
        <v>11545629569</v>
      </c>
      <c r="B335">
        <v>4445114986</v>
      </c>
      <c r="C335" s="2">
        <v>42493</v>
      </c>
      <c r="D335">
        <v>3</v>
      </c>
      <c r="E335" s="1" t="s">
        <v>11</v>
      </c>
      <c r="F335" s="1" t="s">
        <v>11</v>
      </c>
      <c r="G335" s="3">
        <v>0.3798611111111112</v>
      </c>
      <c r="H335" s="3">
        <v>0.46597222222222223</v>
      </c>
      <c r="I335">
        <v>125</v>
      </c>
      <c r="J335">
        <v>2.0833333333333335</v>
      </c>
      <c r="K335" t="b">
        <v>0</v>
      </c>
      <c r="L335" s="6">
        <v>0.91200000000000003</v>
      </c>
      <c r="M335" s="6">
        <v>7.1999999999999995E-2</v>
      </c>
      <c r="N335" s="6">
        <v>0.02</v>
      </c>
    </row>
    <row r="336" spans="1:14" x14ac:dyDescent="0.25">
      <c r="A336">
        <v>11547934264</v>
      </c>
      <c r="B336">
        <v>3977333714</v>
      </c>
      <c r="C336" s="2">
        <v>42493</v>
      </c>
      <c r="D336">
        <v>3</v>
      </c>
      <c r="E336" s="1" t="s">
        <v>11</v>
      </c>
      <c r="F336" s="1" t="s">
        <v>11</v>
      </c>
      <c r="G336" s="3">
        <v>3.6458333333333259E-2</v>
      </c>
      <c r="H336" s="3">
        <v>0.38298611111111103</v>
      </c>
      <c r="I336">
        <v>500</v>
      </c>
      <c r="J336">
        <v>8.3333333333333339</v>
      </c>
      <c r="K336" t="b">
        <v>0</v>
      </c>
      <c r="L336" s="6">
        <v>0.58399999999999996</v>
      </c>
      <c r="M336" s="6">
        <v>0.4</v>
      </c>
      <c r="N336" s="6">
        <v>0.08</v>
      </c>
    </row>
    <row r="337" spans="1:14" x14ac:dyDescent="0.25">
      <c r="A337">
        <v>11548039064</v>
      </c>
      <c r="B337">
        <v>1503960366</v>
      </c>
      <c r="C337" s="2">
        <v>42493</v>
      </c>
      <c r="D337">
        <v>3</v>
      </c>
      <c r="E337" s="1" t="s">
        <v>11</v>
      </c>
      <c r="F337" s="1" t="s">
        <v>11</v>
      </c>
      <c r="G337" s="3">
        <v>0.15208333333333335</v>
      </c>
      <c r="H337" s="3">
        <v>0.35694444444444451</v>
      </c>
      <c r="I337">
        <v>296</v>
      </c>
      <c r="J337">
        <v>4.9333333333333336</v>
      </c>
      <c r="K337" t="b">
        <v>0</v>
      </c>
      <c r="L337" s="6">
        <v>0.92229729729729726</v>
      </c>
      <c r="M337" s="6">
        <v>6.7567567567567571E-2</v>
      </c>
      <c r="N337" s="6">
        <v>0.03</v>
      </c>
    </row>
    <row r="338" spans="1:14" x14ac:dyDescent="0.25">
      <c r="A338">
        <v>11548609830</v>
      </c>
      <c r="B338">
        <v>1644430081</v>
      </c>
      <c r="C338" s="2">
        <v>42491</v>
      </c>
      <c r="D338">
        <v>1</v>
      </c>
      <c r="E338" s="1" t="s">
        <v>16</v>
      </c>
      <c r="F338" s="1" t="s">
        <v>17</v>
      </c>
      <c r="G338" s="3">
        <v>0.75069444444444455</v>
      </c>
      <c r="H338" s="3">
        <v>0.41736111111111107</v>
      </c>
      <c r="I338">
        <v>961</v>
      </c>
      <c r="J338">
        <v>16.016666666666666</v>
      </c>
      <c r="K338" t="b">
        <v>1</v>
      </c>
      <c r="L338" s="6">
        <v>0.82830385015608732</v>
      </c>
      <c r="M338" s="6">
        <v>3.7460978147762745E-2</v>
      </c>
      <c r="N338" s="6">
        <v>1.29</v>
      </c>
    </row>
    <row r="339" spans="1:14" x14ac:dyDescent="0.25">
      <c r="A339">
        <v>11549818349</v>
      </c>
      <c r="B339">
        <v>6962181067</v>
      </c>
      <c r="C339" s="2">
        <v>42493</v>
      </c>
      <c r="D339">
        <v>3</v>
      </c>
      <c r="E339" s="1" t="s">
        <v>11</v>
      </c>
      <c r="F339" s="1" t="s">
        <v>12</v>
      </c>
      <c r="G339" s="3">
        <v>0.96249999999999991</v>
      </c>
      <c r="H339" s="3">
        <v>0.27777777777777768</v>
      </c>
      <c r="I339">
        <v>455</v>
      </c>
      <c r="J339">
        <v>7.583333333333333</v>
      </c>
      <c r="K339" t="b">
        <v>1</v>
      </c>
      <c r="L339" s="6">
        <v>0.97142857142857131</v>
      </c>
      <c r="M339" s="6">
        <v>2.6373626373626377E-2</v>
      </c>
      <c r="N339" s="6">
        <v>0.01</v>
      </c>
    </row>
    <row r="340" spans="1:14" x14ac:dyDescent="0.25">
      <c r="A340">
        <v>11550023964</v>
      </c>
      <c r="B340">
        <v>2026352035</v>
      </c>
      <c r="C340" s="2">
        <v>42493</v>
      </c>
      <c r="D340">
        <v>3</v>
      </c>
      <c r="E340" s="1" t="s">
        <v>11</v>
      </c>
      <c r="F340" s="1" t="s">
        <v>12</v>
      </c>
      <c r="G340" s="3">
        <v>0.89270833333333344</v>
      </c>
      <c r="H340" s="3">
        <v>0.28090277777777772</v>
      </c>
      <c r="I340">
        <v>560</v>
      </c>
      <c r="J340">
        <v>9.3333333333333339</v>
      </c>
      <c r="K340" t="b">
        <v>1</v>
      </c>
      <c r="L340" s="6">
        <v>0.96071428571428574</v>
      </c>
      <c r="M340" s="6">
        <v>3.7499999999999999E-2</v>
      </c>
      <c r="N340" s="6">
        <v>0.01</v>
      </c>
    </row>
    <row r="341" spans="1:14" x14ac:dyDescent="0.25">
      <c r="A341">
        <v>11550579238</v>
      </c>
      <c r="B341">
        <v>4319703577</v>
      </c>
      <c r="C341" s="2">
        <v>42490</v>
      </c>
      <c r="D341">
        <v>7</v>
      </c>
      <c r="E341" s="1" t="s">
        <v>15</v>
      </c>
      <c r="F341" s="1" t="s">
        <v>16</v>
      </c>
      <c r="G341" s="3">
        <v>0.97847222222222219</v>
      </c>
      <c r="H341" s="3">
        <v>0.32499999999999996</v>
      </c>
      <c r="I341">
        <v>500</v>
      </c>
      <c r="J341">
        <v>8.3333333333333339</v>
      </c>
      <c r="K341" t="b">
        <v>1</v>
      </c>
      <c r="L341" s="6">
        <v>0.96799999999999997</v>
      </c>
      <c r="M341" s="6">
        <v>2.5999999999999999E-2</v>
      </c>
      <c r="N341" s="6">
        <v>0.03</v>
      </c>
    </row>
    <row r="342" spans="1:14" x14ac:dyDescent="0.25">
      <c r="A342">
        <v>11550579239</v>
      </c>
      <c r="B342">
        <v>4319703577</v>
      </c>
      <c r="C342" s="2">
        <v>42491</v>
      </c>
      <c r="D342">
        <v>1</v>
      </c>
      <c r="E342" s="1" t="s">
        <v>16</v>
      </c>
      <c r="F342" s="1" t="s">
        <v>17</v>
      </c>
      <c r="G342" s="3">
        <v>0.953125</v>
      </c>
      <c r="H342" s="3">
        <v>0.30381944444444442</v>
      </c>
      <c r="I342">
        <v>506</v>
      </c>
      <c r="J342">
        <v>8.4333333333333336</v>
      </c>
      <c r="K342" t="b">
        <v>1</v>
      </c>
      <c r="L342" s="6">
        <v>0.94466403162055324</v>
      </c>
      <c r="M342" s="6">
        <v>4.9407114624505928E-2</v>
      </c>
      <c r="N342" s="6">
        <v>0.03</v>
      </c>
    </row>
    <row r="343" spans="1:14" x14ac:dyDescent="0.25">
      <c r="A343">
        <v>11550579240</v>
      </c>
      <c r="B343">
        <v>4319703577</v>
      </c>
      <c r="C343" s="2">
        <v>42492</v>
      </c>
      <c r="D343">
        <v>2</v>
      </c>
      <c r="E343" s="1" t="s">
        <v>17</v>
      </c>
      <c r="F343" s="1" t="s">
        <v>11</v>
      </c>
      <c r="G343" s="3">
        <v>0.95729166666666665</v>
      </c>
      <c r="H343" s="3">
        <v>0.31215277777777772</v>
      </c>
      <c r="I343">
        <v>512</v>
      </c>
      <c r="J343">
        <v>8.5333333333333332</v>
      </c>
      <c r="K343" t="b">
        <v>1</v>
      </c>
      <c r="L343" s="6">
        <v>0.92578125</v>
      </c>
      <c r="M343" s="6">
        <v>7.2265625E-2</v>
      </c>
      <c r="N343" s="6">
        <v>0.01</v>
      </c>
    </row>
    <row r="344" spans="1:14" x14ac:dyDescent="0.25">
      <c r="A344">
        <v>11550654115</v>
      </c>
      <c r="B344">
        <v>8378563200</v>
      </c>
      <c r="C344" s="2">
        <v>42493</v>
      </c>
      <c r="D344">
        <v>3</v>
      </c>
      <c r="E344" s="1" t="s">
        <v>11</v>
      </c>
      <c r="F344" s="1" t="s">
        <v>12</v>
      </c>
      <c r="G344" s="3">
        <v>0.95069444444444451</v>
      </c>
      <c r="H344" s="3">
        <v>0.28125</v>
      </c>
      <c r="I344">
        <v>477</v>
      </c>
      <c r="J344">
        <v>7.95</v>
      </c>
      <c r="K344" t="b">
        <v>1</v>
      </c>
      <c r="L344" s="6">
        <v>0.92452830188679247</v>
      </c>
      <c r="M344" s="6">
        <v>6.2893081761006289E-2</v>
      </c>
      <c r="N344" s="6">
        <v>0.06</v>
      </c>
    </row>
    <row r="345" spans="1:14" x14ac:dyDescent="0.25">
      <c r="A345">
        <v>11550884317</v>
      </c>
      <c r="B345">
        <v>4445114986</v>
      </c>
      <c r="C345" s="2">
        <v>42494</v>
      </c>
      <c r="D345">
        <v>4</v>
      </c>
      <c r="E345" s="1" t="s">
        <v>12</v>
      </c>
      <c r="F345" s="1" t="s">
        <v>12</v>
      </c>
      <c r="G345" s="3">
        <v>0.13819444444444451</v>
      </c>
      <c r="H345" s="3">
        <v>0.24583333333333335</v>
      </c>
      <c r="I345">
        <v>156</v>
      </c>
      <c r="J345">
        <v>2.6</v>
      </c>
      <c r="K345" t="b">
        <v>0</v>
      </c>
      <c r="L345" s="6">
        <v>0.90384615384615397</v>
      </c>
      <c r="M345" s="6">
        <v>5.128205128205128E-2</v>
      </c>
      <c r="N345" s="6">
        <v>7.0000000000000007E-2</v>
      </c>
    </row>
    <row r="346" spans="1:14" x14ac:dyDescent="0.25">
      <c r="A346">
        <v>11552208347</v>
      </c>
      <c r="B346">
        <v>7086361926</v>
      </c>
      <c r="C346" s="2">
        <v>42493</v>
      </c>
      <c r="D346">
        <v>3</v>
      </c>
      <c r="E346" s="1" t="s">
        <v>11</v>
      </c>
      <c r="F346" s="1" t="s">
        <v>12</v>
      </c>
      <c r="G346" s="3">
        <v>0.97847222222222219</v>
      </c>
      <c r="H346" s="3">
        <v>0.28055555555555545</v>
      </c>
      <c r="I346">
        <v>436</v>
      </c>
      <c r="J346">
        <v>7.2666666666666666</v>
      </c>
      <c r="K346" t="b">
        <v>1</v>
      </c>
      <c r="L346" s="6">
        <v>0.96330275229357787</v>
      </c>
      <c r="M346" s="6">
        <v>3.669724770642202E-2</v>
      </c>
      <c r="N346" s="6">
        <v>0</v>
      </c>
    </row>
    <row r="347" spans="1:14" x14ac:dyDescent="0.25">
      <c r="A347">
        <v>11552534115</v>
      </c>
      <c r="B347">
        <v>8792009665</v>
      </c>
      <c r="C347" s="2">
        <v>42494</v>
      </c>
      <c r="D347">
        <v>4</v>
      </c>
      <c r="E347" s="1" t="s">
        <v>12</v>
      </c>
      <c r="F347" s="1" t="s">
        <v>12</v>
      </c>
      <c r="G347" s="3">
        <v>9.7916666666666652E-2</v>
      </c>
      <c r="H347" s="3">
        <v>0.41874999999999996</v>
      </c>
      <c r="I347">
        <v>463</v>
      </c>
      <c r="J347">
        <v>7.7166666666666668</v>
      </c>
      <c r="K347" t="b">
        <v>0</v>
      </c>
      <c r="L347" s="6">
        <v>0.94816414686825057</v>
      </c>
      <c r="M347" s="6">
        <v>4.7516198704103674E-2</v>
      </c>
      <c r="N347" s="6">
        <v>0.02</v>
      </c>
    </row>
    <row r="348" spans="1:14" x14ac:dyDescent="0.25">
      <c r="A348">
        <v>11552754875</v>
      </c>
      <c r="B348">
        <v>4020332650</v>
      </c>
      <c r="C348" s="2">
        <v>42493</v>
      </c>
      <c r="D348">
        <v>3</v>
      </c>
      <c r="E348" s="1" t="s">
        <v>11</v>
      </c>
      <c r="F348" s="1" t="s">
        <v>12</v>
      </c>
      <c r="G348" s="3">
        <v>0.97812499999999991</v>
      </c>
      <c r="H348" s="3">
        <v>0.34965277777777781</v>
      </c>
      <c r="I348">
        <v>536</v>
      </c>
      <c r="J348">
        <v>8.9333333333333336</v>
      </c>
      <c r="K348" t="b">
        <v>1</v>
      </c>
      <c r="L348" s="6">
        <v>0.89179104477611937</v>
      </c>
      <c r="M348" s="6">
        <v>5.0373134328358209E-2</v>
      </c>
      <c r="N348" s="6">
        <v>0.31</v>
      </c>
    </row>
    <row r="349" spans="1:14" x14ac:dyDescent="0.25">
      <c r="A349">
        <v>11552807174</v>
      </c>
      <c r="B349">
        <v>4445114986</v>
      </c>
      <c r="C349" s="2">
        <v>42494</v>
      </c>
      <c r="D349">
        <v>4</v>
      </c>
      <c r="E349" s="1" t="s">
        <v>12</v>
      </c>
      <c r="F349" s="1" t="s">
        <v>12</v>
      </c>
      <c r="G349" s="3">
        <v>0.33472222222222214</v>
      </c>
      <c r="H349" s="3">
        <v>0.47777777777777786</v>
      </c>
      <c r="I349">
        <v>207</v>
      </c>
      <c r="J349">
        <v>3.45</v>
      </c>
      <c r="K349" t="b">
        <v>0</v>
      </c>
      <c r="L349" s="6">
        <v>0.94685990338164239</v>
      </c>
      <c r="M349" s="6">
        <v>4.8309178743961352E-2</v>
      </c>
      <c r="N349" s="6">
        <v>0.01</v>
      </c>
    </row>
    <row r="350" spans="1:14" x14ac:dyDescent="0.25">
      <c r="A350">
        <v>11552949524</v>
      </c>
      <c r="B350">
        <v>3977333714</v>
      </c>
      <c r="C350" s="2">
        <v>42494</v>
      </c>
      <c r="D350">
        <v>4</v>
      </c>
      <c r="E350" s="1" t="s">
        <v>12</v>
      </c>
      <c r="F350" s="1" t="s">
        <v>12</v>
      </c>
      <c r="G350" s="3">
        <v>0.10868055555555545</v>
      </c>
      <c r="H350" s="3">
        <v>0.34131944444444451</v>
      </c>
      <c r="I350">
        <v>336</v>
      </c>
      <c r="J350">
        <v>5.6</v>
      </c>
      <c r="K350" t="b">
        <v>0</v>
      </c>
      <c r="L350" s="6">
        <v>0.6339285714285714</v>
      </c>
      <c r="M350" s="6">
        <v>0.35714285714285715</v>
      </c>
      <c r="N350" s="6">
        <v>0.03</v>
      </c>
    </row>
    <row r="351" spans="1:14" x14ac:dyDescent="0.25">
      <c r="A351">
        <v>11554093366</v>
      </c>
      <c r="B351">
        <v>4702921684</v>
      </c>
      <c r="C351" s="2">
        <v>42493</v>
      </c>
      <c r="D351">
        <v>3</v>
      </c>
      <c r="E351" s="1" t="s">
        <v>11</v>
      </c>
      <c r="F351" s="1" t="s">
        <v>12</v>
      </c>
      <c r="G351" s="3">
        <v>0.93506944444444451</v>
      </c>
      <c r="H351" s="3">
        <v>0.23576388888888888</v>
      </c>
      <c r="I351">
        <v>434</v>
      </c>
      <c r="J351">
        <v>7.2333333333333334</v>
      </c>
      <c r="K351" t="b">
        <v>1</v>
      </c>
      <c r="L351" s="6">
        <v>0.94930875576036866</v>
      </c>
      <c r="M351" s="6">
        <v>4.6082949308755762E-2</v>
      </c>
      <c r="N351" s="6">
        <v>0.02</v>
      </c>
    </row>
    <row r="352" spans="1:14" x14ac:dyDescent="0.25">
      <c r="A352">
        <v>11556705027</v>
      </c>
      <c r="B352">
        <v>2026352035</v>
      </c>
      <c r="C352" s="2">
        <v>42494</v>
      </c>
      <c r="D352">
        <v>4</v>
      </c>
      <c r="E352" s="1" t="s">
        <v>12</v>
      </c>
      <c r="F352" s="1" t="s">
        <v>13</v>
      </c>
      <c r="G352" s="3">
        <v>0.88993055555555545</v>
      </c>
      <c r="H352" s="3">
        <v>0.2260416666666667</v>
      </c>
      <c r="I352">
        <v>485</v>
      </c>
      <c r="J352">
        <v>8.0833333333333339</v>
      </c>
      <c r="K352" t="b">
        <v>1</v>
      </c>
      <c r="L352" s="6">
        <v>0.96494845360824733</v>
      </c>
      <c r="M352" s="6">
        <v>3.5051546391752578E-2</v>
      </c>
      <c r="N352" s="6">
        <v>0</v>
      </c>
    </row>
    <row r="353" spans="1:14" x14ac:dyDescent="0.25">
      <c r="A353">
        <v>11557612620</v>
      </c>
      <c r="B353">
        <v>8378563200</v>
      </c>
      <c r="C353" s="2">
        <v>42494</v>
      </c>
      <c r="D353">
        <v>4</v>
      </c>
      <c r="E353" s="1" t="s">
        <v>12</v>
      </c>
      <c r="F353" s="1" t="s">
        <v>13</v>
      </c>
      <c r="G353" s="3">
        <v>0.89027777777777772</v>
      </c>
      <c r="H353" s="3">
        <v>0.1791666666666667</v>
      </c>
      <c r="I353">
        <v>417</v>
      </c>
      <c r="J353">
        <v>6.95</v>
      </c>
      <c r="K353" t="b">
        <v>1</v>
      </c>
      <c r="L353" s="6">
        <v>0.91366906474820142</v>
      </c>
      <c r="M353" s="6">
        <v>6.235011990407674E-2</v>
      </c>
      <c r="N353" s="6">
        <v>0.1</v>
      </c>
    </row>
    <row r="354" spans="1:14" x14ac:dyDescent="0.25">
      <c r="A354">
        <v>11557829052</v>
      </c>
      <c r="B354">
        <v>6962181067</v>
      </c>
      <c r="C354" s="2">
        <v>42494</v>
      </c>
      <c r="D354">
        <v>4</v>
      </c>
      <c r="E354" s="1" t="s">
        <v>12</v>
      </c>
      <c r="F354" s="1" t="s">
        <v>13</v>
      </c>
      <c r="G354" s="3">
        <v>0.98541666666666661</v>
      </c>
      <c r="H354" s="3">
        <v>0.32569444444444451</v>
      </c>
      <c r="I354">
        <v>491</v>
      </c>
      <c r="J354">
        <v>8.1833333333333336</v>
      </c>
      <c r="K354" t="b">
        <v>1</v>
      </c>
      <c r="L354" s="6">
        <v>0.95112016293279023</v>
      </c>
      <c r="M354" s="6">
        <v>4.2769857433808553E-2</v>
      </c>
      <c r="N354" s="6">
        <v>0.03</v>
      </c>
    </row>
    <row r="355" spans="1:14" x14ac:dyDescent="0.25">
      <c r="A355">
        <v>11557855778</v>
      </c>
      <c r="B355">
        <v>4020332650</v>
      </c>
      <c r="C355" s="2">
        <v>42495</v>
      </c>
      <c r="D355">
        <v>5</v>
      </c>
      <c r="E355" s="1" t="s">
        <v>13</v>
      </c>
      <c r="F355" s="1" t="s">
        <v>13</v>
      </c>
      <c r="G355" s="3">
        <v>2.4999999999999911E-2</v>
      </c>
      <c r="H355" s="3">
        <v>0.19652777777777786</v>
      </c>
      <c r="I355">
        <v>248</v>
      </c>
      <c r="J355">
        <v>4.1333333333333337</v>
      </c>
      <c r="K355" t="b">
        <v>0</v>
      </c>
      <c r="L355" s="6">
        <v>0.91129032258064513</v>
      </c>
      <c r="M355" s="6">
        <v>7.2580645161290341E-2</v>
      </c>
      <c r="N355" s="6">
        <v>0.04</v>
      </c>
    </row>
    <row r="356" spans="1:14" x14ac:dyDescent="0.25">
      <c r="A356">
        <v>11558506197</v>
      </c>
      <c r="B356">
        <v>4445114986</v>
      </c>
      <c r="C356" s="2">
        <v>42495</v>
      </c>
      <c r="D356">
        <v>5</v>
      </c>
      <c r="E356" s="1" t="s">
        <v>13</v>
      </c>
      <c r="F356" s="1" t="s">
        <v>13</v>
      </c>
      <c r="G356" s="3">
        <v>5.8333333333333348E-2</v>
      </c>
      <c r="H356" s="3">
        <v>0.29722222222222228</v>
      </c>
      <c r="I356">
        <v>345</v>
      </c>
      <c r="J356">
        <v>5.75</v>
      </c>
      <c r="K356" t="b">
        <v>0</v>
      </c>
      <c r="L356" s="6">
        <v>0.90434782608695652</v>
      </c>
      <c r="M356" s="6">
        <v>7.2463768115942032E-2</v>
      </c>
      <c r="N356" s="6">
        <v>0.08</v>
      </c>
    </row>
    <row r="357" spans="1:14" x14ac:dyDescent="0.25">
      <c r="A357">
        <v>11560009515</v>
      </c>
      <c r="B357">
        <v>5577150313</v>
      </c>
      <c r="C357" s="2">
        <v>42492</v>
      </c>
      <c r="D357">
        <v>2</v>
      </c>
      <c r="E357" s="1" t="s">
        <v>17</v>
      </c>
      <c r="F357" s="1" t="s">
        <v>17</v>
      </c>
      <c r="G357" s="3">
        <v>0.8954861111111112</v>
      </c>
      <c r="H357" s="3">
        <v>0.96770833333333339</v>
      </c>
      <c r="I357">
        <v>105</v>
      </c>
      <c r="J357">
        <v>1.75</v>
      </c>
      <c r="K357" t="b">
        <v>0</v>
      </c>
      <c r="L357" s="6">
        <v>0.89523809523809539</v>
      </c>
      <c r="M357" s="6">
        <v>5.7142857142857141E-2</v>
      </c>
      <c r="N357" s="6">
        <v>0.05</v>
      </c>
    </row>
    <row r="358" spans="1:14" x14ac:dyDescent="0.25">
      <c r="A358">
        <v>11560009516</v>
      </c>
      <c r="B358">
        <v>5577150313</v>
      </c>
      <c r="C358" s="2">
        <v>42493</v>
      </c>
      <c r="D358">
        <v>3</v>
      </c>
      <c r="E358" s="1" t="s">
        <v>11</v>
      </c>
      <c r="F358" s="1" t="s">
        <v>11</v>
      </c>
      <c r="G358" s="3">
        <v>0.51770833333333344</v>
      </c>
      <c r="H358" s="3">
        <v>0.89409722222222232</v>
      </c>
      <c r="I358">
        <v>543</v>
      </c>
      <c r="J358">
        <v>9.0500000000000007</v>
      </c>
      <c r="K358" t="b">
        <v>0</v>
      </c>
      <c r="L358" s="6">
        <v>0.9355432780847146</v>
      </c>
      <c r="M358" s="6">
        <v>6.2615101289134445E-2</v>
      </c>
      <c r="N358" s="6">
        <v>0.01</v>
      </c>
    </row>
    <row r="359" spans="1:14" x14ac:dyDescent="0.25">
      <c r="A359">
        <v>11560009517</v>
      </c>
      <c r="B359">
        <v>5577150313</v>
      </c>
      <c r="C359" s="2">
        <v>42494</v>
      </c>
      <c r="D359">
        <v>4</v>
      </c>
      <c r="E359" s="1" t="s">
        <v>12</v>
      </c>
      <c r="F359" s="1" t="s">
        <v>12</v>
      </c>
      <c r="G359" s="3">
        <v>0.4375</v>
      </c>
      <c r="H359" s="3">
        <v>0.87708333333333344</v>
      </c>
      <c r="I359">
        <v>634</v>
      </c>
      <c r="J359">
        <v>10.566666666666666</v>
      </c>
      <c r="K359" t="b">
        <v>0</v>
      </c>
      <c r="L359" s="6">
        <v>0.95110410094637221</v>
      </c>
      <c r="M359" s="6">
        <v>4.2586750788643539E-2</v>
      </c>
      <c r="N359" s="6">
        <v>0.04</v>
      </c>
    </row>
    <row r="360" spans="1:14" x14ac:dyDescent="0.25">
      <c r="A360">
        <v>11560045925</v>
      </c>
      <c r="B360">
        <v>4445114986</v>
      </c>
      <c r="C360" s="2">
        <v>42495</v>
      </c>
      <c r="D360">
        <v>5</v>
      </c>
      <c r="E360" s="1" t="s">
        <v>13</v>
      </c>
      <c r="F360" s="1" t="s">
        <v>13</v>
      </c>
      <c r="G360" s="3">
        <v>0.359375</v>
      </c>
      <c r="H360" s="3">
        <v>0.47534722222222214</v>
      </c>
      <c r="I360">
        <v>168</v>
      </c>
      <c r="J360">
        <v>2.8</v>
      </c>
      <c r="K360" t="b">
        <v>0</v>
      </c>
      <c r="L360" s="6">
        <v>0.8928571428571429</v>
      </c>
      <c r="M360" s="6">
        <v>0.10119047619047621</v>
      </c>
      <c r="N360" s="6">
        <v>0.01</v>
      </c>
    </row>
    <row r="361" spans="1:14" x14ac:dyDescent="0.25">
      <c r="A361">
        <v>11562080784</v>
      </c>
      <c r="B361">
        <v>5553957443</v>
      </c>
      <c r="C361" s="2">
        <v>42492</v>
      </c>
      <c r="D361">
        <v>2</v>
      </c>
      <c r="E361" s="1" t="s">
        <v>17</v>
      </c>
      <c r="F361" s="1" t="s">
        <v>11</v>
      </c>
      <c r="G361" s="3">
        <v>0.92881944444444442</v>
      </c>
      <c r="H361" s="3">
        <v>0.2260416666666667</v>
      </c>
      <c r="I361">
        <v>429</v>
      </c>
      <c r="J361">
        <v>7.15</v>
      </c>
      <c r="K361" t="b">
        <v>1</v>
      </c>
      <c r="L361" s="6">
        <v>0.88578088578088576</v>
      </c>
      <c r="M361" s="6">
        <v>0.10722610722610725</v>
      </c>
      <c r="N361" s="6">
        <v>0.03</v>
      </c>
    </row>
    <row r="362" spans="1:14" x14ac:dyDescent="0.25">
      <c r="A362">
        <v>11562080785</v>
      </c>
      <c r="B362">
        <v>5553957443</v>
      </c>
      <c r="C362" s="2">
        <v>42494</v>
      </c>
      <c r="D362">
        <v>4</v>
      </c>
      <c r="E362" s="1" t="s">
        <v>12</v>
      </c>
      <c r="F362" s="1" t="s">
        <v>12</v>
      </c>
      <c r="G362" s="3">
        <v>2.1180555555555536E-2</v>
      </c>
      <c r="H362" s="3">
        <v>0.34687500000000004</v>
      </c>
      <c r="I362">
        <v>470</v>
      </c>
      <c r="J362">
        <v>7.833333333333333</v>
      </c>
      <c r="K362" t="b">
        <v>0</v>
      </c>
      <c r="L362" s="6">
        <v>0.95106382978723403</v>
      </c>
      <c r="M362" s="6">
        <v>4.2553191489361701E-2</v>
      </c>
      <c r="N362" s="6">
        <v>0.03</v>
      </c>
    </row>
    <row r="363" spans="1:14" x14ac:dyDescent="0.25">
      <c r="A363">
        <v>11562080786</v>
      </c>
      <c r="B363">
        <v>5553957443</v>
      </c>
      <c r="C363" s="2">
        <v>42494</v>
      </c>
      <c r="D363">
        <v>4</v>
      </c>
      <c r="E363" s="1" t="s">
        <v>12</v>
      </c>
      <c r="F363" s="1" t="s">
        <v>13</v>
      </c>
      <c r="G363" s="3">
        <v>0.93402777777777768</v>
      </c>
      <c r="H363" s="3">
        <v>0.25555555555555554</v>
      </c>
      <c r="I363">
        <v>464</v>
      </c>
      <c r="J363">
        <v>7.7333333333333334</v>
      </c>
      <c r="K363" t="b">
        <v>1</v>
      </c>
      <c r="L363" s="6">
        <v>0.90301724137931039</v>
      </c>
      <c r="M363" s="6">
        <v>8.4051724137931036E-2</v>
      </c>
      <c r="N363" s="6">
        <v>0.06</v>
      </c>
    </row>
    <row r="364" spans="1:14" x14ac:dyDescent="0.25">
      <c r="A364">
        <v>11562534134</v>
      </c>
      <c r="B364">
        <v>4702921684</v>
      </c>
      <c r="C364" s="2">
        <v>42494</v>
      </c>
      <c r="D364">
        <v>4</v>
      </c>
      <c r="E364" s="1" t="s">
        <v>12</v>
      </c>
      <c r="F364" s="1" t="s">
        <v>13</v>
      </c>
      <c r="G364" s="3">
        <v>0.95</v>
      </c>
      <c r="H364" s="3">
        <v>0.24652777777777768</v>
      </c>
      <c r="I364">
        <v>428</v>
      </c>
      <c r="J364">
        <v>7.1333333333333337</v>
      </c>
      <c r="K364" t="b">
        <v>1</v>
      </c>
      <c r="L364" s="6">
        <v>0.96728971962616828</v>
      </c>
      <c r="M364" s="6">
        <v>2.5700934579439252E-2</v>
      </c>
      <c r="N364" s="6">
        <v>0.03</v>
      </c>
    </row>
    <row r="365" spans="1:14" x14ac:dyDescent="0.25">
      <c r="A365">
        <v>11562571546</v>
      </c>
      <c r="B365">
        <v>1503960366</v>
      </c>
      <c r="C365" s="2">
        <v>42495</v>
      </c>
      <c r="D365">
        <v>5</v>
      </c>
      <c r="E365" s="1" t="s">
        <v>13</v>
      </c>
      <c r="F365" s="1" t="s">
        <v>13</v>
      </c>
      <c r="G365" s="3">
        <v>0.17812500000000009</v>
      </c>
      <c r="H365" s="3">
        <v>0.36076388888888888</v>
      </c>
      <c r="I365">
        <v>264</v>
      </c>
      <c r="J365">
        <v>4.4000000000000004</v>
      </c>
      <c r="K365" t="b">
        <v>0</v>
      </c>
      <c r="L365" s="6">
        <v>0.93560606060606044</v>
      </c>
      <c r="M365" s="6">
        <v>6.0606060606060608E-2</v>
      </c>
      <c r="N365" s="6">
        <v>0.01</v>
      </c>
    </row>
    <row r="366" spans="1:14" x14ac:dyDescent="0.25">
      <c r="A366">
        <v>11564567481</v>
      </c>
      <c r="B366">
        <v>2026352035</v>
      </c>
      <c r="C366" s="2">
        <v>42495</v>
      </c>
      <c r="D366">
        <v>5</v>
      </c>
      <c r="E366" s="1" t="s">
        <v>13</v>
      </c>
      <c r="F366" s="1" t="s">
        <v>14</v>
      </c>
      <c r="G366" s="3">
        <v>0.88923611111111112</v>
      </c>
      <c r="H366" s="3">
        <v>0.26909722222222232</v>
      </c>
      <c r="I366">
        <v>548</v>
      </c>
      <c r="J366">
        <v>9.1333333333333329</v>
      </c>
      <c r="K366" t="b">
        <v>1</v>
      </c>
      <c r="L366" s="6">
        <v>0.95620437956204385</v>
      </c>
      <c r="M366" s="6">
        <v>4.1970802919708027E-2</v>
      </c>
      <c r="N366" s="6">
        <v>0.01</v>
      </c>
    </row>
    <row r="367" spans="1:14" x14ac:dyDescent="0.25">
      <c r="A367">
        <v>11564797317</v>
      </c>
      <c r="B367">
        <v>6962181067</v>
      </c>
      <c r="C367" s="2">
        <v>42495</v>
      </c>
      <c r="D367">
        <v>5</v>
      </c>
      <c r="E367" s="1" t="s">
        <v>13</v>
      </c>
      <c r="F367" s="1" t="s">
        <v>14</v>
      </c>
      <c r="G367" s="3">
        <v>0.9736111111111112</v>
      </c>
      <c r="H367" s="3">
        <v>0.29374999999999996</v>
      </c>
      <c r="I367">
        <v>462</v>
      </c>
      <c r="J367">
        <v>7.7</v>
      </c>
      <c r="K367" t="b">
        <v>1</v>
      </c>
      <c r="L367" s="6">
        <v>0.95887445887445888</v>
      </c>
      <c r="M367" s="6">
        <v>3.2467532467532464E-2</v>
      </c>
      <c r="N367" s="6">
        <v>0.04</v>
      </c>
    </row>
    <row r="368" spans="1:14" x14ac:dyDescent="0.25">
      <c r="A368">
        <v>11565147460</v>
      </c>
      <c r="B368">
        <v>8378563200</v>
      </c>
      <c r="C368" s="2">
        <v>42495</v>
      </c>
      <c r="D368">
        <v>5</v>
      </c>
      <c r="E368" s="1" t="s">
        <v>13</v>
      </c>
      <c r="F368" s="1" t="s">
        <v>14</v>
      </c>
      <c r="G368" s="3">
        <v>0.90694444444444455</v>
      </c>
      <c r="H368" s="3">
        <v>0.15277777777777768</v>
      </c>
      <c r="I368">
        <v>355</v>
      </c>
      <c r="J368">
        <v>5.916666666666667</v>
      </c>
      <c r="K368" t="b">
        <v>1</v>
      </c>
      <c r="L368" s="6">
        <v>0.90985915492957747</v>
      </c>
      <c r="M368" s="6">
        <v>6.4788732394366194E-2</v>
      </c>
      <c r="N368" s="6">
        <v>0.09</v>
      </c>
    </row>
    <row r="369" spans="1:14" x14ac:dyDescent="0.25">
      <c r="A369">
        <v>11565366899</v>
      </c>
      <c r="B369">
        <v>4388161847</v>
      </c>
      <c r="C369" s="2">
        <v>42491</v>
      </c>
      <c r="D369">
        <v>1</v>
      </c>
      <c r="E369" s="1" t="s">
        <v>16</v>
      </c>
      <c r="F369" s="1" t="s">
        <v>17</v>
      </c>
      <c r="G369" s="3">
        <v>0.92222222222222228</v>
      </c>
      <c r="H369" s="3">
        <v>1.1111111111111072E-2</v>
      </c>
      <c r="I369">
        <v>129</v>
      </c>
      <c r="J369">
        <v>2.15</v>
      </c>
      <c r="K369" t="b">
        <v>1</v>
      </c>
      <c r="L369" s="6">
        <v>0.94573643410852715</v>
      </c>
      <c r="M369" s="6">
        <v>1.5503875968992248E-2</v>
      </c>
      <c r="N369" s="6">
        <v>0.05</v>
      </c>
    </row>
    <row r="370" spans="1:14" x14ac:dyDescent="0.25">
      <c r="A370">
        <v>11565366900</v>
      </c>
      <c r="B370">
        <v>4388161847</v>
      </c>
      <c r="C370" s="2">
        <v>42492</v>
      </c>
      <c r="D370">
        <v>2</v>
      </c>
      <c r="E370" s="1" t="s">
        <v>17</v>
      </c>
      <c r="F370" s="1" t="s">
        <v>17</v>
      </c>
      <c r="G370" s="3">
        <v>6.8055555555555536E-2</v>
      </c>
      <c r="H370" s="3">
        <v>0.23888888888888893</v>
      </c>
      <c r="I370">
        <v>247</v>
      </c>
      <c r="J370">
        <v>4.1166666666666663</v>
      </c>
      <c r="K370" t="b">
        <v>0</v>
      </c>
      <c r="L370" s="6">
        <v>0.99595141700404843</v>
      </c>
      <c r="M370" s="6">
        <v>4.048582995951417E-3</v>
      </c>
      <c r="N370" s="6">
        <v>0</v>
      </c>
    </row>
    <row r="371" spans="1:14" x14ac:dyDescent="0.25">
      <c r="A371">
        <v>11565366901</v>
      </c>
      <c r="B371">
        <v>4388161847</v>
      </c>
      <c r="C371" s="2">
        <v>42493</v>
      </c>
      <c r="D371">
        <v>3</v>
      </c>
      <c r="E371" s="1" t="s">
        <v>11</v>
      </c>
      <c r="F371" s="1" t="s">
        <v>12</v>
      </c>
      <c r="G371" s="3">
        <v>0.92083333333333339</v>
      </c>
      <c r="H371" s="3">
        <v>0.20763888888888893</v>
      </c>
      <c r="I371">
        <v>414</v>
      </c>
      <c r="J371">
        <v>6.9</v>
      </c>
      <c r="K371" t="b">
        <v>1</v>
      </c>
      <c r="L371" s="6">
        <v>0.94202898550724645</v>
      </c>
      <c r="M371" s="6">
        <v>5.0724637681159424E-2</v>
      </c>
      <c r="N371" s="6">
        <v>0.03</v>
      </c>
    </row>
    <row r="372" spans="1:14" x14ac:dyDescent="0.25">
      <c r="A372">
        <v>11565366902</v>
      </c>
      <c r="B372">
        <v>4388161847</v>
      </c>
      <c r="C372" s="2">
        <v>42494</v>
      </c>
      <c r="D372">
        <v>4</v>
      </c>
      <c r="E372" s="1" t="s">
        <v>12</v>
      </c>
      <c r="F372" s="1" t="s">
        <v>13</v>
      </c>
      <c r="G372" s="3">
        <v>0.86041666666666661</v>
      </c>
      <c r="H372" s="3">
        <v>0.20347222222222228</v>
      </c>
      <c r="I372">
        <v>495</v>
      </c>
      <c r="J372">
        <v>8.25</v>
      </c>
      <c r="K372" t="b">
        <v>1</v>
      </c>
      <c r="L372" s="6">
        <v>0.95151515151515154</v>
      </c>
      <c r="M372" s="6">
        <v>3.6363636363636362E-2</v>
      </c>
      <c r="N372" s="6">
        <v>0.06</v>
      </c>
    </row>
    <row r="373" spans="1:14" x14ac:dyDescent="0.25">
      <c r="A373">
        <v>11566566371</v>
      </c>
      <c r="B373">
        <v>4702921684</v>
      </c>
      <c r="C373" s="2">
        <v>42495</v>
      </c>
      <c r="D373">
        <v>5</v>
      </c>
      <c r="E373" s="1" t="s">
        <v>13</v>
      </c>
      <c r="F373" s="1" t="s">
        <v>14</v>
      </c>
      <c r="G373" s="3">
        <v>0.94097222222222232</v>
      </c>
      <c r="H373" s="3">
        <v>0.25208333333333344</v>
      </c>
      <c r="I373">
        <v>449</v>
      </c>
      <c r="J373">
        <v>7.4833333333333334</v>
      </c>
      <c r="K373" t="b">
        <v>1</v>
      </c>
      <c r="L373" s="6">
        <v>0.89977728285077951</v>
      </c>
      <c r="M373" s="6">
        <v>8.6859688195991089E-2</v>
      </c>
      <c r="N373" s="6">
        <v>0.06</v>
      </c>
    </row>
    <row r="374" spans="1:14" x14ac:dyDescent="0.25">
      <c r="A374">
        <v>11567082662</v>
      </c>
      <c r="B374">
        <v>4445114986</v>
      </c>
      <c r="C374" s="2">
        <v>42496</v>
      </c>
      <c r="D374">
        <v>6</v>
      </c>
      <c r="E374" s="1" t="s">
        <v>14</v>
      </c>
      <c r="F374" s="1" t="s">
        <v>14</v>
      </c>
      <c r="G374" s="3">
        <v>9.5833333333333437E-2</v>
      </c>
      <c r="H374" s="3">
        <v>0.29722222222222228</v>
      </c>
      <c r="I374">
        <v>291</v>
      </c>
      <c r="J374">
        <v>4.8499999999999996</v>
      </c>
      <c r="K374" t="b">
        <v>0</v>
      </c>
      <c r="L374" s="6">
        <v>0.9415807560137458</v>
      </c>
      <c r="M374" s="6">
        <v>4.4673539518900345E-2</v>
      </c>
      <c r="N374" s="6">
        <v>0.04</v>
      </c>
    </row>
    <row r="375" spans="1:14" x14ac:dyDescent="0.25">
      <c r="A375">
        <v>11567152284</v>
      </c>
      <c r="B375">
        <v>7086361926</v>
      </c>
      <c r="C375" s="2">
        <v>42496</v>
      </c>
      <c r="D375">
        <v>6</v>
      </c>
      <c r="E375" s="1" t="s">
        <v>14</v>
      </c>
      <c r="F375" s="1" t="s">
        <v>14</v>
      </c>
      <c r="G375" s="3">
        <v>5.2083333333333259E-2</v>
      </c>
      <c r="H375" s="3">
        <v>0.28263888888888888</v>
      </c>
      <c r="I375">
        <v>333</v>
      </c>
      <c r="J375">
        <v>5.55</v>
      </c>
      <c r="K375" t="b">
        <v>0</v>
      </c>
      <c r="L375" s="6">
        <v>0.96696696696696693</v>
      </c>
      <c r="M375" s="6">
        <v>3.003003003003003E-2</v>
      </c>
      <c r="N375" s="6">
        <v>0.01</v>
      </c>
    </row>
    <row r="376" spans="1:14" x14ac:dyDescent="0.25">
      <c r="A376">
        <v>11567979417</v>
      </c>
      <c r="B376">
        <v>4445114986</v>
      </c>
      <c r="C376" s="2">
        <v>42496</v>
      </c>
      <c r="D376">
        <v>6</v>
      </c>
      <c r="E376" s="1" t="s">
        <v>14</v>
      </c>
      <c r="F376" s="1" t="s">
        <v>14</v>
      </c>
      <c r="G376" s="3">
        <v>0.3822916666666667</v>
      </c>
      <c r="H376" s="3">
        <v>0.45868055555555554</v>
      </c>
      <c r="I376">
        <v>111</v>
      </c>
      <c r="J376">
        <v>1.85</v>
      </c>
      <c r="K376" t="b">
        <v>0</v>
      </c>
      <c r="L376" s="6">
        <v>0.90090090090090091</v>
      </c>
      <c r="M376" s="6">
        <v>9.0090090090090086E-2</v>
      </c>
      <c r="N376" s="6">
        <v>0.01</v>
      </c>
    </row>
    <row r="377" spans="1:14" x14ac:dyDescent="0.25">
      <c r="A377">
        <v>11568062398</v>
      </c>
      <c r="B377">
        <v>5553957443</v>
      </c>
      <c r="C377" s="2">
        <v>42495</v>
      </c>
      <c r="D377">
        <v>5</v>
      </c>
      <c r="E377" s="1" t="s">
        <v>13</v>
      </c>
      <c r="F377" s="1" t="s">
        <v>14</v>
      </c>
      <c r="G377" s="3">
        <v>0.95520833333333344</v>
      </c>
      <c r="H377" s="3">
        <v>0.25590277777777781</v>
      </c>
      <c r="I377">
        <v>434</v>
      </c>
      <c r="J377">
        <v>7.2333333333333334</v>
      </c>
      <c r="K377" t="b">
        <v>1</v>
      </c>
      <c r="L377" s="6">
        <v>0.92165898617511521</v>
      </c>
      <c r="M377" s="6">
        <v>6.4516129032258063E-2</v>
      </c>
      <c r="N377" s="6">
        <v>0.06</v>
      </c>
    </row>
    <row r="378" spans="1:14" x14ac:dyDescent="0.25">
      <c r="A378">
        <v>11568340140</v>
      </c>
      <c r="B378">
        <v>5577150313</v>
      </c>
      <c r="C378" s="2">
        <v>42495</v>
      </c>
      <c r="D378">
        <v>5</v>
      </c>
      <c r="E378" s="1" t="s">
        <v>13</v>
      </c>
      <c r="F378" s="1" t="s">
        <v>13</v>
      </c>
      <c r="G378" s="3">
        <v>0.54305555555555562</v>
      </c>
      <c r="H378" s="3">
        <v>0.59652777777777777</v>
      </c>
      <c r="I378">
        <v>78</v>
      </c>
      <c r="J378">
        <v>1.3</v>
      </c>
      <c r="K378" t="b">
        <v>0</v>
      </c>
      <c r="L378" s="6">
        <v>0.94871794871794868</v>
      </c>
      <c r="M378" s="6">
        <v>1.282051282051282E-2</v>
      </c>
      <c r="N378" s="6">
        <v>0.03</v>
      </c>
    </row>
    <row r="379" spans="1:14" x14ac:dyDescent="0.25">
      <c r="A379">
        <v>11568765044</v>
      </c>
      <c r="B379">
        <v>6117666160</v>
      </c>
      <c r="C379" s="2">
        <v>42494</v>
      </c>
      <c r="D379">
        <v>4</v>
      </c>
      <c r="E379" s="1" t="s">
        <v>12</v>
      </c>
      <c r="F379" s="1" t="s">
        <v>13</v>
      </c>
      <c r="G379" s="3">
        <v>0.99652777777777768</v>
      </c>
      <c r="H379" s="3">
        <v>0.28402777777777777</v>
      </c>
      <c r="I379">
        <v>415</v>
      </c>
      <c r="J379">
        <v>6.916666666666667</v>
      </c>
      <c r="K379" t="b">
        <v>1</v>
      </c>
      <c r="L379" s="6">
        <v>0.944578313253012</v>
      </c>
      <c r="M379" s="6">
        <v>4.5783132530120479E-2</v>
      </c>
      <c r="N379" s="6">
        <v>0.04</v>
      </c>
    </row>
    <row r="380" spans="1:14" x14ac:dyDescent="0.25">
      <c r="A380">
        <v>11568765045</v>
      </c>
      <c r="B380">
        <v>6117666160</v>
      </c>
      <c r="C380" s="2">
        <v>42495</v>
      </c>
      <c r="D380">
        <v>5</v>
      </c>
      <c r="E380" s="1" t="s">
        <v>13</v>
      </c>
      <c r="F380" s="1" t="s">
        <v>14</v>
      </c>
      <c r="G380" s="3">
        <v>0.95590277777777777</v>
      </c>
      <c r="H380" s="3">
        <v>0.38090277777777781</v>
      </c>
      <c r="I380">
        <v>613</v>
      </c>
      <c r="J380">
        <v>10.216666666666667</v>
      </c>
      <c r="K380" t="b">
        <v>1</v>
      </c>
      <c r="L380" s="6">
        <v>0.9510603588907014</v>
      </c>
      <c r="M380" s="6">
        <v>4.2414355628058731E-2</v>
      </c>
      <c r="N380" s="6">
        <v>0.04</v>
      </c>
    </row>
    <row r="381" spans="1:14" x14ac:dyDescent="0.25">
      <c r="A381">
        <v>11568765046</v>
      </c>
      <c r="B381">
        <v>6117666160</v>
      </c>
      <c r="C381" s="2">
        <v>42496</v>
      </c>
      <c r="D381">
        <v>6</v>
      </c>
      <c r="E381" s="1" t="s">
        <v>14</v>
      </c>
      <c r="F381" s="1" t="s">
        <v>14</v>
      </c>
      <c r="G381" s="3">
        <v>0.56527777777777777</v>
      </c>
      <c r="H381" s="3">
        <v>0.62361111111111112</v>
      </c>
      <c r="I381">
        <v>85</v>
      </c>
      <c r="J381">
        <v>1.4166666666666667</v>
      </c>
      <c r="K381" t="b">
        <v>0</v>
      </c>
      <c r="L381" s="6">
        <v>0.88235294117647056</v>
      </c>
      <c r="M381" s="6">
        <v>0.10588235294117648</v>
      </c>
      <c r="N381" s="6">
        <v>0.01</v>
      </c>
    </row>
    <row r="382" spans="1:14" x14ac:dyDescent="0.25">
      <c r="A382">
        <v>11569709241</v>
      </c>
      <c r="B382">
        <v>1503960366</v>
      </c>
      <c r="C382" s="2">
        <v>42496</v>
      </c>
      <c r="D382">
        <v>6</v>
      </c>
      <c r="E382" s="1" t="s">
        <v>14</v>
      </c>
      <c r="F382" s="1" t="s">
        <v>14</v>
      </c>
      <c r="G382" s="3">
        <v>0.1010416666666667</v>
      </c>
      <c r="H382" s="3">
        <v>0.35520833333333335</v>
      </c>
      <c r="I382">
        <v>367</v>
      </c>
      <c r="J382">
        <v>6.1166666666666663</v>
      </c>
      <c r="K382" t="b">
        <v>0</v>
      </c>
      <c r="L382" s="6">
        <v>0.91008174386920981</v>
      </c>
      <c r="M382" s="6">
        <v>8.4468664850136238E-2</v>
      </c>
      <c r="N382" s="6">
        <v>0.02</v>
      </c>
    </row>
    <row r="383" spans="1:14" x14ac:dyDescent="0.25">
      <c r="A383">
        <v>11571001413</v>
      </c>
      <c r="B383">
        <v>2026352035</v>
      </c>
      <c r="C383" s="2">
        <v>42496</v>
      </c>
      <c r="D383">
        <v>6</v>
      </c>
      <c r="E383" s="1" t="s">
        <v>14</v>
      </c>
      <c r="F383" s="1" t="s">
        <v>15</v>
      </c>
      <c r="G383" s="3">
        <v>0.890625</v>
      </c>
      <c r="H383" s="3">
        <v>0.25173611111111116</v>
      </c>
      <c r="I383">
        <v>521</v>
      </c>
      <c r="J383">
        <v>8.6833333333333336</v>
      </c>
      <c r="K383" t="b">
        <v>1</v>
      </c>
      <c r="L383" s="6">
        <v>0.98080614203454897</v>
      </c>
      <c r="M383" s="6">
        <v>1.7274472168905951E-2</v>
      </c>
      <c r="N383" s="6">
        <v>0.01</v>
      </c>
    </row>
    <row r="384" spans="1:14" x14ac:dyDescent="0.25">
      <c r="A384">
        <v>11572172742</v>
      </c>
      <c r="B384">
        <v>4445114986</v>
      </c>
      <c r="C384" s="2">
        <v>42497</v>
      </c>
      <c r="D384">
        <v>7</v>
      </c>
      <c r="E384" s="1" t="s">
        <v>15</v>
      </c>
      <c r="F384" s="1" t="s">
        <v>15</v>
      </c>
      <c r="G384" s="3">
        <v>0.11979166666666674</v>
      </c>
      <c r="H384" s="3">
        <v>0.30312500000000009</v>
      </c>
      <c r="I384">
        <v>265</v>
      </c>
      <c r="J384">
        <v>4.416666666666667</v>
      </c>
      <c r="K384" t="b">
        <v>0</v>
      </c>
      <c r="L384" s="6">
        <v>0.90566037735849059</v>
      </c>
      <c r="M384" s="6">
        <v>5.6603773584905662E-2</v>
      </c>
      <c r="N384" s="6">
        <v>0.1</v>
      </c>
    </row>
    <row r="385" spans="1:14" x14ac:dyDescent="0.25">
      <c r="A385">
        <v>11572402930</v>
      </c>
      <c r="B385">
        <v>6962181067</v>
      </c>
      <c r="C385" s="2">
        <v>42497</v>
      </c>
      <c r="D385">
        <v>7</v>
      </c>
      <c r="E385" s="1" t="s">
        <v>15</v>
      </c>
      <c r="F385" s="1" t="s">
        <v>15</v>
      </c>
      <c r="G385" s="3">
        <v>0.1322916666666667</v>
      </c>
      <c r="H385" s="3">
        <v>0.36354166666666665</v>
      </c>
      <c r="I385">
        <v>334</v>
      </c>
      <c r="J385">
        <v>5.5666666666666664</v>
      </c>
      <c r="K385" t="b">
        <v>0</v>
      </c>
      <c r="L385" s="6">
        <v>0.89221556886227549</v>
      </c>
      <c r="M385" s="6">
        <v>7.4850299401197598E-2</v>
      </c>
      <c r="N385" s="6">
        <v>0.11</v>
      </c>
    </row>
    <row r="386" spans="1:14" x14ac:dyDescent="0.25">
      <c r="A386">
        <v>11572868794</v>
      </c>
      <c r="B386">
        <v>4388161847</v>
      </c>
      <c r="C386" s="2">
        <v>42497</v>
      </c>
      <c r="D386">
        <v>7</v>
      </c>
      <c r="E386" s="1" t="s">
        <v>15</v>
      </c>
      <c r="F386" s="1" t="s">
        <v>15</v>
      </c>
      <c r="G386" s="3">
        <v>2.083333333333437E-3</v>
      </c>
      <c r="H386" s="3">
        <v>0.34583333333333344</v>
      </c>
      <c r="I386">
        <v>496</v>
      </c>
      <c r="J386">
        <v>8.2666666666666675</v>
      </c>
      <c r="K386" t="b">
        <v>0</v>
      </c>
      <c r="L386" s="6">
        <v>0.95161290322580661</v>
      </c>
      <c r="M386" s="6">
        <v>4.8387096774193547E-2</v>
      </c>
      <c r="N386" s="6">
        <v>0</v>
      </c>
    </row>
    <row r="387" spans="1:14" x14ac:dyDescent="0.25">
      <c r="A387">
        <v>11572911643</v>
      </c>
      <c r="B387">
        <v>8378563200</v>
      </c>
      <c r="C387" s="2">
        <v>42496</v>
      </c>
      <c r="D387">
        <v>6</v>
      </c>
      <c r="E387" s="1" t="s">
        <v>14</v>
      </c>
      <c r="F387" s="1" t="s">
        <v>15</v>
      </c>
      <c r="G387" s="3">
        <v>0.90104166666666674</v>
      </c>
      <c r="H387" s="3">
        <v>7.5347222222222232E-2</v>
      </c>
      <c r="I387">
        <v>252</v>
      </c>
      <c r="J387">
        <v>4.2</v>
      </c>
      <c r="K387" t="b">
        <v>1</v>
      </c>
      <c r="L387" s="6">
        <v>0.90476190476190477</v>
      </c>
      <c r="M387" s="6">
        <v>7.9365079365079361E-2</v>
      </c>
      <c r="N387" s="6">
        <v>0.04</v>
      </c>
    </row>
    <row r="388" spans="1:14" x14ac:dyDescent="0.25">
      <c r="A388">
        <v>11572911644</v>
      </c>
      <c r="B388">
        <v>8378563200</v>
      </c>
      <c r="C388" s="2">
        <v>42497</v>
      </c>
      <c r="D388">
        <v>7</v>
      </c>
      <c r="E388" s="1" t="s">
        <v>15</v>
      </c>
      <c r="F388" s="1" t="s">
        <v>15</v>
      </c>
      <c r="G388" s="3">
        <v>0.17708333333333326</v>
      </c>
      <c r="H388" s="3">
        <v>0.35763888888888884</v>
      </c>
      <c r="I388">
        <v>261</v>
      </c>
      <c r="J388">
        <v>4.3499999999999996</v>
      </c>
      <c r="K388" t="b">
        <v>0</v>
      </c>
      <c r="L388" s="6">
        <v>0.88505747126436785</v>
      </c>
      <c r="M388" s="6">
        <v>7.662835249042145E-2</v>
      </c>
      <c r="N388" s="6">
        <v>0.1</v>
      </c>
    </row>
    <row r="389" spans="1:14" x14ac:dyDescent="0.25">
      <c r="A389">
        <v>11573168523</v>
      </c>
      <c r="B389">
        <v>4702921684</v>
      </c>
      <c r="C389" s="2">
        <v>42496</v>
      </c>
      <c r="D389">
        <v>6</v>
      </c>
      <c r="E389" s="1" t="s">
        <v>14</v>
      </c>
      <c r="F389" s="1" t="s">
        <v>15</v>
      </c>
      <c r="G389" s="3">
        <v>0.88194444444444442</v>
      </c>
      <c r="H389" s="3">
        <v>0.2583333333333333</v>
      </c>
      <c r="I389">
        <v>1086</v>
      </c>
      <c r="J389">
        <v>18.100000000000001</v>
      </c>
      <c r="K389" t="b">
        <v>1</v>
      </c>
      <c r="L389" s="6">
        <v>0.95764272559852681</v>
      </c>
      <c r="M389" s="6">
        <v>3.8674033149171269E-2</v>
      </c>
      <c r="N389" s="6">
        <v>0.04</v>
      </c>
    </row>
    <row r="390" spans="1:14" x14ac:dyDescent="0.25">
      <c r="A390">
        <v>11574341026</v>
      </c>
      <c r="B390">
        <v>7086361926</v>
      </c>
      <c r="C390" s="2">
        <v>42497</v>
      </c>
      <c r="D390">
        <v>7</v>
      </c>
      <c r="E390" s="1" t="s">
        <v>15</v>
      </c>
      <c r="F390" s="1" t="s">
        <v>15</v>
      </c>
      <c r="G390" s="3">
        <v>2.0138888888888928E-2</v>
      </c>
      <c r="H390" s="3">
        <v>0.39999999999999991</v>
      </c>
      <c r="I390">
        <v>548</v>
      </c>
      <c r="J390">
        <v>9.1333333333333329</v>
      </c>
      <c r="K390" t="b">
        <v>0</v>
      </c>
      <c r="L390" s="6">
        <v>0.96715328467153283</v>
      </c>
      <c r="M390" s="6">
        <v>3.1021897810218975E-2</v>
      </c>
      <c r="N390" s="6">
        <v>0.01</v>
      </c>
    </row>
    <row r="391" spans="1:14" x14ac:dyDescent="0.25">
      <c r="A391">
        <v>11575271293</v>
      </c>
      <c r="B391">
        <v>4319703577</v>
      </c>
      <c r="C391" s="2">
        <v>42495</v>
      </c>
      <c r="D391">
        <v>5</v>
      </c>
      <c r="E391" s="1" t="s">
        <v>13</v>
      </c>
      <c r="F391" s="1" t="s">
        <v>14</v>
      </c>
      <c r="G391" s="3">
        <v>0.93506944444444451</v>
      </c>
      <c r="H391" s="3">
        <v>0.27534722222222219</v>
      </c>
      <c r="I391">
        <v>491</v>
      </c>
      <c r="J391">
        <v>8.1833333333333336</v>
      </c>
      <c r="K391" t="b">
        <v>1</v>
      </c>
      <c r="L391" s="6">
        <v>0.91649694501018331</v>
      </c>
      <c r="M391" s="6">
        <v>7.128309572301425E-2</v>
      </c>
      <c r="N391" s="6">
        <v>0.06</v>
      </c>
    </row>
    <row r="392" spans="1:14" x14ac:dyDescent="0.25">
      <c r="A392">
        <v>11575271294</v>
      </c>
      <c r="B392">
        <v>4319703577</v>
      </c>
      <c r="C392" s="2">
        <v>42496</v>
      </c>
      <c r="D392">
        <v>6</v>
      </c>
      <c r="E392" s="1" t="s">
        <v>14</v>
      </c>
      <c r="F392" s="1" t="s">
        <v>15</v>
      </c>
      <c r="G392" s="3">
        <v>0.98611111111111116</v>
      </c>
      <c r="H392" s="3">
        <v>0.35347222222222219</v>
      </c>
      <c r="I392">
        <v>530</v>
      </c>
      <c r="J392">
        <v>8.8333333333333339</v>
      </c>
      <c r="K392" t="b">
        <v>1</v>
      </c>
      <c r="L392" s="6">
        <v>0.95660377358490556</v>
      </c>
      <c r="M392" s="6">
        <v>3.7735849056603779E-2</v>
      </c>
      <c r="N392" s="6">
        <v>0.03</v>
      </c>
    </row>
    <row r="393" spans="1:14" x14ac:dyDescent="0.25">
      <c r="A393">
        <v>11575932652</v>
      </c>
      <c r="B393">
        <v>4445114986</v>
      </c>
      <c r="C393" s="2">
        <v>42497</v>
      </c>
      <c r="D393">
        <v>7</v>
      </c>
      <c r="E393" s="1" t="s">
        <v>15</v>
      </c>
      <c r="F393" s="1" t="s">
        <v>15</v>
      </c>
      <c r="G393" s="3">
        <v>0.59513888888888888</v>
      </c>
      <c r="H393" s="3">
        <v>0.71319444444444446</v>
      </c>
      <c r="I393">
        <v>171</v>
      </c>
      <c r="J393">
        <v>2.85</v>
      </c>
      <c r="K393" t="b">
        <v>0</v>
      </c>
      <c r="L393" s="6">
        <v>0.94152046783625731</v>
      </c>
      <c r="M393" s="6">
        <v>5.2631578947368418E-2</v>
      </c>
      <c r="N393" s="6">
        <v>0.01</v>
      </c>
    </row>
    <row r="394" spans="1:14" x14ac:dyDescent="0.25">
      <c r="A394">
        <v>11576325621</v>
      </c>
      <c r="B394">
        <v>1503960366</v>
      </c>
      <c r="C394" s="2">
        <v>42497</v>
      </c>
      <c r="D394">
        <v>7</v>
      </c>
      <c r="E394" s="1" t="s">
        <v>15</v>
      </c>
      <c r="F394" s="1" t="s">
        <v>15</v>
      </c>
      <c r="G394" s="3">
        <v>0.11180555555555549</v>
      </c>
      <c r="H394" s="3">
        <v>0.35347222222222219</v>
      </c>
      <c r="I394">
        <v>349</v>
      </c>
      <c r="J394">
        <v>5.8166666666666664</v>
      </c>
      <c r="K394" t="b">
        <v>0</v>
      </c>
      <c r="L394" s="6">
        <v>0.94842406876790841</v>
      </c>
      <c r="M394" s="6">
        <v>4.584527220630373E-2</v>
      </c>
      <c r="N394" s="6">
        <v>0.02</v>
      </c>
    </row>
    <row r="395" spans="1:14" x14ac:dyDescent="0.25">
      <c r="A395">
        <v>11576380691</v>
      </c>
      <c r="B395">
        <v>3977333714</v>
      </c>
      <c r="C395" s="2">
        <v>42495</v>
      </c>
      <c r="D395">
        <v>5</v>
      </c>
      <c r="E395" s="1" t="s">
        <v>13</v>
      </c>
      <c r="F395" s="1" t="s">
        <v>13</v>
      </c>
      <c r="G395" s="3">
        <v>3.5416666666666652E-2</v>
      </c>
      <c r="H395" s="3">
        <v>0.36805555555555558</v>
      </c>
      <c r="I395">
        <v>480</v>
      </c>
      <c r="J395">
        <v>8</v>
      </c>
      <c r="K395" t="b">
        <v>0</v>
      </c>
      <c r="L395" s="6">
        <v>0.66249999999999998</v>
      </c>
      <c r="M395" s="6">
        <v>0.33333333333333331</v>
      </c>
      <c r="N395" s="6">
        <v>0.02</v>
      </c>
    </row>
    <row r="396" spans="1:14" x14ac:dyDescent="0.25">
      <c r="A396">
        <v>11576380692</v>
      </c>
      <c r="B396">
        <v>3977333714</v>
      </c>
      <c r="C396" s="2">
        <v>42496</v>
      </c>
      <c r="D396">
        <v>6</v>
      </c>
      <c r="E396" s="1" t="s">
        <v>14</v>
      </c>
      <c r="F396" s="1" t="s">
        <v>14</v>
      </c>
      <c r="G396" s="3">
        <v>2.7430555555555625E-2</v>
      </c>
      <c r="H396" s="3">
        <v>0.3822916666666667</v>
      </c>
      <c r="I396">
        <v>512</v>
      </c>
      <c r="J396">
        <v>8.5333333333333332</v>
      </c>
      <c r="K396" t="b">
        <v>0</v>
      </c>
      <c r="L396" s="6">
        <v>0.630859375</v>
      </c>
      <c r="M396" s="6">
        <v>0.357421875</v>
      </c>
      <c r="N396" s="6">
        <v>0.06</v>
      </c>
    </row>
    <row r="397" spans="1:14" x14ac:dyDescent="0.25">
      <c r="A397">
        <v>11576380694</v>
      </c>
      <c r="B397">
        <v>3977333714</v>
      </c>
      <c r="C397" s="2">
        <v>42497</v>
      </c>
      <c r="D397">
        <v>7</v>
      </c>
      <c r="E397" s="1" t="s">
        <v>15</v>
      </c>
      <c r="F397" s="1" t="s">
        <v>15</v>
      </c>
      <c r="G397" s="3">
        <v>4.6527777777777724E-2</v>
      </c>
      <c r="H397" s="3">
        <v>0.35347222222222219</v>
      </c>
      <c r="I397">
        <v>443</v>
      </c>
      <c r="J397">
        <v>7.3833333333333337</v>
      </c>
      <c r="K397" t="b">
        <v>0</v>
      </c>
      <c r="L397" s="6">
        <v>0.53498871331828446</v>
      </c>
      <c r="M397" s="6">
        <v>0.46275395033860051</v>
      </c>
      <c r="N397" s="6">
        <v>0.01</v>
      </c>
    </row>
    <row r="398" spans="1:14" x14ac:dyDescent="0.25">
      <c r="A398">
        <v>11576391252</v>
      </c>
      <c r="B398">
        <v>8053475328</v>
      </c>
      <c r="C398" s="2">
        <v>42497</v>
      </c>
      <c r="D398">
        <v>7</v>
      </c>
      <c r="E398" s="1" t="s">
        <v>15</v>
      </c>
      <c r="F398" s="1" t="s">
        <v>15</v>
      </c>
      <c r="G398" s="3">
        <v>0.82569444444444451</v>
      </c>
      <c r="H398" s="3">
        <v>0.87708333333333344</v>
      </c>
      <c r="I398">
        <v>75</v>
      </c>
      <c r="J398">
        <v>1.25</v>
      </c>
      <c r="K398" t="b">
        <v>0</v>
      </c>
      <c r="L398" s="6">
        <v>0.98666666666666669</v>
      </c>
      <c r="M398" s="6">
        <v>0</v>
      </c>
      <c r="N398" s="6">
        <v>0.01</v>
      </c>
    </row>
    <row r="399" spans="1:14" x14ac:dyDescent="0.25">
      <c r="A399">
        <v>11576509603</v>
      </c>
      <c r="B399">
        <v>6117666160</v>
      </c>
      <c r="C399" s="2">
        <v>42497</v>
      </c>
      <c r="D399">
        <v>7</v>
      </c>
      <c r="E399" s="1" t="s">
        <v>15</v>
      </c>
      <c r="F399" s="1" t="s">
        <v>15</v>
      </c>
      <c r="G399" s="3">
        <v>4.2361111111111072E-2</v>
      </c>
      <c r="H399" s="3">
        <v>0.32638888888888884</v>
      </c>
      <c r="I399">
        <v>410</v>
      </c>
      <c r="J399">
        <v>6.833333333333333</v>
      </c>
      <c r="K399" t="b">
        <v>0</v>
      </c>
      <c r="L399" s="6">
        <v>0.98536585365853668</v>
      </c>
      <c r="M399" s="6">
        <v>1.2195121951219513E-2</v>
      </c>
      <c r="N399" s="6">
        <v>0.01</v>
      </c>
    </row>
    <row r="400" spans="1:14" x14ac:dyDescent="0.25">
      <c r="A400">
        <v>11576509604</v>
      </c>
      <c r="B400">
        <v>6117666160</v>
      </c>
      <c r="C400" s="2">
        <v>42497</v>
      </c>
      <c r="D400">
        <v>7</v>
      </c>
      <c r="E400" s="1" t="s">
        <v>15</v>
      </c>
      <c r="F400" s="1" t="s">
        <v>15</v>
      </c>
      <c r="G400" s="3">
        <v>0.82013888888888897</v>
      </c>
      <c r="H400" s="3">
        <v>0.88680555555555562</v>
      </c>
      <c r="I400">
        <v>97</v>
      </c>
      <c r="J400">
        <v>1.6166666666666667</v>
      </c>
      <c r="K400" t="b">
        <v>0</v>
      </c>
      <c r="L400" s="6">
        <v>0.96907216494845361</v>
      </c>
      <c r="M400" s="6">
        <v>1.0309278350515464E-2</v>
      </c>
      <c r="N400" s="6">
        <v>0.02</v>
      </c>
    </row>
    <row r="401" spans="1:14" x14ac:dyDescent="0.25">
      <c r="A401">
        <v>11578350038</v>
      </c>
      <c r="B401">
        <v>2026352035</v>
      </c>
      <c r="C401" s="2">
        <v>42497</v>
      </c>
      <c r="D401">
        <v>7</v>
      </c>
      <c r="E401" s="1" t="s">
        <v>15</v>
      </c>
      <c r="F401" s="1" t="s">
        <v>16</v>
      </c>
      <c r="G401" s="3">
        <v>0.87361111111111112</v>
      </c>
      <c r="H401" s="3">
        <v>0.26736111111111116</v>
      </c>
      <c r="I401">
        <v>568</v>
      </c>
      <c r="J401">
        <v>9.4666666666666668</v>
      </c>
      <c r="K401" t="b">
        <v>1</v>
      </c>
      <c r="L401" s="6">
        <v>0.95246478873239437</v>
      </c>
      <c r="M401" s="6">
        <v>4.2253521126760563E-2</v>
      </c>
      <c r="N401" s="6">
        <v>0.03</v>
      </c>
    </row>
    <row r="402" spans="1:14" x14ac:dyDescent="0.25">
      <c r="A402">
        <v>11578970640</v>
      </c>
      <c r="B402">
        <v>8378563200</v>
      </c>
      <c r="C402" s="2">
        <v>42497</v>
      </c>
      <c r="D402">
        <v>7</v>
      </c>
      <c r="E402" s="1" t="s">
        <v>15</v>
      </c>
      <c r="F402" s="1" t="s">
        <v>16</v>
      </c>
      <c r="G402" s="3">
        <v>0.95763888888888893</v>
      </c>
      <c r="H402" s="3">
        <v>0.37777777777777777</v>
      </c>
      <c r="I402">
        <v>606</v>
      </c>
      <c r="J402">
        <v>10.1</v>
      </c>
      <c r="K402" t="b">
        <v>1</v>
      </c>
      <c r="L402" s="6">
        <v>0.91254125412541243</v>
      </c>
      <c r="M402" s="6">
        <v>6.7656765676567657E-2</v>
      </c>
      <c r="N402" s="6">
        <v>0.12</v>
      </c>
    </row>
    <row r="403" spans="1:14" x14ac:dyDescent="0.25">
      <c r="A403">
        <v>11579365841</v>
      </c>
      <c r="B403">
        <v>6962181067</v>
      </c>
      <c r="C403" s="2">
        <v>42497</v>
      </c>
      <c r="D403">
        <v>7</v>
      </c>
      <c r="E403" s="1" t="s">
        <v>15</v>
      </c>
      <c r="F403" s="1" t="s">
        <v>16</v>
      </c>
      <c r="G403" s="3">
        <v>0.9770833333333333</v>
      </c>
      <c r="H403" s="3">
        <v>0.37152777777777768</v>
      </c>
      <c r="I403">
        <v>569</v>
      </c>
      <c r="J403">
        <v>9.4833333333333325</v>
      </c>
      <c r="K403" t="b">
        <v>1</v>
      </c>
      <c r="L403" s="6">
        <v>0.95079086115992972</v>
      </c>
      <c r="M403" s="6">
        <v>3.8664323374340941E-2</v>
      </c>
      <c r="N403" s="6">
        <v>0.06</v>
      </c>
    </row>
    <row r="404" spans="1:14" x14ac:dyDescent="0.25">
      <c r="A404">
        <v>11580213577</v>
      </c>
      <c r="B404">
        <v>4388161847</v>
      </c>
      <c r="C404" s="2">
        <v>42498</v>
      </c>
      <c r="D404">
        <v>1</v>
      </c>
      <c r="E404" s="1" t="s">
        <v>16</v>
      </c>
      <c r="F404" s="1" t="s">
        <v>16</v>
      </c>
      <c r="G404" s="3">
        <v>4.2361111111111072E-2</v>
      </c>
      <c r="H404" s="3">
        <v>0.33749999999999991</v>
      </c>
      <c r="I404">
        <v>426</v>
      </c>
      <c r="J404">
        <v>7.1</v>
      </c>
      <c r="K404" t="b">
        <v>0</v>
      </c>
      <c r="L404" s="6">
        <v>0.99295774647887325</v>
      </c>
      <c r="M404" s="6">
        <v>7.0422535211267607E-3</v>
      </c>
      <c r="N404" s="6">
        <v>0</v>
      </c>
    </row>
    <row r="405" spans="1:14" x14ac:dyDescent="0.25">
      <c r="A405">
        <v>11580819425</v>
      </c>
      <c r="B405">
        <v>4558609924</v>
      </c>
      <c r="C405" s="2">
        <v>42497</v>
      </c>
      <c r="D405">
        <v>7</v>
      </c>
      <c r="E405" s="1" t="s">
        <v>15</v>
      </c>
      <c r="F405" s="1" t="s">
        <v>16</v>
      </c>
      <c r="G405" s="3">
        <v>0.96423611111111107</v>
      </c>
      <c r="H405" s="3">
        <v>5.6597222222222188E-2</v>
      </c>
      <c r="I405">
        <v>134</v>
      </c>
      <c r="J405">
        <v>2.2333333333333334</v>
      </c>
      <c r="K405" t="b">
        <v>1</v>
      </c>
      <c r="L405" s="6">
        <v>0.91791044776119413</v>
      </c>
      <c r="M405" s="6">
        <v>8.2089552238805971E-2</v>
      </c>
      <c r="N405" s="6">
        <v>0</v>
      </c>
    </row>
    <row r="406" spans="1:14" x14ac:dyDescent="0.25">
      <c r="A406">
        <v>11580968626</v>
      </c>
      <c r="B406">
        <v>4445114986</v>
      </c>
      <c r="C406" s="2">
        <v>42498</v>
      </c>
      <c r="D406">
        <v>1</v>
      </c>
      <c r="E406" s="1" t="s">
        <v>16</v>
      </c>
      <c r="F406" s="1" t="s">
        <v>16</v>
      </c>
      <c r="G406" s="3">
        <v>0.10694444444444451</v>
      </c>
      <c r="H406" s="3">
        <v>0.37777777777777777</v>
      </c>
      <c r="I406">
        <v>391</v>
      </c>
      <c r="J406">
        <v>6.5166666666666666</v>
      </c>
      <c r="K406" t="b">
        <v>0</v>
      </c>
      <c r="L406" s="6">
        <v>0.92327365728900257</v>
      </c>
      <c r="M406" s="6">
        <v>6.6496163682864456E-2</v>
      </c>
      <c r="N406" s="6">
        <v>0.04</v>
      </c>
    </row>
    <row r="407" spans="1:14" x14ac:dyDescent="0.25">
      <c r="A407">
        <v>11581172715</v>
      </c>
      <c r="B407">
        <v>7086361926</v>
      </c>
      <c r="C407" s="2">
        <v>42498</v>
      </c>
      <c r="D407">
        <v>1</v>
      </c>
      <c r="E407" s="1" t="s">
        <v>16</v>
      </c>
      <c r="F407" s="1" t="s">
        <v>16</v>
      </c>
      <c r="G407" s="3">
        <v>4.1666666666666519E-3</v>
      </c>
      <c r="H407" s="3">
        <v>0.35763888888888884</v>
      </c>
      <c r="I407">
        <v>510</v>
      </c>
      <c r="J407">
        <v>8.5</v>
      </c>
      <c r="K407" t="b">
        <v>0</v>
      </c>
      <c r="L407" s="6">
        <v>0.94313725490196076</v>
      </c>
      <c r="M407" s="6">
        <v>3.9215686274509803E-2</v>
      </c>
      <c r="N407" s="6">
        <v>0.09</v>
      </c>
    </row>
    <row r="408" spans="1:14" x14ac:dyDescent="0.25">
      <c r="A408">
        <v>11582178123</v>
      </c>
      <c r="B408">
        <v>4388161847</v>
      </c>
      <c r="C408" s="2">
        <v>42498</v>
      </c>
      <c r="D408">
        <v>1</v>
      </c>
      <c r="E408" s="1" t="s">
        <v>16</v>
      </c>
      <c r="F408" s="1" t="s">
        <v>16</v>
      </c>
      <c r="G408" s="3">
        <v>0.44861111111111107</v>
      </c>
      <c r="H408" s="3">
        <v>0.52777777777777768</v>
      </c>
      <c r="I408">
        <v>115</v>
      </c>
      <c r="J408">
        <v>1.9166666666666667</v>
      </c>
      <c r="K408" t="b">
        <v>0</v>
      </c>
      <c r="L408" s="6">
        <v>0.92173913043478251</v>
      </c>
      <c r="M408" s="6">
        <v>6.0869565217391307E-2</v>
      </c>
      <c r="N408" s="6">
        <v>0.02</v>
      </c>
    </row>
    <row r="409" spans="1:14" x14ac:dyDescent="0.25">
      <c r="A409">
        <v>11582776423</v>
      </c>
      <c r="B409">
        <v>1503960366</v>
      </c>
      <c r="C409" s="2">
        <v>42498</v>
      </c>
      <c r="D409">
        <v>1</v>
      </c>
      <c r="E409" s="1" t="s">
        <v>16</v>
      </c>
      <c r="F409" s="1" t="s">
        <v>16</v>
      </c>
      <c r="G409" s="3">
        <v>6.423611111111116E-2</v>
      </c>
      <c r="H409" s="3">
        <v>0.48784722222222232</v>
      </c>
      <c r="I409">
        <v>611</v>
      </c>
      <c r="J409">
        <v>10.183333333333334</v>
      </c>
      <c r="K409" t="b">
        <v>0</v>
      </c>
      <c r="L409" s="6">
        <v>0.97217675941080195</v>
      </c>
      <c r="M409" s="6">
        <v>2.6186579378068741E-2</v>
      </c>
      <c r="N409" s="6">
        <v>0.01</v>
      </c>
    </row>
    <row r="410" spans="1:14" x14ac:dyDescent="0.25">
      <c r="A410">
        <v>11583910495</v>
      </c>
      <c r="B410">
        <v>3977333714</v>
      </c>
      <c r="C410" s="2">
        <v>42498</v>
      </c>
      <c r="D410">
        <v>1</v>
      </c>
      <c r="E410" s="1" t="s">
        <v>16</v>
      </c>
      <c r="F410" s="1" t="s">
        <v>16</v>
      </c>
      <c r="G410" s="3">
        <v>9.0277777777777679E-2</v>
      </c>
      <c r="H410" s="3">
        <v>0.36388888888888893</v>
      </c>
      <c r="I410">
        <v>395</v>
      </c>
      <c r="J410">
        <v>6.583333333333333</v>
      </c>
      <c r="K410" t="b">
        <v>0</v>
      </c>
      <c r="L410" s="6">
        <v>0.63291139240506333</v>
      </c>
      <c r="M410" s="6">
        <v>0.36708860759493672</v>
      </c>
      <c r="N410" s="6">
        <v>0</v>
      </c>
    </row>
    <row r="411" spans="1:14" x14ac:dyDescent="0.25">
      <c r="A411">
        <v>11583910496</v>
      </c>
      <c r="B411">
        <v>3977333714</v>
      </c>
      <c r="C411" s="2">
        <v>42498</v>
      </c>
      <c r="D411">
        <v>1</v>
      </c>
      <c r="E411" s="1" t="s">
        <v>16</v>
      </c>
      <c r="F411" s="1" t="s">
        <v>16</v>
      </c>
      <c r="G411" s="3">
        <v>0.58576388888888897</v>
      </c>
      <c r="H411" s="3">
        <v>0.62743055555555549</v>
      </c>
      <c r="I411">
        <v>61</v>
      </c>
      <c r="J411">
        <v>1.0166666666666666</v>
      </c>
      <c r="K411" t="b">
        <v>0</v>
      </c>
      <c r="L411" s="6">
        <v>0.14754098360655735</v>
      </c>
      <c r="M411" s="6">
        <v>0.85245901639344257</v>
      </c>
      <c r="N411" s="6">
        <v>0</v>
      </c>
    </row>
    <row r="412" spans="1:14" x14ac:dyDescent="0.25">
      <c r="A412">
        <v>11586139608</v>
      </c>
      <c r="B412">
        <v>5553957443</v>
      </c>
      <c r="C412" s="2">
        <v>42496</v>
      </c>
      <c r="D412">
        <v>6</v>
      </c>
      <c r="E412" s="1" t="s">
        <v>14</v>
      </c>
      <c r="F412" s="1" t="s">
        <v>15</v>
      </c>
      <c r="G412" s="3">
        <v>0.96458333333333335</v>
      </c>
      <c r="H412" s="3">
        <v>0.29027777777777786</v>
      </c>
      <c r="I412">
        <v>470</v>
      </c>
      <c r="J412">
        <v>7.833333333333333</v>
      </c>
      <c r="K412" t="b">
        <v>1</v>
      </c>
      <c r="L412" s="6">
        <v>0.94042553191489364</v>
      </c>
      <c r="M412" s="6">
        <v>5.7446808510638298E-2</v>
      </c>
      <c r="N412" s="6">
        <v>0.01</v>
      </c>
    </row>
    <row r="413" spans="1:14" x14ac:dyDescent="0.25">
      <c r="A413">
        <v>11586139609</v>
      </c>
      <c r="B413">
        <v>5553957443</v>
      </c>
      <c r="C413" s="2">
        <v>42497</v>
      </c>
      <c r="D413">
        <v>7</v>
      </c>
      <c r="E413" s="1" t="s">
        <v>15</v>
      </c>
      <c r="F413" s="1" t="s">
        <v>16</v>
      </c>
      <c r="G413" s="3">
        <v>0.98402777777777772</v>
      </c>
      <c r="H413" s="3">
        <v>0.40555555555555545</v>
      </c>
      <c r="I413">
        <v>608</v>
      </c>
      <c r="J413">
        <v>10.133333333333333</v>
      </c>
      <c r="K413" t="b">
        <v>1</v>
      </c>
      <c r="L413" s="6">
        <v>0.93421052631578949</v>
      </c>
      <c r="M413" s="6">
        <v>5.5921052631578941E-2</v>
      </c>
      <c r="N413" s="6">
        <v>0.06</v>
      </c>
    </row>
    <row r="414" spans="1:14" x14ac:dyDescent="0.25">
      <c r="A414">
        <v>11586139610</v>
      </c>
      <c r="B414">
        <v>5553957443</v>
      </c>
      <c r="C414" s="2">
        <v>42498</v>
      </c>
      <c r="D414">
        <v>1</v>
      </c>
      <c r="E414" s="1" t="s">
        <v>16</v>
      </c>
      <c r="F414" s="1" t="s">
        <v>17</v>
      </c>
      <c r="G414" s="3">
        <v>0.91076388888888893</v>
      </c>
      <c r="H414" s="3">
        <v>0.25312500000000004</v>
      </c>
      <c r="I414">
        <v>494</v>
      </c>
      <c r="J414">
        <v>8.2333333333333325</v>
      </c>
      <c r="K414" t="b">
        <v>1</v>
      </c>
      <c r="L414" s="6">
        <v>0.917004048582996</v>
      </c>
      <c r="M414" s="6">
        <v>6.2753036437246959E-2</v>
      </c>
      <c r="N414" s="6">
        <v>0.1</v>
      </c>
    </row>
    <row r="415" spans="1:14" x14ac:dyDescent="0.25">
      <c r="A415">
        <v>11586309934</v>
      </c>
      <c r="B415">
        <v>2026352035</v>
      </c>
      <c r="C415" s="2">
        <v>42498</v>
      </c>
      <c r="D415">
        <v>1</v>
      </c>
      <c r="E415" s="1" t="s">
        <v>16</v>
      </c>
      <c r="F415" s="1" t="s">
        <v>17</v>
      </c>
      <c r="G415" s="3">
        <v>0.87083333333333335</v>
      </c>
      <c r="H415" s="3">
        <v>0.25625000000000009</v>
      </c>
      <c r="I415">
        <v>556</v>
      </c>
      <c r="J415">
        <v>9.2666666666666675</v>
      </c>
      <c r="K415" t="b">
        <v>1</v>
      </c>
      <c r="L415" s="6">
        <v>0.95503597122302164</v>
      </c>
      <c r="M415" s="6">
        <v>4.1366906474820143E-2</v>
      </c>
      <c r="N415" s="6">
        <v>0.02</v>
      </c>
    </row>
    <row r="416" spans="1:14" x14ac:dyDescent="0.25">
      <c r="A416">
        <v>11587138241</v>
      </c>
      <c r="B416">
        <v>8378563200</v>
      </c>
      <c r="C416" s="2">
        <v>42498</v>
      </c>
      <c r="D416">
        <v>1</v>
      </c>
      <c r="E416" s="1" t="s">
        <v>16</v>
      </c>
      <c r="F416" s="1" t="s">
        <v>17</v>
      </c>
      <c r="G416" s="3">
        <v>0.90659722222222228</v>
      </c>
      <c r="H416" s="3">
        <v>0.18298611111111107</v>
      </c>
      <c r="I416">
        <v>399</v>
      </c>
      <c r="J416">
        <v>6.65</v>
      </c>
      <c r="K416" t="b">
        <v>1</v>
      </c>
      <c r="L416" s="6">
        <v>0.89974937343358397</v>
      </c>
      <c r="M416" s="6">
        <v>8.5213032581453629E-2</v>
      </c>
      <c r="N416" s="6">
        <v>0.06</v>
      </c>
    </row>
    <row r="417" spans="1:14" x14ac:dyDescent="0.25">
      <c r="A417">
        <v>11587333914</v>
      </c>
      <c r="B417">
        <v>6962181067</v>
      </c>
      <c r="C417" s="2">
        <v>42498</v>
      </c>
      <c r="D417">
        <v>1</v>
      </c>
      <c r="E417" s="1" t="s">
        <v>16</v>
      </c>
      <c r="F417" s="1" t="s">
        <v>17</v>
      </c>
      <c r="G417" s="3">
        <v>0.97916666666666674</v>
      </c>
      <c r="H417" s="3">
        <v>0.32361111111111107</v>
      </c>
      <c r="I417">
        <v>497</v>
      </c>
      <c r="J417">
        <v>8.2833333333333332</v>
      </c>
      <c r="K417" t="b">
        <v>1</v>
      </c>
      <c r="L417" s="6">
        <v>0.98390342052313884</v>
      </c>
      <c r="M417" s="6">
        <v>1.6096579476861168E-2</v>
      </c>
      <c r="N417" s="6">
        <v>0</v>
      </c>
    </row>
    <row r="418" spans="1:14" x14ac:dyDescent="0.25">
      <c r="A418">
        <v>11588643054</v>
      </c>
      <c r="B418">
        <v>4702921684</v>
      </c>
      <c r="C418" s="2">
        <v>42498</v>
      </c>
      <c r="D418">
        <v>1</v>
      </c>
      <c r="E418" s="1" t="s">
        <v>16</v>
      </c>
      <c r="F418" s="1" t="s">
        <v>17</v>
      </c>
      <c r="G418" s="3">
        <v>0.93437499999999996</v>
      </c>
      <c r="H418" s="3">
        <v>0.25173611111111116</v>
      </c>
      <c r="I418">
        <v>458</v>
      </c>
      <c r="J418">
        <v>7.6333333333333337</v>
      </c>
      <c r="K418" t="b">
        <v>1</v>
      </c>
      <c r="L418" s="6">
        <v>0.94978165938864645</v>
      </c>
      <c r="M418" s="6">
        <v>4.8034934497816595E-2</v>
      </c>
      <c r="N418" s="6">
        <v>0.01</v>
      </c>
    </row>
    <row r="419" spans="1:14" x14ac:dyDescent="0.25">
      <c r="A419">
        <v>11588926929</v>
      </c>
      <c r="B419">
        <v>7086361926</v>
      </c>
      <c r="C419" s="2">
        <v>42498</v>
      </c>
      <c r="D419">
        <v>1</v>
      </c>
      <c r="E419" s="1" t="s">
        <v>16</v>
      </c>
      <c r="F419" s="1" t="s">
        <v>17</v>
      </c>
      <c r="G419" s="3">
        <v>0.97986111111111107</v>
      </c>
      <c r="H419" s="3">
        <v>0.28333333333333344</v>
      </c>
      <c r="I419">
        <v>438</v>
      </c>
      <c r="J419">
        <v>7.3</v>
      </c>
      <c r="K419" t="b">
        <v>1</v>
      </c>
      <c r="L419" s="6">
        <v>0.97488584474885842</v>
      </c>
      <c r="M419" s="6">
        <v>2.5114155251141551E-2</v>
      </c>
      <c r="N419" s="6">
        <v>0</v>
      </c>
    </row>
    <row r="420" spans="1:14" x14ac:dyDescent="0.25">
      <c r="A420">
        <v>11589147442</v>
      </c>
      <c r="B420">
        <v>4445114986</v>
      </c>
      <c r="C420" s="2">
        <v>42499</v>
      </c>
      <c r="D420">
        <v>2</v>
      </c>
      <c r="E420" s="1" t="s">
        <v>17</v>
      </c>
      <c r="F420" s="1" t="s">
        <v>17</v>
      </c>
      <c r="G420" s="3">
        <v>3.5416666666666652E-2</v>
      </c>
      <c r="H420" s="3">
        <v>0.40486111111111112</v>
      </c>
      <c r="I420">
        <v>533</v>
      </c>
      <c r="J420">
        <v>8.8833333333333329</v>
      </c>
      <c r="K420" t="b">
        <v>0</v>
      </c>
      <c r="L420" s="6">
        <v>0.85741088180112579</v>
      </c>
      <c r="M420" s="6">
        <v>0.11257035647279548</v>
      </c>
      <c r="N420" s="6">
        <v>0.16</v>
      </c>
    </row>
    <row r="421" spans="1:14" x14ac:dyDescent="0.25">
      <c r="A421">
        <v>11589908471</v>
      </c>
      <c r="B421">
        <v>6117666160</v>
      </c>
      <c r="C421" s="2">
        <v>42497</v>
      </c>
      <c r="D421">
        <v>7</v>
      </c>
      <c r="E421" s="1" t="s">
        <v>15</v>
      </c>
      <c r="F421" s="1" t="s">
        <v>16</v>
      </c>
      <c r="G421" s="3">
        <v>0.95486111111111116</v>
      </c>
      <c r="H421" s="3">
        <v>0.37291666666666656</v>
      </c>
      <c r="I421">
        <v>603</v>
      </c>
      <c r="J421">
        <v>10.050000000000001</v>
      </c>
      <c r="K421" t="b">
        <v>1</v>
      </c>
      <c r="L421" s="6">
        <v>0.92039800995024879</v>
      </c>
      <c r="M421" s="6">
        <v>5.8043117744610281E-2</v>
      </c>
      <c r="N421" s="6">
        <v>0.13</v>
      </c>
    </row>
    <row r="422" spans="1:14" x14ac:dyDescent="0.25">
      <c r="A422">
        <v>11589908472</v>
      </c>
      <c r="B422">
        <v>6117666160</v>
      </c>
      <c r="C422" s="2">
        <v>42498</v>
      </c>
      <c r="D422">
        <v>1</v>
      </c>
      <c r="E422" s="1" t="s">
        <v>16</v>
      </c>
      <c r="F422" s="1" t="s">
        <v>17</v>
      </c>
      <c r="G422" s="3">
        <v>0.95381944444444455</v>
      </c>
      <c r="H422" s="3">
        <v>0.31562500000000004</v>
      </c>
      <c r="I422">
        <v>522</v>
      </c>
      <c r="J422">
        <v>8.6999999999999993</v>
      </c>
      <c r="K422" t="b">
        <v>1</v>
      </c>
      <c r="L422" s="6">
        <v>0.94252873563218387</v>
      </c>
      <c r="M422" s="6">
        <v>4.7892720306513405E-2</v>
      </c>
      <c r="N422" s="6">
        <v>0.05</v>
      </c>
    </row>
    <row r="423" spans="1:14" x14ac:dyDescent="0.25">
      <c r="A423">
        <v>11591926984</v>
      </c>
      <c r="B423">
        <v>1503960366</v>
      </c>
      <c r="C423" s="2">
        <v>42499</v>
      </c>
      <c r="D423">
        <v>2</v>
      </c>
      <c r="E423" s="1" t="s">
        <v>17</v>
      </c>
      <c r="F423" s="1" t="s">
        <v>17</v>
      </c>
      <c r="G423" s="3">
        <v>2.4652777777777857E-2</v>
      </c>
      <c r="H423" s="3">
        <v>0.26145833333333335</v>
      </c>
      <c r="I423">
        <v>342</v>
      </c>
      <c r="J423">
        <v>5.7</v>
      </c>
      <c r="K423" t="b">
        <v>0</v>
      </c>
      <c r="L423" s="6">
        <v>0.98830409356725157</v>
      </c>
      <c r="M423" s="6">
        <v>1.1695906432748536E-2</v>
      </c>
      <c r="N423" s="6">
        <v>0</v>
      </c>
    </row>
    <row r="424" spans="1:14" x14ac:dyDescent="0.25">
      <c r="A424">
        <v>11592141407</v>
      </c>
      <c r="B424">
        <v>4020332650</v>
      </c>
      <c r="C424" s="2">
        <v>42496</v>
      </c>
      <c r="D424">
        <v>6</v>
      </c>
      <c r="E424" s="1" t="s">
        <v>14</v>
      </c>
      <c r="F424" s="1" t="s">
        <v>14</v>
      </c>
      <c r="G424" s="3">
        <v>1.9097222222222321E-2</v>
      </c>
      <c r="H424" s="3">
        <v>0.3017361111111112</v>
      </c>
      <c r="I424">
        <v>408</v>
      </c>
      <c r="J424">
        <v>6.8</v>
      </c>
      <c r="K424" t="b">
        <v>0</v>
      </c>
      <c r="L424" s="6">
        <v>0.94362745098039214</v>
      </c>
      <c r="M424" s="6">
        <v>4.1666666666666664E-2</v>
      </c>
      <c r="N424" s="6">
        <v>0.06</v>
      </c>
    </row>
    <row r="425" spans="1:14" x14ac:dyDescent="0.25">
      <c r="A425">
        <v>11592141408</v>
      </c>
      <c r="B425">
        <v>4020332650</v>
      </c>
      <c r="C425" s="2">
        <v>42498</v>
      </c>
      <c r="D425">
        <v>1</v>
      </c>
      <c r="E425" s="1" t="s">
        <v>16</v>
      </c>
      <c r="F425" s="1" t="s">
        <v>16</v>
      </c>
      <c r="G425" s="3">
        <v>2.5694444444444464E-2</v>
      </c>
      <c r="H425" s="3">
        <v>0.3041666666666667</v>
      </c>
      <c r="I425">
        <v>402</v>
      </c>
      <c r="J425">
        <v>6.7</v>
      </c>
      <c r="K425" t="b">
        <v>0</v>
      </c>
      <c r="L425" s="6">
        <v>0.90547263681592027</v>
      </c>
      <c r="M425" s="6">
        <v>4.975124378109453E-2</v>
      </c>
      <c r="N425" s="6">
        <v>0.18</v>
      </c>
    </row>
    <row r="426" spans="1:14" x14ac:dyDescent="0.25">
      <c r="A426">
        <v>11594333381</v>
      </c>
      <c r="B426">
        <v>4388161847</v>
      </c>
      <c r="C426" s="2">
        <v>42499</v>
      </c>
      <c r="D426">
        <v>2</v>
      </c>
      <c r="E426" s="1" t="s">
        <v>17</v>
      </c>
      <c r="F426" s="1" t="s">
        <v>17</v>
      </c>
      <c r="G426" s="3">
        <v>0.84236111111111112</v>
      </c>
      <c r="H426" s="3">
        <v>0.88680555555555562</v>
      </c>
      <c r="I426">
        <v>65</v>
      </c>
      <c r="J426">
        <v>1.0833333333333333</v>
      </c>
      <c r="K426" t="b">
        <v>0</v>
      </c>
      <c r="L426" s="6">
        <v>0.95384615384615401</v>
      </c>
      <c r="M426" s="6">
        <v>1.5384615384615384E-2</v>
      </c>
      <c r="N426" s="6">
        <v>0.02</v>
      </c>
    </row>
    <row r="427" spans="1:14" x14ac:dyDescent="0.25">
      <c r="A427">
        <v>11595075442</v>
      </c>
      <c r="B427">
        <v>4388161847</v>
      </c>
      <c r="C427" s="2">
        <v>42499</v>
      </c>
      <c r="D427">
        <v>2</v>
      </c>
      <c r="E427" s="1" t="s">
        <v>17</v>
      </c>
      <c r="F427" s="1" t="s">
        <v>11</v>
      </c>
      <c r="G427" s="3">
        <v>0.95</v>
      </c>
      <c r="H427" s="3">
        <v>0.20972222222222214</v>
      </c>
      <c r="I427">
        <v>375</v>
      </c>
      <c r="J427">
        <v>6.25</v>
      </c>
      <c r="K427" t="b">
        <v>1</v>
      </c>
      <c r="L427" s="6">
        <v>0.96</v>
      </c>
      <c r="M427" s="6">
        <v>0.04</v>
      </c>
      <c r="N427" s="6">
        <v>0</v>
      </c>
    </row>
    <row r="428" spans="1:14" x14ac:dyDescent="0.25">
      <c r="A428">
        <v>11595151537</v>
      </c>
      <c r="B428">
        <v>8378563200</v>
      </c>
      <c r="C428" s="2">
        <v>42499</v>
      </c>
      <c r="D428">
        <v>2</v>
      </c>
      <c r="E428" s="1" t="s">
        <v>17</v>
      </c>
      <c r="F428" s="1" t="s">
        <v>11</v>
      </c>
      <c r="G428" s="3">
        <v>0.89756944444444442</v>
      </c>
      <c r="H428" s="3">
        <v>0.16840277777777768</v>
      </c>
      <c r="I428">
        <v>391</v>
      </c>
      <c r="J428">
        <v>6.5166666666666666</v>
      </c>
      <c r="K428" t="b">
        <v>1</v>
      </c>
      <c r="L428" s="6">
        <v>0.92583120204603564</v>
      </c>
      <c r="M428" s="6">
        <v>5.8823529411764705E-2</v>
      </c>
      <c r="N428" s="6">
        <v>0.06</v>
      </c>
    </row>
    <row r="429" spans="1:14" x14ac:dyDescent="0.25">
      <c r="A429">
        <v>11595616677</v>
      </c>
      <c r="B429">
        <v>4020332650</v>
      </c>
      <c r="C429" s="2">
        <v>42499</v>
      </c>
      <c r="D429">
        <v>2</v>
      </c>
      <c r="E429" s="1" t="s">
        <v>17</v>
      </c>
      <c r="F429" s="1" t="s">
        <v>11</v>
      </c>
      <c r="G429" s="3">
        <v>0.97638888888888897</v>
      </c>
      <c r="H429" s="3">
        <v>0.31875000000000009</v>
      </c>
      <c r="I429">
        <v>494</v>
      </c>
      <c r="J429">
        <v>8.2333333333333325</v>
      </c>
      <c r="K429" t="b">
        <v>1</v>
      </c>
      <c r="L429" s="6">
        <v>0.89473684210526316</v>
      </c>
      <c r="M429" s="6">
        <v>6.8825910931174086E-2</v>
      </c>
      <c r="N429" s="6">
        <v>0.18</v>
      </c>
    </row>
    <row r="430" spans="1:14" x14ac:dyDescent="0.25">
      <c r="A430">
        <v>11596233059</v>
      </c>
      <c r="B430">
        <v>6962181067</v>
      </c>
      <c r="C430" s="2">
        <v>42499</v>
      </c>
      <c r="D430">
        <v>2</v>
      </c>
      <c r="E430" s="1" t="s">
        <v>17</v>
      </c>
      <c r="F430" s="1" t="s">
        <v>11</v>
      </c>
      <c r="G430" s="3">
        <v>0.95069444444444451</v>
      </c>
      <c r="H430" s="3">
        <v>0.28402777777777777</v>
      </c>
      <c r="I430">
        <v>481</v>
      </c>
      <c r="J430">
        <v>8.0166666666666675</v>
      </c>
      <c r="K430" t="b">
        <v>1</v>
      </c>
      <c r="L430" s="6">
        <v>0.97505197505197505</v>
      </c>
      <c r="M430" s="6">
        <v>2.0790020790020791E-2</v>
      </c>
      <c r="N430" s="6">
        <v>0.02</v>
      </c>
    </row>
    <row r="431" spans="1:14" x14ac:dyDescent="0.25">
      <c r="A431">
        <v>11597457268</v>
      </c>
      <c r="B431">
        <v>3977333714</v>
      </c>
      <c r="C431" s="2">
        <v>42500</v>
      </c>
      <c r="D431">
        <v>3</v>
      </c>
      <c r="E431" s="1" t="s">
        <v>11</v>
      </c>
      <c r="F431" s="1" t="s">
        <v>11</v>
      </c>
      <c r="G431" s="3">
        <v>3.1944444444444553E-2</v>
      </c>
      <c r="H431" s="3">
        <v>0.34513888888888888</v>
      </c>
      <c r="I431">
        <v>452</v>
      </c>
      <c r="J431">
        <v>7.5333333333333332</v>
      </c>
      <c r="K431" t="b">
        <v>0</v>
      </c>
      <c r="L431" s="6">
        <v>0.69026548672566368</v>
      </c>
      <c r="M431" s="6">
        <v>0.29867256637168144</v>
      </c>
      <c r="N431" s="6">
        <v>0.05</v>
      </c>
    </row>
    <row r="432" spans="1:14" x14ac:dyDescent="0.25">
      <c r="A432">
        <v>11598021567</v>
      </c>
      <c r="B432">
        <v>4445114986</v>
      </c>
      <c r="C432" s="2">
        <v>42500</v>
      </c>
      <c r="D432">
        <v>3</v>
      </c>
      <c r="E432" s="1" t="s">
        <v>11</v>
      </c>
      <c r="F432" s="1" t="s">
        <v>11</v>
      </c>
      <c r="G432" s="3">
        <v>0.12291666666666656</v>
      </c>
      <c r="H432" s="3">
        <v>0.41805555555555562</v>
      </c>
      <c r="I432">
        <v>426</v>
      </c>
      <c r="J432">
        <v>7.1</v>
      </c>
      <c r="K432" t="b">
        <v>0</v>
      </c>
      <c r="L432" s="6">
        <v>0.95070422535211263</v>
      </c>
      <c r="M432" s="6">
        <v>3.2863849765258218E-2</v>
      </c>
      <c r="N432" s="6">
        <v>7.0000000000000007E-2</v>
      </c>
    </row>
    <row r="433" spans="1:14" x14ac:dyDescent="0.25">
      <c r="A433">
        <v>11598134524</v>
      </c>
      <c r="B433">
        <v>4702921684</v>
      </c>
      <c r="C433" s="2">
        <v>42499</v>
      </c>
      <c r="D433">
        <v>2</v>
      </c>
      <c r="E433" s="1" t="s">
        <v>17</v>
      </c>
      <c r="F433" s="1" t="s">
        <v>11</v>
      </c>
      <c r="G433" s="3">
        <v>0.95416666666666661</v>
      </c>
      <c r="H433" s="3">
        <v>0.25277777777777777</v>
      </c>
      <c r="I433">
        <v>431</v>
      </c>
      <c r="J433">
        <v>7.1833333333333336</v>
      </c>
      <c r="K433" t="b">
        <v>1</v>
      </c>
      <c r="L433" s="6">
        <v>0.96519721577726203</v>
      </c>
      <c r="M433" s="6">
        <v>3.4802784222737818E-2</v>
      </c>
      <c r="N433" s="6">
        <v>0</v>
      </c>
    </row>
    <row r="434" spans="1:14" x14ac:dyDescent="0.25">
      <c r="A434">
        <v>11600721447</v>
      </c>
      <c r="B434">
        <v>5577150313</v>
      </c>
      <c r="C434" s="2">
        <v>42499</v>
      </c>
      <c r="D434">
        <v>2</v>
      </c>
      <c r="E434" s="1" t="s">
        <v>17</v>
      </c>
      <c r="F434" s="1" t="s">
        <v>11</v>
      </c>
      <c r="G434" s="3">
        <v>0.84305555555555545</v>
      </c>
      <c r="H434" s="3">
        <v>0.23263888888888884</v>
      </c>
      <c r="I434">
        <v>562</v>
      </c>
      <c r="J434">
        <v>9.3666666666666671</v>
      </c>
      <c r="K434" t="b">
        <v>1</v>
      </c>
      <c r="L434" s="6">
        <v>0.89679715302491103</v>
      </c>
      <c r="M434" s="6">
        <v>6.5836298932384338E-2</v>
      </c>
      <c r="N434" s="6">
        <v>0.21</v>
      </c>
    </row>
    <row r="435" spans="1:14" x14ac:dyDescent="0.25">
      <c r="A435">
        <v>11602073203</v>
      </c>
      <c r="B435">
        <v>2026352035</v>
      </c>
      <c r="C435" s="2">
        <v>42499</v>
      </c>
      <c r="D435">
        <v>2</v>
      </c>
      <c r="E435" s="1" t="s">
        <v>17</v>
      </c>
      <c r="F435" s="1" t="s">
        <v>11</v>
      </c>
      <c r="G435" s="3">
        <v>0.91250000000000009</v>
      </c>
      <c r="H435" s="3">
        <v>0.17569444444444438</v>
      </c>
      <c r="I435">
        <v>380</v>
      </c>
      <c r="J435">
        <v>6.333333333333333</v>
      </c>
      <c r="K435" t="b">
        <v>1</v>
      </c>
      <c r="L435" s="6">
        <v>0.93947368421052635</v>
      </c>
      <c r="M435" s="6">
        <v>0.05</v>
      </c>
      <c r="N435" s="6">
        <v>0.04</v>
      </c>
    </row>
    <row r="436" spans="1:14" x14ac:dyDescent="0.25">
      <c r="A436">
        <v>11603580199</v>
      </c>
      <c r="B436">
        <v>4388161847</v>
      </c>
      <c r="C436" s="2">
        <v>42500</v>
      </c>
      <c r="D436">
        <v>3</v>
      </c>
      <c r="E436" s="1" t="s">
        <v>11</v>
      </c>
      <c r="F436" s="1" t="s">
        <v>12</v>
      </c>
      <c r="G436" s="3">
        <v>0.86493055555555554</v>
      </c>
      <c r="H436" s="3">
        <v>0.20729166666666665</v>
      </c>
      <c r="I436">
        <v>494</v>
      </c>
      <c r="J436">
        <v>8.2333333333333325</v>
      </c>
      <c r="K436" t="b">
        <v>1</v>
      </c>
      <c r="L436" s="6">
        <v>0.95951417004048578</v>
      </c>
      <c r="M436" s="6">
        <v>3.4412955465587043E-2</v>
      </c>
      <c r="N436" s="6">
        <v>0.03</v>
      </c>
    </row>
    <row r="437" spans="1:14" x14ac:dyDescent="0.25">
      <c r="A437">
        <v>11604805541</v>
      </c>
      <c r="B437">
        <v>4445114986</v>
      </c>
      <c r="C437" s="2">
        <v>42501</v>
      </c>
      <c r="D437">
        <v>4</v>
      </c>
      <c r="E437" s="1" t="s">
        <v>12</v>
      </c>
      <c r="F437" s="1" t="s">
        <v>12</v>
      </c>
      <c r="G437" s="3">
        <v>5.7638888888888795E-2</v>
      </c>
      <c r="H437" s="3">
        <v>0.42500000000000004</v>
      </c>
      <c r="I437">
        <v>530</v>
      </c>
      <c r="J437">
        <v>8.8333333333333339</v>
      </c>
      <c r="K437" t="b">
        <v>0</v>
      </c>
      <c r="L437" s="6">
        <v>0.94528301886792443</v>
      </c>
      <c r="M437" s="6">
        <v>4.716981132075472E-2</v>
      </c>
      <c r="N437" s="6">
        <v>0.04</v>
      </c>
    </row>
    <row r="438" spans="1:14" x14ac:dyDescent="0.25">
      <c r="A438">
        <v>11605330115</v>
      </c>
      <c r="B438">
        <v>2026352035</v>
      </c>
      <c r="C438" s="2">
        <v>42500</v>
      </c>
      <c r="D438">
        <v>3</v>
      </c>
      <c r="E438" s="1" t="s">
        <v>11</v>
      </c>
      <c r="F438" s="1" t="s">
        <v>12</v>
      </c>
      <c r="G438" s="3">
        <v>0.88437499999999991</v>
      </c>
      <c r="H438" s="3">
        <v>0.26770833333333344</v>
      </c>
      <c r="I438">
        <v>553</v>
      </c>
      <c r="J438">
        <v>9.2166666666666668</v>
      </c>
      <c r="K438" t="b">
        <v>1</v>
      </c>
      <c r="L438" s="6">
        <v>0.94575045207956587</v>
      </c>
      <c r="M438" s="6">
        <v>5.0632911392405063E-2</v>
      </c>
      <c r="N438" s="6">
        <v>0.02</v>
      </c>
    </row>
    <row r="439" spans="1:14" x14ac:dyDescent="0.25">
      <c r="A439">
        <v>11605715978</v>
      </c>
      <c r="B439">
        <v>8378563200</v>
      </c>
      <c r="C439" s="2">
        <v>42500</v>
      </c>
      <c r="D439">
        <v>3</v>
      </c>
      <c r="E439" s="1" t="s">
        <v>11</v>
      </c>
      <c r="F439" s="1" t="s">
        <v>12</v>
      </c>
      <c r="G439" s="3">
        <v>0.91145833333333326</v>
      </c>
      <c r="H439" s="3">
        <v>0.17951388888888897</v>
      </c>
      <c r="I439">
        <v>387</v>
      </c>
      <c r="J439">
        <v>6.45</v>
      </c>
      <c r="K439" t="b">
        <v>1</v>
      </c>
      <c r="L439" s="6">
        <v>0.95090439276485772</v>
      </c>
      <c r="M439" s="6">
        <v>4.6511627906976744E-2</v>
      </c>
      <c r="N439" s="6">
        <v>0.01</v>
      </c>
    </row>
    <row r="440" spans="1:14" x14ac:dyDescent="0.25">
      <c r="A440">
        <v>11605753758</v>
      </c>
      <c r="B440">
        <v>6962181067</v>
      </c>
      <c r="C440" s="2">
        <v>42500</v>
      </c>
      <c r="D440">
        <v>3</v>
      </c>
      <c r="E440" s="1" t="s">
        <v>11</v>
      </c>
      <c r="F440" s="1" t="s">
        <v>12</v>
      </c>
      <c r="G440" s="3">
        <v>0.9770833333333333</v>
      </c>
      <c r="H440" s="3">
        <v>0.30972222222222223</v>
      </c>
      <c r="I440">
        <v>480</v>
      </c>
      <c r="J440">
        <v>8</v>
      </c>
      <c r="K440" t="b">
        <v>1</v>
      </c>
      <c r="L440" s="6">
        <v>0.94166666666666676</v>
      </c>
      <c r="M440" s="6">
        <v>5.4166666666666675E-2</v>
      </c>
      <c r="N440" s="6">
        <v>0.02</v>
      </c>
    </row>
    <row r="441" spans="1:14" x14ac:dyDescent="0.25">
      <c r="A441">
        <v>11606986410</v>
      </c>
      <c r="B441">
        <v>4702921684</v>
      </c>
      <c r="C441" s="2">
        <v>42500</v>
      </c>
      <c r="D441">
        <v>3</v>
      </c>
      <c r="E441" s="1" t="s">
        <v>11</v>
      </c>
      <c r="F441" s="1" t="s">
        <v>12</v>
      </c>
      <c r="G441" s="3">
        <v>0.94861111111111107</v>
      </c>
      <c r="H441" s="3">
        <v>0.20208333333333339</v>
      </c>
      <c r="I441">
        <v>366</v>
      </c>
      <c r="J441">
        <v>6.1</v>
      </c>
      <c r="K441" t="b">
        <v>1</v>
      </c>
      <c r="L441" s="6">
        <v>0.96721311475409821</v>
      </c>
      <c r="M441" s="6">
        <v>2.185792349726776E-2</v>
      </c>
      <c r="N441" s="6">
        <v>0.04</v>
      </c>
    </row>
    <row r="442" spans="1:14" x14ac:dyDescent="0.25">
      <c r="A442">
        <v>11607696585</v>
      </c>
      <c r="B442">
        <v>7086361926</v>
      </c>
      <c r="C442" s="2">
        <v>42500</v>
      </c>
      <c r="D442">
        <v>3</v>
      </c>
      <c r="E442" s="1" t="s">
        <v>11</v>
      </c>
      <c r="F442" s="1" t="s">
        <v>12</v>
      </c>
      <c r="G442" s="3">
        <v>0.96076388888888897</v>
      </c>
      <c r="H442" s="3">
        <v>0.28159722222222228</v>
      </c>
      <c r="I442">
        <v>463</v>
      </c>
      <c r="J442">
        <v>7.7166666666666668</v>
      </c>
      <c r="K442" t="b">
        <v>1</v>
      </c>
      <c r="L442" s="6">
        <v>0.97408207343412523</v>
      </c>
      <c r="M442" s="6">
        <v>2.3758099352051837E-2</v>
      </c>
      <c r="N442" s="6">
        <v>0.01</v>
      </c>
    </row>
    <row r="443" spans="1:14" x14ac:dyDescent="0.25">
      <c r="A443">
        <v>11607787833</v>
      </c>
      <c r="B443">
        <v>5577150313</v>
      </c>
      <c r="C443" s="2">
        <v>42500</v>
      </c>
      <c r="D443">
        <v>3</v>
      </c>
      <c r="E443" s="1" t="s">
        <v>11</v>
      </c>
      <c r="F443" s="1" t="s">
        <v>12</v>
      </c>
      <c r="G443" s="3">
        <v>0.90972222222222232</v>
      </c>
      <c r="H443" s="3">
        <v>0.23958333333333326</v>
      </c>
      <c r="I443">
        <v>476</v>
      </c>
      <c r="J443">
        <v>7.9333333333333336</v>
      </c>
      <c r="K443" t="b">
        <v>1</v>
      </c>
      <c r="L443" s="6">
        <v>0.90546218487394958</v>
      </c>
      <c r="M443" s="6">
        <v>7.9831932773109238E-2</v>
      </c>
      <c r="N443" s="6">
        <v>7.0000000000000007E-2</v>
      </c>
    </row>
    <row r="444" spans="1:14" x14ac:dyDescent="0.25">
      <c r="A444">
        <v>11608693255</v>
      </c>
      <c r="B444">
        <v>1644430081</v>
      </c>
      <c r="C444" s="2">
        <v>42498</v>
      </c>
      <c r="D444">
        <v>1</v>
      </c>
      <c r="E444" s="1" t="s">
        <v>16</v>
      </c>
      <c r="F444" s="1" t="s">
        <v>16</v>
      </c>
      <c r="G444" s="3">
        <v>0.75868055555555558</v>
      </c>
      <c r="H444" s="3">
        <v>0.86493055555555554</v>
      </c>
      <c r="I444">
        <v>154</v>
      </c>
      <c r="J444">
        <v>2.5666666666666669</v>
      </c>
      <c r="K444" t="b">
        <v>0</v>
      </c>
      <c r="L444" s="6">
        <v>0.88961038961038963</v>
      </c>
      <c r="M444" s="6">
        <v>9.0909090909090912E-2</v>
      </c>
      <c r="N444" s="6">
        <v>0.03</v>
      </c>
    </row>
    <row r="445" spans="1:14" x14ac:dyDescent="0.25">
      <c r="A445">
        <v>11610084415</v>
      </c>
      <c r="B445">
        <v>5553957443</v>
      </c>
      <c r="C445" s="2">
        <v>42499</v>
      </c>
      <c r="D445">
        <v>2</v>
      </c>
      <c r="E445" s="1" t="s">
        <v>17</v>
      </c>
      <c r="F445" s="1" t="s">
        <v>11</v>
      </c>
      <c r="G445" s="3">
        <v>0.94722222222222219</v>
      </c>
      <c r="H445" s="3">
        <v>0.25416666666666665</v>
      </c>
      <c r="I445">
        <v>443</v>
      </c>
      <c r="J445">
        <v>7.3833333333333337</v>
      </c>
      <c r="K445" t="b">
        <v>1</v>
      </c>
      <c r="L445" s="6">
        <v>0.94356659142212196</v>
      </c>
      <c r="M445" s="6">
        <v>3.8374717832957109E-2</v>
      </c>
      <c r="N445" s="6">
        <v>0.08</v>
      </c>
    </row>
    <row r="446" spans="1:14" x14ac:dyDescent="0.25">
      <c r="A446">
        <v>11610084416</v>
      </c>
      <c r="B446">
        <v>5553957443</v>
      </c>
      <c r="C446" s="2">
        <v>42501</v>
      </c>
      <c r="D446">
        <v>4</v>
      </c>
      <c r="E446" s="1" t="s">
        <v>12</v>
      </c>
      <c r="F446" s="1" t="s">
        <v>12</v>
      </c>
      <c r="G446" s="3">
        <v>1.4236111111111116E-2</v>
      </c>
      <c r="H446" s="3">
        <v>0.3510416666666667</v>
      </c>
      <c r="I446">
        <v>486</v>
      </c>
      <c r="J446">
        <v>8.1</v>
      </c>
      <c r="K446" t="b">
        <v>0</v>
      </c>
      <c r="L446" s="6">
        <v>0.95267489711934161</v>
      </c>
      <c r="M446" s="6">
        <v>4.5267489711934158E-2</v>
      </c>
      <c r="N446" s="6">
        <v>0.01</v>
      </c>
    </row>
    <row r="447" spans="1:14" x14ac:dyDescent="0.25">
      <c r="A447">
        <v>11611033063</v>
      </c>
      <c r="B447">
        <v>1503960366</v>
      </c>
      <c r="C447" s="2">
        <v>42500</v>
      </c>
      <c r="D447">
        <v>3</v>
      </c>
      <c r="E447" s="1" t="s">
        <v>11</v>
      </c>
      <c r="F447" s="1" t="s">
        <v>11</v>
      </c>
      <c r="G447" s="3">
        <v>6.7013888888888928E-2</v>
      </c>
      <c r="H447" s="3">
        <v>0.34618055555555549</v>
      </c>
      <c r="I447">
        <v>403</v>
      </c>
      <c r="J447">
        <v>6.7166666666666668</v>
      </c>
      <c r="K447" t="b">
        <v>0</v>
      </c>
      <c r="L447" s="6">
        <v>0.95037220843672443</v>
      </c>
      <c r="M447" s="6">
        <v>4.7146401985111663E-2</v>
      </c>
      <c r="N447" s="6">
        <v>0.01</v>
      </c>
    </row>
    <row r="448" spans="1:14" x14ac:dyDescent="0.25">
      <c r="A448">
        <v>11611033064</v>
      </c>
      <c r="B448">
        <v>1503960366</v>
      </c>
      <c r="C448" s="2">
        <v>42501</v>
      </c>
      <c r="D448">
        <v>4</v>
      </c>
      <c r="E448" s="1" t="s">
        <v>12</v>
      </c>
      <c r="F448" s="1" t="s">
        <v>12</v>
      </c>
      <c r="G448" s="3">
        <v>0.13090277777777781</v>
      </c>
      <c r="H448" s="3">
        <v>0.34270833333333339</v>
      </c>
      <c r="I448">
        <v>306</v>
      </c>
      <c r="J448">
        <v>5.0999999999999996</v>
      </c>
      <c r="K448" t="b">
        <v>0</v>
      </c>
      <c r="L448" s="6">
        <v>0.93137254901960786</v>
      </c>
      <c r="M448" s="6">
        <v>6.8627450980392163E-2</v>
      </c>
      <c r="N448" s="6">
        <v>0</v>
      </c>
    </row>
    <row r="449" spans="1:14" x14ac:dyDescent="0.25">
      <c r="A449">
        <v>11611314890</v>
      </c>
      <c r="B449">
        <v>4319703577</v>
      </c>
      <c r="C449" s="2">
        <v>42497</v>
      </c>
      <c r="D449">
        <v>7</v>
      </c>
      <c r="E449" s="1" t="s">
        <v>15</v>
      </c>
      <c r="F449" s="1" t="s">
        <v>16</v>
      </c>
      <c r="G449" s="3">
        <v>0.97673611111111103</v>
      </c>
      <c r="H449" s="3">
        <v>0.41909722222222223</v>
      </c>
      <c r="I449">
        <v>638</v>
      </c>
      <c r="J449">
        <v>10.633333333333333</v>
      </c>
      <c r="K449" t="b">
        <v>1</v>
      </c>
      <c r="L449" s="6">
        <v>0.94357366771159867</v>
      </c>
      <c r="M449" s="6">
        <v>5.329153605015674E-2</v>
      </c>
      <c r="N449" s="6">
        <v>0.02</v>
      </c>
    </row>
    <row r="450" spans="1:14" x14ac:dyDescent="0.25">
      <c r="A450">
        <v>11611314891</v>
      </c>
      <c r="B450">
        <v>4319703577</v>
      </c>
      <c r="C450" s="2">
        <v>42498</v>
      </c>
      <c r="D450">
        <v>1</v>
      </c>
      <c r="E450" s="1" t="s">
        <v>16</v>
      </c>
      <c r="F450" s="1" t="s">
        <v>17</v>
      </c>
      <c r="G450" s="3">
        <v>0.94548611111111103</v>
      </c>
      <c r="H450" s="3">
        <v>0.33715277777777786</v>
      </c>
      <c r="I450">
        <v>565</v>
      </c>
      <c r="J450">
        <v>9.4166666666666661</v>
      </c>
      <c r="K450" t="b">
        <v>1</v>
      </c>
      <c r="L450" s="6">
        <v>0.94690265486725667</v>
      </c>
      <c r="M450" s="6">
        <v>4.9557522123893805E-2</v>
      </c>
      <c r="N450" s="6">
        <v>0.02</v>
      </c>
    </row>
    <row r="451" spans="1:14" x14ac:dyDescent="0.25">
      <c r="A451">
        <v>11611314892</v>
      </c>
      <c r="B451">
        <v>4319703577</v>
      </c>
      <c r="C451" s="2">
        <v>42499</v>
      </c>
      <c r="D451">
        <v>2</v>
      </c>
      <c r="E451" s="1" t="s">
        <v>17</v>
      </c>
      <c r="F451" s="1" t="s">
        <v>11</v>
      </c>
      <c r="G451" s="3">
        <v>0.94965277777777768</v>
      </c>
      <c r="H451" s="3">
        <v>0.30798611111111107</v>
      </c>
      <c r="I451">
        <v>517</v>
      </c>
      <c r="J451">
        <v>8.6166666666666671</v>
      </c>
      <c r="K451" t="b">
        <v>1</v>
      </c>
      <c r="L451" s="6">
        <v>0.94197292069632499</v>
      </c>
      <c r="M451" s="6">
        <v>5.2224371373307543E-2</v>
      </c>
      <c r="N451" s="6">
        <v>0.03</v>
      </c>
    </row>
    <row r="452" spans="1:14" x14ac:dyDescent="0.25">
      <c r="A452">
        <v>11611314893</v>
      </c>
      <c r="B452">
        <v>4319703577</v>
      </c>
      <c r="C452" s="2">
        <v>42500</v>
      </c>
      <c r="D452">
        <v>3</v>
      </c>
      <c r="E452" s="1" t="s">
        <v>11</v>
      </c>
      <c r="F452" s="1" t="s">
        <v>12</v>
      </c>
      <c r="G452" s="3">
        <v>0.9326388888888888</v>
      </c>
      <c r="H452" s="3">
        <v>0.31944444444444442</v>
      </c>
      <c r="I452">
        <v>558</v>
      </c>
      <c r="J452">
        <v>9.3000000000000007</v>
      </c>
      <c r="K452" t="b">
        <v>1</v>
      </c>
      <c r="L452" s="6">
        <v>0.94802867383512546</v>
      </c>
      <c r="M452" s="6">
        <v>5.197132616487455E-2</v>
      </c>
      <c r="N452" s="6">
        <v>0</v>
      </c>
    </row>
    <row r="453" spans="1:14" x14ac:dyDescent="0.25">
      <c r="A453">
        <v>11611590375</v>
      </c>
      <c r="B453">
        <v>8378563200</v>
      </c>
      <c r="C453" s="2">
        <v>42501</v>
      </c>
      <c r="D453">
        <v>4</v>
      </c>
      <c r="E453" s="1" t="s">
        <v>12</v>
      </c>
      <c r="F453" s="1" t="s">
        <v>13</v>
      </c>
      <c r="G453" s="3">
        <v>0.89513888888888893</v>
      </c>
      <c r="H453" s="3">
        <v>0.27361111111111103</v>
      </c>
      <c r="I453">
        <v>546</v>
      </c>
      <c r="J453">
        <v>9.1</v>
      </c>
      <c r="K453" t="b">
        <v>1</v>
      </c>
      <c r="L453" s="6">
        <v>0.91391941391941389</v>
      </c>
      <c r="M453" s="6">
        <v>7.3260073260073263E-2</v>
      </c>
      <c r="N453" s="6">
        <v>7.0000000000000007E-2</v>
      </c>
    </row>
    <row r="454" spans="1:14" x14ac:dyDescent="0.25">
      <c r="A454">
        <v>11612541628</v>
      </c>
      <c r="B454">
        <v>4319703577</v>
      </c>
      <c r="C454" s="2">
        <v>42501</v>
      </c>
      <c r="D454">
        <v>4</v>
      </c>
      <c r="E454" s="1" t="s">
        <v>12</v>
      </c>
      <c r="F454" s="1" t="s">
        <v>13</v>
      </c>
      <c r="G454" s="3">
        <v>0.94965277777777768</v>
      </c>
      <c r="H454" s="3">
        <v>0.171875</v>
      </c>
      <c r="I454">
        <v>321</v>
      </c>
      <c r="J454">
        <v>5.35</v>
      </c>
      <c r="K454" t="b">
        <v>1</v>
      </c>
      <c r="L454" s="6">
        <v>0.94080996884735202</v>
      </c>
      <c r="M454" s="6">
        <v>5.6074766355140186E-2</v>
      </c>
      <c r="N454" s="6">
        <v>0.01</v>
      </c>
    </row>
    <row r="455" spans="1:14" x14ac:dyDescent="0.25">
      <c r="A455">
        <v>11613084210</v>
      </c>
      <c r="B455">
        <v>2026352035</v>
      </c>
      <c r="C455" s="2">
        <v>42501</v>
      </c>
      <c r="D455">
        <v>4</v>
      </c>
      <c r="E455" s="1" t="s">
        <v>12</v>
      </c>
      <c r="F455" s="1" t="s">
        <v>13</v>
      </c>
      <c r="G455" s="3">
        <v>0.89236111111111116</v>
      </c>
      <c r="H455" s="3">
        <v>0.22847222222222219</v>
      </c>
      <c r="I455">
        <v>485</v>
      </c>
      <c r="J455">
        <v>8.0833333333333339</v>
      </c>
      <c r="K455" t="b">
        <v>1</v>
      </c>
      <c r="L455" s="6">
        <v>0.94020618556701041</v>
      </c>
      <c r="M455" s="6">
        <v>5.1546391752577317E-2</v>
      </c>
      <c r="N455" s="6">
        <v>0.04</v>
      </c>
    </row>
    <row r="456" spans="1:14" x14ac:dyDescent="0.25">
      <c r="A456">
        <v>11613774989</v>
      </c>
      <c r="B456">
        <v>5553957443</v>
      </c>
      <c r="C456" s="2">
        <v>42501</v>
      </c>
      <c r="D456">
        <v>4</v>
      </c>
      <c r="E456" s="1" t="s">
        <v>12</v>
      </c>
      <c r="F456" s="1" t="s">
        <v>13</v>
      </c>
      <c r="G456" s="3">
        <v>0.90937500000000004</v>
      </c>
      <c r="H456" s="3">
        <v>0.23854166666666665</v>
      </c>
      <c r="I456">
        <v>475</v>
      </c>
      <c r="J456">
        <v>7.916666666666667</v>
      </c>
      <c r="K456" t="b">
        <v>1</v>
      </c>
      <c r="L456" s="6">
        <v>0.92210526315789476</v>
      </c>
      <c r="M456" s="6">
        <v>7.1578947368421048E-2</v>
      </c>
      <c r="N456" s="6">
        <v>0.03</v>
      </c>
    </row>
    <row r="457" spans="1:14" x14ac:dyDescent="0.25">
      <c r="A457">
        <v>11614342249</v>
      </c>
      <c r="B457">
        <v>6962181067</v>
      </c>
      <c r="C457" s="2">
        <v>42501</v>
      </c>
      <c r="D457">
        <v>4</v>
      </c>
      <c r="E457" s="1" t="s">
        <v>12</v>
      </c>
      <c r="F457" s="1" t="s">
        <v>13</v>
      </c>
      <c r="G457" s="3">
        <v>0.96249999999999991</v>
      </c>
      <c r="H457" s="3">
        <v>0.33333333333333326</v>
      </c>
      <c r="I457">
        <v>535</v>
      </c>
      <c r="J457">
        <v>8.9166666666666661</v>
      </c>
      <c r="K457" t="b">
        <v>1</v>
      </c>
      <c r="L457" s="6">
        <v>0.96448598130841123</v>
      </c>
      <c r="M457" s="6">
        <v>3.1775700934579439E-2</v>
      </c>
      <c r="N457" s="6">
        <v>0.02</v>
      </c>
    </row>
    <row r="458" spans="1:14" x14ac:dyDescent="0.25">
      <c r="A458">
        <v>11615068469</v>
      </c>
      <c r="B458">
        <v>4702921684</v>
      </c>
      <c r="C458" s="2">
        <v>42501</v>
      </c>
      <c r="D458">
        <v>4</v>
      </c>
      <c r="E458" s="1" t="s">
        <v>12</v>
      </c>
      <c r="F458" s="1" t="s">
        <v>13</v>
      </c>
      <c r="G458" s="3">
        <v>0.9458333333333333</v>
      </c>
      <c r="H458" s="3">
        <v>0.25208333333333344</v>
      </c>
      <c r="I458">
        <v>442</v>
      </c>
      <c r="J458">
        <v>7.3666666666666663</v>
      </c>
      <c r="K458" t="b">
        <v>1</v>
      </c>
      <c r="L458" s="6">
        <v>0.91402714932126683</v>
      </c>
      <c r="M458" s="6">
        <v>8.1447963800904979E-2</v>
      </c>
      <c r="N458" s="6">
        <v>0.02</v>
      </c>
    </row>
    <row r="459" spans="1:14" x14ac:dyDescent="0.25">
      <c r="A459">
        <v>11615720066</v>
      </c>
      <c r="B459">
        <v>7086361926</v>
      </c>
      <c r="C459" s="2">
        <v>42501</v>
      </c>
      <c r="D459">
        <v>4</v>
      </c>
      <c r="E459" s="1" t="s">
        <v>12</v>
      </c>
      <c r="F459" s="1" t="s">
        <v>13</v>
      </c>
      <c r="G459" s="3">
        <v>0.96493055555555562</v>
      </c>
      <c r="H459" s="3">
        <v>0.28159722222222228</v>
      </c>
      <c r="I459">
        <v>457</v>
      </c>
      <c r="J459">
        <v>7.6166666666666663</v>
      </c>
      <c r="K459" t="b">
        <v>1</v>
      </c>
      <c r="L459" s="6">
        <v>0.97155361050328226</v>
      </c>
      <c r="M459" s="6">
        <v>2.8446389496717725E-2</v>
      </c>
      <c r="N459" s="6">
        <v>0</v>
      </c>
    </row>
    <row r="460" spans="1:14" x14ac:dyDescent="0.25">
      <c r="A460">
        <v>11616251768</v>
      </c>
      <c r="B460">
        <v>4445114986</v>
      </c>
      <c r="C460" s="2">
        <v>42502</v>
      </c>
      <c r="D460">
        <v>5</v>
      </c>
      <c r="E460" s="1" t="s">
        <v>13</v>
      </c>
      <c r="F460" s="1" t="s">
        <v>13</v>
      </c>
      <c r="G460" s="3">
        <v>6.6666666666666652E-2</v>
      </c>
      <c r="H460" s="3">
        <v>0.41388888888888897</v>
      </c>
      <c r="I460">
        <v>501</v>
      </c>
      <c r="J460">
        <v>8.35</v>
      </c>
      <c r="K460" t="b">
        <v>0</v>
      </c>
      <c r="L460" s="6">
        <v>0.9640718562874252</v>
      </c>
      <c r="M460" s="6">
        <v>2.5948103792415168E-2</v>
      </c>
      <c r="N460" s="6">
        <v>0.05</v>
      </c>
    </row>
  </sheetData>
  <sheetProtection algorithmName="SHA-512" hashValue="NH3Prmo/56lAUJFiyF1rFCoI6JANeVCobs7EsHqUtAvRljebuNwV28LElnKsqko48m9NOxmUwa6PtvoI84LKVw==" saltValue="uPD1hosFxXwcx2aSH7YO0w==" spinCount="100000" sheet="1" objects="1" scenarios="1" selectLockedCells="1" pivotTables="0" selectUnlockedCells="1"/>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DE705-6AEB-4934-B92E-A620013D874D}">
  <sheetPr codeName="Sheet2"/>
  <dimension ref="A1:AR25"/>
  <sheetViews>
    <sheetView workbookViewId="0">
      <selection sqref="A1:XFD1048576"/>
    </sheetView>
  </sheetViews>
  <sheetFormatPr defaultRowHeight="15" x14ac:dyDescent="0.25"/>
  <cols>
    <col min="1" max="1" width="11" bestFit="1" customWidth="1"/>
    <col min="2" max="2" width="12.28515625" bestFit="1" customWidth="1"/>
    <col min="3" max="3" width="11.7109375" bestFit="1" customWidth="1"/>
    <col min="4" max="4" width="20.7109375" bestFit="1" customWidth="1"/>
    <col min="5" max="5" width="13.85546875" bestFit="1" customWidth="1"/>
    <col min="6" max="6" width="14" bestFit="1" customWidth="1"/>
    <col min="7" max="7" width="15.85546875" bestFit="1" customWidth="1"/>
    <col min="8" max="8" width="21.42578125" bestFit="1" customWidth="1"/>
    <col min="9" max="9" width="22.140625" bestFit="1" customWidth="1"/>
    <col min="10" max="10" width="18.85546875" bestFit="1" customWidth="1"/>
    <col min="11" max="11" width="18.140625" bestFit="1" customWidth="1"/>
    <col min="12" max="12" width="20.5703125" bestFit="1" customWidth="1"/>
    <col min="13" max="13" width="17.28515625" bestFit="1" customWidth="1"/>
    <col min="14" max="14" width="16.5703125" bestFit="1" customWidth="1"/>
    <col min="15" max="15" width="31.42578125" bestFit="1" customWidth="1"/>
    <col min="16" max="16" width="28.28515625" bestFit="1" customWidth="1"/>
    <col min="17" max="17" width="27.42578125" bestFit="1" customWidth="1"/>
    <col min="18" max="18" width="29.85546875" bestFit="1" customWidth="1"/>
    <col min="19" max="19" width="26.5703125" bestFit="1" customWidth="1"/>
    <col min="20" max="20" width="25.85546875" bestFit="1" customWidth="1"/>
    <col min="21" max="21" width="28.140625" bestFit="1" customWidth="1"/>
    <col min="22" max="22" width="24.85546875" bestFit="1" customWidth="1"/>
    <col min="23" max="23" width="24.140625" bestFit="1" customWidth="1"/>
    <col min="24" max="24" width="26.42578125" bestFit="1" customWidth="1"/>
    <col min="25" max="25" width="23.140625" bestFit="1" customWidth="1"/>
    <col min="26" max="26" width="22.42578125" bestFit="1" customWidth="1"/>
    <col min="27" max="27" width="28.28515625" bestFit="1" customWidth="1"/>
    <col min="28" max="28" width="25" bestFit="1" customWidth="1"/>
    <col min="29" max="29" width="24.28515625" bestFit="1" customWidth="1"/>
    <col min="30" max="30" width="26.5703125" bestFit="1" customWidth="1"/>
    <col min="31" max="31" width="23.28515625" bestFit="1" customWidth="1"/>
    <col min="32" max="32" width="22.5703125" bestFit="1" customWidth="1"/>
    <col min="33" max="33" width="37.42578125" bestFit="1" customWidth="1"/>
    <col min="34" max="34" width="34.140625" bestFit="1" customWidth="1"/>
    <col min="35" max="35" width="33.42578125" bestFit="1" customWidth="1"/>
    <col min="36" max="36" width="35.7109375" bestFit="1" customWidth="1"/>
    <col min="37" max="37" width="32.5703125" bestFit="1" customWidth="1"/>
    <col min="38" max="38" width="31.7109375" bestFit="1" customWidth="1"/>
    <col min="39" max="39" width="37.5703125" bestFit="1" customWidth="1"/>
    <col min="40" max="40" width="34.28515625" bestFit="1" customWidth="1"/>
    <col min="41" max="41" width="33.5703125" bestFit="1" customWidth="1"/>
    <col min="42" max="42" width="35.85546875" bestFit="1" customWidth="1"/>
    <col min="43" max="43" width="32.7109375" bestFit="1" customWidth="1"/>
    <col min="44" max="44" width="32" bestFit="1" customWidth="1"/>
  </cols>
  <sheetData>
    <row r="1" spans="1:44" x14ac:dyDescent="0.25">
      <c r="A1" s="1" t="s">
        <v>1</v>
      </c>
      <c r="B1" s="1" t="s">
        <v>22</v>
      </c>
      <c r="C1" s="1" t="s">
        <v>23</v>
      </c>
      <c r="D1" s="1" t="s">
        <v>24</v>
      </c>
      <c r="E1" s="1" t="s">
        <v>25</v>
      </c>
      <c r="F1" s="1" t="s">
        <v>26</v>
      </c>
      <c r="G1" s="1" t="s">
        <v>27</v>
      </c>
      <c r="H1" s="1" t="s">
        <v>28</v>
      </c>
      <c r="I1" s="1" t="s">
        <v>29</v>
      </c>
      <c r="J1" s="1" t="s">
        <v>30</v>
      </c>
      <c r="K1" s="1" t="s">
        <v>31</v>
      </c>
      <c r="L1" s="1" t="s">
        <v>32</v>
      </c>
      <c r="M1" s="1" t="s">
        <v>33</v>
      </c>
      <c r="N1" s="1" t="s">
        <v>34</v>
      </c>
      <c r="O1" s="1" t="s">
        <v>35</v>
      </c>
      <c r="P1" s="1" t="s">
        <v>36</v>
      </c>
      <c r="Q1" s="1" t="s">
        <v>37</v>
      </c>
      <c r="R1" s="1" t="s">
        <v>38</v>
      </c>
      <c r="S1" s="1" t="s">
        <v>39</v>
      </c>
      <c r="T1" s="1" t="s">
        <v>40</v>
      </c>
      <c r="U1" s="1" t="s">
        <v>41</v>
      </c>
      <c r="V1" s="1" t="s">
        <v>42</v>
      </c>
      <c r="W1" s="1" t="s">
        <v>43</v>
      </c>
      <c r="X1" s="1" t="s">
        <v>44</v>
      </c>
      <c r="Y1" s="1" t="s">
        <v>45</v>
      </c>
      <c r="Z1" s="1" t="s">
        <v>46</v>
      </c>
      <c r="AA1" s="1" t="s">
        <v>47</v>
      </c>
      <c r="AB1" s="1" t="s">
        <v>48</v>
      </c>
      <c r="AC1" s="1" t="s">
        <v>49</v>
      </c>
      <c r="AD1" s="1" t="s">
        <v>50</v>
      </c>
      <c r="AE1" s="1" t="s">
        <v>51</v>
      </c>
      <c r="AF1" s="1" t="s">
        <v>52</v>
      </c>
      <c r="AG1" s="1" t="s">
        <v>53</v>
      </c>
      <c r="AH1" s="1" t="s">
        <v>54</v>
      </c>
      <c r="AI1" s="1" t="s">
        <v>55</v>
      </c>
      <c r="AJ1" s="1" t="s">
        <v>56</v>
      </c>
      <c r="AK1" s="1" t="s">
        <v>57</v>
      </c>
      <c r="AL1" s="1" t="s">
        <v>58</v>
      </c>
      <c r="AM1" s="1" t="s">
        <v>59</v>
      </c>
      <c r="AN1" s="1" t="s">
        <v>60</v>
      </c>
      <c r="AO1" s="1" t="s">
        <v>61</v>
      </c>
      <c r="AP1" s="1" t="s">
        <v>62</v>
      </c>
      <c r="AQ1" s="1" t="s">
        <v>63</v>
      </c>
      <c r="AR1" s="1" t="s">
        <v>64</v>
      </c>
    </row>
    <row r="2" spans="1:44" x14ac:dyDescent="0.25">
      <c r="A2" s="1">
        <v>1503960366</v>
      </c>
      <c r="B2" s="2">
        <v>42472</v>
      </c>
      <c r="C2" s="2">
        <v>42501</v>
      </c>
      <c r="D2" s="1">
        <v>30</v>
      </c>
      <c r="E2" s="1">
        <v>17</v>
      </c>
      <c r="F2" s="1">
        <v>8</v>
      </c>
      <c r="G2" s="1">
        <v>25</v>
      </c>
      <c r="H2" s="1" t="b">
        <v>0</v>
      </c>
      <c r="I2" s="1">
        <v>573</v>
      </c>
      <c r="J2" s="1">
        <v>9007</v>
      </c>
      <c r="K2" s="1">
        <v>9580</v>
      </c>
      <c r="L2" s="1">
        <v>9.5500000000000007</v>
      </c>
      <c r="M2" s="1">
        <v>150.11666666666667</v>
      </c>
      <c r="N2" s="1">
        <v>159.66666666666666</v>
      </c>
      <c r="O2" s="1">
        <v>22.920000000000016</v>
      </c>
      <c r="P2" s="1">
        <v>360.28</v>
      </c>
      <c r="Q2" s="1">
        <v>383.2</v>
      </c>
      <c r="R2" s="1">
        <v>0.38200000000000028</v>
      </c>
      <c r="S2" s="1">
        <v>6.0046666666666662</v>
      </c>
      <c r="T2" s="1">
        <v>6.3866666666666667</v>
      </c>
      <c r="U2" s="1">
        <v>409</v>
      </c>
      <c r="V2" s="1">
        <v>5478</v>
      </c>
      <c r="W2" s="1">
        <v>5887</v>
      </c>
      <c r="X2" s="1">
        <v>6.8166666666666664</v>
      </c>
      <c r="Y2" s="1">
        <v>91.3</v>
      </c>
      <c r="Z2" s="1">
        <v>98.11666666666666</v>
      </c>
      <c r="AA2" s="1">
        <v>164</v>
      </c>
      <c r="AB2" s="1">
        <v>3529</v>
      </c>
      <c r="AC2" s="1">
        <v>3693</v>
      </c>
      <c r="AD2" s="1">
        <v>2.7333333333333334</v>
      </c>
      <c r="AE2" s="1">
        <v>58.81666666666667</v>
      </c>
      <c r="AF2" s="1">
        <v>61.55</v>
      </c>
      <c r="AG2" s="1">
        <v>24.058823529411768</v>
      </c>
      <c r="AH2" s="1">
        <v>322.23529411764707</v>
      </c>
      <c r="AI2" s="1">
        <v>346.29411764705884</v>
      </c>
      <c r="AJ2" s="1">
        <v>0.40098039215686282</v>
      </c>
      <c r="AK2" s="1">
        <v>5.3705882352941181</v>
      </c>
      <c r="AL2" s="1">
        <v>5.7715686274509803</v>
      </c>
      <c r="AM2" s="1">
        <v>20.5</v>
      </c>
      <c r="AN2" s="1">
        <v>441.125</v>
      </c>
      <c r="AO2" s="1">
        <v>461.625</v>
      </c>
      <c r="AP2" s="1">
        <v>0.34166666666666667</v>
      </c>
      <c r="AQ2" s="1">
        <v>7.3520833333333337</v>
      </c>
      <c r="AR2" s="1">
        <v>7.6937499999999996</v>
      </c>
    </row>
    <row r="3" spans="1:44" x14ac:dyDescent="0.25">
      <c r="A3" s="1">
        <v>1644430081</v>
      </c>
      <c r="B3" s="2">
        <v>42489</v>
      </c>
      <c r="C3" s="2">
        <v>42498</v>
      </c>
      <c r="D3" s="1">
        <v>10</v>
      </c>
      <c r="E3" s="1">
        <v>2</v>
      </c>
      <c r="F3" s="1">
        <v>2</v>
      </c>
      <c r="G3" s="1">
        <v>4</v>
      </c>
      <c r="H3" s="1" t="b">
        <v>0</v>
      </c>
      <c r="I3" s="1">
        <v>208</v>
      </c>
      <c r="J3" s="1">
        <v>1176</v>
      </c>
      <c r="K3" s="1">
        <v>1384</v>
      </c>
      <c r="L3" s="1">
        <v>3.4666666666666668</v>
      </c>
      <c r="M3" s="1">
        <v>19.600000000000001</v>
      </c>
      <c r="N3" s="1">
        <v>23.066666666666666</v>
      </c>
      <c r="O3" s="1">
        <v>52</v>
      </c>
      <c r="P3" s="1">
        <v>294</v>
      </c>
      <c r="Q3" s="1">
        <v>346</v>
      </c>
      <c r="R3" s="1">
        <v>0.8666666666666667</v>
      </c>
      <c r="S3" s="1">
        <v>4.9000000000000004</v>
      </c>
      <c r="T3" s="1">
        <v>5.7666666666666666</v>
      </c>
      <c r="U3" s="1">
        <v>173</v>
      </c>
      <c r="V3" s="1">
        <v>915</v>
      </c>
      <c r="W3" s="1">
        <v>1088</v>
      </c>
      <c r="X3" s="1">
        <v>2.8833333333333333</v>
      </c>
      <c r="Y3" s="1">
        <v>15.25</v>
      </c>
      <c r="Z3" s="1">
        <v>18.133333333333333</v>
      </c>
      <c r="AA3" s="1">
        <v>35</v>
      </c>
      <c r="AB3" s="1">
        <v>261</v>
      </c>
      <c r="AC3" s="1">
        <v>296</v>
      </c>
      <c r="AD3" s="1">
        <v>0.58333333333333337</v>
      </c>
      <c r="AE3" s="1">
        <v>4.3499999999999996</v>
      </c>
      <c r="AF3" s="1">
        <v>4.9333333333333336</v>
      </c>
      <c r="AG3" s="1">
        <v>86.5</v>
      </c>
      <c r="AH3" s="1">
        <v>457.5</v>
      </c>
      <c r="AI3" s="1">
        <v>544</v>
      </c>
      <c r="AJ3" s="1">
        <v>1.4416666666666667</v>
      </c>
      <c r="AK3" s="1">
        <v>7.625</v>
      </c>
      <c r="AL3" s="1">
        <v>9.0666666666666664</v>
      </c>
      <c r="AM3" s="1">
        <v>17.5</v>
      </c>
      <c r="AN3" s="1">
        <v>130.5</v>
      </c>
      <c r="AO3" s="1">
        <v>148</v>
      </c>
      <c r="AP3" s="1">
        <v>0.29166666666666669</v>
      </c>
      <c r="AQ3" s="1">
        <v>2.1749999999999998</v>
      </c>
      <c r="AR3" s="1">
        <v>2.4666666666666668</v>
      </c>
    </row>
    <row r="4" spans="1:44" x14ac:dyDescent="0.25">
      <c r="A4" s="1">
        <v>1844505072</v>
      </c>
      <c r="B4" s="2">
        <v>42475</v>
      </c>
      <c r="C4" s="2">
        <v>42491</v>
      </c>
      <c r="D4" s="1">
        <v>17</v>
      </c>
      <c r="E4" s="1">
        <v>1</v>
      </c>
      <c r="F4" s="1">
        <v>2</v>
      </c>
      <c r="G4" s="1">
        <v>3</v>
      </c>
      <c r="H4" s="1" t="b">
        <v>0</v>
      </c>
      <c r="I4" s="1">
        <v>927</v>
      </c>
      <c r="J4" s="1">
        <v>1956</v>
      </c>
      <c r="K4" s="1">
        <v>2883</v>
      </c>
      <c r="L4" s="1">
        <v>15.45</v>
      </c>
      <c r="M4" s="1">
        <v>32.6</v>
      </c>
      <c r="N4" s="1">
        <v>48.05</v>
      </c>
      <c r="O4" s="1">
        <v>309</v>
      </c>
      <c r="P4" s="1">
        <v>652</v>
      </c>
      <c r="Q4" s="1">
        <v>961</v>
      </c>
      <c r="R4" s="1">
        <v>5.15</v>
      </c>
      <c r="S4" s="1">
        <v>10.866666666666667</v>
      </c>
      <c r="T4" s="1">
        <v>16.016666666666666</v>
      </c>
      <c r="U4" s="1">
        <v>317</v>
      </c>
      <c r="V4" s="1">
        <v>644</v>
      </c>
      <c r="W4" s="1">
        <v>961</v>
      </c>
      <c r="X4" s="1">
        <v>5.2833333333333332</v>
      </c>
      <c r="Y4" s="1">
        <v>10.733333333333333</v>
      </c>
      <c r="Z4" s="1">
        <v>16.016666666666666</v>
      </c>
      <c r="AA4" s="1">
        <v>610</v>
      </c>
      <c r="AB4" s="1">
        <v>1312</v>
      </c>
      <c r="AC4" s="1">
        <v>1922</v>
      </c>
      <c r="AD4" s="1">
        <v>10.166666666666666</v>
      </c>
      <c r="AE4" s="1">
        <v>21.866666666666667</v>
      </c>
      <c r="AF4" s="1">
        <v>32.033333333333331</v>
      </c>
      <c r="AG4" s="1">
        <v>317</v>
      </c>
      <c r="AH4" s="1">
        <v>644</v>
      </c>
      <c r="AI4" s="1">
        <v>961</v>
      </c>
      <c r="AJ4" s="1">
        <v>5.2833333333333332</v>
      </c>
      <c r="AK4" s="1">
        <v>10.733333333333333</v>
      </c>
      <c r="AL4" s="1">
        <v>16.016666666666666</v>
      </c>
      <c r="AM4" s="1">
        <v>305</v>
      </c>
      <c r="AN4" s="1">
        <v>656</v>
      </c>
      <c r="AO4" s="1">
        <v>961</v>
      </c>
      <c r="AP4" s="1">
        <v>5.083333333333333</v>
      </c>
      <c r="AQ4" s="1">
        <v>10.933333333333334</v>
      </c>
      <c r="AR4" s="1">
        <v>16.016666666666666</v>
      </c>
    </row>
    <row r="5" spans="1:44" x14ac:dyDescent="0.25">
      <c r="A5">
        <v>1927972279</v>
      </c>
      <c r="B5" s="2">
        <v>42472</v>
      </c>
      <c r="C5" s="2">
        <v>42488</v>
      </c>
      <c r="D5">
        <v>17</v>
      </c>
      <c r="E5">
        <v>5</v>
      </c>
      <c r="F5">
        <v>0</v>
      </c>
      <c r="G5">
        <v>5</v>
      </c>
      <c r="H5" t="b">
        <v>0</v>
      </c>
      <c r="I5">
        <v>104</v>
      </c>
      <c r="J5">
        <v>2085</v>
      </c>
      <c r="K5">
        <v>2189</v>
      </c>
      <c r="L5">
        <v>1.7333333333333334</v>
      </c>
      <c r="M5">
        <v>34.75</v>
      </c>
      <c r="N5">
        <v>36.483333333333334</v>
      </c>
      <c r="O5">
        <v>20.800000000000011</v>
      </c>
      <c r="P5">
        <v>417</v>
      </c>
      <c r="Q5">
        <v>437.8</v>
      </c>
      <c r="R5">
        <v>0.34666666666666685</v>
      </c>
      <c r="S5">
        <v>6.95</v>
      </c>
      <c r="T5">
        <v>7.2966666666666669</v>
      </c>
      <c r="U5">
        <v>104</v>
      </c>
      <c r="V5">
        <v>2085</v>
      </c>
      <c r="W5">
        <v>2189</v>
      </c>
      <c r="X5">
        <v>1.7333333333333334</v>
      </c>
      <c r="Y5">
        <v>34.75</v>
      </c>
      <c r="Z5">
        <v>36.483333333333334</v>
      </c>
      <c r="AA5">
        <v>0</v>
      </c>
      <c r="AB5">
        <v>0</v>
      </c>
      <c r="AC5">
        <v>0</v>
      </c>
      <c r="AD5">
        <v>0</v>
      </c>
      <c r="AE5">
        <v>0</v>
      </c>
      <c r="AF5">
        <v>0</v>
      </c>
      <c r="AG5">
        <v>20.800000000000011</v>
      </c>
      <c r="AH5">
        <v>417</v>
      </c>
      <c r="AI5">
        <v>437.8</v>
      </c>
      <c r="AJ5">
        <v>0.34666666666666685</v>
      </c>
      <c r="AK5">
        <v>6.95</v>
      </c>
      <c r="AL5">
        <v>7.2966666666666669</v>
      </c>
      <c r="AM5">
        <v>0</v>
      </c>
      <c r="AN5">
        <v>0</v>
      </c>
      <c r="AO5">
        <v>0</v>
      </c>
      <c r="AP5">
        <v>0</v>
      </c>
      <c r="AQ5">
        <v>0</v>
      </c>
      <c r="AR5">
        <v>0</v>
      </c>
    </row>
    <row r="6" spans="1:44" x14ac:dyDescent="0.25">
      <c r="A6">
        <v>2026352035</v>
      </c>
      <c r="B6" s="2">
        <v>42472</v>
      </c>
      <c r="C6" s="2">
        <v>42502</v>
      </c>
      <c r="D6">
        <v>31</v>
      </c>
      <c r="E6">
        <v>20</v>
      </c>
      <c r="F6">
        <v>8</v>
      </c>
      <c r="G6">
        <v>28</v>
      </c>
      <c r="H6" t="b">
        <v>0</v>
      </c>
      <c r="I6">
        <v>881</v>
      </c>
      <c r="J6">
        <v>14173</v>
      </c>
      <c r="K6">
        <v>15054</v>
      </c>
      <c r="L6">
        <v>14.683333333333334</v>
      </c>
      <c r="M6">
        <v>236.21666666666667</v>
      </c>
      <c r="N6">
        <v>250.9</v>
      </c>
      <c r="O6">
        <v>31.464285714285666</v>
      </c>
      <c r="P6">
        <v>506.17857142857144</v>
      </c>
      <c r="Q6">
        <v>537.64285714285711</v>
      </c>
      <c r="R6">
        <v>0.52440476190476104</v>
      </c>
      <c r="S6">
        <v>8.4363095238095234</v>
      </c>
      <c r="T6">
        <v>8.9607142857142854</v>
      </c>
      <c r="U6">
        <v>619</v>
      </c>
      <c r="V6">
        <v>9983</v>
      </c>
      <c r="W6">
        <v>10602</v>
      </c>
      <c r="X6">
        <v>10.316666666666666</v>
      </c>
      <c r="Y6">
        <v>166.38333333333333</v>
      </c>
      <c r="Z6">
        <v>176.7</v>
      </c>
      <c r="AA6">
        <v>262</v>
      </c>
      <c r="AB6">
        <v>4190</v>
      </c>
      <c r="AC6">
        <v>4452</v>
      </c>
      <c r="AD6">
        <v>4.3666666666666663</v>
      </c>
      <c r="AE6">
        <v>69.833333333333329</v>
      </c>
      <c r="AF6">
        <v>74.2</v>
      </c>
      <c r="AG6">
        <v>30.950000000000045</v>
      </c>
      <c r="AH6">
        <v>499.15</v>
      </c>
      <c r="AI6">
        <v>530.1</v>
      </c>
      <c r="AJ6">
        <v>0.51583333333333414</v>
      </c>
      <c r="AK6">
        <v>8.3191666666666659</v>
      </c>
      <c r="AL6">
        <v>8.8350000000000009</v>
      </c>
      <c r="AM6">
        <v>32.75</v>
      </c>
      <c r="AN6">
        <v>523.75</v>
      </c>
      <c r="AO6">
        <v>556.5</v>
      </c>
      <c r="AP6">
        <v>0.54583333333333328</v>
      </c>
      <c r="AQ6">
        <v>8.7291666666666661</v>
      </c>
      <c r="AR6">
        <v>9.2750000000000004</v>
      </c>
    </row>
    <row r="7" spans="1:44" x14ac:dyDescent="0.25">
      <c r="A7">
        <v>2320127002</v>
      </c>
      <c r="B7" s="2">
        <v>42483</v>
      </c>
      <c r="C7" s="2">
        <v>42483</v>
      </c>
      <c r="D7">
        <v>1</v>
      </c>
      <c r="E7">
        <v>0</v>
      </c>
      <c r="F7">
        <v>1</v>
      </c>
      <c r="G7">
        <v>1</v>
      </c>
      <c r="H7" t="b">
        <v>1</v>
      </c>
      <c r="I7">
        <v>8</v>
      </c>
      <c r="J7">
        <v>61</v>
      </c>
      <c r="K7">
        <v>69</v>
      </c>
      <c r="L7">
        <v>0.13333333333333333</v>
      </c>
      <c r="M7">
        <v>1.0166666666666666</v>
      </c>
      <c r="N7">
        <v>1.1499999999999999</v>
      </c>
      <c r="O7">
        <v>8</v>
      </c>
      <c r="P7">
        <v>61</v>
      </c>
      <c r="Q7">
        <v>69</v>
      </c>
      <c r="R7">
        <v>0.13333333333333333</v>
      </c>
      <c r="S7">
        <v>1.0166666666666666</v>
      </c>
      <c r="T7">
        <v>1.1499999999999999</v>
      </c>
      <c r="U7">
        <v>0</v>
      </c>
      <c r="V7">
        <v>0</v>
      </c>
      <c r="W7">
        <v>0</v>
      </c>
      <c r="X7">
        <v>0</v>
      </c>
      <c r="Y7">
        <v>0</v>
      </c>
      <c r="Z7">
        <v>0</v>
      </c>
      <c r="AA7">
        <v>8</v>
      </c>
      <c r="AB7">
        <v>61</v>
      </c>
      <c r="AC7">
        <v>69</v>
      </c>
      <c r="AD7">
        <v>0.13333333333333333</v>
      </c>
      <c r="AE7">
        <v>1.0166666666666666</v>
      </c>
      <c r="AF7">
        <v>1.1499999999999999</v>
      </c>
      <c r="AG7">
        <v>0</v>
      </c>
      <c r="AH7">
        <v>0</v>
      </c>
      <c r="AI7">
        <v>0</v>
      </c>
      <c r="AJ7">
        <v>0</v>
      </c>
      <c r="AK7">
        <v>0</v>
      </c>
      <c r="AL7">
        <v>0</v>
      </c>
      <c r="AM7">
        <v>8</v>
      </c>
      <c r="AN7">
        <v>61</v>
      </c>
      <c r="AO7">
        <v>69</v>
      </c>
      <c r="AP7">
        <v>0.13333333333333333</v>
      </c>
      <c r="AQ7">
        <v>1.0166666666666666</v>
      </c>
      <c r="AR7">
        <v>1.1499999999999999</v>
      </c>
    </row>
    <row r="8" spans="1:44" x14ac:dyDescent="0.25">
      <c r="A8">
        <v>2347167796</v>
      </c>
      <c r="B8" s="2">
        <v>42473</v>
      </c>
      <c r="C8" s="2">
        <v>42489</v>
      </c>
      <c r="D8">
        <v>17</v>
      </c>
      <c r="E8">
        <v>12</v>
      </c>
      <c r="F8">
        <v>3</v>
      </c>
      <c r="G8">
        <v>15</v>
      </c>
      <c r="H8" t="b">
        <v>0</v>
      </c>
      <c r="I8">
        <v>668</v>
      </c>
      <c r="J8">
        <v>6702</v>
      </c>
      <c r="K8">
        <v>7370</v>
      </c>
      <c r="L8">
        <v>11.133333333333333</v>
      </c>
      <c r="M8">
        <v>111.7</v>
      </c>
      <c r="N8">
        <v>122.83333333333333</v>
      </c>
      <c r="O8">
        <v>44.533333333333303</v>
      </c>
      <c r="P8">
        <v>446.8</v>
      </c>
      <c r="Q8">
        <v>491.33333333333331</v>
      </c>
      <c r="R8">
        <v>0.74222222222222167</v>
      </c>
      <c r="S8">
        <v>7.4466666666666672</v>
      </c>
      <c r="T8">
        <v>8.1888888888888882</v>
      </c>
      <c r="U8">
        <v>593</v>
      </c>
      <c r="V8">
        <v>5330</v>
      </c>
      <c r="W8">
        <v>5923</v>
      </c>
      <c r="X8">
        <v>9.8833333333333329</v>
      </c>
      <c r="Y8">
        <v>88.833333333333329</v>
      </c>
      <c r="Z8">
        <v>98.716666666666669</v>
      </c>
      <c r="AA8">
        <v>75</v>
      </c>
      <c r="AB8">
        <v>1372</v>
      </c>
      <c r="AC8">
        <v>1447</v>
      </c>
      <c r="AD8">
        <v>1.25</v>
      </c>
      <c r="AE8">
        <v>22.866666666666667</v>
      </c>
      <c r="AF8">
        <v>24.116666666666667</v>
      </c>
      <c r="AG8">
        <v>49.416666666666629</v>
      </c>
      <c r="AH8">
        <v>444.16666666666669</v>
      </c>
      <c r="AI8">
        <v>493.58333333333331</v>
      </c>
      <c r="AJ8">
        <v>0.82361111111111052</v>
      </c>
      <c r="AK8">
        <v>7.4027777777777777</v>
      </c>
      <c r="AL8">
        <v>8.2263888888888879</v>
      </c>
      <c r="AM8">
        <v>25</v>
      </c>
      <c r="AN8">
        <v>457.33333333333331</v>
      </c>
      <c r="AO8">
        <v>482.33333333333331</v>
      </c>
      <c r="AP8">
        <v>0.41666666666666669</v>
      </c>
      <c r="AQ8">
        <v>7.6222222222222218</v>
      </c>
      <c r="AR8">
        <v>8.0388888888888879</v>
      </c>
    </row>
    <row r="9" spans="1:44" x14ac:dyDescent="0.25">
      <c r="A9">
        <v>3977333714</v>
      </c>
      <c r="B9" s="2">
        <v>42472</v>
      </c>
      <c r="C9" s="2">
        <v>42500</v>
      </c>
      <c r="D9">
        <v>29</v>
      </c>
      <c r="E9">
        <v>20</v>
      </c>
      <c r="F9">
        <v>8</v>
      </c>
      <c r="G9">
        <v>28</v>
      </c>
      <c r="H9" t="b">
        <v>0</v>
      </c>
      <c r="I9">
        <v>4690</v>
      </c>
      <c r="J9">
        <v>8222</v>
      </c>
      <c r="K9">
        <v>12912</v>
      </c>
      <c r="L9">
        <v>78.166666666666671</v>
      </c>
      <c r="M9">
        <v>137.03333333333333</v>
      </c>
      <c r="N9">
        <v>215.2</v>
      </c>
      <c r="O9">
        <v>167.5</v>
      </c>
      <c r="P9">
        <v>293.64285714285717</v>
      </c>
      <c r="Q9">
        <v>461.14285714285717</v>
      </c>
      <c r="R9">
        <v>2.7916666666666665</v>
      </c>
      <c r="S9">
        <v>4.8940476190476199</v>
      </c>
      <c r="T9">
        <v>7.6857142857142859</v>
      </c>
      <c r="U9">
        <v>3134</v>
      </c>
      <c r="V9">
        <v>5897</v>
      </c>
      <c r="W9">
        <v>9031</v>
      </c>
      <c r="X9">
        <v>52.233333333333334</v>
      </c>
      <c r="Y9">
        <v>98.283333333333331</v>
      </c>
      <c r="Z9">
        <v>150.51666666666668</v>
      </c>
      <c r="AA9">
        <v>1556</v>
      </c>
      <c r="AB9">
        <v>2325</v>
      </c>
      <c r="AC9">
        <v>3881</v>
      </c>
      <c r="AD9">
        <v>25.933333333333334</v>
      </c>
      <c r="AE9">
        <v>38.75</v>
      </c>
      <c r="AF9">
        <v>64.683333333333337</v>
      </c>
      <c r="AG9">
        <v>156.69999999999999</v>
      </c>
      <c r="AH9">
        <v>294.85000000000002</v>
      </c>
      <c r="AI9">
        <v>451.55</v>
      </c>
      <c r="AJ9">
        <v>2.6116666666666664</v>
      </c>
      <c r="AK9">
        <v>4.9141666666666675</v>
      </c>
      <c r="AL9">
        <v>7.5258333333333338</v>
      </c>
      <c r="AM9">
        <v>194.5</v>
      </c>
      <c r="AN9">
        <v>290.625</v>
      </c>
      <c r="AO9">
        <v>485.125</v>
      </c>
      <c r="AP9">
        <v>3.2416666666666667</v>
      </c>
      <c r="AQ9">
        <v>4.84375</v>
      </c>
      <c r="AR9">
        <v>8.0854166666666671</v>
      </c>
    </row>
    <row r="10" spans="1:44" x14ac:dyDescent="0.25">
      <c r="A10">
        <v>4020332650</v>
      </c>
      <c r="B10" s="2">
        <v>42472</v>
      </c>
      <c r="C10" s="2">
        <v>42500</v>
      </c>
      <c r="D10">
        <v>29</v>
      </c>
      <c r="E10">
        <v>6</v>
      </c>
      <c r="F10">
        <v>2</v>
      </c>
      <c r="G10">
        <v>8</v>
      </c>
      <c r="H10" t="b">
        <v>0</v>
      </c>
      <c r="I10">
        <v>243</v>
      </c>
      <c r="J10">
        <v>2795</v>
      </c>
      <c r="K10">
        <v>3038</v>
      </c>
      <c r="L10">
        <v>4.05</v>
      </c>
      <c r="M10">
        <v>46.583333333333336</v>
      </c>
      <c r="N10">
        <v>50.633333333333333</v>
      </c>
      <c r="O10">
        <v>30.375</v>
      </c>
      <c r="P10">
        <v>349.375</v>
      </c>
      <c r="Q10">
        <v>379.75</v>
      </c>
      <c r="R10">
        <v>0.50624999999999998</v>
      </c>
      <c r="S10">
        <v>5.822916666666667</v>
      </c>
      <c r="T10">
        <v>6.3291666666666666</v>
      </c>
      <c r="U10">
        <v>205</v>
      </c>
      <c r="V10">
        <v>2354</v>
      </c>
      <c r="W10">
        <v>2559</v>
      </c>
      <c r="X10">
        <v>3.4166666666666665</v>
      </c>
      <c r="Y10">
        <v>39.233333333333334</v>
      </c>
      <c r="Z10">
        <v>42.65</v>
      </c>
      <c r="AA10">
        <v>38</v>
      </c>
      <c r="AB10">
        <v>441</v>
      </c>
      <c r="AC10">
        <v>479</v>
      </c>
      <c r="AD10">
        <v>0.6333333333333333</v>
      </c>
      <c r="AE10">
        <v>7.35</v>
      </c>
      <c r="AF10">
        <v>7.9833333333333334</v>
      </c>
      <c r="AG10">
        <v>34.166666666666686</v>
      </c>
      <c r="AH10">
        <v>392.33333333333331</v>
      </c>
      <c r="AI10">
        <v>426.5</v>
      </c>
      <c r="AJ10">
        <v>0.56944444444444475</v>
      </c>
      <c r="AK10">
        <v>6.5388888888888888</v>
      </c>
      <c r="AL10">
        <v>7.1083333333333334</v>
      </c>
      <c r="AM10">
        <v>19</v>
      </c>
      <c r="AN10">
        <v>220.5</v>
      </c>
      <c r="AO10">
        <v>239.5</v>
      </c>
      <c r="AP10">
        <v>0.31666666666666665</v>
      </c>
      <c r="AQ10">
        <v>3.6749999999999998</v>
      </c>
      <c r="AR10">
        <v>3.9916666666666667</v>
      </c>
    </row>
    <row r="11" spans="1:44" x14ac:dyDescent="0.25">
      <c r="A11">
        <v>4319703577</v>
      </c>
      <c r="B11" s="2">
        <v>42474</v>
      </c>
      <c r="C11" s="2">
        <v>42502</v>
      </c>
      <c r="D11">
        <v>29</v>
      </c>
      <c r="E11">
        <v>19</v>
      </c>
      <c r="F11">
        <v>7</v>
      </c>
      <c r="G11">
        <v>26</v>
      </c>
      <c r="H11" t="b">
        <v>0</v>
      </c>
      <c r="I11">
        <v>658</v>
      </c>
      <c r="J11">
        <v>12393</v>
      </c>
      <c r="K11">
        <v>13051</v>
      </c>
      <c r="L11">
        <v>10.966666666666667</v>
      </c>
      <c r="M11">
        <v>206.55</v>
      </c>
      <c r="N11">
        <v>217.51666666666668</v>
      </c>
      <c r="O11">
        <v>25.307692307692321</v>
      </c>
      <c r="P11">
        <v>476.65384615384613</v>
      </c>
      <c r="Q11">
        <v>501.96153846153845</v>
      </c>
      <c r="R11">
        <v>0.42179487179487202</v>
      </c>
      <c r="S11">
        <v>7.944230769230769</v>
      </c>
      <c r="T11">
        <v>8.3660256410256402</v>
      </c>
      <c r="U11">
        <v>477</v>
      </c>
      <c r="V11">
        <v>8645</v>
      </c>
      <c r="W11">
        <v>9122</v>
      </c>
      <c r="X11">
        <v>7.95</v>
      </c>
      <c r="Y11">
        <v>144.08333333333334</v>
      </c>
      <c r="Z11">
        <v>152.03333333333333</v>
      </c>
      <c r="AA11">
        <v>181</v>
      </c>
      <c r="AB11">
        <v>3748</v>
      </c>
      <c r="AC11">
        <v>3929</v>
      </c>
      <c r="AD11">
        <v>3.0166666666666666</v>
      </c>
      <c r="AE11">
        <v>62.466666666666669</v>
      </c>
      <c r="AF11">
        <v>65.483333333333334</v>
      </c>
      <c r="AG11">
        <v>25.10526315789474</v>
      </c>
      <c r="AH11">
        <v>455</v>
      </c>
      <c r="AI11">
        <v>480.10526315789474</v>
      </c>
      <c r="AJ11">
        <v>0.41842105263157897</v>
      </c>
      <c r="AK11">
        <v>7.583333333333333</v>
      </c>
      <c r="AL11">
        <v>8.0017543859649116</v>
      </c>
      <c r="AM11">
        <v>25.85714285714289</v>
      </c>
      <c r="AN11">
        <v>535.42857142857144</v>
      </c>
      <c r="AO11">
        <v>561.28571428571433</v>
      </c>
      <c r="AP11">
        <v>0.43095238095238148</v>
      </c>
      <c r="AQ11">
        <v>8.9238095238095241</v>
      </c>
      <c r="AR11">
        <v>9.3547619047619062</v>
      </c>
    </row>
    <row r="12" spans="1:44" x14ac:dyDescent="0.25">
      <c r="A12">
        <v>4388161847</v>
      </c>
      <c r="B12" s="2">
        <v>42475</v>
      </c>
      <c r="C12" s="2">
        <v>42501</v>
      </c>
      <c r="D12">
        <v>27</v>
      </c>
      <c r="E12">
        <v>15</v>
      </c>
      <c r="F12">
        <v>8</v>
      </c>
      <c r="G12">
        <v>23</v>
      </c>
      <c r="H12" t="b">
        <v>0</v>
      </c>
      <c r="I12">
        <v>530</v>
      </c>
      <c r="J12">
        <v>9204</v>
      </c>
      <c r="K12">
        <v>9734</v>
      </c>
      <c r="L12">
        <v>8.8333333333333339</v>
      </c>
      <c r="M12">
        <v>153.4</v>
      </c>
      <c r="N12">
        <v>162.23333333333332</v>
      </c>
      <c r="O12">
        <v>23.043478260869563</v>
      </c>
      <c r="P12">
        <v>400.17391304347825</v>
      </c>
      <c r="Q12">
        <v>423.21739130434781</v>
      </c>
      <c r="R12">
        <v>0.38405797101449274</v>
      </c>
      <c r="S12">
        <v>6.6695652173913045</v>
      </c>
      <c r="T12">
        <v>7.0536231884057967</v>
      </c>
      <c r="U12">
        <v>313</v>
      </c>
      <c r="V12">
        <v>5172</v>
      </c>
      <c r="W12">
        <v>5485</v>
      </c>
      <c r="X12">
        <v>5.2166666666666668</v>
      </c>
      <c r="Y12">
        <v>86.2</v>
      </c>
      <c r="Z12">
        <v>91.416666666666671</v>
      </c>
      <c r="AA12">
        <v>217</v>
      </c>
      <c r="AB12">
        <v>4032</v>
      </c>
      <c r="AC12">
        <v>4249</v>
      </c>
      <c r="AD12">
        <v>3.6166666666666667</v>
      </c>
      <c r="AE12">
        <v>67.2</v>
      </c>
      <c r="AF12">
        <v>70.816666666666663</v>
      </c>
      <c r="AG12">
        <v>20.866666666666674</v>
      </c>
      <c r="AH12">
        <v>344.8</v>
      </c>
      <c r="AI12">
        <v>365.66666666666669</v>
      </c>
      <c r="AJ12">
        <v>0.34777777777777791</v>
      </c>
      <c r="AK12">
        <v>5.746666666666667</v>
      </c>
      <c r="AL12">
        <v>6.094444444444445</v>
      </c>
      <c r="AM12">
        <v>27.125</v>
      </c>
      <c r="AN12">
        <v>504</v>
      </c>
      <c r="AO12">
        <v>531.125</v>
      </c>
      <c r="AP12">
        <v>0.45208333333333334</v>
      </c>
      <c r="AQ12">
        <v>8.4</v>
      </c>
      <c r="AR12">
        <v>8.8520833333333329</v>
      </c>
    </row>
    <row r="13" spans="1:44" x14ac:dyDescent="0.25">
      <c r="A13">
        <v>4445114986</v>
      </c>
      <c r="B13" s="2">
        <v>42472</v>
      </c>
      <c r="C13" s="2">
        <v>42502</v>
      </c>
      <c r="D13">
        <v>31</v>
      </c>
      <c r="E13">
        <v>22</v>
      </c>
      <c r="F13">
        <v>6</v>
      </c>
      <c r="G13">
        <v>28</v>
      </c>
      <c r="H13" t="b">
        <v>0</v>
      </c>
      <c r="I13">
        <v>886</v>
      </c>
      <c r="J13">
        <v>10785</v>
      </c>
      <c r="K13">
        <v>11671</v>
      </c>
      <c r="L13">
        <v>14.766666666666667</v>
      </c>
      <c r="M13">
        <v>179.75</v>
      </c>
      <c r="N13">
        <v>194.51666666666668</v>
      </c>
      <c r="O13">
        <v>31.64285714285711</v>
      </c>
      <c r="P13">
        <v>385.17857142857144</v>
      </c>
      <c r="Q13">
        <v>416.82142857142856</v>
      </c>
      <c r="R13">
        <v>0.52738095238095184</v>
      </c>
      <c r="S13">
        <v>6.4196428571428577</v>
      </c>
      <c r="T13">
        <v>6.9470238095238095</v>
      </c>
      <c r="U13">
        <v>724</v>
      </c>
      <c r="V13">
        <v>8702</v>
      </c>
      <c r="W13">
        <v>9426</v>
      </c>
      <c r="X13">
        <v>12.066666666666666</v>
      </c>
      <c r="Y13">
        <v>145.03333333333333</v>
      </c>
      <c r="Z13">
        <v>157.1</v>
      </c>
      <c r="AA13">
        <v>162</v>
      </c>
      <c r="AB13">
        <v>2083</v>
      </c>
      <c r="AC13">
        <v>2245</v>
      </c>
      <c r="AD13">
        <v>2.7</v>
      </c>
      <c r="AE13">
        <v>34.716666666666669</v>
      </c>
      <c r="AF13">
        <v>37.416666666666664</v>
      </c>
      <c r="AG13">
        <v>32.909090909090878</v>
      </c>
      <c r="AH13">
        <v>395.54545454545456</v>
      </c>
      <c r="AI13">
        <v>428.45454545454544</v>
      </c>
      <c r="AJ13">
        <v>0.54848484848484802</v>
      </c>
      <c r="AK13">
        <v>6.5924242424242427</v>
      </c>
      <c r="AL13">
        <v>7.1409090909090907</v>
      </c>
      <c r="AM13">
        <v>27</v>
      </c>
      <c r="AN13">
        <v>347.16666666666669</v>
      </c>
      <c r="AO13">
        <v>374.16666666666669</v>
      </c>
      <c r="AP13">
        <v>0.45</v>
      </c>
      <c r="AQ13">
        <v>5.7861111111111114</v>
      </c>
      <c r="AR13">
        <v>6.2361111111111116</v>
      </c>
    </row>
    <row r="14" spans="1:44" x14ac:dyDescent="0.25">
      <c r="A14">
        <v>4558609924</v>
      </c>
      <c r="B14" s="2">
        <v>42481</v>
      </c>
      <c r="C14" s="2">
        <v>42498</v>
      </c>
      <c r="D14">
        <v>18</v>
      </c>
      <c r="E14">
        <v>3</v>
      </c>
      <c r="F14">
        <v>2</v>
      </c>
      <c r="G14">
        <v>5</v>
      </c>
      <c r="H14" t="b">
        <v>0</v>
      </c>
      <c r="I14">
        <v>62</v>
      </c>
      <c r="J14">
        <v>638</v>
      </c>
      <c r="K14">
        <v>700</v>
      </c>
      <c r="L14">
        <v>1.0333333333333334</v>
      </c>
      <c r="M14">
        <v>10.633333333333333</v>
      </c>
      <c r="N14">
        <v>11.666666666666666</v>
      </c>
      <c r="O14">
        <v>12.400000000000006</v>
      </c>
      <c r="P14">
        <v>127.6</v>
      </c>
      <c r="Q14">
        <v>140</v>
      </c>
      <c r="R14">
        <v>0.20666666666666675</v>
      </c>
      <c r="S14">
        <v>2.1266666666666665</v>
      </c>
      <c r="T14">
        <v>2.3333333333333335</v>
      </c>
      <c r="U14">
        <v>37</v>
      </c>
      <c r="V14">
        <v>400</v>
      </c>
      <c r="W14">
        <v>437</v>
      </c>
      <c r="X14">
        <v>0.6166666666666667</v>
      </c>
      <c r="Y14">
        <v>6.666666666666667</v>
      </c>
      <c r="Z14">
        <v>7.2833333333333332</v>
      </c>
      <c r="AA14">
        <v>25</v>
      </c>
      <c r="AB14">
        <v>238</v>
      </c>
      <c r="AC14">
        <v>263</v>
      </c>
      <c r="AD14">
        <v>0.41666666666666669</v>
      </c>
      <c r="AE14">
        <v>3.9666666666666668</v>
      </c>
      <c r="AF14">
        <v>4.3833333333333337</v>
      </c>
      <c r="AG14">
        <v>12.333333333333314</v>
      </c>
      <c r="AH14">
        <v>133.33333333333334</v>
      </c>
      <c r="AI14">
        <v>145.66666666666666</v>
      </c>
      <c r="AJ14">
        <v>0.20555555555555524</v>
      </c>
      <c r="AK14">
        <v>2.2222222222222223</v>
      </c>
      <c r="AL14">
        <v>2.4277777777777776</v>
      </c>
      <c r="AM14">
        <v>12.5</v>
      </c>
      <c r="AN14">
        <v>119</v>
      </c>
      <c r="AO14">
        <v>131.5</v>
      </c>
      <c r="AP14">
        <v>0.20833333333333334</v>
      </c>
      <c r="AQ14">
        <v>1.9833333333333334</v>
      </c>
      <c r="AR14">
        <v>2.1916666666666669</v>
      </c>
    </row>
    <row r="15" spans="1:44" x14ac:dyDescent="0.25">
      <c r="A15">
        <v>4702921684</v>
      </c>
      <c r="B15" s="2">
        <v>42472</v>
      </c>
      <c r="C15" s="2">
        <v>42502</v>
      </c>
      <c r="D15">
        <v>31</v>
      </c>
      <c r="E15">
        <v>21</v>
      </c>
      <c r="F15">
        <v>6</v>
      </c>
      <c r="G15">
        <v>27</v>
      </c>
      <c r="H15" t="b">
        <v>0</v>
      </c>
      <c r="I15">
        <v>560</v>
      </c>
      <c r="J15">
        <v>11272</v>
      </c>
      <c r="K15">
        <v>11832</v>
      </c>
      <c r="L15">
        <v>9.3333333333333339</v>
      </c>
      <c r="M15">
        <v>187.86666666666667</v>
      </c>
      <c r="N15">
        <v>197.2</v>
      </c>
      <c r="O15">
        <v>20.740740740740762</v>
      </c>
      <c r="P15">
        <v>417.48148148148147</v>
      </c>
      <c r="Q15">
        <v>438.22222222222223</v>
      </c>
      <c r="R15">
        <v>0.34567901234567938</v>
      </c>
      <c r="S15">
        <v>6.9580246913580241</v>
      </c>
      <c r="T15">
        <v>7.3037037037037038</v>
      </c>
      <c r="U15">
        <v>434</v>
      </c>
      <c r="V15">
        <v>8355</v>
      </c>
      <c r="W15">
        <v>8789</v>
      </c>
      <c r="X15">
        <v>7.2333333333333334</v>
      </c>
      <c r="Y15">
        <v>139.25</v>
      </c>
      <c r="Z15">
        <v>146.48333333333332</v>
      </c>
      <c r="AA15">
        <v>126</v>
      </c>
      <c r="AB15">
        <v>2917</v>
      </c>
      <c r="AC15">
        <v>3043</v>
      </c>
      <c r="AD15">
        <v>2.1</v>
      </c>
      <c r="AE15">
        <v>48.616666666666667</v>
      </c>
      <c r="AF15">
        <v>50.716666666666669</v>
      </c>
      <c r="AG15">
        <v>20.666666666666686</v>
      </c>
      <c r="AH15">
        <v>397.85714285714283</v>
      </c>
      <c r="AI15">
        <v>418.52380952380952</v>
      </c>
      <c r="AJ15">
        <v>0.34444444444444478</v>
      </c>
      <c r="AK15">
        <v>6.6309523809523805</v>
      </c>
      <c r="AL15">
        <v>6.9753968253968255</v>
      </c>
      <c r="AM15">
        <v>21</v>
      </c>
      <c r="AN15">
        <v>486.16666666666669</v>
      </c>
      <c r="AO15">
        <v>507.16666666666669</v>
      </c>
      <c r="AP15">
        <v>0.35</v>
      </c>
      <c r="AQ15">
        <v>8.1027777777777779</v>
      </c>
      <c r="AR15">
        <v>8.4527777777777775</v>
      </c>
    </row>
    <row r="16" spans="1:44" x14ac:dyDescent="0.25">
      <c r="A16">
        <v>5553957443</v>
      </c>
      <c r="B16" s="2">
        <v>42472</v>
      </c>
      <c r="C16" s="2">
        <v>42502</v>
      </c>
      <c r="D16">
        <v>31</v>
      </c>
      <c r="E16">
        <v>23</v>
      </c>
      <c r="F16">
        <v>8</v>
      </c>
      <c r="G16">
        <v>31</v>
      </c>
      <c r="H16" t="b">
        <v>1</v>
      </c>
      <c r="I16">
        <v>1314</v>
      </c>
      <c r="J16">
        <v>14368</v>
      </c>
      <c r="K16">
        <v>15682</v>
      </c>
      <c r="L16">
        <v>21.9</v>
      </c>
      <c r="M16">
        <v>239.46666666666667</v>
      </c>
      <c r="N16">
        <v>261.36666666666667</v>
      </c>
      <c r="O16">
        <v>42.387096774193537</v>
      </c>
      <c r="P16">
        <v>463.48387096774195</v>
      </c>
      <c r="Q16">
        <v>505.87096774193549</v>
      </c>
      <c r="R16">
        <v>0.70645161290322567</v>
      </c>
      <c r="S16">
        <v>7.7247311827956988</v>
      </c>
      <c r="T16">
        <v>8.4311827956989251</v>
      </c>
      <c r="U16">
        <v>846</v>
      </c>
      <c r="V16">
        <v>9776</v>
      </c>
      <c r="W16">
        <v>10622</v>
      </c>
      <c r="X16">
        <v>14.1</v>
      </c>
      <c r="Y16">
        <v>162.93333333333334</v>
      </c>
      <c r="Z16">
        <v>177.03333333333333</v>
      </c>
      <c r="AA16">
        <v>468</v>
      </c>
      <c r="AB16">
        <v>4592</v>
      </c>
      <c r="AC16">
        <v>5060</v>
      </c>
      <c r="AD16">
        <v>7.8</v>
      </c>
      <c r="AE16">
        <v>76.533333333333331</v>
      </c>
      <c r="AF16">
        <v>84.333333333333329</v>
      </c>
      <c r="AG16">
        <v>36.782608695652186</v>
      </c>
      <c r="AH16">
        <v>425.04347826086956</v>
      </c>
      <c r="AI16">
        <v>461.82608695652175</v>
      </c>
      <c r="AJ16">
        <v>0.6130434782608698</v>
      </c>
      <c r="AK16">
        <v>7.0840579710144924</v>
      </c>
      <c r="AL16">
        <v>7.6971014492753627</v>
      </c>
      <c r="AM16">
        <v>58.5</v>
      </c>
      <c r="AN16">
        <v>574</v>
      </c>
      <c r="AO16">
        <v>632.5</v>
      </c>
      <c r="AP16">
        <v>0.97499999999999998</v>
      </c>
      <c r="AQ16">
        <v>9.5666666666666664</v>
      </c>
      <c r="AR16">
        <v>10.541666666666666</v>
      </c>
    </row>
    <row r="17" spans="1:44" x14ac:dyDescent="0.25">
      <c r="A17">
        <v>5577150313</v>
      </c>
      <c r="B17" s="2">
        <v>42472</v>
      </c>
      <c r="C17" s="2">
        <v>42501</v>
      </c>
      <c r="D17">
        <v>30</v>
      </c>
      <c r="E17">
        <v>20</v>
      </c>
      <c r="F17">
        <v>6</v>
      </c>
      <c r="G17">
        <v>26</v>
      </c>
      <c r="H17" t="b">
        <v>0</v>
      </c>
      <c r="I17">
        <v>744</v>
      </c>
      <c r="J17">
        <v>11232</v>
      </c>
      <c r="K17">
        <v>11976</v>
      </c>
      <c r="L17">
        <v>12.4</v>
      </c>
      <c r="M17">
        <v>187.2</v>
      </c>
      <c r="N17">
        <v>199.6</v>
      </c>
      <c r="O17">
        <v>28.615384615384642</v>
      </c>
      <c r="P17">
        <v>432</v>
      </c>
      <c r="Q17">
        <v>460.61538461538464</v>
      </c>
      <c r="R17">
        <v>0.47692307692307734</v>
      </c>
      <c r="S17">
        <v>7.2</v>
      </c>
      <c r="T17">
        <v>7.6769230769230772</v>
      </c>
      <c r="U17">
        <v>541</v>
      </c>
      <c r="V17">
        <v>8559</v>
      </c>
      <c r="W17">
        <v>9100</v>
      </c>
      <c r="X17">
        <v>9.0166666666666675</v>
      </c>
      <c r="Y17">
        <v>142.65</v>
      </c>
      <c r="Z17">
        <v>151.66666666666666</v>
      </c>
      <c r="AA17">
        <v>203</v>
      </c>
      <c r="AB17">
        <v>2673</v>
      </c>
      <c r="AC17">
        <v>2876</v>
      </c>
      <c r="AD17">
        <v>3.3833333333333333</v>
      </c>
      <c r="AE17">
        <v>44.55</v>
      </c>
      <c r="AF17">
        <v>47.93333333333333</v>
      </c>
      <c r="AG17">
        <v>27.050000000000011</v>
      </c>
      <c r="AH17">
        <v>427.95</v>
      </c>
      <c r="AI17">
        <v>455</v>
      </c>
      <c r="AJ17">
        <v>0.45083333333333353</v>
      </c>
      <c r="AK17">
        <v>7.1324999999999994</v>
      </c>
      <c r="AL17">
        <v>7.583333333333333</v>
      </c>
      <c r="AM17">
        <v>33.833333333333314</v>
      </c>
      <c r="AN17">
        <v>445.5</v>
      </c>
      <c r="AO17">
        <v>479.33333333333331</v>
      </c>
      <c r="AP17">
        <v>0.56388888888888855</v>
      </c>
      <c r="AQ17">
        <v>7.4249999999999998</v>
      </c>
      <c r="AR17">
        <v>7.9888888888888889</v>
      </c>
    </row>
    <row r="18" spans="1:44" x14ac:dyDescent="0.25">
      <c r="A18">
        <v>6117666160</v>
      </c>
      <c r="B18" s="2">
        <v>42476</v>
      </c>
      <c r="C18" s="2">
        <v>42499</v>
      </c>
      <c r="D18">
        <v>24</v>
      </c>
      <c r="E18">
        <v>11</v>
      </c>
      <c r="F18">
        <v>7</v>
      </c>
      <c r="G18">
        <v>18</v>
      </c>
      <c r="H18" t="b">
        <v>0</v>
      </c>
      <c r="I18">
        <v>565</v>
      </c>
      <c r="J18">
        <v>8618</v>
      </c>
      <c r="K18">
        <v>9183</v>
      </c>
      <c r="L18">
        <v>9.4166666666666661</v>
      </c>
      <c r="M18">
        <v>143.63333333333333</v>
      </c>
      <c r="N18">
        <v>153.05000000000001</v>
      </c>
      <c r="O18">
        <v>31.388888888888914</v>
      </c>
      <c r="P18">
        <v>478.77777777777777</v>
      </c>
      <c r="Q18">
        <v>510.16666666666669</v>
      </c>
      <c r="R18">
        <v>0.52314814814814858</v>
      </c>
      <c r="S18">
        <v>7.9796296296296294</v>
      </c>
      <c r="T18">
        <v>8.5027777777777782</v>
      </c>
      <c r="U18">
        <v>347</v>
      </c>
      <c r="V18">
        <v>5497</v>
      </c>
      <c r="W18">
        <v>5844</v>
      </c>
      <c r="X18">
        <v>5.7833333333333332</v>
      </c>
      <c r="Y18">
        <v>91.61666666666666</v>
      </c>
      <c r="Z18">
        <v>97.4</v>
      </c>
      <c r="AA18">
        <v>218</v>
      </c>
      <c r="AB18">
        <v>3121</v>
      </c>
      <c r="AC18">
        <v>3339</v>
      </c>
      <c r="AD18">
        <v>3.6333333333333333</v>
      </c>
      <c r="AE18">
        <v>52.016666666666666</v>
      </c>
      <c r="AF18">
        <v>55.65</v>
      </c>
      <c r="AG18">
        <v>31.545454545454504</v>
      </c>
      <c r="AH18">
        <v>499.72727272727275</v>
      </c>
      <c r="AI18">
        <v>531.27272727272725</v>
      </c>
      <c r="AJ18">
        <v>0.52575757575757509</v>
      </c>
      <c r="AK18">
        <v>8.32878787878788</v>
      </c>
      <c r="AL18">
        <v>8.8545454545454536</v>
      </c>
      <c r="AM18">
        <v>31.142857142857167</v>
      </c>
      <c r="AN18">
        <v>445.85714285714283</v>
      </c>
      <c r="AO18">
        <v>477</v>
      </c>
      <c r="AP18">
        <v>0.51904761904761942</v>
      </c>
      <c r="AQ18">
        <v>7.4309523809523803</v>
      </c>
      <c r="AR18">
        <v>7.95</v>
      </c>
    </row>
    <row r="19" spans="1:44" x14ac:dyDescent="0.25">
      <c r="A19">
        <v>6775888955</v>
      </c>
      <c r="B19" s="2">
        <v>42473</v>
      </c>
      <c r="C19" s="2">
        <v>42475</v>
      </c>
      <c r="D19">
        <v>3</v>
      </c>
      <c r="E19">
        <v>3</v>
      </c>
      <c r="F19">
        <v>0</v>
      </c>
      <c r="G19">
        <v>3</v>
      </c>
      <c r="H19" t="b">
        <v>1</v>
      </c>
      <c r="I19">
        <v>58</v>
      </c>
      <c r="J19">
        <v>1049</v>
      </c>
      <c r="K19">
        <v>1107</v>
      </c>
      <c r="L19">
        <v>0.96666666666666667</v>
      </c>
      <c r="M19">
        <v>17.483333333333334</v>
      </c>
      <c r="N19">
        <v>18.45</v>
      </c>
      <c r="O19">
        <v>19.333333333333314</v>
      </c>
      <c r="P19">
        <v>349.66666666666669</v>
      </c>
      <c r="Q19">
        <v>369</v>
      </c>
      <c r="R19">
        <v>0.32222222222222191</v>
      </c>
      <c r="S19">
        <v>5.8277777777777784</v>
      </c>
      <c r="T19">
        <v>6.15</v>
      </c>
      <c r="U19">
        <v>58</v>
      </c>
      <c r="V19">
        <v>1049</v>
      </c>
      <c r="W19">
        <v>1107</v>
      </c>
      <c r="X19">
        <v>0.96666666666666667</v>
      </c>
      <c r="Y19">
        <v>17.483333333333334</v>
      </c>
      <c r="Z19">
        <v>18.45</v>
      </c>
      <c r="AA19">
        <v>0</v>
      </c>
      <c r="AB19">
        <v>0</v>
      </c>
      <c r="AC19">
        <v>0</v>
      </c>
      <c r="AD19">
        <v>0</v>
      </c>
      <c r="AE19">
        <v>0</v>
      </c>
      <c r="AF19">
        <v>0</v>
      </c>
      <c r="AG19">
        <v>19.333333333333314</v>
      </c>
      <c r="AH19">
        <v>349.66666666666669</v>
      </c>
      <c r="AI19">
        <v>369</v>
      </c>
      <c r="AJ19">
        <v>0.32222222222222191</v>
      </c>
      <c r="AK19">
        <v>5.8277777777777784</v>
      </c>
      <c r="AL19">
        <v>6.15</v>
      </c>
      <c r="AM19">
        <v>0</v>
      </c>
      <c r="AN19">
        <v>0</v>
      </c>
      <c r="AO19">
        <v>0</v>
      </c>
      <c r="AP19">
        <v>0</v>
      </c>
      <c r="AQ19">
        <v>0</v>
      </c>
      <c r="AR19">
        <v>0</v>
      </c>
    </row>
    <row r="20" spans="1:44" x14ac:dyDescent="0.25">
      <c r="A20">
        <v>6962181067</v>
      </c>
      <c r="B20" s="2">
        <v>42472</v>
      </c>
      <c r="C20" s="2">
        <v>42502</v>
      </c>
      <c r="D20">
        <v>31</v>
      </c>
      <c r="E20">
        <v>23</v>
      </c>
      <c r="F20">
        <v>8</v>
      </c>
      <c r="G20">
        <v>31</v>
      </c>
      <c r="H20" t="b">
        <v>1</v>
      </c>
      <c r="I20">
        <v>562</v>
      </c>
      <c r="J20">
        <v>13888</v>
      </c>
      <c r="K20">
        <v>14450</v>
      </c>
      <c r="L20">
        <v>9.3666666666666671</v>
      </c>
      <c r="M20">
        <v>231.46666666666667</v>
      </c>
      <c r="N20">
        <v>240.83333333333334</v>
      </c>
      <c r="O20">
        <v>18.129032258064512</v>
      </c>
      <c r="P20">
        <v>448</v>
      </c>
      <c r="Q20">
        <v>466.12903225806451</v>
      </c>
      <c r="R20">
        <v>0.30215053763440852</v>
      </c>
      <c r="S20">
        <v>7.4666666666666668</v>
      </c>
      <c r="T20">
        <v>7.768817204301075</v>
      </c>
      <c r="U20">
        <v>432</v>
      </c>
      <c r="V20">
        <v>10393</v>
      </c>
      <c r="W20">
        <v>10825</v>
      </c>
      <c r="X20">
        <v>7.2</v>
      </c>
      <c r="Y20">
        <v>173.21666666666667</v>
      </c>
      <c r="Z20">
        <v>180.41666666666666</v>
      </c>
      <c r="AA20">
        <v>130</v>
      </c>
      <c r="AB20">
        <v>3495</v>
      </c>
      <c r="AC20">
        <v>3625</v>
      </c>
      <c r="AD20">
        <v>2.1666666666666665</v>
      </c>
      <c r="AE20">
        <v>58.25</v>
      </c>
      <c r="AF20">
        <v>60.416666666666664</v>
      </c>
      <c r="AG20">
        <v>18.782608695652186</v>
      </c>
      <c r="AH20">
        <v>451.86956521739131</v>
      </c>
      <c r="AI20">
        <v>470.6521739130435</v>
      </c>
      <c r="AJ20">
        <v>0.31304347826086976</v>
      </c>
      <c r="AK20">
        <v>7.5311594202898551</v>
      </c>
      <c r="AL20">
        <v>7.8442028985507246</v>
      </c>
      <c r="AM20">
        <v>16.25</v>
      </c>
      <c r="AN20">
        <v>436.875</v>
      </c>
      <c r="AO20">
        <v>453.125</v>
      </c>
      <c r="AP20">
        <v>0.27083333333333331</v>
      </c>
      <c r="AQ20">
        <v>7.28125</v>
      </c>
      <c r="AR20">
        <v>7.552083333333333</v>
      </c>
    </row>
    <row r="21" spans="1:44" x14ac:dyDescent="0.25">
      <c r="A21">
        <v>7007744171</v>
      </c>
      <c r="B21" s="2">
        <v>42476</v>
      </c>
      <c r="C21" s="2">
        <v>42491</v>
      </c>
      <c r="D21">
        <v>16</v>
      </c>
      <c r="E21">
        <v>0</v>
      </c>
      <c r="F21">
        <v>2</v>
      </c>
      <c r="G21">
        <v>2</v>
      </c>
      <c r="H21" t="b">
        <v>0</v>
      </c>
      <c r="I21">
        <v>6</v>
      </c>
      <c r="J21">
        <v>137</v>
      </c>
      <c r="K21">
        <v>143</v>
      </c>
      <c r="L21">
        <v>0.1</v>
      </c>
      <c r="M21">
        <v>2.2833333333333332</v>
      </c>
      <c r="N21">
        <v>2.3833333333333333</v>
      </c>
      <c r="O21">
        <v>3</v>
      </c>
      <c r="P21">
        <v>68.5</v>
      </c>
      <c r="Q21">
        <v>71.5</v>
      </c>
      <c r="R21">
        <v>0.05</v>
      </c>
      <c r="S21">
        <v>1.1416666666666666</v>
      </c>
      <c r="T21">
        <v>1.1916666666666667</v>
      </c>
      <c r="U21">
        <v>0</v>
      </c>
      <c r="V21">
        <v>0</v>
      </c>
      <c r="W21">
        <v>0</v>
      </c>
      <c r="X21">
        <v>0</v>
      </c>
      <c r="Y21">
        <v>0</v>
      </c>
      <c r="Z21">
        <v>0</v>
      </c>
      <c r="AA21">
        <v>6</v>
      </c>
      <c r="AB21">
        <v>137</v>
      </c>
      <c r="AC21">
        <v>143</v>
      </c>
      <c r="AD21">
        <v>0.1</v>
      </c>
      <c r="AE21">
        <v>2.2833333333333332</v>
      </c>
      <c r="AF21">
        <v>2.3833333333333333</v>
      </c>
      <c r="AG21">
        <v>0</v>
      </c>
      <c r="AH21">
        <v>0</v>
      </c>
      <c r="AI21">
        <v>0</v>
      </c>
      <c r="AJ21">
        <v>0</v>
      </c>
      <c r="AK21">
        <v>0</v>
      </c>
      <c r="AL21">
        <v>0</v>
      </c>
      <c r="AM21">
        <v>3</v>
      </c>
      <c r="AN21">
        <v>68.5</v>
      </c>
      <c r="AO21">
        <v>71.5</v>
      </c>
      <c r="AP21">
        <v>0.05</v>
      </c>
      <c r="AQ21">
        <v>1.1416666666666666</v>
      </c>
      <c r="AR21">
        <v>1.1916666666666667</v>
      </c>
    </row>
    <row r="22" spans="1:44" x14ac:dyDescent="0.25">
      <c r="A22">
        <v>7086361926</v>
      </c>
      <c r="B22" s="2">
        <v>42472</v>
      </c>
      <c r="C22" s="2">
        <v>42502</v>
      </c>
      <c r="D22">
        <v>31</v>
      </c>
      <c r="E22">
        <v>19</v>
      </c>
      <c r="F22">
        <v>5</v>
      </c>
      <c r="G22">
        <v>24</v>
      </c>
      <c r="H22" t="b">
        <v>0</v>
      </c>
      <c r="I22">
        <v>319</v>
      </c>
      <c r="J22">
        <v>10875</v>
      </c>
      <c r="K22">
        <v>11194</v>
      </c>
      <c r="L22">
        <v>5.3166666666666664</v>
      </c>
      <c r="M22">
        <v>181.25</v>
      </c>
      <c r="N22">
        <v>186.56666666666666</v>
      </c>
      <c r="O22">
        <v>13.291666666666686</v>
      </c>
      <c r="P22">
        <v>453.125</v>
      </c>
      <c r="Q22">
        <v>466.41666666666669</v>
      </c>
      <c r="R22">
        <v>0.2215277777777781</v>
      </c>
      <c r="S22">
        <v>7.552083333333333</v>
      </c>
      <c r="T22">
        <v>7.7736111111111112</v>
      </c>
      <c r="U22">
        <v>226</v>
      </c>
      <c r="V22">
        <v>8310</v>
      </c>
      <c r="W22">
        <v>8536</v>
      </c>
      <c r="X22">
        <v>3.7666666666666666</v>
      </c>
      <c r="Y22">
        <v>138.5</v>
      </c>
      <c r="Z22">
        <v>142.26666666666668</v>
      </c>
      <c r="AA22">
        <v>93</v>
      </c>
      <c r="AB22">
        <v>2565</v>
      </c>
      <c r="AC22">
        <v>2658</v>
      </c>
      <c r="AD22">
        <v>1.55</v>
      </c>
      <c r="AE22">
        <v>42.75</v>
      </c>
      <c r="AF22">
        <v>44.3</v>
      </c>
      <c r="AG22">
        <v>11.89473684210526</v>
      </c>
      <c r="AH22">
        <v>437.36842105263156</v>
      </c>
      <c r="AI22">
        <v>449.26315789473682</v>
      </c>
      <c r="AJ22">
        <v>0.19824561403508767</v>
      </c>
      <c r="AK22">
        <v>7.2894736842105257</v>
      </c>
      <c r="AL22">
        <v>7.4877192982456133</v>
      </c>
      <c r="AM22">
        <v>18.600000000000023</v>
      </c>
      <c r="AN22">
        <v>513</v>
      </c>
      <c r="AO22">
        <v>531.6</v>
      </c>
      <c r="AP22">
        <v>0.31000000000000039</v>
      </c>
      <c r="AQ22">
        <v>8.5500000000000007</v>
      </c>
      <c r="AR22">
        <v>8.8600000000000012</v>
      </c>
    </row>
    <row r="23" spans="1:44" x14ac:dyDescent="0.25">
      <c r="A23">
        <v>8053475328</v>
      </c>
      <c r="B23" s="2">
        <v>42480</v>
      </c>
      <c r="C23" s="2">
        <v>42497</v>
      </c>
      <c r="D23">
        <v>18</v>
      </c>
      <c r="E23">
        <v>1</v>
      </c>
      <c r="F23">
        <v>2</v>
      </c>
      <c r="G23">
        <v>3</v>
      </c>
      <c r="H23" t="b">
        <v>0</v>
      </c>
      <c r="I23">
        <v>14</v>
      </c>
      <c r="J23">
        <v>891</v>
      </c>
      <c r="K23">
        <v>905</v>
      </c>
      <c r="L23">
        <v>0.23333333333333334</v>
      </c>
      <c r="M23">
        <v>14.85</v>
      </c>
      <c r="N23">
        <v>15.083333333333334</v>
      </c>
      <c r="O23">
        <v>4.6666666666666856</v>
      </c>
      <c r="P23">
        <v>297</v>
      </c>
      <c r="Q23">
        <v>301.66666666666669</v>
      </c>
      <c r="R23">
        <v>7.7777777777778098E-2</v>
      </c>
      <c r="S23">
        <v>4.95</v>
      </c>
      <c r="T23">
        <v>5.0277777777777777</v>
      </c>
      <c r="U23">
        <v>7</v>
      </c>
      <c r="V23">
        <v>486</v>
      </c>
      <c r="W23">
        <v>493</v>
      </c>
      <c r="X23">
        <v>0.11666666666666667</v>
      </c>
      <c r="Y23">
        <v>8.1</v>
      </c>
      <c r="Z23">
        <v>8.2166666666666668</v>
      </c>
      <c r="AA23">
        <v>7</v>
      </c>
      <c r="AB23">
        <v>405</v>
      </c>
      <c r="AC23">
        <v>412</v>
      </c>
      <c r="AD23">
        <v>0.11666666666666667</v>
      </c>
      <c r="AE23">
        <v>6.75</v>
      </c>
      <c r="AF23">
        <v>6.8666666666666663</v>
      </c>
      <c r="AG23">
        <v>7</v>
      </c>
      <c r="AH23">
        <v>486</v>
      </c>
      <c r="AI23">
        <v>493</v>
      </c>
      <c r="AJ23">
        <v>0.11666666666666667</v>
      </c>
      <c r="AK23">
        <v>8.1</v>
      </c>
      <c r="AL23">
        <v>8.2166666666666668</v>
      </c>
      <c r="AM23">
        <v>3.5</v>
      </c>
      <c r="AN23">
        <v>202.5</v>
      </c>
      <c r="AO23">
        <v>206</v>
      </c>
      <c r="AP23">
        <v>5.8333333333333334E-2</v>
      </c>
      <c r="AQ23">
        <v>3.375</v>
      </c>
      <c r="AR23">
        <v>3.4333333333333331</v>
      </c>
    </row>
    <row r="24" spans="1:44" x14ac:dyDescent="0.25">
      <c r="A24">
        <v>8378563200</v>
      </c>
      <c r="B24" s="2">
        <v>42472</v>
      </c>
      <c r="C24" s="2">
        <v>42502</v>
      </c>
      <c r="D24">
        <v>31</v>
      </c>
      <c r="E24">
        <v>23</v>
      </c>
      <c r="F24">
        <v>8</v>
      </c>
      <c r="G24">
        <v>31</v>
      </c>
      <c r="H24" t="b">
        <v>1</v>
      </c>
      <c r="I24">
        <v>1265</v>
      </c>
      <c r="J24">
        <v>13799</v>
      </c>
      <c r="K24">
        <v>15064</v>
      </c>
      <c r="L24">
        <v>21.083333333333332</v>
      </c>
      <c r="M24">
        <v>229.98333333333332</v>
      </c>
      <c r="N24">
        <v>251.06666666666666</v>
      </c>
      <c r="O24">
        <v>40.806451612903231</v>
      </c>
      <c r="P24">
        <v>445.12903225806451</v>
      </c>
      <c r="Q24">
        <v>485.93548387096774</v>
      </c>
      <c r="R24">
        <v>0.68010752688172049</v>
      </c>
      <c r="S24">
        <v>7.4188172043010754</v>
      </c>
      <c r="T24">
        <v>8.0989247311827963</v>
      </c>
      <c r="U24">
        <v>795</v>
      </c>
      <c r="V24">
        <v>9693</v>
      </c>
      <c r="W24">
        <v>10488</v>
      </c>
      <c r="X24">
        <v>13.25</v>
      </c>
      <c r="Y24">
        <v>161.55000000000001</v>
      </c>
      <c r="Z24">
        <v>174.8</v>
      </c>
      <c r="AA24">
        <v>470</v>
      </c>
      <c r="AB24">
        <v>4106</v>
      </c>
      <c r="AC24">
        <v>4576</v>
      </c>
      <c r="AD24">
        <v>7.833333333333333</v>
      </c>
      <c r="AE24">
        <v>68.433333333333337</v>
      </c>
      <c r="AF24">
        <v>76.266666666666666</v>
      </c>
      <c r="AG24">
        <v>34.565217391304373</v>
      </c>
      <c r="AH24">
        <v>421.43478260869563</v>
      </c>
      <c r="AI24">
        <v>456</v>
      </c>
      <c r="AJ24">
        <v>0.57608695652173958</v>
      </c>
      <c r="AK24">
        <v>7.0239130434782604</v>
      </c>
      <c r="AL24">
        <v>7.6</v>
      </c>
      <c r="AM24">
        <v>58.75</v>
      </c>
      <c r="AN24">
        <v>513.25</v>
      </c>
      <c r="AO24">
        <v>572</v>
      </c>
      <c r="AP24">
        <v>0.97916666666666663</v>
      </c>
      <c r="AQ24">
        <v>8.5541666666666671</v>
      </c>
      <c r="AR24">
        <v>9.5333333333333332</v>
      </c>
    </row>
    <row r="25" spans="1:44" x14ac:dyDescent="0.25">
      <c r="A25">
        <v>8792009665</v>
      </c>
      <c r="B25" s="2">
        <v>42472</v>
      </c>
      <c r="C25" s="2">
        <v>42494</v>
      </c>
      <c r="D25">
        <v>23</v>
      </c>
      <c r="E25">
        <v>12</v>
      </c>
      <c r="F25">
        <v>3</v>
      </c>
      <c r="G25">
        <v>15</v>
      </c>
      <c r="H25" t="b">
        <v>0</v>
      </c>
      <c r="I25">
        <v>272</v>
      </c>
      <c r="J25">
        <v>6535</v>
      </c>
      <c r="K25">
        <v>6807</v>
      </c>
      <c r="L25">
        <v>4.5333333333333332</v>
      </c>
      <c r="M25">
        <v>108.91666666666667</v>
      </c>
      <c r="N25">
        <v>113.45</v>
      </c>
      <c r="O25">
        <v>18.133333333333326</v>
      </c>
      <c r="P25">
        <v>435.66666666666669</v>
      </c>
      <c r="Q25">
        <v>453.8</v>
      </c>
      <c r="R25">
        <v>0.30222222222222211</v>
      </c>
      <c r="S25">
        <v>7.2611111111111111</v>
      </c>
      <c r="T25">
        <v>7.5633333333333335</v>
      </c>
      <c r="U25">
        <v>210</v>
      </c>
      <c r="V25">
        <v>5350</v>
      </c>
      <c r="W25">
        <v>5560</v>
      </c>
      <c r="X25">
        <v>3.5</v>
      </c>
      <c r="Y25">
        <v>89.166666666666671</v>
      </c>
      <c r="Z25">
        <v>92.666666666666671</v>
      </c>
      <c r="AA25">
        <v>62</v>
      </c>
      <c r="AB25">
        <v>1185</v>
      </c>
      <c r="AC25">
        <v>1247</v>
      </c>
      <c r="AD25">
        <v>1.0333333333333334</v>
      </c>
      <c r="AE25">
        <v>19.75</v>
      </c>
      <c r="AF25">
        <v>20.783333333333335</v>
      </c>
      <c r="AG25">
        <v>17.5</v>
      </c>
      <c r="AH25">
        <v>445.83333333333331</v>
      </c>
      <c r="AI25">
        <v>463.33333333333331</v>
      </c>
      <c r="AJ25">
        <v>0.29166666666666669</v>
      </c>
      <c r="AK25">
        <v>7.4305555555555554</v>
      </c>
      <c r="AL25">
        <v>7.7222222222222223</v>
      </c>
      <c r="AM25">
        <v>20.666666666666686</v>
      </c>
      <c r="AN25">
        <v>395</v>
      </c>
      <c r="AO25">
        <v>415.66666666666669</v>
      </c>
      <c r="AP25">
        <v>0.34444444444444478</v>
      </c>
      <c r="AQ25">
        <v>6.583333333333333</v>
      </c>
      <c r="AR25">
        <v>6.927777777777778</v>
      </c>
    </row>
  </sheetData>
  <sheetProtection algorithmName="SHA-512" hashValue="v+kgtCmIlqsHXpr2cei3EM4A61Ifp9jVreda8JcNxw73V4KOmmTMshkGjwC8IDxuu/9k1rMDuynpC45Hd/MjvA==" saltValue="s64yIkW1m/+h9WQUne3Wwg==" spinCount="100000" sheet="1" objects="1" scenarios="1" selectLockedCells="1" pivotTables="0" selectUnlockedCells="1"/>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55488-90AF-4ED0-9CA7-3ED309AF219E}">
  <sheetPr codeName="Sheet3"/>
  <dimension ref="A1:T460"/>
  <sheetViews>
    <sheetView workbookViewId="0">
      <selection activeCell="C1" sqref="C1"/>
    </sheetView>
  </sheetViews>
  <sheetFormatPr defaultRowHeight="15" x14ac:dyDescent="0.25"/>
  <cols>
    <col min="1" max="1" width="13.42578125" bestFit="1" customWidth="1"/>
    <col min="2" max="2" width="11" bestFit="1" customWidth="1"/>
    <col min="3" max="3" width="4.7109375" customWidth="1"/>
    <col min="4" max="4" width="15.7109375" bestFit="1" customWidth="1"/>
    <col min="5" max="5" width="12" bestFit="1" customWidth="1"/>
    <col min="6" max="6" width="11" bestFit="1" customWidth="1"/>
    <col min="7" max="7" width="13.85546875" style="2" bestFit="1" customWidth="1"/>
    <col min="8" max="8" width="16.42578125" style="1" bestFit="1" customWidth="1"/>
    <col min="9" max="9" width="11.42578125" bestFit="1" customWidth="1"/>
    <col min="10" max="10" width="11.42578125" style="9" bestFit="1" customWidth="1"/>
    <col min="11" max="11" width="12" bestFit="1" customWidth="1"/>
    <col min="12" max="14" width="17.140625" bestFit="1" customWidth="1"/>
    <col min="15" max="15" width="20.7109375" bestFit="1" customWidth="1"/>
    <col min="16" max="16" width="13.85546875" bestFit="1" customWidth="1"/>
    <col min="17" max="17" width="14" bestFit="1" customWidth="1"/>
    <col min="18" max="18" width="15.85546875" bestFit="1" customWidth="1"/>
    <col min="19" max="19" width="21.42578125" bestFit="1" customWidth="1"/>
    <col min="20" max="20" width="32" bestFit="1" customWidth="1"/>
    <col min="21" max="21" width="13.28515625" customWidth="1"/>
    <col min="22" max="22" width="30.28515625" bestFit="1" customWidth="1"/>
  </cols>
  <sheetData>
    <row r="1" spans="1:20" s="13" customFormat="1" x14ac:dyDescent="0.25">
      <c r="A1" s="14" t="s">
        <v>80</v>
      </c>
      <c r="B1" s="14" t="s">
        <v>79</v>
      </c>
      <c r="D1" s="14" t="s">
        <v>80</v>
      </c>
      <c r="E1" s="13" t="s">
        <v>0</v>
      </c>
      <c r="F1" s="13" t="s">
        <v>1</v>
      </c>
      <c r="G1" s="19" t="s">
        <v>2</v>
      </c>
      <c r="H1" s="17" t="s">
        <v>82</v>
      </c>
      <c r="I1" s="16" t="s">
        <v>4</v>
      </c>
      <c r="J1" s="13" t="s">
        <v>3</v>
      </c>
      <c r="K1" s="13" t="s">
        <v>9</v>
      </c>
      <c r="L1" s="13" t="s">
        <v>19</v>
      </c>
      <c r="M1" s="13" t="s">
        <v>20</v>
      </c>
      <c r="N1" s="13" t="s">
        <v>21</v>
      </c>
      <c r="O1" s="12" t="s">
        <v>24</v>
      </c>
      <c r="P1" s="12" t="s">
        <v>25</v>
      </c>
      <c r="Q1" s="12" t="s">
        <v>26</v>
      </c>
      <c r="R1" s="12" t="s">
        <v>27</v>
      </c>
      <c r="S1" s="12" t="s">
        <v>28</v>
      </c>
      <c r="T1" s="15" t="s">
        <v>81</v>
      </c>
    </row>
    <row r="2" spans="1:20" x14ac:dyDescent="0.25">
      <c r="A2">
        <v>11380564589</v>
      </c>
      <c r="B2">
        <v>1503960366</v>
      </c>
      <c r="D2">
        <v>11380564589</v>
      </c>
      <c r="E2">
        <f>VLOOKUP(master[[#This Row],[distinct logIds]],distinctLogId[log_id],1,FALSE)</f>
        <v>11380564589</v>
      </c>
      <c r="F2">
        <f>VLOOKUP(master[[#This Row],[log_id]],distinctLogId[[log_id]:[id]],2,FALSE)</f>
        <v>1503960366</v>
      </c>
      <c r="G2" s="2">
        <f>VLOOKUP(master[[#This Row],[log_id]],distinctLogId[[log_id]:[activity_day]],3,FALSE)</f>
        <v>42472</v>
      </c>
      <c r="H2" s="1">
        <f>WEEKDAY(master[[#This Row],[activity_day]],2)</f>
        <v>2</v>
      </c>
      <c r="I2" s="9" t="str">
        <f>VLOOKUP(master[[#This Row],[log_id]],distinctLogId[[log_id]:[start_day]],5,FALSE)</f>
        <v>Tuesday</v>
      </c>
      <c r="J2">
        <f>VLOOKUP(master[[#This Row],[log_id]],distinctLogId[[log_id]:[day_num]],4,FALSE)</f>
        <v>3</v>
      </c>
      <c r="K2">
        <f>VLOOKUP(master[[#This Row],[log_id]],distinctLogId[[log_id]:[hrs_sleep]],10,FALSE)</f>
        <v>5.7666666666666666</v>
      </c>
      <c r="L2" s="8">
        <f>VLOOKUP(master[[#This Row],[log_id]],distinctLogId[[log_id]:[percent_value1]],12,FALSE)</f>
        <v>0.94508670520231219</v>
      </c>
      <c r="M2" s="8">
        <f>VLOOKUP(master[[#This Row],[log_id]],distinctLogId[[log_id]:[percent_value2]],13,FALSE)</f>
        <v>3.7572254335260118E-2</v>
      </c>
      <c r="N2" s="8">
        <f>VLOOKUP(master[[#This Row],[log_id]],distinctLogId[[log_id]:[percent_value3]],14,FALSE)</f>
        <v>0.06</v>
      </c>
      <c r="O2">
        <f>VLOOKUP(F2,distinctIds[[id]:[range_trackingDays]],4,FALSE)</f>
        <v>30</v>
      </c>
      <c r="P2">
        <f>COUNTIFS(master[id],master[[#This Row],[id]],master[new_day_num],"&lt;6")</f>
        <v>18</v>
      </c>
      <c r="Q2">
        <f>COUNTIFS(master[id],master[[#This Row],[id]],master[new_day_num],"&gt;5")</f>
        <v>9</v>
      </c>
      <c r="R2">
        <f>COUNTIF(master[id],master[[#This Row],[id]])</f>
        <v>27</v>
      </c>
      <c r="S2" t="b">
        <f>VLOOKUP(F2,distinctIds[[id]:[continuous_tracking]],8,FALSE)</f>
        <v>0</v>
      </c>
      <c r="T2">
        <f>COUNTIFS(F:F,master[[#This Row],[id]],master!I:I,master[[#This Row],[start_day]])</f>
        <v>5</v>
      </c>
    </row>
    <row r="3" spans="1:20" x14ac:dyDescent="0.25">
      <c r="A3">
        <v>11388770715</v>
      </c>
      <c r="B3">
        <v>1644430081</v>
      </c>
      <c r="D3">
        <v>11388770715</v>
      </c>
      <c r="E3">
        <f>VLOOKUP(master[[#This Row],[distinct logIds]],distinctLogId[log_id],1,FALSE)</f>
        <v>11388770715</v>
      </c>
      <c r="F3">
        <f>VLOOKUP(master[[#This Row],[log_id]],distinctLogId[[log_id]:[id]],2,FALSE)</f>
        <v>1503960366</v>
      </c>
      <c r="G3" s="2">
        <f>VLOOKUP(master[[#This Row],[log_id]],distinctLogId[[log_id]:[activity_day]],3,FALSE)</f>
        <v>42473</v>
      </c>
      <c r="H3" s="1">
        <f>WEEKDAY(master[[#This Row],[activity_day]],2)</f>
        <v>3</v>
      </c>
      <c r="I3" s="9" t="str">
        <f>VLOOKUP(master[[#This Row],[log_id]],distinctLogId[[log_id]:[start_day]],5,FALSE)</f>
        <v>Wednesday</v>
      </c>
      <c r="J3">
        <f>VLOOKUP(master[[#This Row],[log_id]],distinctLogId[[log_id]:[day_num]],4,FALSE)</f>
        <v>4</v>
      </c>
      <c r="K3">
        <f>VLOOKUP(master[[#This Row],[log_id]],distinctLogId[[log_id]:[hrs_sleep]],10,FALSE)</f>
        <v>5.2166666666666668</v>
      </c>
      <c r="L3" s="8">
        <f>VLOOKUP(master[[#This Row],[log_id]],distinctLogId[[log_id]:[percent_value1]],12,FALSE)</f>
        <v>0.92651757188498396</v>
      </c>
      <c r="M3" s="8">
        <f>VLOOKUP(master[[#This Row],[log_id]],distinctLogId[[log_id]:[percent_value2]],13,FALSE)</f>
        <v>3.5143769968051117E-2</v>
      </c>
      <c r="N3" s="8">
        <f>VLOOKUP(master[[#This Row],[log_id]],distinctLogId[[log_id]:[percent_value3]],14,FALSE)</f>
        <v>0.12</v>
      </c>
      <c r="S3" t="b">
        <f>VLOOKUP(F3,distinctIds[[id]:[continuous_tracking]],8,FALSE)</f>
        <v>0</v>
      </c>
      <c r="T3">
        <f>COUNTIFS(F:F,master[[#This Row],[id]],master!I:I,master[[#This Row],[start_day]])</f>
        <v>4</v>
      </c>
    </row>
    <row r="4" spans="1:20" x14ac:dyDescent="0.25">
      <c r="A4">
        <v>11388770716</v>
      </c>
      <c r="B4">
        <v>1844505072</v>
      </c>
      <c r="D4">
        <v>11388770716</v>
      </c>
      <c r="E4">
        <f>VLOOKUP(master[[#This Row],[distinct logIds]],distinctLogId[log_id],1,FALSE)</f>
        <v>11388770716</v>
      </c>
      <c r="F4">
        <f>VLOOKUP(master[[#This Row],[log_id]],distinctLogId[[log_id]:[id]],2,FALSE)</f>
        <v>1503960366</v>
      </c>
      <c r="G4" s="2">
        <f>VLOOKUP(master[[#This Row],[log_id]],distinctLogId[[log_id]:[activity_day]],3,FALSE)</f>
        <v>42473</v>
      </c>
      <c r="H4" s="1">
        <f>WEEKDAY(master[[#This Row],[activity_day]],2)</f>
        <v>3</v>
      </c>
      <c r="I4" s="9" t="str">
        <f>VLOOKUP(master[[#This Row],[log_id]],distinctLogId[[log_id]:[start_day]],5,FALSE)</f>
        <v>Wednesday</v>
      </c>
      <c r="J4">
        <f>VLOOKUP(master[[#This Row],[log_id]],distinctLogId[[log_id]:[day_num]],4,FALSE)</f>
        <v>4</v>
      </c>
      <c r="K4">
        <f>VLOOKUP(master[[#This Row],[log_id]],distinctLogId[[log_id]:[hrs_sleep]],10,FALSE)</f>
        <v>1.5666666666666667</v>
      </c>
      <c r="L4" s="8">
        <f>VLOOKUP(master[[#This Row],[log_id]],distinctLogId[[log_id]:[percent_value1]],12,FALSE)</f>
        <v>1</v>
      </c>
      <c r="M4" s="8">
        <f>VLOOKUP(master[[#This Row],[log_id]],distinctLogId[[log_id]:[percent_value2]],13,FALSE)</f>
        <v>0</v>
      </c>
      <c r="N4" s="8">
        <f>VLOOKUP(master[[#This Row],[log_id]],distinctLogId[[log_id]:[percent_value3]],14,FALSE)</f>
        <v>0</v>
      </c>
      <c r="S4" t="b">
        <f>VLOOKUP(F4,distinctIds[[id]:[continuous_tracking]],8,FALSE)</f>
        <v>0</v>
      </c>
    </row>
    <row r="5" spans="1:20" x14ac:dyDescent="0.25">
      <c r="A5">
        <v>11402722600</v>
      </c>
      <c r="B5">
        <v>1927972279</v>
      </c>
      <c r="D5">
        <v>11402722600</v>
      </c>
      <c r="E5">
        <f>VLOOKUP(master[[#This Row],[distinct logIds]],distinctLogId[log_id],1,FALSE)</f>
        <v>11402722600</v>
      </c>
      <c r="F5">
        <f>VLOOKUP(master[[#This Row],[log_id]],distinctLogId[[log_id]:[id]],2,FALSE)</f>
        <v>1503960366</v>
      </c>
      <c r="G5" s="2">
        <f>VLOOKUP(master[[#This Row],[log_id]],distinctLogId[[log_id]:[activity_day]],3,FALSE)</f>
        <v>42475</v>
      </c>
      <c r="H5" s="1">
        <f>WEEKDAY(master[[#This Row],[activity_day]],2)</f>
        <v>5</v>
      </c>
      <c r="I5" s="9" t="str">
        <f>VLOOKUP(master[[#This Row],[log_id]],distinctLogId[[log_id]:[start_day]],5,FALSE)</f>
        <v>Friday</v>
      </c>
      <c r="J5">
        <f>VLOOKUP(master[[#This Row],[log_id]],distinctLogId[[log_id]:[day_num]],4,FALSE)</f>
        <v>6</v>
      </c>
      <c r="K5">
        <f>VLOOKUP(master[[#This Row],[log_id]],distinctLogId[[log_id]:[hrs_sleep]],10,FALSE)</f>
        <v>7.3666666666666663</v>
      </c>
      <c r="L5" s="8">
        <f>VLOOKUP(master[[#This Row],[log_id]],distinctLogId[[log_id]:[percent_value1]],12,FALSE)</f>
        <v>0.9321266968325792</v>
      </c>
      <c r="M5" s="8">
        <f>VLOOKUP(master[[#This Row],[log_id]],distinctLogId[[log_id]:[percent_value2]],13,FALSE)</f>
        <v>4.9773755656108594E-2</v>
      </c>
      <c r="N5" s="8">
        <f>VLOOKUP(master[[#This Row],[log_id]],distinctLogId[[log_id]:[percent_value3]],14,FALSE)</f>
        <v>0.08</v>
      </c>
      <c r="S5" t="b">
        <f>VLOOKUP(F5,distinctIds[[id]:[continuous_tracking]],8,FALSE)</f>
        <v>0</v>
      </c>
      <c r="T5">
        <f>COUNTIFS(F:F,master[[#This Row],[id]],master!I:I,master[[#This Row],[start_day]])</f>
        <v>3</v>
      </c>
    </row>
    <row r="6" spans="1:20" x14ac:dyDescent="0.25">
      <c r="A6">
        <v>11421831252</v>
      </c>
      <c r="B6">
        <v>2026352035</v>
      </c>
      <c r="D6">
        <v>11421831252</v>
      </c>
      <c r="E6">
        <f>VLOOKUP(master[[#This Row],[distinct logIds]],distinctLogId[log_id],1,FALSE)</f>
        <v>11421831252</v>
      </c>
      <c r="F6">
        <f>VLOOKUP(master[[#This Row],[log_id]],distinctLogId[[log_id]:[id]],2,FALSE)</f>
        <v>1503960366</v>
      </c>
      <c r="G6" s="2">
        <f>VLOOKUP(master[[#This Row],[log_id]],distinctLogId[[log_id]:[activity_day]],3,FALSE)</f>
        <v>42476</v>
      </c>
      <c r="H6" s="1">
        <f>WEEKDAY(master[[#This Row],[activity_day]],2)</f>
        <v>6</v>
      </c>
      <c r="I6" s="9" t="str">
        <f>VLOOKUP(master[[#This Row],[log_id]],distinctLogId[[log_id]:[start_day]],5,FALSE)</f>
        <v>Saturday</v>
      </c>
      <c r="J6">
        <f>VLOOKUP(master[[#This Row],[log_id]],distinctLogId[[log_id]:[day_num]],4,FALSE)</f>
        <v>7</v>
      </c>
      <c r="K6">
        <f>VLOOKUP(master[[#This Row],[log_id]],distinctLogId[[log_id]:[hrs_sleep]],10,FALSE)</f>
        <v>4.8166666666666664</v>
      </c>
      <c r="L6" s="8">
        <f>VLOOKUP(master[[#This Row],[log_id]],distinctLogId[[log_id]:[percent_value1]],12,FALSE)</f>
        <v>0.93425605536332179</v>
      </c>
      <c r="M6" s="8">
        <f>VLOOKUP(master[[#This Row],[log_id]],distinctLogId[[log_id]:[percent_value2]],13,FALSE)</f>
        <v>5.536332179930796E-2</v>
      </c>
      <c r="N6" s="8">
        <f>VLOOKUP(master[[#This Row],[log_id]],distinctLogId[[log_id]:[percent_value3]],14,FALSE)</f>
        <v>0.03</v>
      </c>
      <c r="S6" t="b">
        <f>VLOOKUP(F6,distinctIds[[id]:[continuous_tracking]],8,FALSE)</f>
        <v>0</v>
      </c>
      <c r="T6">
        <f>COUNTIFS(F:F,master[[#This Row],[id]],master!I:I,master[[#This Row],[start_day]])</f>
        <v>6</v>
      </c>
    </row>
    <row r="7" spans="1:20" x14ac:dyDescent="0.25">
      <c r="A7">
        <v>11421831253</v>
      </c>
      <c r="B7">
        <v>2320127002</v>
      </c>
      <c r="D7">
        <v>11421831253</v>
      </c>
      <c r="E7">
        <f>VLOOKUP(master[[#This Row],[distinct logIds]],distinctLogId[log_id],1,FALSE)</f>
        <v>11421831253</v>
      </c>
      <c r="F7">
        <f>VLOOKUP(master[[#This Row],[log_id]],distinctLogId[[log_id]:[id]],2,FALSE)</f>
        <v>1503960366</v>
      </c>
      <c r="G7" s="2">
        <f>VLOOKUP(master[[#This Row],[log_id]],distinctLogId[[log_id]:[activity_day]],3,FALSE)</f>
        <v>42476</v>
      </c>
      <c r="H7" s="1">
        <f>WEEKDAY(master[[#This Row],[activity_day]],2)</f>
        <v>6</v>
      </c>
      <c r="I7" s="9" t="str">
        <f>VLOOKUP(master[[#This Row],[log_id]],distinctLogId[[log_id]:[start_day]],5,FALSE)</f>
        <v>Saturday</v>
      </c>
      <c r="J7">
        <f>VLOOKUP(master[[#This Row],[log_id]],distinctLogId[[log_id]:[day_num]],4,FALSE)</f>
        <v>7</v>
      </c>
      <c r="K7">
        <f>VLOOKUP(master[[#This Row],[log_id]],distinctLogId[[log_id]:[hrs_sleep]],10,FALSE)</f>
        <v>1.3</v>
      </c>
      <c r="L7" s="8">
        <f>VLOOKUP(master[[#This Row],[log_id]],distinctLogId[[log_id]:[percent_value1]],12,FALSE)</f>
        <v>0.89743589743589747</v>
      </c>
      <c r="M7" s="8">
        <f>VLOOKUP(master[[#This Row],[log_id]],distinctLogId[[log_id]:[percent_value2]],13,FALSE)</f>
        <v>3.8461538461538464E-2</v>
      </c>
      <c r="N7" s="8">
        <f>VLOOKUP(master[[#This Row],[log_id]],distinctLogId[[log_id]:[percent_value3]],14,FALSE)</f>
        <v>0.05</v>
      </c>
      <c r="S7" t="b">
        <f>VLOOKUP(F7,distinctIds[[id]:[continuous_tracking]],8,FALSE)</f>
        <v>0</v>
      </c>
    </row>
    <row r="8" spans="1:20" x14ac:dyDescent="0.25">
      <c r="A8">
        <v>11421831254</v>
      </c>
      <c r="B8">
        <v>2347167796</v>
      </c>
      <c r="D8">
        <v>11421831254</v>
      </c>
      <c r="E8">
        <f>VLOOKUP(master[[#This Row],[distinct logIds]],distinctLogId[log_id],1,FALSE)</f>
        <v>11421831254</v>
      </c>
      <c r="F8">
        <f>VLOOKUP(master[[#This Row],[log_id]],distinctLogId[[log_id]:[id]],2,FALSE)</f>
        <v>1503960366</v>
      </c>
      <c r="G8" s="2">
        <f>VLOOKUP(master[[#This Row],[log_id]],distinctLogId[[log_id]:[activity_day]],3,FALSE)</f>
        <v>42476</v>
      </c>
      <c r="H8" s="1">
        <f>WEEKDAY(master[[#This Row],[activity_day]],2)</f>
        <v>6</v>
      </c>
      <c r="I8" s="9" t="str">
        <f>VLOOKUP(master[[#This Row],[log_id]],distinctLogId[[log_id]:[start_day]],5,FALSE)</f>
        <v>Saturday</v>
      </c>
      <c r="J8">
        <f>VLOOKUP(master[[#This Row],[log_id]],distinctLogId[[log_id]:[day_num]],4,FALSE)</f>
        <v>7</v>
      </c>
      <c r="K8">
        <f>VLOOKUP(master[[#This Row],[log_id]],distinctLogId[[log_id]:[hrs_sleep]],10,FALSE)</f>
        <v>11.866666666666667</v>
      </c>
      <c r="L8" s="8">
        <f>VLOOKUP(master[[#This Row],[log_id]],distinctLogId[[log_id]:[percent_value1]],12,FALSE)</f>
        <v>0.98314606741573041</v>
      </c>
      <c r="M8" s="8">
        <f>VLOOKUP(master[[#This Row],[log_id]],distinctLogId[[log_id]:[percent_value2]],13,FALSE)</f>
        <v>1.6853932584269662E-2</v>
      </c>
      <c r="N8" s="8">
        <f>VLOOKUP(master[[#This Row],[log_id]],distinctLogId[[log_id]:[percent_value3]],14,FALSE)</f>
        <v>0</v>
      </c>
      <c r="S8" t="b">
        <f>VLOOKUP(F8,distinctIds[[id]:[continuous_tracking]],8,FALSE)</f>
        <v>0</v>
      </c>
    </row>
    <row r="9" spans="1:20" x14ac:dyDescent="0.25">
      <c r="A9">
        <v>11439580762</v>
      </c>
      <c r="B9">
        <v>3977333714</v>
      </c>
      <c r="D9">
        <v>11439580762</v>
      </c>
      <c r="E9">
        <f>VLOOKUP(master[[#This Row],[distinct logIds]],distinctLogId[log_id],1,FALSE)</f>
        <v>11439580762</v>
      </c>
      <c r="F9">
        <f>VLOOKUP(master[[#This Row],[log_id]],distinctLogId[[log_id]:[id]],2,FALSE)</f>
        <v>1503960366</v>
      </c>
      <c r="G9" s="2">
        <f>VLOOKUP(master[[#This Row],[log_id]],distinctLogId[[log_id]:[activity_day]],3,FALSE)</f>
        <v>42479</v>
      </c>
      <c r="H9" s="1">
        <f>WEEKDAY(master[[#This Row],[activity_day]],2)</f>
        <v>2</v>
      </c>
      <c r="I9" s="9" t="str">
        <f>VLOOKUP(master[[#This Row],[log_id]],distinctLogId[[log_id]:[start_day]],5,FALSE)</f>
        <v>Tuesday</v>
      </c>
      <c r="J9">
        <f>VLOOKUP(master[[#This Row],[log_id]],distinctLogId[[log_id]:[day_num]],4,FALSE)</f>
        <v>3</v>
      </c>
      <c r="K9">
        <f>VLOOKUP(master[[#This Row],[log_id]],distinctLogId[[log_id]:[hrs_sleep]],10,FALSE)</f>
        <v>5.333333333333333</v>
      </c>
      <c r="L9" s="8">
        <f>VLOOKUP(master[[#This Row],[log_id]],distinctLogId[[log_id]:[percent_value1]],12,FALSE)</f>
        <v>0.95</v>
      </c>
      <c r="M9" s="8">
        <f>VLOOKUP(master[[#This Row],[log_id]],distinctLogId[[log_id]:[percent_value2]],13,FALSE)</f>
        <v>0.05</v>
      </c>
      <c r="N9" s="8">
        <f>VLOOKUP(master[[#This Row],[log_id]],distinctLogId[[log_id]:[percent_value3]],14,FALSE)</f>
        <v>0</v>
      </c>
      <c r="S9" t="b">
        <f>VLOOKUP(F9,distinctIds[[id]:[continuous_tracking]],8,FALSE)</f>
        <v>0</v>
      </c>
    </row>
    <row r="10" spans="1:20" x14ac:dyDescent="0.25">
      <c r="A10">
        <v>11447640793</v>
      </c>
      <c r="B10">
        <v>4020332650</v>
      </c>
      <c r="D10">
        <v>11447640793</v>
      </c>
      <c r="E10">
        <f>VLOOKUP(master[[#This Row],[distinct logIds]],distinctLogId[log_id],1,FALSE)</f>
        <v>11447640793</v>
      </c>
      <c r="F10">
        <f>VLOOKUP(master[[#This Row],[log_id]],distinctLogId[[log_id]:[id]],2,FALSE)</f>
        <v>1503960366</v>
      </c>
      <c r="G10" s="2">
        <f>VLOOKUP(master[[#This Row],[log_id]],distinctLogId[[log_id]:[activity_day]],3,FALSE)</f>
        <v>42480</v>
      </c>
      <c r="H10" s="1">
        <f>WEEKDAY(master[[#This Row],[activity_day]],2)</f>
        <v>3</v>
      </c>
      <c r="I10" s="9" t="str">
        <f>VLOOKUP(master[[#This Row],[log_id]],distinctLogId[[log_id]:[start_day]],5,FALSE)</f>
        <v>Wednesday</v>
      </c>
      <c r="J10">
        <f>VLOOKUP(master[[#This Row],[log_id]],distinctLogId[[log_id]:[day_num]],4,FALSE)</f>
        <v>4</v>
      </c>
      <c r="K10">
        <f>VLOOKUP(master[[#This Row],[log_id]],distinctLogId[[log_id]:[hrs_sleep]],10,FALSE)</f>
        <v>6.2833333333333332</v>
      </c>
      <c r="L10" s="8">
        <f>VLOOKUP(master[[#This Row],[log_id]],distinctLogId[[log_id]:[percent_value1]],12,FALSE)</f>
        <v>0.95490716180371349</v>
      </c>
      <c r="M10" s="8">
        <f>VLOOKUP(master[[#This Row],[log_id]],distinctLogId[[log_id]:[percent_value2]],13,FALSE)</f>
        <v>3.7135278514588858E-2</v>
      </c>
      <c r="N10" s="8">
        <f>VLOOKUP(master[[#This Row],[log_id]],distinctLogId[[log_id]:[percent_value3]],14,FALSE)</f>
        <v>0.03</v>
      </c>
      <c r="S10" t="b">
        <f>VLOOKUP(F10,distinctIds[[id]:[continuous_tracking]],8,FALSE)</f>
        <v>0</v>
      </c>
    </row>
    <row r="11" spans="1:20" x14ac:dyDescent="0.25">
      <c r="A11">
        <v>11455720858</v>
      </c>
      <c r="B11">
        <v>4319703577</v>
      </c>
      <c r="D11">
        <v>11455720858</v>
      </c>
      <c r="E11">
        <f>VLOOKUP(master[[#This Row],[distinct logIds]],distinctLogId[log_id],1,FALSE)</f>
        <v>11455720858</v>
      </c>
      <c r="F11">
        <f>VLOOKUP(master[[#This Row],[log_id]],distinctLogId[[log_id]:[id]],2,FALSE)</f>
        <v>1503960366</v>
      </c>
      <c r="G11" s="2">
        <f>VLOOKUP(master[[#This Row],[log_id]],distinctLogId[[log_id]:[activity_day]],3,FALSE)</f>
        <v>42481</v>
      </c>
      <c r="H11" s="1">
        <f>WEEKDAY(master[[#This Row],[activity_day]],2)</f>
        <v>4</v>
      </c>
      <c r="I11" s="9" t="str">
        <f>VLOOKUP(master[[#This Row],[log_id]],distinctLogId[[log_id]:[start_day]],5,FALSE)</f>
        <v>Thursday</v>
      </c>
      <c r="J11">
        <f>VLOOKUP(master[[#This Row],[log_id]],distinctLogId[[log_id]:[day_num]],4,FALSE)</f>
        <v>5</v>
      </c>
      <c r="K11">
        <f>VLOOKUP(master[[#This Row],[log_id]],distinctLogId[[log_id]:[hrs_sleep]],10,FALSE)</f>
        <v>6.0666666666666664</v>
      </c>
      <c r="L11" s="8">
        <f>VLOOKUP(master[[#This Row],[log_id]],distinctLogId[[log_id]:[percent_value1]],12,FALSE)</f>
        <v>0.8928571428571429</v>
      </c>
      <c r="M11" s="8">
        <f>VLOOKUP(master[[#This Row],[log_id]],distinctLogId[[log_id]:[percent_value2]],13,FALSE)</f>
        <v>9.8901098901098897E-2</v>
      </c>
      <c r="N11" s="8">
        <f>VLOOKUP(master[[#This Row],[log_id]],distinctLogId[[log_id]:[percent_value3]],14,FALSE)</f>
        <v>0.03</v>
      </c>
      <c r="S11" t="b">
        <f>VLOOKUP(F11,distinctIds[[id]:[continuous_tracking]],8,FALSE)</f>
        <v>0</v>
      </c>
      <c r="T11">
        <f>COUNTIFS(F:F,master[[#This Row],[id]],master!I:I,master[[#This Row],[start_day]])</f>
        <v>3</v>
      </c>
    </row>
    <row r="12" spans="1:20" x14ac:dyDescent="0.25">
      <c r="A12">
        <v>11467122444</v>
      </c>
      <c r="B12">
        <v>4388161847</v>
      </c>
      <c r="D12">
        <v>11467122444</v>
      </c>
      <c r="E12">
        <f>VLOOKUP(master[[#This Row],[distinct logIds]],distinctLogId[log_id],1,FALSE)</f>
        <v>11467122444</v>
      </c>
      <c r="F12">
        <f>VLOOKUP(master[[#This Row],[log_id]],distinctLogId[[log_id]:[id]],2,FALSE)</f>
        <v>1503960366</v>
      </c>
      <c r="G12" s="2">
        <f>VLOOKUP(master[[#This Row],[log_id]],distinctLogId[[log_id]:[activity_day]],3,FALSE)</f>
        <v>42483</v>
      </c>
      <c r="H12" s="1">
        <f>WEEKDAY(master[[#This Row],[activity_day]],2)</f>
        <v>6</v>
      </c>
      <c r="I12" s="9" t="str">
        <f>VLOOKUP(master[[#This Row],[log_id]],distinctLogId[[log_id]:[start_day]],5,FALSE)</f>
        <v>Saturday</v>
      </c>
      <c r="J12">
        <f>VLOOKUP(master[[#This Row],[log_id]],distinctLogId[[log_id]:[day_num]],4,FALSE)</f>
        <v>7</v>
      </c>
      <c r="K12">
        <f>VLOOKUP(master[[#This Row],[log_id]],distinctLogId[[log_id]:[hrs_sleep]],10,FALSE)</f>
        <v>6.4</v>
      </c>
      <c r="L12" s="8">
        <f>VLOOKUP(master[[#This Row],[log_id]],distinctLogId[[log_id]:[percent_value1]],12,FALSE)</f>
        <v>0.94010416666666652</v>
      </c>
      <c r="M12" s="8">
        <f>VLOOKUP(master[[#This Row],[log_id]],distinctLogId[[log_id]:[percent_value2]],13,FALSE)</f>
        <v>5.7291666666666664E-2</v>
      </c>
      <c r="N12" s="8">
        <f>VLOOKUP(master[[#This Row],[log_id]],distinctLogId[[log_id]:[percent_value3]],14,FALSE)</f>
        <v>0.01</v>
      </c>
      <c r="S12" t="b">
        <f>VLOOKUP(F12,distinctIds[[id]:[continuous_tracking]],8,FALSE)</f>
        <v>0</v>
      </c>
    </row>
    <row r="13" spans="1:20" x14ac:dyDescent="0.25">
      <c r="A13">
        <v>11474187653</v>
      </c>
      <c r="B13">
        <v>4445114986</v>
      </c>
      <c r="D13">
        <v>11474187653</v>
      </c>
      <c r="E13">
        <f>VLOOKUP(master[[#This Row],[distinct logIds]],distinctLogId[log_id],1,FALSE)</f>
        <v>11474187653</v>
      </c>
      <c r="F13">
        <f>VLOOKUP(master[[#This Row],[log_id]],distinctLogId[[log_id]:[id]],2,FALSE)</f>
        <v>1503960366</v>
      </c>
      <c r="G13" s="2">
        <f>VLOOKUP(master[[#This Row],[log_id]],distinctLogId[[log_id]:[activity_day]],3,FALSE)</f>
        <v>42484</v>
      </c>
      <c r="H13" s="1">
        <f>WEEKDAY(master[[#This Row],[activity_day]],2)</f>
        <v>7</v>
      </c>
      <c r="I13" s="9" t="str">
        <f>VLOOKUP(master[[#This Row],[log_id]],distinctLogId[[log_id]:[start_day]],5,FALSE)</f>
        <v>Sunday</v>
      </c>
      <c r="J13">
        <f>VLOOKUP(master[[#This Row],[log_id]],distinctLogId[[log_id]:[day_num]],4,FALSE)</f>
        <v>1</v>
      </c>
      <c r="K13">
        <f>VLOOKUP(master[[#This Row],[log_id]],distinctLogId[[log_id]:[hrs_sleep]],10,FALSE)</f>
        <v>7.4833333333333334</v>
      </c>
      <c r="L13" s="8">
        <f>VLOOKUP(master[[#This Row],[log_id]],distinctLogId[[log_id]:[percent_value1]],12,FALSE)</f>
        <v>0.95768374164810688</v>
      </c>
      <c r="M13" s="8">
        <f>VLOOKUP(master[[#This Row],[log_id]],distinctLogId[[log_id]:[percent_value2]],13,FALSE)</f>
        <v>4.2316258351893093E-2</v>
      </c>
      <c r="N13" s="8">
        <f>VLOOKUP(master[[#This Row],[log_id]],distinctLogId[[log_id]:[percent_value3]],14,FALSE)</f>
        <v>0</v>
      </c>
      <c r="S13" t="b">
        <f>VLOOKUP(F13,distinctIds[[id]:[continuous_tracking]],8,FALSE)</f>
        <v>0</v>
      </c>
      <c r="T13">
        <f>COUNTIFS(F:F,master[[#This Row],[id]],master!I:I,master[[#This Row],[start_day]])</f>
        <v>3</v>
      </c>
    </row>
    <row r="14" spans="1:20" x14ac:dyDescent="0.25">
      <c r="A14">
        <v>11486980511</v>
      </c>
      <c r="B14">
        <v>4558609924</v>
      </c>
      <c r="D14">
        <v>11486980511</v>
      </c>
      <c r="E14">
        <f>VLOOKUP(master[[#This Row],[distinct logIds]],distinctLogId[log_id],1,FALSE)</f>
        <v>11486980511</v>
      </c>
      <c r="F14">
        <f>VLOOKUP(master[[#This Row],[log_id]],distinctLogId[[log_id]:[id]],2,FALSE)</f>
        <v>1503960366</v>
      </c>
      <c r="G14" s="2">
        <f>VLOOKUP(master[[#This Row],[log_id]],distinctLogId[[log_id]:[activity_day]],3,FALSE)</f>
        <v>42485</v>
      </c>
      <c r="H14" s="1">
        <f>WEEKDAY(master[[#This Row],[activity_day]],2)</f>
        <v>1</v>
      </c>
      <c r="I14" s="9" t="str">
        <f>VLOOKUP(master[[#This Row],[log_id]],distinctLogId[[log_id]:[start_day]],5,FALSE)</f>
        <v>Monday</v>
      </c>
      <c r="J14">
        <f>VLOOKUP(master[[#This Row],[log_id]],distinctLogId[[log_id]:[day_num]],4,FALSE)</f>
        <v>2</v>
      </c>
      <c r="K14">
        <f>VLOOKUP(master[[#This Row],[log_id]],distinctLogId[[log_id]:[hrs_sleep]],10,FALSE)</f>
        <v>5.3833333333333337</v>
      </c>
      <c r="L14" s="8">
        <f>VLOOKUP(master[[#This Row],[log_id]],distinctLogId[[log_id]:[percent_value1]],12,FALSE)</f>
        <v>0.85758513931888547</v>
      </c>
      <c r="M14" s="8">
        <f>VLOOKUP(master[[#This Row],[log_id]],distinctLogId[[log_id]:[percent_value2]],13,FALSE)</f>
        <v>0.1238390092879257</v>
      </c>
      <c r="N14" s="8">
        <f>VLOOKUP(master[[#This Row],[log_id]],distinctLogId[[log_id]:[percent_value3]],14,FALSE)</f>
        <v>0.06</v>
      </c>
      <c r="S14" t="b">
        <f>VLOOKUP(F14,distinctIds[[id]:[continuous_tracking]],8,FALSE)</f>
        <v>0</v>
      </c>
      <c r="T14">
        <f>COUNTIFS(F:F,master[[#This Row],[id]],master!I:I,master[[#This Row],[start_day]])</f>
        <v>3</v>
      </c>
    </row>
    <row r="15" spans="1:20" x14ac:dyDescent="0.25">
      <c r="A15">
        <v>11493711616</v>
      </c>
      <c r="B15">
        <v>4702921684</v>
      </c>
      <c r="D15">
        <v>11493711616</v>
      </c>
      <c r="E15">
        <f>VLOOKUP(master[[#This Row],[distinct logIds]],distinctLogId[log_id],1,FALSE)</f>
        <v>11493711616</v>
      </c>
      <c r="F15">
        <f>VLOOKUP(master[[#This Row],[log_id]],distinctLogId[[log_id]:[id]],2,FALSE)</f>
        <v>1503960366</v>
      </c>
      <c r="G15" s="2">
        <f>VLOOKUP(master[[#This Row],[log_id]],distinctLogId[[log_id]:[activity_day]],3,FALSE)</f>
        <v>42486</v>
      </c>
      <c r="H15" s="1">
        <f>WEEKDAY(master[[#This Row],[activity_day]],2)</f>
        <v>2</v>
      </c>
      <c r="I15" s="9" t="str">
        <f>VLOOKUP(master[[#This Row],[log_id]],distinctLogId[[log_id]:[start_day]],5,FALSE)</f>
        <v>Tuesday</v>
      </c>
      <c r="J15">
        <f>VLOOKUP(master[[#This Row],[log_id]],distinctLogId[[log_id]:[day_num]],4,FALSE)</f>
        <v>3</v>
      </c>
      <c r="K15">
        <f>VLOOKUP(master[[#This Row],[log_id]],distinctLogId[[log_id]:[hrs_sleep]],10,FALSE)</f>
        <v>4.5666666666666664</v>
      </c>
      <c r="L15" s="8">
        <f>VLOOKUP(master[[#This Row],[log_id]],distinctLogId[[log_id]:[percent_value1]],12,FALSE)</f>
        <v>0.8941605839416058</v>
      </c>
      <c r="M15" s="8">
        <f>VLOOKUP(master[[#This Row],[log_id]],distinctLogId[[log_id]:[percent_value2]],13,FALSE)</f>
        <v>9.4890510948905105E-2</v>
      </c>
      <c r="N15" s="8">
        <f>VLOOKUP(master[[#This Row],[log_id]],distinctLogId[[log_id]:[percent_value3]],14,FALSE)</f>
        <v>0.03</v>
      </c>
      <c r="S15" t="b">
        <f>VLOOKUP(F15,distinctIds[[id]:[continuous_tracking]],8,FALSE)</f>
        <v>0</v>
      </c>
    </row>
    <row r="16" spans="1:20" x14ac:dyDescent="0.25">
      <c r="A16">
        <v>11510040462</v>
      </c>
      <c r="B16">
        <v>5553957443</v>
      </c>
      <c r="D16">
        <v>11510040462</v>
      </c>
      <c r="E16">
        <f>VLOOKUP(master[[#This Row],[distinct logIds]],distinctLogId[log_id],1,FALSE)</f>
        <v>11510040462</v>
      </c>
      <c r="F16">
        <f>VLOOKUP(master[[#This Row],[log_id]],distinctLogId[[log_id]:[id]],2,FALSE)</f>
        <v>1503960366</v>
      </c>
      <c r="G16" s="2">
        <f>VLOOKUP(master[[#This Row],[log_id]],distinctLogId[[log_id]:[activity_day]],3,FALSE)</f>
        <v>42488</v>
      </c>
      <c r="H16" s="1">
        <f>WEEKDAY(master[[#This Row],[activity_day]],2)</f>
        <v>4</v>
      </c>
      <c r="I16" s="9" t="str">
        <f>VLOOKUP(master[[#This Row],[log_id]],distinctLogId[[log_id]:[start_day]],5,FALSE)</f>
        <v>Thursday</v>
      </c>
      <c r="J16">
        <f>VLOOKUP(master[[#This Row],[log_id]],distinctLogId[[log_id]:[day_num]],4,FALSE)</f>
        <v>5</v>
      </c>
      <c r="K16">
        <f>VLOOKUP(master[[#This Row],[log_id]],distinctLogId[[log_id]:[hrs_sleep]],10,FALSE)</f>
        <v>6.55</v>
      </c>
      <c r="L16" s="8">
        <f>VLOOKUP(master[[#This Row],[log_id]],distinctLogId[[log_id]:[percent_value1]],12,FALSE)</f>
        <v>0.93129770992366412</v>
      </c>
      <c r="M16" s="8">
        <f>VLOOKUP(master[[#This Row],[log_id]],distinctLogId[[log_id]:[percent_value2]],13,FALSE)</f>
        <v>6.6157760814249358E-2</v>
      </c>
      <c r="N16" s="8">
        <f>VLOOKUP(master[[#This Row],[log_id]],distinctLogId[[log_id]:[percent_value3]],14,FALSE)</f>
        <v>0.01</v>
      </c>
      <c r="S16" t="b">
        <f>VLOOKUP(F16,distinctIds[[id]:[continuous_tracking]],8,FALSE)</f>
        <v>0</v>
      </c>
    </row>
    <row r="17" spans="1:20" x14ac:dyDescent="0.25">
      <c r="A17">
        <v>11517735116</v>
      </c>
      <c r="B17">
        <v>5577150313</v>
      </c>
      <c r="D17">
        <v>11517735116</v>
      </c>
      <c r="E17">
        <f>VLOOKUP(master[[#This Row],[distinct logIds]],distinctLogId[log_id],1,FALSE)</f>
        <v>11517735116</v>
      </c>
      <c r="F17">
        <f>VLOOKUP(master[[#This Row],[log_id]],distinctLogId[[log_id]:[id]],2,FALSE)</f>
        <v>1503960366</v>
      </c>
      <c r="G17" s="2">
        <f>VLOOKUP(master[[#This Row],[log_id]],distinctLogId[[log_id]:[activity_day]],3,FALSE)</f>
        <v>42489</v>
      </c>
      <c r="H17" s="1">
        <f>WEEKDAY(master[[#This Row],[activity_day]],2)</f>
        <v>5</v>
      </c>
      <c r="I17" s="9" t="str">
        <f>VLOOKUP(master[[#This Row],[log_id]],distinctLogId[[log_id]:[start_day]],5,FALSE)</f>
        <v>Friday</v>
      </c>
      <c r="J17">
        <f>VLOOKUP(master[[#This Row],[log_id]],distinctLogId[[log_id]:[day_num]],4,FALSE)</f>
        <v>6</v>
      </c>
      <c r="K17">
        <f>VLOOKUP(master[[#This Row],[log_id]],distinctLogId[[log_id]:[hrs_sleep]],10,FALSE)</f>
        <v>5.9</v>
      </c>
      <c r="L17" s="8">
        <f>VLOOKUP(master[[#This Row],[log_id]],distinctLogId[[log_id]:[percent_value1]],12,FALSE)</f>
        <v>0.96327683615819204</v>
      </c>
      <c r="M17" s="8">
        <f>VLOOKUP(master[[#This Row],[log_id]],distinctLogId[[log_id]:[percent_value2]],13,FALSE)</f>
        <v>3.6723163841807911E-2</v>
      </c>
      <c r="N17" s="8">
        <f>VLOOKUP(master[[#This Row],[log_id]],distinctLogId[[log_id]:[percent_value3]],14,FALSE)</f>
        <v>0</v>
      </c>
      <c r="S17" t="b">
        <f>VLOOKUP(F17,distinctIds[[id]:[continuous_tracking]],8,FALSE)</f>
        <v>0</v>
      </c>
    </row>
    <row r="18" spans="1:20" x14ac:dyDescent="0.25">
      <c r="A18">
        <v>11522188936</v>
      </c>
      <c r="B18">
        <v>6117666160</v>
      </c>
      <c r="D18">
        <v>11522188936</v>
      </c>
      <c r="E18">
        <f>VLOOKUP(master[[#This Row],[distinct logIds]],distinctLogId[log_id],1,FALSE)</f>
        <v>11522188936</v>
      </c>
      <c r="F18">
        <f>VLOOKUP(master[[#This Row],[log_id]],distinctLogId[[log_id]:[id]],2,FALSE)</f>
        <v>1503960366</v>
      </c>
      <c r="G18" s="2">
        <f>VLOOKUP(master[[#This Row],[log_id]],distinctLogId[[log_id]:[activity_day]],3,FALSE)</f>
        <v>42490</v>
      </c>
      <c r="H18" s="1">
        <f>WEEKDAY(master[[#This Row],[activity_day]],2)</f>
        <v>6</v>
      </c>
      <c r="I18" s="9" t="str">
        <f>VLOOKUP(master[[#This Row],[log_id]],distinctLogId[[log_id]:[start_day]],5,FALSE)</f>
        <v>Saturday</v>
      </c>
      <c r="J18">
        <f>VLOOKUP(master[[#This Row],[log_id]],distinctLogId[[log_id]:[day_num]],4,FALSE)</f>
        <v>7</v>
      </c>
      <c r="K18">
        <f>VLOOKUP(master[[#This Row],[log_id]],distinctLogId[[log_id]:[hrs_sleep]],10,FALSE)</f>
        <v>7.083333333333333</v>
      </c>
      <c r="L18" s="8">
        <f>VLOOKUP(master[[#This Row],[log_id]],distinctLogId[[log_id]:[percent_value1]],12,FALSE)</f>
        <v>0.95058823529411762</v>
      </c>
      <c r="M18" s="8">
        <f>VLOOKUP(master[[#This Row],[log_id]],distinctLogId[[log_id]:[percent_value2]],13,FALSE)</f>
        <v>4.7058823529411757E-2</v>
      </c>
      <c r="N18" s="8">
        <f>VLOOKUP(master[[#This Row],[log_id]],distinctLogId[[log_id]:[percent_value3]],14,FALSE)</f>
        <v>0.01</v>
      </c>
      <c r="S18" t="b">
        <f>VLOOKUP(F18,distinctIds[[id]:[continuous_tracking]],8,FALSE)</f>
        <v>0</v>
      </c>
    </row>
    <row r="19" spans="1:20" x14ac:dyDescent="0.25">
      <c r="A19">
        <v>11531996212</v>
      </c>
      <c r="B19">
        <v>6775888955</v>
      </c>
      <c r="D19">
        <v>11531996212</v>
      </c>
      <c r="E19">
        <f>VLOOKUP(master[[#This Row],[distinct logIds]],distinctLogId[log_id],1,FALSE)</f>
        <v>11531996212</v>
      </c>
      <c r="F19">
        <f>VLOOKUP(master[[#This Row],[log_id]],distinctLogId[[log_id]:[id]],2,FALSE)</f>
        <v>1503960366</v>
      </c>
      <c r="G19" s="2">
        <f>VLOOKUP(master[[#This Row],[log_id]],distinctLogId[[log_id]:[activity_day]],3,FALSE)</f>
        <v>42491</v>
      </c>
      <c r="H19" s="1">
        <f>WEEKDAY(master[[#This Row],[activity_day]],2)</f>
        <v>7</v>
      </c>
      <c r="I19" s="9" t="str">
        <f>VLOOKUP(master[[#This Row],[log_id]],distinctLogId[[log_id]:[start_day]],5,FALSE)</f>
        <v>Sunday</v>
      </c>
      <c r="J19">
        <f>VLOOKUP(master[[#This Row],[log_id]],distinctLogId[[log_id]:[day_num]],4,FALSE)</f>
        <v>1</v>
      </c>
      <c r="K19">
        <f>VLOOKUP(master[[#This Row],[log_id]],distinctLogId[[log_id]:[hrs_sleep]],10,FALSE)</f>
        <v>6.6</v>
      </c>
      <c r="L19" s="8">
        <f>VLOOKUP(master[[#This Row],[log_id]],distinctLogId[[log_id]:[percent_value1]],12,FALSE)</f>
        <v>0.93181818181818177</v>
      </c>
      <c r="M19" s="8">
        <f>VLOOKUP(master[[#This Row],[log_id]],distinctLogId[[log_id]:[percent_value2]],13,FALSE)</f>
        <v>5.5555555555555552E-2</v>
      </c>
      <c r="N19" s="8">
        <f>VLOOKUP(master[[#This Row],[log_id]],distinctLogId[[log_id]:[percent_value3]],14,FALSE)</f>
        <v>0.05</v>
      </c>
      <c r="S19" t="b">
        <f>VLOOKUP(F19,distinctIds[[id]:[continuous_tracking]],8,FALSE)</f>
        <v>0</v>
      </c>
    </row>
    <row r="20" spans="1:20" x14ac:dyDescent="0.25">
      <c r="A20">
        <v>11540663911</v>
      </c>
      <c r="B20">
        <v>6962181067</v>
      </c>
      <c r="D20">
        <v>11540663911</v>
      </c>
      <c r="E20">
        <f>VLOOKUP(master[[#This Row],[distinct logIds]],distinctLogId[log_id],1,FALSE)</f>
        <v>11540663911</v>
      </c>
      <c r="F20">
        <f>VLOOKUP(master[[#This Row],[log_id]],distinctLogId[[log_id]:[id]],2,FALSE)</f>
        <v>1503960366</v>
      </c>
      <c r="G20" s="2">
        <f>VLOOKUP(master[[#This Row],[log_id]],distinctLogId[[log_id]:[activity_day]],3,FALSE)</f>
        <v>42492</v>
      </c>
      <c r="H20" s="1">
        <f>WEEKDAY(master[[#This Row],[activity_day]],2)</f>
        <v>1</v>
      </c>
      <c r="I20" s="9" t="str">
        <f>VLOOKUP(master[[#This Row],[log_id]],distinctLogId[[log_id]:[start_day]],5,FALSE)</f>
        <v>Monday</v>
      </c>
      <c r="J20">
        <f>VLOOKUP(master[[#This Row],[log_id]],distinctLogId[[log_id]:[day_num]],4,FALSE)</f>
        <v>2</v>
      </c>
      <c r="K20">
        <f>VLOOKUP(master[[#This Row],[log_id]],distinctLogId[[log_id]:[hrs_sleep]],10,FALSE)</f>
        <v>5.15</v>
      </c>
      <c r="L20" s="8">
        <f>VLOOKUP(master[[#This Row],[log_id]],distinctLogId[[log_id]:[percent_value1]],12,FALSE)</f>
        <v>0.8964401294498382</v>
      </c>
      <c r="M20" s="8">
        <f>VLOOKUP(master[[#This Row],[log_id]],distinctLogId[[log_id]:[percent_value2]],13,FALSE)</f>
        <v>8.4142394822006458E-2</v>
      </c>
      <c r="N20" s="8">
        <f>VLOOKUP(master[[#This Row],[log_id]],distinctLogId[[log_id]:[percent_value3]],14,FALSE)</f>
        <v>0.06</v>
      </c>
      <c r="S20" t="b">
        <f>VLOOKUP(F20,distinctIds[[id]:[continuous_tracking]],8,FALSE)</f>
        <v>0</v>
      </c>
    </row>
    <row r="21" spans="1:20" x14ac:dyDescent="0.25">
      <c r="A21">
        <v>11548039064</v>
      </c>
      <c r="B21">
        <v>7007744171</v>
      </c>
      <c r="D21">
        <v>11548039064</v>
      </c>
      <c r="E21">
        <f>VLOOKUP(master[[#This Row],[distinct logIds]],distinctLogId[log_id],1,FALSE)</f>
        <v>11548039064</v>
      </c>
      <c r="F21">
        <f>VLOOKUP(master[[#This Row],[log_id]],distinctLogId[[log_id]:[id]],2,FALSE)</f>
        <v>1503960366</v>
      </c>
      <c r="G21" s="2">
        <f>VLOOKUP(master[[#This Row],[log_id]],distinctLogId[[log_id]:[activity_day]],3,FALSE)</f>
        <v>42493</v>
      </c>
      <c r="H21" s="1">
        <f>WEEKDAY(master[[#This Row],[activity_day]],2)</f>
        <v>2</v>
      </c>
      <c r="I21" s="9" t="str">
        <f>VLOOKUP(master[[#This Row],[log_id]],distinctLogId[[log_id]:[start_day]],5,FALSE)</f>
        <v>Tuesday</v>
      </c>
      <c r="J21">
        <f>VLOOKUP(master[[#This Row],[log_id]],distinctLogId[[log_id]:[day_num]],4,FALSE)</f>
        <v>3</v>
      </c>
      <c r="K21">
        <f>VLOOKUP(master[[#This Row],[log_id]],distinctLogId[[log_id]:[hrs_sleep]],10,FALSE)</f>
        <v>4.9333333333333336</v>
      </c>
      <c r="L21" s="8">
        <f>VLOOKUP(master[[#This Row],[log_id]],distinctLogId[[log_id]:[percent_value1]],12,FALSE)</f>
        <v>0.92229729729729726</v>
      </c>
      <c r="M21" s="8">
        <f>VLOOKUP(master[[#This Row],[log_id]],distinctLogId[[log_id]:[percent_value2]],13,FALSE)</f>
        <v>6.7567567567567571E-2</v>
      </c>
      <c r="N21" s="8">
        <f>VLOOKUP(master[[#This Row],[log_id]],distinctLogId[[log_id]:[percent_value3]],14,FALSE)</f>
        <v>0.03</v>
      </c>
      <c r="S21" t="b">
        <f>VLOOKUP(F21,distinctIds[[id]:[continuous_tracking]],8,FALSE)</f>
        <v>0</v>
      </c>
    </row>
    <row r="22" spans="1:20" x14ac:dyDescent="0.25">
      <c r="A22">
        <v>11562571546</v>
      </c>
      <c r="B22">
        <v>7086361926</v>
      </c>
      <c r="D22">
        <v>11562571546</v>
      </c>
      <c r="E22">
        <f>VLOOKUP(master[[#This Row],[distinct logIds]],distinctLogId[log_id],1,FALSE)</f>
        <v>11562571546</v>
      </c>
      <c r="F22">
        <f>VLOOKUP(master[[#This Row],[log_id]],distinctLogId[[log_id]:[id]],2,FALSE)</f>
        <v>1503960366</v>
      </c>
      <c r="G22" s="2">
        <f>VLOOKUP(master[[#This Row],[log_id]],distinctLogId[[log_id]:[activity_day]],3,FALSE)</f>
        <v>42495</v>
      </c>
      <c r="H22" s="1">
        <f>WEEKDAY(master[[#This Row],[activity_day]],2)</f>
        <v>4</v>
      </c>
      <c r="I22" s="9" t="str">
        <f>VLOOKUP(master[[#This Row],[log_id]],distinctLogId[[log_id]:[start_day]],5,FALSE)</f>
        <v>Thursday</v>
      </c>
      <c r="J22">
        <f>VLOOKUP(master[[#This Row],[log_id]],distinctLogId[[log_id]:[day_num]],4,FALSE)</f>
        <v>5</v>
      </c>
      <c r="K22">
        <f>VLOOKUP(master[[#This Row],[log_id]],distinctLogId[[log_id]:[hrs_sleep]],10,FALSE)</f>
        <v>4.4000000000000004</v>
      </c>
      <c r="L22" s="8">
        <f>VLOOKUP(master[[#This Row],[log_id]],distinctLogId[[log_id]:[percent_value1]],12,FALSE)</f>
        <v>0.93560606060606044</v>
      </c>
      <c r="M22" s="8">
        <f>VLOOKUP(master[[#This Row],[log_id]],distinctLogId[[log_id]:[percent_value2]],13,FALSE)</f>
        <v>6.0606060606060608E-2</v>
      </c>
      <c r="N22" s="8">
        <f>VLOOKUP(master[[#This Row],[log_id]],distinctLogId[[log_id]:[percent_value3]],14,FALSE)</f>
        <v>0.01</v>
      </c>
      <c r="S22" t="b">
        <f>VLOOKUP(F22,distinctIds[[id]:[continuous_tracking]],8,FALSE)</f>
        <v>0</v>
      </c>
    </row>
    <row r="23" spans="1:20" x14ac:dyDescent="0.25">
      <c r="A23">
        <v>11569709241</v>
      </c>
      <c r="B23">
        <v>8053475328</v>
      </c>
      <c r="D23">
        <v>11569709241</v>
      </c>
      <c r="E23">
        <f>VLOOKUP(master[[#This Row],[distinct logIds]],distinctLogId[log_id],1,FALSE)</f>
        <v>11569709241</v>
      </c>
      <c r="F23">
        <f>VLOOKUP(master[[#This Row],[log_id]],distinctLogId[[log_id]:[id]],2,FALSE)</f>
        <v>1503960366</v>
      </c>
      <c r="G23" s="2">
        <f>VLOOKUP(master[[#This Row],[log_id]],distinctLogId[[log_id]:[activity_day]],3,FALSE)</f>
        <v>42496</v>
      </c>
      <c r="H23" s="1">
        <f>WEEKDAY(master[[#This Row],[activity_day]],2)</f>
        <v>5</v>
      </c>
      <c r="I23" s="9" t="str">
        <f>VLOOKUP(master[[#This Row],[log_id]],distinctLogId[[log_id]:[start_day]],5,FALSE)</f>
        <v>Friday</v>
      </c>
      <c r="J23">
        <f>VLOOKUP(master[[#This Row],[log_id]],distinctLogId[[log_id]:[day_num]],4,FALSE)</f>
        <v>6</v>
      </c>
      <c r="K23">
        <f>VLOOKUP(master[[#This Row],[log_id]],distinctLogId[[log_id]:[hrs_sleep]],10,FALSE)</f>
        <v>6.1166666666666663</v>
      </c>
      <c r="L23" s="8">
        <f>VLOOKUP(master[[#This Row],[log_id]],distinctLogId[[log_id]:[percent_value1]],12,FALSE)</f>
        <v>0.91008174386920981</v>
      </c>
      <c r="M23" s="8">
        <f>VLOOKUP(master[[#This Row],[log_id]],distinctLogId[[log_id]:[percent_value2]],13,FALSE)</f>
        <v>8.4468664850136238E-2</v>
      </c>
      <c r="N23" s="8">
        <f>VLOOKUP(master[[#This Row],[log_id]],distinctLogId[[log_id]:[percent_value3]],14,FALSE)</f>
        <v>0.02</v>
      </c>
      <c r="S23" t="b">
        <f>VLOOKUP(F23,distinctIds[[id]:[continuous_tracking]],8,FALSE)</f>
        <v>0</v>
      </c>
    </row>
    <row r="24" spans="1:20" x14ac:dyDescent="0.25">
      <c r="A24">
        <v>11576325621</v>
      </c>
      <c r="B24">
        <v>8378563200</v>
      </c>
      <c r="D24">
        <v>11576325621</v>
      </c>
      <c r="E24">
        <f>VLOOKUP(master[[#This Row],[distinct logIds]],distinctLogId[log_id],1,FALSE)</f>
        <v>11576325621</v>
      </c>
      <c r="F24">
        <f>VLOOKUP(master[[#This Row],[log_id]],distinctLogId[[log_id]:[id]],2,FALSE)</f>
        <v>1503960366</v>
      </c>
      <c r="G24" s="2">
        <f>VLOOKUP(master[[#This Row],[log_id]],distinctLogId[[log_id]:[activity_day]],3,FALSE)</f>
        <v>42497</v>
      </c>
      <c r="H24" s="1">
        <f>WEEKDAY(master[[#This Row],[activity_day]],2)</f>
        <v>6</v>
      </c>
      <c r="I24" s="9" t="str">
        <f>VLOOKUP(master[[#This Row],[log_id]],distinctLogId[[log_id]:[start_day]],5,FALSE)</f>
        <v>Saturday</v>
      </c>
      <c r="J24">
        <f>VLOOKUP(master[[#This Row],[log_id]],distinctLogId[[log_id]:[day_num]],4,FALSE)</f>
        <v>7</v>
      </c>
      <c r="K24">
        <f>VLOOKUP(master[[#This Row],[log_id]],distinctLogId[[log_id]:[hrs_sleep]],10,FALSE)</f>
        <v>5.8166666666666664</v>
      </c>
      <c r="L24" s="8">
        <f>VLOOKUP(master[[#This Row],[log_id]],distinctLogId[[log_id]:[percent_value1]],12,FALSE)</f>
        <v>0.94842406876790841</v>
      </c>
      <c r="M24" s="8">
        <f>VLOOKUP(master[[#This Row],[log_id]],distinctLogId[[log_id]:[percent_value2]],13,FALSE)</f>
        <v>4.584527220630373E-2</v>
      </c>
      <c r="N24" s="8">
        <f>VLOOKUP(master[[#This Row],[log_id]],distinctLogId[[log_id]:[percent_value3]],14,FALSE)</f>
        <v>0.02</v>
      </c>
      <c r="S24" t="b">
        <f>VLOOKUP(F24,distinctIds[[id]:[continuous_tracking]],8,FALSE)</f>
        <v>0</v>
      </c>
    </row>
    <row r="25" spans="1:20" x14ac:dyDescent="0.25">
      <c r="A25">
        <v>11582776423</v>
      </c>
      <c r="B25">
        <v>8792009665</v>
      </c>
      <c r="D25">
        <v>11582776423</v>
      </c>
      <c r="E25">
        <f>VLOOKUP(master[[#This Row],[distinct logIds]],distinctLogId[log_id],1,FALSE)</f>
        <v>11582776423</v>
      </c>
      <c r="F25">
        <f>VLOOKUP(master[[#This Row],[log_id]],distinctLogId[[log_id]:[id]],2,FALSE)</f>
        <v>1503960366</v>
      </c>
      <c r="G25" s="2">
        <f>VLOOKUP(master[[#This Row],[log_id]],distinctLogId[[log_id]:[activity_day]],3,FALSE)</f>
        <v>42498</v>
      </c>
      <c r="H25" s="1">
        <f>WEEKDAY(master[[#This Row],[activity_day]],2)</f>
        <v>7</v>
      </c>
      <c r="I25" s="9" t="str">
        <f>VLOOKUP(master[[#This Row],[log_id]],distinctLogId[[log_id]:[start_day]],5,FALSE)</f>
        <v>Sunday</v>
      </c>
      <c r="J25">
        <f>VLOOKUP(master[[#This Row],[log_id]],distinctLogId[[log_id]:[day_num]],4,FALSE)</f>
        <v>1</v>
      </c>
      <c r="K25">
        <f>VLOOKUP(master[[#This Row],[log_id]],distinctLogId[[log_id]:[hrs_sleep]],10,FALSE)</f>
        <v>10.183333333333334</v>
      </c>
      <c r="L25" s="8">
        <f>VLOOKUP(master[[#This Row],[log_id]],distinctLogId[[log_id]:[percent_value1]],12,FALSE)</f>
        <v>0.97217675941080195</v>
      </c>
      <c r="M25" s="8">
        <f>VLOOKUP(master[[#This Row],[log_id]],distinctLogId[[log_id]:[percent_value2]],13,FALSE)</f>
        <v>2.6186579378068741E-2</v>
      </c>
      <c r="N25" s="8">
        <f>VLOOKUP(master[[#This Row],[log_id]],distinctLogId[[log_id]:[percent_value3]],14,FALSE)</f>
        <v>0.01</v>
      </c>
      <c r="S25" t="b">
        <f>VLOOKUP(F25,distinctIds[[id]:[continuous_tracking]],8,FALSE)</f>
        <v>0</v>
      </c>
    </row>
    <row r="26" spans="1:20" x14ac:dyDescent="0.25">
      <c r="A26">
        <v>11591926984</v>
      </c>
      <c r="D26">
        <v>11591926984</v>
      </c>
      <c r="E26">
        <f>VLOOKUP(master[[#This Row],[distinct logIds]],distinctLogId[log_id],1,FALSE)</f>
        <v>11591926984</v>
      </c>
      <c r="F26">
        <f>VLOOKUP(master[[#This Row],[log_id]],distinctLogId[[log_id]:[id]],2,FALSE)</f>
        <v>1503960366</v>
      </c>
      <c r="G26" s="2">
        <f>VLOOKUP(master[[#This Row],[log_id]],distinctLogId[[log_id]:[activity_day]],3,FALSE)</f>
        <v>42499</v>
      </c>
      <c r="H26" s="1">
        <f>WEEKDAY(master[[#This Row],[activity_day]],2)</f>
        <v>1</v>
      </c>
      <c r="I26" s="9" t="str">
        <f>VLOOKUP(master[[#This Row],[log_id]],distinctLogId[[log_id]:[start_day]],5,FALSE)</f>
        <v>Monday</v>
      </c>
      <c r="J26">
        <f>VLOOKUP(master[[#This Row],[log_id]],distinctLogId[[log_id]:[day_num]],4,FALSE)</f>
        <v>2</v>
      </c>
      <c r="K26">
        <f>VLOOKUP(master[[#This Row],[log_id]],distinctLogId[[log_id]:[hrs_sleep]],10,FALSE)</f>
        <v>5.7</v>
      </c>
      <c r="L26" s="8">
        <f>VLOOKUP(master[[#This Row],[log_id]],distinctLogId[[log_id]:[percent_value1]],12,FALSE)</f>
        <v>0.98830409356725157</v>
      </c>
      <c r="M26" s="8">
        <f>VLOOKUP(master[[#This Row],[log_id]],distinctLogId[[log_id]:[percent_value2]],13,FALSE)</f>
        <v>1.1695906432748536E-2</v>
      </c>
      <c r="N26" s="8">
        <f>VLOOKUP(master[[#This Row],[log_id]],distinctLogId[[log_id]:[percent_value3]],14,FALSE)</f>
        <v>0</v>
      </c>
      <c r="S26" t="b">
        <f>VLOOKUP(F26,distinctIds[[id]:[continuous_tracking]],8,FALSE)</f>
        <v>0</v>
      </c>
    </row>
    <row r="27" spans="1:20" x14ac:dyDescent="0.25">
      <c r="A27">
        <v>11611033063</v>
      </c>
      <c r="D27">
        <v>11611033063</v>
      </c>
      <c r="E27">
        <f>VLOOKUP(master[[#This Row],[distinct logIds]],distinctLogId[log_id],1,FALSE)</f>
        <v>11611033063</v>
      </c>
      <c r="F27">
        <f>VLOOKUP(master[[#This Row],[log_id]],distinctLogId[[log_id]:[id]],2,FALSE)</f>
        <v>1503960366</v>
      </c>
      <c r="G27" s="2">
        <f>VLOOKUP(master[[#This Row],[log_id]],distinctLogId[[log_id]:[activity_day]],3,FALSE)</f>
        <v>42500</v>
      </c>
      <c r="H27" s="1">
        <f>WEEKDAY(master[[#This Row],[activity_day]],2)</f>
        <v>2</v>
      </c>
      <c r="I27" s="9" t="str">
        <f>VLOOKUP(master[[#This Row],[log_id]],distinctLogId[[log_id]:[start_day]],5,FALSE)</f>
        <v>Tuesday</v>
      </c>
      <c r="J27">
        <f>VLOOKUP(master[[#This Row],[log_id]],distinctLogId[[log_id]:[day_num]],4,FALSE)</f>
        <v>3</v>
      </c>
      <c r="K27">
        <f>VLOOKUP(master[[#This Row],[log_id]],distinctLogId[[log_id]:[hrs_sleep]],10,FALSE)</f>
        <v>6.7166666666666668</v>
      </c>
      <c r="L27" s="8">
        <f>VLOOKUP(master[[#This Row],[log_id]],distinctLogId[[log_id]:[percent_value1]],12,FALSE)</f>
        <v>0.95037220843672443</v>
      </c>
      <c r="M27" s="8">
        <f>VLOOKUP(master[[#This Row],[log_id]],distinctLogId[[log_id]:[percent_value2]],13,FALSE)</f>
        <v>4.7146401985111663E-2</v>
      </c>
      <c r="N27" s="8">
        <f>VLOOKUP(master[[#This Row],[log_id]],distinctLogId[[log_id]:[percent_value3]],14,FALSE)</f>
        <v>0.01</v>
      </c>
      <c r="S27" t="b">
        <f>VLOOKUP(F27,distinctIds[[id]:[continuous_tracking]],8,FALSE)</f>
        <v>0</v>
      </c>
    </row>
    <row r="28" spans="1:20" x14ac:dyDescent="0.25">
      <c r="A28">
        <v>11611033064</v>
      </c>
      <c r="D28">
        <v>11611033064</v>
      </c>
      <c r="E28">
        <f>VLOOKUP(master[[#This Row],[distinct logIds]],distinctLogId[log_id],1,FALSE)</f>
        <v>11611033064</v>
      </c>
      <c r="F28">
        <f>VLOOKUP(master[[#This Row],[log_id]],distinctLogId[[log_id]:[id]],2,FALSE)</f>
        <v>1503960366</v>
      </c>
      <c r="G28" s="2">
        <f>VLOOKUP(master[[#This Row],[log_id]],distinctLogId[[log_id]:[activity_day]],3,FALSE)</f>
        <v>42501</v>
      </c>
      <c r="H28" s="1">
        <f>WEEKDAY(master[[#This Row],[activity_day]],2)</f>
        <v>3</v>
      </c>
      <c r="I28" s="9" t="str">
        <f>VLOOKUP(master[[#This Row],[log_id]],distinctLogId[[log_id]:[start_day]],5,FALSE)</f>
        <v>Wednesday</v>
      </c>
      <c r="J28">
        <f>VLOOKUP(master[[#This Row],[log_id]],distinctLogId[[log_id]:[day_num]],4,FALSE)</f>
        <v>4</v>
      </c>
      <c r="K28">
        <f>VLOOKUP(master[[#This Row],[log_id]],distinctLogId[[log_id]:[hrs_sleep]],10,FALSE)</f>
        <v>5.0999999999999996</v>
      </c>
      <c r="L28" s="8">
        <f>VLOOKUP(master[[#This Row],[log_id]],distinctLogId[[log_id]:[percent_value1]],12,FALSE)</f>
        <v>0.93137254901960786</v>
      </c>
      <c r="M28" s="8">
        <f>VLOOKUP(master[[#This Row],[log_id]],distinctLogId[[log_id]:[percent_value2]],13,FALSE)</f>
        <v>6.8627450980392163E-2</v>
      </c>
      <c r="N28" s="8">
        <f>VLOOKUP(master[[#This Row],[log_id]],distinctLogId[[log_id]:[percent_value3]],14,FALSE)</f>
        <v>0</v>
      </c>
      <c r="S28" t="b">
        <f>VLOOKUP(F28,distinctIds[[id]:[continuous_tracking]],8,FALSE)</f>
        <v>0</v>
      </c>
    </row>
    <row r="29" spans="1:20" x14ac:dyDescent="0.25">
      <c r="A29">
        <v>11523617009</v>
      </c>
      <c r="D29">
        <v>11523617009</v>
      </c>
      <c r="E29">
        <f>VLOOKUP(master[[#This Row],[distinct logIds]],distinctLogId[log_id],1,FALSE)</f>
        <v>11523617009</v>
      </c>
      <c r="F29">
        <f>VLOOKUP(master[[#This Row],[log_id]],distinctLogId[[log_id]:[id]],2,FALSE)</f>
        <v>1644430081</v>
      </c>
      <c r="G29" s="2">
        <f>VLOOKUP(master[[#This Row],[log_id]],distinctLogId[[log_id]:[activity_day]],3,FALSE)</f>
        <v>42489</v>
      </c>
      <c r="H29" s="1">
        <f>WEEKDAY(master[[#This Row],[activity_day]],2)</f>
        <v>5</v>
      </c>
      <c r="I29" s="9" t="str">
        <f>VLOOKUP(master[[#This Row],[log_id]],distinctLogId[[log_id]:[start_day]],5,FALSE)</f>
        <v>Friday</v>
      </c>
      <c r="J29">
        <f>VLOOKUP(master[[#This Row],[log_id]],distinctLogId[[log_id]:[day_num]],4,FALSE)</f>
        <v>6</v>
      </c>
      <c r="K29">
        <f>VLOOKUP(master[[#This Row],[log_id]],distinctLogId[[log_id]:[hrs_sleep]],10,FALSE)</f>
        <v>2.1166666666666667</v>
      </c>
      <c r="L29" s="8">
        <f>VLOOKUP(master[[#This Row],[log_id]],distinctLogId[[log_id]:[percent_value1]],12,FALSE)</f>
        <v>0.93700787401574803</v>
      </c>
      <c r="M29" s="8">
        <f>VLOOKUP(master[[#This Row],[log_id]],distinctLogId[[log_id]:[percent_value2]],13,FALSE)</f>
        <v>6.2992125984251968E-2</v>
      </c>
      <c r="N29" s="8">
        <f>VLOOKUP(master[[#This Row],[log_id]],distinctLogId[[log_id]:[percent_value3]],14,FALSE)</f>
        <v>0</v>
      </c>
      <c r="O29">
        <f>VLOOKUP(F29,distinctIds[[id]:[range_trackingDays]],4,FALSE)</f>
        <v>10</v>
      </c>
      <c r="P29">
        <f>COUNTIFS(master[id],master[[#This Row],[id]],master[new_day_num],"&lt;6")</f>
        <v>1</v>
      </c>
      <c r="Q29">
        <f>COUNTIFS(master[id],master[[#This Row],[id]],master[new_day_num],"&gt;5")</f>
        <v>3</v>
      </c>
      <c r="R29">
        <f>COUNTIF(master[id],master[[#This Row],[id]])</f>
        <v>4</v>
      </c>
      <c r="S29" t="b">
        <f>VLOOKUP(F29,distinctIds[[id]:[continuous_tracking]],8,FALSE)</f>
        <v>0</v>
      </c>
      <c r="T29">
        <f>COUNTIFS(F:F,master[[#This Row],[id]],master!I:I,master[[#This Row],[start_day]])</f>
        <v>1</v>
      </c>
    </row>
    <row r="30" spans="1:20" x14ac:dyDescent="0.25">
      <c r="A30">
        <v>11524592517</v>
      </c>
      <c r="D30">
        <v>11524592517</v>
      </c>
      <c r="E30">
        <f>VLOOKUP(master[[#This Row],[distinct logIds]],distinctLogId[log_id],1,FALSE)</f>
        <v>11524592517</v>
      </c>
      <c r="F30">
        <f>VLOOKUP(master[[#This Row],[log_id]],distinctLogId[[log_id]:[id]],2,FALSE)</f>
        <v>1644430081</v>
      </c>
      <c r="G30" s="2">
        <f>VLOOKUP(master[[#This Row],[log_id]],distinctLogId[[log_id]:[activity_day]],3,FALSE)</f>
        <v>42490</v>
      </c>
      <c r="H30" s="1">
        <f>WEEKDAY(master[[#This Row],[activity_day]],2)</f>
        <v>6</v>
      </c>
      <c r="I30" s="9" t="str">
        <f>VLOOKUP(master[[#This Row],[log_id]],distinctLogId[[log_id]:[start_day]],5,FALSE)</f>
        <v>Saturday</v>
      </c>
      <c r="J30">
        <f>VLOOKUP(master[[#This Row],[log_id]],distinctLogId[[log_id]:[day_num]],4,FALSE)</f>
        <v>7</v>
      </c>
      <c r="K30">
        <f>VLOOKUP(master[[#This Row],[log_id]],distinctLogId[[log_id]:[hrs_sleep]],10,FALSE)</f>
        <v>2.3666666666666667</v>
      </c>
      <c r="L30" s="8">
        <f>VLOOKUP(master[[#This Row],[log_id]],distinctLogId[[log_id]:[percent_value1]],12,FALSE)</f>
        <v>0.87323943661971826</v>
      </c>
      <c r="M30" s="8">
        <f>VLOOKUP(master[[#This Row],[log_id]],distinctLogId[[log_id]:[percent_value2]],13,FALSE)</f>
        <v>0.10563380281690141</v>
      </c>
      <c r="N30" s="8">
        <f>VLOOKUP(master[[#This Row],[log_id]],distinctLogId[[log_id]:[percent_value3]],14,FALSE)</f>
        <v>0.03</v>
      </c>
      <c r="S30" t="b">
        <f>VLOOKUP(F30,distinctIds[[id]:[continuous_tracking]],8,FALSE)</f>
        <v>0</v>
      </c>
      <c r="T30">
        <f>COUNTIFS(F:F,master[[#This Row],[id]],master!I:I,master[[#This Row],[start_day]])</f>
        <v>1</v>
      </c>
    </row>
    <row r="31" spans="1:20" x14ac:dyDescent="0.25">
      <c r="A31">
        <v>11548609830</v>
      </c>
      <c r="D31">
        <v>11548609830</v>
      </c>
      <c r="E31">
        <f>VLOOKUP(master[[#This Row],[distinct logIds]],distinctLogId[log_id],1,FALSE)</f>
        <v>11548609830</v>
      </c>
      <c r="F31">
        <f>VLOOKUP(master[[#This Row],[log_id]],distinctLogId[[log_id]:[id]],2,FALSE)</f>
        <v>1644430081</v>
      </c>
      <c r="G31" s="2">
        <f>VLOOKUP(master[[#This Row],[log_id]],distinctLogId[[log_id]:[activity_day]],3,FALSE)</f>
        <v>42491</v>
      </c>
      <c r="H31" s="1">
        <f>WEEKDAY(master[[#This Row],[activity_day]],2)</f>
        <v>7</v>
      </c>
      <c r="I31" s="9" t="str">
        <f>VLOOKUP(master[[#This Row],[log_id]],distinctLogId[[log_id]:[start_day]],5,FALSE)</f>
        <v>Sunday</v>
      </c>
      <c r="J31">
        <f>VLOOKUP(master[[#This Row],[log_id]],distinctLogId[[log_id]:[day_num]],4,FALSE)</f>
        <v>1</v>
      </c>
      <c r="K31">
        <f>VLOOKUP(master[[#This Row],[log_id]],distinctLogId[[log_id]:[hrs_sleep]],10,FALSE)</f>
        <v>16.016666666666666</v>
      </c>
      <c r="L31" s="8">
        <f>VLOOKUP(master[[#This Row],[log_id]],distinctLogId[[log_id]:[percent_value1]],12,FALSE)</f>
        <v>0.82830385015608732</v>
      </c>
      <c r="M31" s="8">
        <f>VLOOKUP(master[[#This Row],[log_id]],distinctLogId[[log_id]:[percent_value2]],13,FALSE)</f>
        <v>3.7460978147762745E-2</v>
      </c>
      <c r="N31" s="8">
        <f>VLOOKUP(master[[#This Row],[log_id]],distinctLogId[[log_id]:[percent_value3]],14,FALSE)</f>
        <v>1.29</v>
      </c>
      <c r="S31" t="b">
        <f>VLOOKUP(F31,distinctIds[[id]:[continuous_tracking]],8,FALSE)</f>
        <v>0</v>
      </c>
      <c r="T31">
        <f>COUNTIFS(F:F,master[[#This Row],[id]],master!I:I,master[[#This Row],[start_day]])</f>
        <v>2</v>
      </c>
    </row>
    <row r="32" spans="1:20" x14ac:dyDescent="0.25">
      <c r="A32">
        <v>11608693255</v>
      </c>
      <c r="D32">
        <v>11608693255</v>
      </c>
      <c r="E32">
        <f>VLOOKUP(master[[#This Row],[distinct logIds]],distinctLogId[log_id],1,FALSE)</f>
        <v>11608693255</v>
      </c>
      <c r="F32">
        <f>VLOOKUP(master[[#This Row],[log_id]],distinctLogId[[log_id]:[id]],2,FALSE)</f>
        <v>1644430081</v>
      </c>
      <c r="G32" s="2">
        <f>VLOOKUP(master[[#This Row],[log_id]],distinctLogId[[log_id]:[activity_day]],3,FALSE)</f>
        <v>42498</v>
      </c>
      <c r="H32" s="1">
        <f>WEEKDAY(master[[#This Row],[activity_day]],2)</f>
        <v>7</v>
      </c>
      <c r="I32" s="9" t="str">
        <f>VLOOKUP(master[[#This Row],[log_id]],distinctLogId[[log_id]:[start_day]],5,FALSE)</f>
        <v>Sunday</v>
      </c>
      <c r="J32">
        <f>VLOOKUP(master[[#This Row],[log_id]],distinctLogId[[log_id]:[day_num]],4,FALSE)</f>
        <v>1</v>
      </c>
      <c r="K32">
        <f>VLOOKUP(master[[#This Row],[log_id]],distinctLogId[[log_id]:[hrs_sleep]],10,FALSE)</f>
        <v>2.5666666666666669</v>
      </c>
      <c r="L32" s="8">
        <f>VLOOKUP(master[[#This Row],[log_id]],distinctLogId[[log_id]:[percent_value1]],12,FALSE)</f>
        <v>0.88961038961038963</v>
      </c>
      <c r="M32" s="8">
        <f>VLOOKUP(master[[#This Row],[log_id]],distinctLogId[[log_id]:[percent_value2]],13,FALSE)</f>
        <v>9.0909090909090912E-2</v>
      </c>
      <c r="N32" s="8">
        <f>VLOOKUP(master[[#This Row],[log_id]],distinctLogId[[log_id]:[percent_value3]],14,FALSE)</f>
        <v>0.03</v>
      </c>
      <c r="S32" t="b">
        <f>VLOOKUP(F32,distinctIds[[id]:[continuous_tracking]],8,FALSE)</f>
        <v>0</v>
      </c>
    </row>
    <row r="33" spans="1:20" x14ac:dyDescent="0.25">
      <c r="A33">
        <v>11403372987</v>
      </c>
      <c r="D33">
        <v>11403372987</v>
      </c>
      <c r="E33">
        <f>VLOOKUP(master[[#This Row],[distinct logIds]],distinctLogId[log_id],1,FALSE)</f>
        <v>11403372987</v>
      </c>
      <c r="F33">
        <f>VLOOKUP(master[[#This Row],[log_id]],distinctLogId[[log_id]:[id]],2,FALSE)</f>
        <v>1844505072</v>
      </c>
      <c r="G33" s="2">
        <f>VLOOKUP(master[[#This Row],[log_id]],distinctLogId[[log_id]:[activity_day]],3,FALSE)</f>
        <v>42475</v>
      </c>
      <c r="H33" s="1">
        <f>WEEKDAY(master[[#This Row],[activity_day]],2)</f>
        <v>5</v>
      </c>
      <c r="I33" s="9" t="str">
        <f>VLOOKUP(master[[#This Row],[log_id]],distinctLogId[[log_id]:[start_day]],5,FALSE)</f>
        <v>Friday</v>
      </c>
      <c r="J33">
        <f>VLOOKUP(master[[#This Row],[log_id]],distinctLogId[[log_id]:[day_num]],4,FALSE)</f>
        <v>6</v>
      </c>
      <c r="K33">
        <f>VLOOKUP(master[[#This Row],[log_id]],distinctLogId[[log_id]:[hrs_sleep]],10,FALSE)</f>
        <v>16.016666666666666</v>
      </c>
      <c r="L33" s="8">
        <f>VLOOKUP(master[[#This Row],[log_id]],distinctLogId[[log_id]:[percent_value1]],12,FALSE)</f>
        <v>0.67013527575442244</v>
      </c>
      <c r="M33" s="8">
        <f>VLOOKUP(master[[#This Row],[log_id]],distinctLogId[[log_id]:[percent_value2]],13,FALSE)</f>
        <v>0.23829344432882413</v>
      </c>
      <c r="N33" s="8">
        <f>VLOOKUP(master[[#This Row],[log_id]],distinctLogId[[log_id]:[percent_value3]],14,FALSE)</f>
        <v>0.88</v>
      </c>
      <c r="O33">
        <f>VLOOKUP(F33,distinctIds[[id]:[range_trackingDays]],4,FALSE)</f>
        <v>17</v>
      </c>
      <c r="P33">
        <f>COUNTIFS(master[id],master[[#This Row],[id]],master[new_day_num],"&lt;6")</f>
        <v>1</v>
      </c>
      <c r="Q33">
        <f>COUNTIFS(master[id],master[[#This Row],[id]],master[new_day_num],"&gt;5")</f>
        <v>2</v>
      </c>
      <c r="R33">
        <f>COUNTIF(master[id],master[[#This Row],[id]])</f>
        <v>3</v>
      </c>
      <c r="S33" t="b">
        <f>VLOOKUP(F33,distinctIds[[id]:[continuous_tracking]],8,FALSE)</f>
        <v>0</v>
      </c>
      <c r="T33">
        <f>COUNTIFS(F:F,master[[#This Row],[id]],master!I:I,master[[#This Row],[start_day]])</f>
        <v>1</v>
      </c>
    </row>
    <row r="34" spans="1:20" x14ac:dyDescent="0.25">
      <c r="A34">
        <v>11523519346</v>
      </c>
      <c r="D34">
        <v>11523519346</v>
      </c>
      <c r="E34">
        <f>VLOOKUP(master[[#This Row],[distinct logIds]],distinctLogId[log_id],1,FALSE)</f>
        <v>11523519346</v>
      </c>
      <c r="F34">
        <f>VLOOKUP(master[[#This Row],[log_id]],distinctLogId[[log_id]:[id]],2,FALSE)</f>
        <v>1844505072</v>
      </c>
      <c r="G34" s="2">
        <f>VLOOKUP(master[[#This Row],[log_id]],distinctLogId[[log_id]:[activity_day]],3,FALSE)</f>
        <v>42490</v>
      </c>
      <c r="H34" s="1">
        <f>WEEKDAY(master[[#This Row],[activity_day]],2)</f>
        <v>6</v>
      </c>
      <c r="I34" s="9" t="str">
        <f>VLOOKUP(master[[#This Row],[log_id]],distinctLogId[[log_id]:[start_day]],5,FALSE)</f>
        <v>Saturday</v>
      </c>
      <c r="J34">
        <f>VLOOKUP(master[[#This Row],[log_id]],distinctLogId[[log_id]:[day_num]],4,FALSE)</f>
        <v>7</v>
      </c>
      <c r="K34">
        <f>VLOOKUP(master[[#This Row],[log_id]],distinctLogId[[log_id]:[hrs_sleep]],10,FALSE)</f>
        <v>16.016666666666666</v>
      </c>
      <c r="L34" s="8">
        <f>VLOOKUP(master[[#This Row],[log_id]],distinctLogId[[log_id]:[percent_value1]],12,FALSE)</f>
        <v>0.7513007284079084</v>
      </c>
      <c r="M34" s="8">
        <f>VLOOKUP(master[[#This Row],[log_id]],distinctLogId[[log_id]:[percent_value2]],13,FALSE)</f>
        <v>0.14672216441207075</v>
      </c>
      <c r="N34" s="8">
        <f>VLOOKUP(master[[#This Row],[log_id]],distinctLogId[[log_id]:[percent_value3]],14,FALSE)</f>
        <v>0.98</v>
      </c>
      <c r="S34" t="b">
        <f>VLOOKUP(F34,distinctIds[[id]:[continuous_tracking]],8,FALSE)</f>
        <v>0</v>
      </c>
      <c r="T34">
        <f>COUNTIFS(F:F,master[[#This Row],[id]],master!I:I,master[[#This Row],[start_day]])</f>
        <v>1</v>
      </c>
    </row>
    <row r="35" spans="1:20" x14ac:dyDescent="0.25">
      <c r="A35">
        <v>11530537917</v>
      </c>
      <c r="D35">
        <v>11530537917</v>
      </c>
      <c r="E35">
        <f>VLOOKUP(master[[#This Row],[distinct logIds]],distinctLogId[log_id],1,FALSE)</f>
        <v>11530537917</v>
      </c>
      <c r="F35">
        <f>VLOOKUP(master[[#This Row],[log_id]],distinctLogId[[log_id]:[id]],2,FALSE)</f>
        <v>1844505072</v>
      </c>
      <c r="G35" s="2">
        <f>VLOOKUP(master[[#This Row],[log_id]],distinctLogId[[log_id]:[activity_day]],3,FALSE)</f>
        <v>42491</v>
      </c>
      <c r="H35" s="1">
        <f>WEEKDAY(master[[#This Row],[activity_day]],2)</f>
        <v>7</v>
      </c>
      <c r="I35" s="9" t="str">
        <f>VLOOKUP(master[[#This Row],[log_id]],distinctLogId[[log_id]:[start_day]],5,FALSE)</f>
        <v>Sunday</v>
      </c>
      <c r="J35">
        <f>VLOOKUP(master[[#This Row],[log_id]],distinctLogId[[log_id]:[day_num]],4,FALSE)</f>
        <v>1</v>
      </c>
      <c r="K35">
        <f>VLOOKUP(master[[#This Row],[log_id]],distinctLogId[[log_id]:[hrs_sleep]],10,FALSE)</f>
        <v>16.016666666666666</v>
      </c>
      <c r="L35" s="8">
        <f>VLOOKUP(master[[#This Row],[log_id]],distinctLogId[[log_id]:[percent_value1]],12,FALSE)</f>
        <v>0.6139438085327783</v>
      </c>
      <c r="M35" s="8">
        <f>VLOOKUP(master[[#This Row],[log_id]],distinctLogId[[log_id]:[percent_value2]],13,FALSE)</f>
        <v>0.26430801248699271</v>
      </c>
      <c r="N35" s="8">
        <f>VLOOKUP(master[[#This Row],[log_id]],distinctLogId[[log_id]:[percent_value3]],14,FALSE)</f>
        <v>1.17</v>
      </c>
      <c r="S35" t="b">
        <f>VLOOKUP(F35,distinctIds[[id]:[continuous_tracking]],8,FALSE)</f>
        <v>0</v>
      </c>
      <c r="T35">
        <f>COUNTIFS(F:F,master[[#This Row],[id]],master!I:I,master[[#This Row],[start_day]])</f>
        <v>1</v>
      </c>
    </row>
    <row r="36" spans="1:20" x14ac:dyDescent="0.25">
      <c r="A36">
        <v>11372414035</v>
      </c>
      <c r="D36">
        <v>11372414035</v>
      </c>
      <c r="E36">
        <f>VLOOKUP(master[[#This Row],[distinct logIds]],distinctLogId[log_id],1,FALSE)</f>
        <v>11372414035</v>
      </c>
      <c r="F36">
        <f>VLOOKUP(master[[#This Row],[log_id]],distinctLogId[[log_id]:[id]],2,FALSE)</f>
        <v>1927972279</v>
      </c>
      <c r="G36" s="2">
        <f>VLOOKUP(master[[#This Row],[log_id]],distinctLogId[[log_id]:[activity_day]],3,FALSE)</f>
        <v>42471</v>
      </c>
      <c r="H36" s="1">
        <f>WEEKDAY(master[[#This Row],[activity_day]],2)</f>
        <v>1</v>
      </c>
      <c r="I36" s="9" t="str">
        <f>VLOOKUP(master[[#This Row],[log_id]],distinctLogId[[log_id]:[start_day]],5,FALSE)</f>
        <v>Monday</v>
      </c>
      <c r="J36">
        <f>VLOOKUP(master[[#This Row],[log_id]],distinctLogId[[log_id]:[day_num]],4,FALSE)</f>
        <v>2</v>
      </c>
      <c r="K36">
        <f>VLOOKUP(master[[#This Row],[log_id]],distinctLogId[[log_id]:[hrs_sleep]],10,FALSE)</f>
        <v>8.2166666666666668</v>
      </c>
      <c r="L36" s="8">
        <f>VLOOKUP(master[[#This Row],[log_id]],distinctLogId[[log_id]:[percent_value1]],12,FALSE)</f>
        <v>0.97971602434077076</v>
      </c>
      <c r="M36" s="8">
        <f>VLOOKUP(master[[#This Row],[log_id]],distinctLogId[[log_id]:[percent_value2]],13,FALSE)</f>
        <v>2.0283975659229209E-2</v>
      </c>
      <c r="N36" s="8">
        <f>VLOOKUP(master[[#This Row],[log_id]],distinctLogId[[log_id]:[percent_value3]],14,FALSE)</f>
        <v>0</v>
      </c>
      <c r="O36">
        <f>VLOOKUP(F36,distinctIds[[id]:[range_trackingDays]],4,FALSE)</f>
        <v>17</v>
      </c>
      <c r="P36">
        <f>COUNTIFS(master[id],master[[#This Row],[id]],master[new_day_num],"&lt;6")</f>
        <v>8</v>
      </c>
      <c r="Q36">
        <f>COUNTIFS(master[id],master[[#This Row],[id]],master[new_day_num],"&gt;5")</f>
        <v>0</v>
      </c>
      <c r="R36">
        <f>COUNTIF(master[id],master[[#This Row],[id]])</f>
        <v>8</v>
      </c>
      <c r="S36" t="b">
        <f>VLOOKUP(F36,distinctIds[[id]:[continuous_tracking]],8,FALSE)</f>
        <v>0</v>
      </c>
      <c r="T36">
        <f>COUNTIFS(F:F,master[[#This Row],[id]],master!I:I,master[[#This Row],[start_day]])</f>
        <v>2</v>
      </c>
    </row>
    <row r="37" spans="1:20" x14ac:dyDescent="0.25">
      <c r="A37">
        <v>11374768075</v>
      </c>
      <c r="D37">
        <v>11374768075</v>
      </c>
      <c r="E37">
        <f>VLOOKUP(master[[#This Row],[distinct logIds]],distinctLogId[log_id],1,FALSE)</f>
        <v>11374768075</v>
      </c>
      <c r="F37">
        <f>VLOOKUP(master[[#This Row],[log_id]],distinctLogId[[log_id]:[id]],2,FALSE)</f>
        <v>1927972279</v>
      </c>
      <c r="G37" s="2">
        <f>VLOOKUP(master[[#This Row],[log_id]],distinctLogId[[log_id]:[activity_day]],3,FALSE)</f>
        <v>42472</v>
      </c>
      <c r="H37" s="1">
        <f>WEEKDAY(master[[#This Row],[activity_day]],2)</f>
        <v>2</v>
      </c>
      <c r="I37" s="9" t="str">
        <f>VLOOKUP(master[[#This Row],[log_id]],distinctLogId[[log_id]:[start_day]],5,FALSE)</f>
        <v>Tuesday</v>
      </c>
      <c r="J37">
        <f>VLOOKUP(master[[#This Row],[log_id]],distinctLogId[[log_id]:[day_num]],4,FALSE)</f>
        <v>3</v>
      </c>
      <c r="K37">
        <f>VLOOKUP(master[[#This Row],[log_id]],distinctLogId[[log_id]:[hrs_sleep]],10,FALSE)</f>
        <v>2.15</v>
      </c>
      <c r="L37" s="8">
        <f>VLOOKUP(master[[#This Row],[log_id]],distinctLogId[[log_id]:[percent_value1]],12,FALSE)</f>
        <v>0.9534883720930234</v>
      </c>
      <c r="M37" s="8">
        <f>VLOOKUP(master[[#This Row],[log_id]],distinctLogId[[log_id]:[percent_value2]],13,FALSE)</f>
        <v>4.6511627906976744E-2</v>
      </c>
      <c r="N37" s="8">
        <f>VLOOKUP(master[[#This Row],[log_id]],distinctLogId[[log_id]:[percent_value3]],14,FALSE)</f>
        <v>0</v>
      </c>
      <c r="S37" t="b">
        <f>VLOOKUP(F37,distinctIds[[id]:[continuous_tracking]],8,FALSE)</f>
        <v>0</v>
      </c>
      <c r="T37">
        <f>COUNTIFS(F:F,master[[#This Row],[id]],master!I:I,master[[#This Row],[start_day]])</f>
        <v>2</v>
      </c>
    </row>
    <row r="38" spans="1:20" x14ac:dyDescent="0.25">
      <c r="A38">
        <v>11376465497</v>
      </c>
      <c r="D38">
        <v>11376465497</v>
      </c>
      <c r="E38">
        <f>VLOOKUP(master[[#This Row],[distinct logIds]],distinctLogId[log_id],1,FALSE)</f>
        <v>11376465497</v>
      </c>
      <c r="F38">
        <f>VLOOKUP(master[[#This Row],[log_id]],distinctLogId[[log_id]:[id]],2,FALSE)</f>
        <v>1927972279</v>
      </c>
      <c r="G38" s="2">
        <f>VLOOKUP(master[[#This Row],[log_id]],distinctLogId[[log_id]:[activity_day]],3,FALSE)</f>
        <v>42472</v>
      </c>
      <c r="H38" s="1">
        <f>WEEKDAY(master[[#This Row],[activity_day]],2)</f>
        <v>2</v>
      </c>
      <c r="I38" s="9" t="str">
        <f>VLOOKUP(master[[#This Row],[log_id]],distinctLogId[[log_id]:[start_day]],5,FALSE)</f>
        <v>Tuesday</v>
      </c>
      <c r="J38">
        <f>VLOOKUP(master[[#This Row],[log_id]],distinctLogId[[log_id]:[day_num]],4,FALSE)</f>
        <v>3</v>
      </c>
      <c r="K38">
        <f>VLOOKUP(master[[#This Row],[log_id]],distinctLogId[[log_id]:[hrs_sleep]],10,FALSE)</f>
        <v>2.5499999999999998</v>
      </c>
      <c r="L38" s="8">
        <f>VLOOKUP(master[[#This Row],[log_id]],distinctLogId[[log_id]:[percent_value1]],12,FALSE)</f>
        <v>0.94117647058823517</v>
      </c>
      <c r="M38" s="8">
        <f>VLOOKUP(master[[#This Row],[log_id]],distinctLogId[[log_id]:[percent_value2]],13,FALSE)</f>
        <v>5.2287581699346407E-2</v>
      </c>
      <c r="N38" s="8">
        <f>VLOOKUP(master[[#This Row],[log_id]],distinctLogId[[log_id]:[percent_value3]],14,FALSE)</f>
        <v>0.01</v>
      </c>
      <c r="S38" t="b">
        <f>VLOOKUP(F38,distinctIds[[id]:[continuous_tracking]],8,FALSE)</f>
        <v>0</v>
      </c>
    </row>
    <row r="39" spans="1:20" x14ac:dyDescent="0.25">
      <c r="A39">
        <v>11384336437</v>
      </c>
      <c r="D39">
        <v>11384336437</v>
      </c>
      <c r="E39">
        <f>VLOOKUP(master[[#This Row],[distinct logIds]],distinctLogId[log_id],1,FALSE)</f>
        <v>11384336437</v>
      </c>
      <c r="F39">
        <f>VLOOKUP(master[[#This Row],[log_id]],distinctLogId[[log_id]:[id]],2,FALSE)</f>
        <v>1927972279</v>
      </c>
      <c r="G39" s="2">
        <f>VLOOKUP(master[[#This Row],[log_id]],distinctLogId[[log_id]:[activity_day]],3,FALSE)</f>
        <v>42473</v>
      </c>
      <c r="H39" s="1">
        <f>WEEKDAY(master[[#This Row],[activity_day]],2)</f>
        <v>3</v>
      </c>
      <c r="I39" s="9" t="str">
        <f>VLOOKUP(master[[#This Row],[log_id]],distinctLogId[[log_id]:[start_day]],5,FALSE)</f>
        <v>Wednesday</v>
      </c>
      <c r="J39">
        <f>VLOOKUP(master[[#This Row],[log_id]],distinctLogId[[log_id]:[day_num]],4,FALSE)</f>
        <v>4</v>
      </c>
      <c r="K39">
        <f>VLOOKUP(master[[#This Row],[log_id]],distinctLogId[[log_id]:[hrs_sleep]],10,FALSE)</f>
        <v>7.0333333333333332</v>
      </c>
      <c r="L39" s="8">
        <f>VLOOKUP(master[[#This Row],[log_id]],distinctLogId[[log_id]:[percent_value1]],12,FALSE)</f>
        <v>0.94312796208530802</v>
      </c>
      <c r="M39" s="8">
        <f>VLOOKUP(master[[#This Row],[log_id]],distinctLogId[[log_id]:[percent_value2]],13,FALSE)</f>
        <v>4.0284360189573459E-2</v>
      </c>
      <c r="N39" s="8">
        <f>VLOOKUP(master[[#This Row],[log_id]],distinctLogId[[log_id]:[percent_value3]],14,FALSE)</f>
        <v>7.0000000000000007E-2</v>
      </c>
      <c r="S39" t="b">
        <f>VLOOKUP(F39,distinctIds[[id]:[continuous_tracking]],8,FALSE)</f>
        <v>0</v>
      </c>
      <c r="T39">
        <f>COUNTIFS(F:F,master[[#This Row],[id]],master!I:I,master[[#This Row],[start_day]])</f>
        <v>1</v>
      </c>
    </row>
    <row r="40" spans="1:20" x14ac:dyDescent="0.25">
      <c r="A40">
        <v>11398575572</v>
      </c>
      <c r="D40">
        <v>11398575572</v>
      </c>
      <c r="E40">
        <f>VLOOKUP(master[[#This Row],[distinct logIds]],distinctLogId[log_id],1,FALSE)</f>
        <v>11398575572</v>
      </c>
      <c r="F40">
        <f>VLOOKUP(master[[#This Row],[log_id]],distinctLogId[[log_id]:[id]],2,FALSE)</f>
        <v>1927972279</v>
      </c>
      <c r="G40" s="2">
        <f>VLOOKUP(master[[#This Row],[log_id]],distinctLogId[[log_id]:[activity_day]],3,FALSE)</f>
        <v>42474</v>
      </c>
      <c r="H40" s="1">
        <f>WEEKDAY(master[[#This Row],[activity_day]],2)</f>
        <v>4</v>
      </c>
      <c r="I40" s="9" t="str">
        <f>VLOOKUP(master[[#This Row],[log_id]],distinctLogId[[log_id]:[start_day]],5,FALSE)</f>
        <v>Thursday</v>
      </c>
      <c r="J40">
        <f>VLOOKUP(master[[#This Row],[log_id]],distinctLogId[[log_id]:[day_num]],4,FALSE)</f>
        <v>5</v>
      </c>
      <c r="K40">
        <f>VLOOKUP(master[[#This Row],[log_id]],distinctLogId[[log_id]:[hrs_sleep]],10,FALSE)</f>
        <v>4.8</v>
      </c>
      <c r="L40" s="8">
        <f>VLOOKUP(master[[#This Row],[log_id]],distinctLogId[[log_id]:[percent_value1]],12,FALSE)</f>
        <v>0.94097222222222221</v>
      </c>
      <c r="M40" s="8">
        <f>VLOOKUP(master[[#This Row],[log_id]],distinctLogId[[log_id]:[percent_value2]],13,FALSE)</f>
        <v>5.9027777777777776E-2</v>
      </c>
      <c r="N40" s="8">
        <f>VLOOKUP(master[[#This Row],[log_id]],distinctLogId[[log_id]:[percent_value3]],14,FALSE)</f>
        <v>0</v>
      </c>
      <c r="S40" t="b">
        <f>VLOOKUP(F40,distinctIds[[id]:[continuous_tracking]],8,FALSE)</f>
        <v>0</v>
      </c>
      <c r="T40">
        <f>COUNTIFS(F:F,master[[#This Row],[id]],master!I:I,master[[#This Row],[start_day]])</f>
        <v>2</v>
      </c>
    </row>
    <row r="41" spans="1:20" x14ac:dyDescent="0.25">
      <c r="A41">
        <v>11401641693</v>
      </c>
      <c r="D41">
        <v>11401641693</v>
      </c>
      <c r="E41">
        <f>VLOOKUP(master[[#This Row],[distinct logIds]],distinctLogId[log_id],1,FALSE)</f>
        <v>11401641693</v>
      </c>
      <c r="F41">
        <f>VLOOKUP(master[[#This Row],[log_id]],distinctLogId[[log_id]:[id]],2,FALSE)</f>
        <v>1927972279</v>
      </c>
      <c r="G41" s="2">
        <f>VLOOKUP(master[[#This Row],[log_id]],distinctLogId[[log_id]:[activity_day]],3,FALSE)</f>
        <v>42475</v>
      </c>
      <c r="H41" s="1">
        <f>WEEKDAY(master[[#This Row],[activity_day]],2)</f>
        <v>5</v>
      </c>
      <c r="I41" s="9" t="str">
        <f>VLOOKUP(master[[#This Row],[log_id]],distinctLogId[[log_id]:[start_day]],5,FALSE)</f>
        <v>Friday</v>
      </c>
      <c r="J41">
        <f>VLOOKUP(master[[#This Row],[log_id]],distinctLogId[[log_id]:[day_num]],4,FALSE)</f>
        <v>6</v>
      </c>
      <c r="K41">
        <f>VLOOKUP(master[[#This Row],[log_id]],distinctLogId[[log_id]:[hrs_sleep]],10,FALSE)</f>
        <v>3.5166666666666666</v>
      </c>
      <c r="L41" s="8">
        <f>VLOOKUP(master[[#This Row],[log_id]],distinctLogId[[log_id]:[percent_value1]],12,FALSE)</f>
        <v>0.96682464454976302</v>
      </c>
      <c r="M41" s="8">
        <f>VLOOKUP(master[[#This Row],[log_id]],distinctLogId[[log_id]:[percent_value2]],13,FALSE)</f>
        <v>3.3175355450236969E-2</v>
      </c>
      <c r="N41" s="8">
        <f>VLOOKUP(master[[#This Row],[log_id]],distinctLogId[[log_id]:[percent_value3]],14,FALSE)</f>
        <v>0</v>
      </c>
      <c r="S41" t="b">
        <f>VLOOKUP(F41,distinctIds[[id]:[continuous_tracking]],8,FALSE)</f>
        <v>0</v>
      </c>
      <c r="T41">
        <f>COUNTIFS(F:F,master[[#This Row],[id]],master!I:I,master[[#This Row],[start_day]])</f>
        <v>1</v>
      </c>
    </row>
    <row r="42" spans="1:20" x14ac:dyDescent="0.25">
      <c r="A42">
        <v>11492104450</v>
      </c>
      <c r="D42">
        <v>11492104450</v>
      </c>
      <c r="E42">
        <f>VLOOKUP(master[[#This Row],[distinct logIds]],distinctLogId[log_id],1,FALSE)</f>
        <v>11492104450</v>
      </c>
      <c r="F42">
        <f>VLOOKUP(master[[#This Row],[log_id]],distinctLogId[[log_id]:[id]],2,FALSE)</f>
        <v>1927972279</v>
      </c>
      <c r="G42" s="2">
        <f>VLOOKUP(master[[#This Row],[log_id]],distinctLogId[[log_id]:[activity_day]],3,FALSE)</f>
        <v>42485</v>
      </c>
      <c r="H42" s="1">
        <f>WEEKDAY(master[[#This Row],[activity_day]],2)</f>
        <v>1</v>
      </c>
      <c r="I42" s="9" t="str">
        <f>VLOOKUP(master[[#This Row],[log_id]],distinctLogId[[log_id]:[start_day]],5,FALSE)</f>
        <v>Monday</v>
      </c>
      <c r="J42">
        <f>VLOOKUP(master[[#This Row],[log_id]],distinctLogId[[log_id]:[day_num]],4,FALSE)</f>
        <v>2</v>
      </c>
      <c r="K42">
        <f>VLOOKUP(master[[#This Row],[log_id]],distinctLogId[[log_id]:[hrs_sleep]],10,FALSE)</f>
        <v>5.25</v>
      </c>
      <c r="L42" s="8">
        <f>VLOOKUP(master[[#This Row],[log_id]],distinctLogId[[log_id]:[percent_value1]],12,FALSE)</f>
        <v>0.93968253968253967</v>
      </c>
      <c r="M42" s="8">
        <f>VLOOKUP(master[[#This Row],[log_id]],distinctLogId[[log_id]:[percent_value2]],13,FALSE)</f>
        <v>6.0317460317460318E-2</v>
      </c>
      <c r="N42" s="8">
        <f>VLOOKUP(master[[#This Row],[log_id]],distinctLogId[[log_id]:[percent_value3]],14,FALSE)</f>
        <v>0</v>
      </c>
      <c r="S42" t="b">
        <f>VLOOKUP(F42,distinctIds[[id]:[continuous_tracking]],8,FALSE)</f>
        <v>0</v>
      </c>
    </row>
    <row r="43" spans="1:20" x14ac:dyDescent="0.25">
      <c r="A43">
        <v>11507403943</v>
      </c>
      <c r="D43">
        <v>11507403943</v>
      </c>
      <c r="E43">
        <f>VLOOKUP(master[[#This Row],[distinct logIds]],distinctLogId[log_id],1,FALSE)</f>
        <v>11507403943</v>
      </c>
      <c r="F43">
        <f>VLOOKUP(master[[#This Row],[log_id]],distinctLogId[[log_id]:[id]],2,FALSE)</f>
        <v>1927972279</v>
      </c>
      <c r="G43" s="2">
        <f>VLOOKUP(master[[#This Row],[log_id]],distinctLogId[[log_id]:[activity_day]],3,FALSE)</f>
        <v>42488</v>
      </c>
      <c r="H43" s="1">
        <f>WEEKDAY(master[[#This Row],[activity_day]],2)</f>
        <v>4</v>
      </c>
      <c r="I43" s="9" t="str">
        <f>VLOOKUP(master[[#This Row],[log_id]],distinctLogId[[log_id]:[start_day]],5,FALSE)</f>
        <v>Thursday</v>
      </c>
      <c r="J43">
        <f>VLOOKUP(master[[#This Row],[log_id]],distinctLogId[[log_id]:[day_num]],4,FALSE)</f>
        <v>5</v>
      </c>
      <c r="K43">
        <f>VLOOKUP(master[[#This Row],[log_id]],distinctLogId[[log_id]:[hrs_sleep]],10,FALSE)</f>
        <v>2.9666666666666668</v>
      </c>
      <c r="L43" s="8">
        <f>VLOOKUP(master[[#This Row],[log_id]],distinctLogId[[log_id]:[percent_value1]],12,FALSE)</f>
        <v>0.93258426966292129</v>
      </c>
      <c r="M43" s="8">
        <f>VLOOKUP(master[[#This Row],[log_id]],distinctLogId[[log_id]:[percent_value2]],13,FALSE)</f>
        <v>6.741573033707865E-2</v>
      </c>
      <c r="N43" s="8">
        <f>VLOOKUP(master[[#This Row],[log_id]],distinctLogId[[log_id]:[percent_value3]],14,FALSE)</f>
        <v>0</v>
      </c>
      <c r="S43" t="b">
        <f>VLOOKUP(F43,distinctIds[[id]:[continuous_tracking]],8,FALSE)</f>
        <v>0</v>
      </c>
    </row>
    <row r="44" spans="1:20" x14ac:dyDescent="0.25">
      <c r="A44">
        <v>11372566564</v>
      </c>
      <c r="D44">
        <v>11372566564</v>
      </c>
      <c r="E44">
        <f>VLOOKUP(master[[#This Row],[distinct logIds]],distinctLogId[log_id],1,FALSE)</f>
        <v>11372566564</v>
      </c>
      <c r="F44">
        <f>VLOOKUP(master[[#This Row],[log_id]],distinctLogId[[log_id]:[id]],2,FALSE)</f>
        <v>2026352035</v>
      </c>
      <c r="G44" s="2">
        <f>VLOOKUP(master[[#This Row],[log_id]],distinctLogId[[log_id]:[activity_day]],3,FALSE)</f>
        <v>42471</v>
      </c>
      <c r="H44" s="1">
        <f>WEEKDAY(master[[#This Row],[activity_day]],2)</f>
        <v>1</v>
      </c>
      <c r="I44" s="9" t="str">
        <f>VLOOKUP(master[[#This Row],[log_id]],distinctLogId[[log_id]:[start_day]],5,FALSE)</f>
        <v>Monday</v>
      </c>
      <c r="J44">
        <f>VLOOKUP(master[[#This Row],[log_id]],distinctLogId[[log_id]:[day_num]],4,FALSE)</f>
        <v>2</v>
      </c>
      <c r="K44">
        <f>VLOOKUP(master[[#This Row],[log_id]],distinctLogId[[log_id]:[hrs_sleep]],10,FALSE)</f>
        <v>9.1</v>
      </c>
      <c r="L44" s="8">
        <f>VLOOKUP(master[[#This Row],[log_id]],distinctLogId[[log_id]:[percent_value1]],12,FALSE)</f>
        <v>0.92124542124542108</v>
      </c>
      <c r="M44" s="8">
        <f>VLOOKUP(master[[#This Row],[log_id]],distinctLogId[[log_id]:[percent_value2]],13,FALSE)</f>
        <v>7.6923076923076927E-2</v>
      </c>
      <c r="N44" s="8">
        <f>VLOOKUP(master[[#This Row],[log_id]],distinctLogId[[log_id]:[percent_value3]],14,FALSE)</f>
        <v>0.01</v>
      </c>
      <c r="O44">
        <f>VLOOKUP(F44,distinctIds[[id]:[range_trackingDays]],4,FALSE)</f>
        <v>31</v>
      </c>
      <c r="P44">
        <f>COUNTIFS(master[id],master[[#This Row],[id]],master[new_day_num],"&lt;6")</f>
        <v>21</v>
      </c>
      <c r="Q44">
        <f>COUNTIFS(master[id],master[[#This Row],[id]],master[new_day_num],"&gt;5")</f>
        <v>7</v>
      </c>
      <c r="R44">
        <f>COUNTIF(master[id],master[[#This Row],[id]])</f>
        <v>28</v>
      </c>
      <c r="S44" t="b">
        <f>VLOOKUP(F44,distinctIds[[id]:[continuous_tracking]],8,FALSE)</f>
        <v>0</v>
      </c>
      <c r="T44">
        <f>COUNTIFS(F:F,master[[#This Row],[id]],master!I:I,master[[#This Row],[start_day]])</f>
        <v>3</v>
      </c>
    </row>
    <row r="45" spans="1:20" x14ac:dyDescent="0.25">
      <c r="A45">
        <v>11382294591</v>
      </c>
      <c r="D45">
        <v>11382294591</v>
      </c>
      <c r="E45">
        <f>VLOOKUP(master[[#This Row],[distinct logIds]],distinctLogId[log_id],1,FALSE)</f>
        <v>11382294591</v>
      </c>
      <c r="F45">
        <f>VLOOKUP(master[[#This Row],[log_id]],distinctLogId[[log_id]:[id]],2,FALSE)</f>
        <v>2026352035</v>
      </c>
      <c r="G45" s="2">
        <f>VLOOKUP(master[[#This Row],[log_id]],distinctLogId[[log_id]:[activity_day]],3,FALSE)</f>
        <v>42472</v>
      </c>
      <c r="H45" s="1">
        <f>WEEKDAY(master[[#This Row],[activity_day]],2)</f>
        <v>2</v>
      </c>
      <c r="I45" s="9" t="str">
        <f>VLOOKUP(master[[#This Row],[log_id]],distinctLogId[[log_id]:[start_day]],5,FALSE)</f>
        <v>Tuesday</v>
      </c>
      <c r="J45">
        <f>VLOOKUP(master[[#This Row],[log_id]],distinctLogId[[log_id]:[day_num]],4,FALSE)</f>
        <v>3</v>
      </c>
      <c r="K45">
        <f>VLOOKUP(master[[#This Row],[log_id]],distinctLogId[[log_id]:[hrs_sleep]],10,FALSE)</f>
        <v>9.4166666666666661</v>
      </c>
      <c r="L45" s="8">
        <f>VLOOKUP(master[[#This Row],[log_id]],distinctLogId[[log_id]:[percent_value1]],12,FALSE)</f>
        <v>0.93982300884955761</v>
      </c>
      <c r="M45" s="8">
        <f>VLOOKUP(master[[#This Row],[log_id]],distinctLogId[[log_id]:[percent_value2]],13,FALSE)</f>
        <v>5.1327433628318583E-2</v>
      </c>
      <c r="N45" s="8">
        <f>VLOOKUP(master[[#This Row],[log_id]],distinctLogId[[log_id]:[percent_value3]],14,FALSE)</f>
        <v>0.05</v>
      </c>
      <c r="S45" t="b">
        <f>VLOOKUP(F45,distinctIds[[id]:[continuous_tracking]],8,FALSE)</f>
        <v>0</v>
      </c>
      <c r="T45">
        <f>COUNTIFS(F:F,master[[#This Row],[id]],master!I:I,master[[#This Row],[start_day]])</f>
        <v>5</v>
      </c>
    </row>
    <row r="46" spans="1:20" x14ac:dyDescent="0.25">
      <c r="A46">
        <v>11391168707</v>
      </c>
      <c r="D46">
        <v>11391168707</v>
      </c>
      <c r="E46">
        <f>VLOOKUP(master[[#This Row],[distinct logIds]],distinctLogId[log_id],1,FALSE)</f>
        <v>11391168707</v>
      </c>
      <c r="F46">
        <f>VLOOKUP(master[[#This Row],[log_id]],distinctLogId[[log_id]:[id]],2,FALSE)</f>
        <v>2026352035</v>
      </c>
      <c r="G46" s="2">
        <f>VLOOKUP(master[[#This Row],[log_id]],distinctLogId[[log_id]:[activity_day]],3,FALSE)</f>
        <v>42473</v>
      </c>
      <c r="H46" s="1">
        <f>WEEKDAY(master[[#This Row],[activity_day]],2)</f>
        <v>3</v>
      </c>
      <c r="I46" s="9" t="str">
        <f>VLOOKUP(master[[#This Row],[log_id]],distinctLogId[[log_id]:[start_day]],5,FALSE)</f>
        <v>Wednesday</v>
      </c>
      <c r="J46">
        <f>VLOOKUP(master[[#This Row],[log_id]],distinctLogId[[log_id]:[day_num]],4,FALSE)</f>
        <v>4</v>
      </c>
      <c r="K46">
        <f>VLOOKUP(master[[#This Row],[log_id]],distinctLogId[[log_id]:[hrs_sleep]],10,FALSE)</f>
        <v>9.4666666666666668</v>
      </c>
      <c r="L46" s="8">
        <f>VLOOKUP(master[[#This Row],[log_id]],distinctLogId[[log_id]:[percent_value1]],12,FALSE)</f>
        <v>0.95950704225352113</v>
      </c>
      <c r="M46" s="8">
        <f>VLOOKUP(master[[#This Row],[log_id]],distinctLogId[[log_id]:[percent_value2]],13,FALSE)</f>
        <v>3.345070422535211E-2</v>
      </c>
      <c r="N46" s="8">
        <f>VLOOKUP(master[[#This Row],[log_id]],distinctLogId[[log_id]:[percent_value3]],14,FALSE)</f>
        <v>0.04</v>
      </c>
      <c r="S46" t="b">
        <f>VLOOKUP(F46,distinctIds[[id]:[continuous_tracking]],8,FALSE)</f>
        <v>0</v>
      </c>
      <c r="T46">
        <f>COUNTIFS(F:F,master[[#This Row],[id]],master!I:I,master[[#This Row],[start_day]])</f>
        <v>5</v>
      </c>
    </row>
    <row r="47" spans="1:20" x14ac:dyDescent="0.25">
      <c r="A47">
        <v>11399886313</v>
      </c>
      <c r="D47">
        <v>11399886313</v>
      </c>
      <c r="E47">
        <f>VLOOKUP(master[[#This Row],[distinct logIds]],distinctLogId[log_id],1,FALSE)</f>
        <v>11399886313</v>
      </c>
      <c r="F47">
        <f>VLOOKUP(master[[#This Row],[log_id]],distinctLogId[[log_id]:[id]],2,FALSE)</f>
        <v>2026352035</v>
      </c>
      <c r="G47" s="2">
        <f>VLOOKUP(master[[#This Row],[log_id]],distinctLogId[[log_id]:[activity_day]],3,FALSE)</f>
        <v>42474</v>
      </c>
      <c r="H47" s="1">
        <f>WEEKDAY(master[[#This Row],[activity_day]],2)</f>
        <v>4</v>
      </c>
      <c r="I47" s="9" t="str">
        <f>VLOOKUP(master[[#This Row],[log_id]],distinctLogId[[log_id]:[start_day]],5,FALSE)</f>
        <v>Thursday</v>
      </c>
      <c r="J47">
        <f>VLOOKUP(master[[#This Row],[log_id]],distinctLogId[[log_id]:[day_num]],4,FALSE)</f>
        <v>5</v>
      </c>
      <c r="K47">
        <f>VLOOKUP(master[[#This Row],[log_id]],distinctLogId[[log_id]:[hrs_sleep]],10,FALSE)</f>
        <v>9.5500000000000007</v>
      </c>
      <c r="L47" s="8">
        <f>VLOOKUP(master[[#This Row],[log_id]],distinctLogId[[log_id]:[percent_value1]],12,FALSE)</f>
        <v>0.91273996509598587</v>
      </c>
      <c r="M47" s="8">
        <f>VLOOKUP(master[[#This Row],[log_id]],distinctLogId[[log_id]:[percent_value2]],13,FALSE)</f>
        <v>7.1553228621291445E-2</v>
      </c>
      <c r="N47" s="8">
        <f>VLOOKUP(master[[#This Row],[log_id]],distinctLogId[[log_id]:[percent_value3]],14,FALSE)</f>
        <v>0.09</v>
      </c>
      <c r="S47" t="b">
        <f>VLOOKUP(F47,distinctIds[[id]:[continuous_tracking]],8,FALSE)</f>
        <v>0</v>
      </c>
      <c r="T47">
        <f>COUNTIFS(F:F,master[[#This Row],[id]],master!I:I,master[[#This Row],[start_day]])</f>
        <v>4</v>
      </c>
    </row>
    <row r="48" spans="1:20" x14ac:dyDescent="0.25">
      <c r="A48">
        <v>11407818391</v>
      </c>
      <c r="D48">
        <v>11407818391</v>
      </c>
      <c r="E48">
        <f>VLOOKUP(master[[#This Row],[distinct logIds]],distinctLogId[log_id],1,FALSE)</f>
        <v>11407818391</v>
      </c>
      <c r="F48">
        <f>VLOOKUP(master[[#This Row],[log_id]],distinctLogId[[log_id]:[id]],2,FALSE)</f>
        <v>2026352035</v>
      </c>
      <c r="G48" s="2">
        <f>VLOOKUP(master[[#This Row],[log_id]],distinctLogId[[log_id]:[activity_day]],3,FALSE)</f>
        <v>42475</v>
      </c>
      <c r="H48" s="1">
        <f>WEEKDAY(master[[#This Row],[activity_day]],2)</f>
        <v>5</v>
      </c>
      <c r="I48" s="9" t="str">
        <f>VLOOKUP(master[[#This Row],[log_id]],distinctLogId[[log_id]:[start_day]],5,FALSE)</f>
        <v>Friday</v>
      </c>
      <c r="J48">
        <f>VLOOKUP(master[[#This Row],[log_id]],distinctLogId[[log_id]:[day_num]],4,FALSE)</f>
        <v>6</v>
      </c>
      <c r="K48">
        <f>VLOOKUP(master[[#This Row],[log_id]],distinctLogId[[log_id]:[hrs_sleep]],10,FALSE)</f>
        <v>9.4499999999999993</v>
      </c>
      <c r="L48" s="8">
        <f>VLOOKUP(master[[#This Row],[log_id]],distinctLogId[[log_id]:[percent_value1]],12,FALSE)</f>
        <v>0.92416225749559067</v>
      </c>
      <c r="M48" s="8">
        <f>VLOOKUP(master[[#This Row],[log_id]],distinctLogId[[log_id]:[percent_value2]],13,FALSE)</f>
        <v>6.8783068783068779E-2</v>
      </c>
      <c r="N48" s="8">
        <f>VLOOKUP(master[[#This Row],[log_id]],distinctLogId[[log_id]:[percent_value3]],14,FALSE)</f>
        <v>0.04</v>
      </c>
      <c r="S48" t="b">
        <f>VLOOKUP(F48,distinctIds[[id]:[continuous_tracking]],8,FALSE)</f>
        <v>0</v>
      </c>
      <c r="T48">
        <f>COUNTIFS(F:F,master[[#This Row],[id]],master!I:I,master[[#This Row],[start_day]])</f>
        <v>4</v>
      </c>
    </row>
    <row r="49" spans="1:20" x14ac:dyDescent="0.25">
      <c r="A49">
        <v>11415575687</v>
      </c>
      <c r="D49">
        <v>11415575687</v>
      </c>
      <c r="E49">
        <f>VLOOKUP(master[[#This Row],[distinct logIds]],distinctLogId[log_id],1,FALSE)</f>
        <v>11415575687</v>
      </c>
      <c r="F49">
        <f>VLOOKUP(master[[#This Row],[log_id]],distinctLogId[[log_id]:[id]],2,FALSE)</f>
        <v>2026352035</v>
      </c>
      <c r="G49" s="2">
        <f>VLOOKUP(master[[#This Row],[log_id]],distinctLogId[[log_id]:[activity_day]],3,FALSE)</f>
        <v>42476</v>
      </c>
      <c r="H49" s="1">
        <f>WEEKDAY(master[[#This Row],[activity_day]],2)</f>
        <v>6</v>
      </c>
      <c r="I49" s="9" t="str">
        <f>VLOOKUP(master[[#This Row],[log_id]],distinctLogId[[log_id]:[start_day]],5,FALSE)</f>
        <v>Saturday</v>
      </c>
      <c r="J49">
        <f>VLOOKUP(master[[#This Row],[log_id]],distinctLogId[[log_id]:[day_num]],4,FALSE)</f>
        <v>7</v>
      </c>
      <c r="K49">
        <f>VLOOKUP(master[[#This Row],[log_id]],distinctLogId[[log_id]:[hrs_sleep]],10,FALSE)</f>
        <v>8.3000000000000007</v>
      </c>
      <c r="L49" s="8">
        <f>VLOOKUP(master[[#This Row],[log_id]],distinctLogId[[log_id]:[percent_value1]],12,FALSE)</f>
        <v>0.8775100401606426</v>
      </c>
      <c r="M49" s="8">
        <f>VLOOKUP(master[[#This Row],[log_id]],distinctLogId[[log_id]:[percent_value2]],13,FALSE)</f>
        <v>0.1144578313253012</v>
      </c>
      <c r="N49" s="8">
        <f>VLOOKUP(master[[#This Row],[log_id]],distinctLogId[[log_id]:[percent_value3]],14,FALSE)</f>
        <v>0.04</v>
      </c>
      <c r="S49" t="b">
        <f>VLOOKUP(F49,distinctIds[[id]:[continuous_tracking]],8,FALSE)</f>
        <v>0</v>
      </c>
      <c r="T49">
        <f>COUNTIFS(F:F,master[[#This Row],[id]],master!I:I,master[[#This Row],[start_day]])</f>
        <v>4</v>
      </c>
    </row>
    <row r="50" spans="1:20" x14ac:dyDescent="0.25">
      <c r="A50">
        <v>11432703842</v>
      </c>
      <c r="D50">
        <v>11432703842</v>
      </c>
      <c r="E50">
        <f>VLOOKUP(master[[#This Row],[distinct logIds]],distinctLogId[log_id],1,FALSE)</f>
        <v>11432703842</v>
      </c>
      <c r="F50">
        <f>VLOOKUP(master[[#This Row],[log_id]],distinctLogId[[log_id]:[id]],2,FALSE)</f>
        <v>2026352035</v>
      </c>
      <c r="G50" s="2">
        <f>VLOOKUP(master[[#This Row],[log_id]],distinctLogId[[log_id]:[activity_day]],3,FALSE)</f>
        <v>42478</v>
      </c>
      <c r="H50" s="1">
        <f>WEEKDAY(master[[#This Row],[activity_day]],2)</f>
        <v>1</v>
      </c>
      <c r="I50" s="9" t="str">
        <f>VLOOKUP(master[[#This Row],[log_id]],distinctLogId[[log_id]:[start_day]],5,FALSE)</f>
        <v>Monday</v>
      </c>
      <c r="J50">
        <f>VLOOKUP(master[[#This Row],[log_id]],distinctLogId[[log_id]:[day_num]],4,FALSE)</f>
        <v>2</v>
      </c>
      <c r="K50">
        <f>VLOOKUP(master[[#This Row],[log_id]],distinctLogId[[log_id]:[hrs_sleep]],10,FALSE)</f>
        <v>9</v>
      </c>
      <c r="L50" s="8">
        <f>VLOOKUP(master[[#This Row],[log_id]],distinctLogId[[log_id]:[percent_value1]],12,FALSE)</f>
        <v>0.92222222222222228</v>
      </c>
      <c r="M50" s="8">
        <f>VLOOKUP(master[[#This Row],[log_id]],distinctLogId[[log_id]:[percent_value2]],13,FALSE)</f>
        <v>6.851851851851852E-2</v>
      </c>
      <c r="N50" s="8">
        <f>VLOOKUP(master[[#This Row],[log_id]],distinctLogId[[log_id]:[percent_value3]],14,FALSE)</f>
        <v>0.05</v>
      </c>
      <c r="S50" t="b">
        <f>VLOOKUP(F50,distinctIds[[id]:[continuous_tracking]],8,FALSE)</f>
        <v>0</v>
      </c>
    </row>
    <row r="51" spans="1:20" x14ac:dyDescent="0.25">
      <c r="A51">
        <v>11441438237</v>
      </c>
      <c r="D51">
        <v>11441438237</v>
      </c>
      <c r="E51">
        <f>VLOOKUP(master[[#This Row],[distinct logIds]],distinctLogId[log_id],1,FALSE)</f>
        <v>11441438237</v>
      </c>
      <c r="F51">
        <f>VLOOKUP(master[[#This Row],[log_id]],distinctLogId[[log_id]:[id]],2,FALSE)</f>
        <v>2026352035</v>
      </c>
      <c r="G51" s="2">
        <f>VLOOKUP(master[[#This Row],[log_id]],distinctLogId[[log_id]:[activity_day]],3,FALSE)</f>
        <v>42479</v>
      </c>
      <c r="H51" s="1">
        <f>WEEKDAY(master[[#This Row],[activity_day]],2)</f>
        <v>2</v>
      </c>
      <c r="I51" s="9" t="str">
        <f>VLOOKUP(master[[#This Row],[log_id]],distinctLogId[[log_id]:[start_day]],5,FALSE)</f>
        <v>Tuesday</v>
      </c>
      <c r="J51">
        <f>VLOOKUP(master[[#This Row],[log_id]],distinctLogId[[log_id]:[day_num]],4,FALSE)</f>
        <v>3</v>
      </c>
      <c r="K51">
        <f>VLOOKUP(master[[#This Row],[log_id]],distinctLogId[[log_id]:[hrs_sleep]],10,FALSE)</f>
        <v>8.5</v>
      </c>
      <c r="L51" s="8">
        <f>VLOOKUP(master[[#This Row],[log_id]],distinctLogId[[log_id]:[percent_value1]],12,FALSE)</f>
        <v>0.90392156862745099</v>
      </c>
      <c r="M51" s="8">
        <f>VLOOKUP(master[[#This Row],[log_id]],distinctLogId[[log_id]:[percent_value2]],13,FALSE)</f>
        <v>9.0196078431372548E-2</v>
      </c>
      <c r="N51" s="8">
        <f>VLOOKUP(master[[#This Row],[log_id]],distinctLogId[[log_id]:[percent_value3]],14,FALSE)</f>
        <v>0.03</v>
      </c>
      <c r="S51" t="b">
        <f>VLOOKUP(F51,distinctIds[[id]:[continuous_tracking]],8,FALSE)</f>
        <v>0</v>
      </c>
    </row>
    <row r="52" spans="1:20" x14ac:dyDescent="0.25">
      <c r="A52">
        <v>11450431030</v>
      </c>
      <c r="D52">
        <v>11450431030</v>
      </c>
      <c r="E52">
        <f>VLOOKUP(master[[#This Row],[distinct logIds]],distinctLogId[log_id],1,FALSE)</f>
        <v>11450431030</v>
      </c>
      <c r="F52">
        <f>VLOOKUP(master[[#This Row],[log_id]],distinctLogId[[log_id]:[id]],2,FALSE)</f>
        <v>2026352035</v>
      </c>
      <c r="G52" s="2">
        <f>VLOOKUP(master[[#This Row],[log_id]],distinctLogId[[log_id]:[activity_day]],3,FALSE)</f>
        <v>42480</v>
      </c>
      <c r="H52" s="1">
        <f>WEEKDAY(master[[#This Row],[activity_day]],2)</f>
        <v>3</v>
      </c>
      <c r="I52" s="9" t="str">
        <f>VLOOKUP(master[[#This Row],[log_id]],distinctLogId[[log_id]:[start_day]],5,FALSE)</f>
        <v>Wednesday</v>
      </c>
      <c r="J52">
        <f>VLOOKUP(master[[#This Row],[log_id]],distinctLogId[[log_id]:[day_num]],4,FALSE)</f>
        <v>4</v>
      </c>
      <c r="K52">
        <f>VLOOKUP(master[[#This Row],[log_id]],distinctLogId[[log_id]:[hrs_sleep]],10,FALSE)</f>
        <v>8.5666666666666664</v>
      </c>
      <c r="L52" s="8">
        <f>VLOOKUP(master[[#This Row],[log_id]],distinctLogId[[log_id]:[percent_value1]],12,FALSE)</f>
        <v>0.92801556420233478</v>
      </c>
      <c r="M52" s="8">
        <f>VLOOKUP(master[[#This Row],[log_id]],distinctLogId[[log_id]:[percent_value2]],13,FALSE)</f>
        <v>7.1984435797665364E-2</v>
      </c>
      <c r="N52" s="8">
        <f>VLOOKUP(master[[#This Row],[log_id]],distinctLogId[[log_id]:[percent_value3]],14,FALSE)</f>
        <v>0</v>
      </c>
      <c r="S52" t="b">
        <f>VLOOKUP(F52,distinctIds[[id]:[continuous_tracking]],8,FALSE)</f>
        <v>0</v>
      </c>
    </row>
    <row r="53" spans="1:20" x14ac:dyDescent="0.25">
      <c r="A53">
        <v>11459456610</v>
      </c>
      <c r="D53">
        <v>11459456610</v>
      </c>
      <c r="E53">
        <f>VLOOKUP(master[[#This Row],[distinct logIds]],distinctLogId[log_id],1,FALSE)</f>
        <v>11459456610</v>
      </c>
      <c r="F53">
        <f>VLOOKUP(master[[#This Row],[log_id]],distinctLogId[[log_id]:[id]],2,FALSE)</f>
        <v>2026352035</v>
      </c>
      <c r="G53" s="2">
        <f>VLOOKUP(master[[#This Row],[log_id]],distinctLogId[[log_id]:[activity_day]],3,FALSE)</f>
        <v>42481</v>
      </c>
      <c r="H53" s="1">
        <f>WEEKDAY(master[[#This Row],[activity_day]],2)</f>
        <v>4</v>
      </c>
      <c r="I53" s="9" t="str">
        <f>VLOOKUP(master[[#This Row],[log_id]],distinctLogId[[log_id]:[start_day]],5,FALSE)</f>
        <v>Thursday</v>
      </c>
      <c r="J53">
        <f>VLOOKUP(master[[#This Row],[log_id]],distinctLogId[[log_id]:[day_num]],4,FALSE)</f>
        <v>5</v>
      </c>
      <c r="K53">
        <f>VLOOKUP(master[[#This Row],[log_id]],distinctLogId[[log_id]:[hrs_sleep]],10,FALSE)</f>
        <v>9.0833333333333339</v>
      </c>
      <c r="L53" s="8">
        <f>VLOOKUP(master[[#This Row],[log_id]],distinctLogId[[log_id]:[percent_value1]],12,FALSE)</f>
        <v>0.95412844036697253</v>
      </c>
      <c r="M53" s="8">
        <f>VLOOKUP(master[[#This Row],[log_id]],distinctLogId[[log_id]:[percent_value2]],13,FALSE)</f>
        <v>4.5871559633027525E-2</v>
      </c>
      <c r="N53" s="8">
        <f>VLOOKUP(master[[#This Row],[log_id]],distinctLogId[[log_id]:[percent_value3]],14,FALSE)</f>
        <v>0</v>
      </c>
      <c r="S53" t="b">
        <f>VLOOKUP(F53,distinctIds[[id]:[continuous_tracking]],8,FALSE)</f>
        <v>0</v>
      </c>
    </row>
    <row r="54" spans="1:20" x14ac:dyDescent="0.25">
      <c r="A54">
        <v>11464357502</v>
      </c>
      <c r="D54">
        <v>11464357502</v>
      </c>
      <c r="E54">
        <f>VLOOKUP(master[[#This Row],[distinct logIds]],distinctLogId[log_id],1,FALSE)</f>
        <v>11464357502</v>
      </c>
      <c r="F54">
        <f>VLOOKUP(master[[#This Row],[log_id]],distinctLogId[[log_id]:[id]],2,FALSE)</f>
        <v>2026352035</v>
      </c>
      <c r="G54" s="2">
        <f>VLOOKUP(master[[#This Row],[log_id]],distinctLogId[[log_id]:[activity_day]],3,FALSE)</f>
        <v>42482</v>
      </c>
      <c r="H54" s="1">
        <f>WEEKDAY(master[[#This Row],[activity_day]],2)</f>
        <v>5</v>
      </c>
      <c r="I54" s="9" t="str">
        <f>VLOOKUP(master[[#This Row],[log_id]],distinctLogId[[log_id]:[start_day]],5,FALSE)</f>
        <v>Friday</v>
      </c>
      <c r="J54">
        <f>VLOOKUP(master[[#This Row],[log_id]],distinctLogId[[log_id]:[day_num]],4,FALSE)</f>
        <v>6</v>
      </c>
      <c r="K54">
        <f>VLOOKUP(master[[#This Row],[log_id]],distinctLogId[[log_id]:[hrs_sleep]],10,FALSE)</f>
        <v>9.2333333333333325</v>
      </c>
      <c r="L54" s="8">
        <f>VLOOKUP(master[[#This Row],[log_id]],distinctLogId[[log_id]:[percent_value1]],12,FALSE)</f>
        <v>0.9422382671480144</v>
      </c>
      <c r="M54" s="8">
        <f>VLOOKUP(master[[#This Row],[log_id]],distinctLogId[[log_id]:[percent_value2]],13,FALSE)</f>
        <v>4.6931407942238275E-2</v>
      </c>
      <c r="N54" s="8">
        <f>VLOOKUP(master[[#This Row],[log_id]],distinctLogId[[log_id]:[percent_value3]],14,FALSE)</f>
        <v>0.06</v>
      </c>
      <c r="S54" t="b">
        <f>VLOOKUP(F54,distinctIds[[id]:[continuous_tracking]],8,FALSE)</f>
        <v>0</v>
      </c>
    </row>
    <row r="55" spans="1:20" x14ac:dyDescent="0.25">
      <c r="A55">
        <v>11473013379</v>
      </c>
      <c r="D55">
        <v>11473013379</v>
      </c>
      <c r="E55">
        <f>VLOOKUP(master[[#This Row],[distinct logIds]],distinctLogId[log_id],1,FALSE)</f>
        <v>11473013379</v>
      </c>
      <c r="F55">
        <f>VLOOKUP(master[[#This Row],[log_id]],distinctLogId[[log_id]:[id]],2,FALSE)</f>
        <v>2026352035</v>
      </c>
      <c r="G55" s="2">
        <f>VLOOKUP(master[[#This Row],[log_id]],distinctLogId[[log_id]:[activity_day]],3,FALSE)</f>
        <v>42483</v>
      </c>
      <c r="H55" s="1">
        <f>WEEKDAY(master[[#This Row],[activity_day]],2)</f>
        <v>6</v>
      </c>
      <c r="I55" s="9" t="str">
        <f>VLOOKUP(master[[#This Row],[log_id]],distinctLogId[[log_id]:[start_day]],5,FALSE)</f>
        <v>Saturday</v>
      </c>
      <c r="J55">
        <f>VLOOKUP(master[[#This Row],[log_id]],distinctLogId[[log_id]:[day_num]],4,FALSE)</f>
        <v>7</v>
      </c>
      <c r="K55">
        <f>VLOOKUP(master[[#This Row],[log_id]],distinctLogId[[log_id]:[hrs_sleep]],10,FALSE)</f>
        <v>9.85</v>
      </c>
      <c r="L55" s="8">
        <f>VLOOKUP(master[[#This Row],[log_id]],distinctLogId[[log_id]:[percent_value1]],12,FALSE)</f>
        <v>0.93908629441624369</v>
      </c>
      <c r="M55" s="8">
        <f>VLOOKUP(master[[#This Row],[log_id]],distinctLogId[[log_id]:[percent_value2]],13,FALSE)</f>
        <v>5.4145516074450083E-2</v>
      </c>
      <c r="N55" s="8">
        <f>VLOOKUP(master[[#This Row],[log_id]],distinctLogId[[log_id]:[percent_value3]],14,FALSE)</f>
        <v>0.04</v>
      </c>
      <c r="S55" t="b">
        <f>VLOOKUP(F55,distinctIds[[id]:[continuous_tracking]],8,FALSE)</f>
        <v>0</v>
      </c>
    </row>
    <row r="56" spans="1:20" x14ac:dyDescent="0.25">
      <c r="A56">
        <v>11479531689</v>
      </c>
      <c r="D56">
        <v>11479531689</v>
      </c>
      <c r="E56">
        <f>VLOOKUP(master[[#This Row],[distinct logIds]],distinctLogId[log_id],1,FALSE)</f>
        <v>11479531689</v>
      </c>
      <c r="F56">
        <f>VLOOKUP(master[[#This Row],[log_id]],distinctLogId[[log_id]:[id]],2,FALSE)</f>
        <v>2026352035</v>
      </c>
      <c r="G56" s="2">
        <f>VLOOKUP(master[[#This Row],[log_id]],distinctLogId[[log_id]:[activity_day]],3,FALSE)</f>
        <v>42484</v>
      </c>
      <c r="H56" s="1">
        <f>WEEKDAY(master[[#This Row],[activity_day]],2)</f>
        <v>7</v>
      </c>
      <c r="I56" s="9" t="str">
        <f>VLOOKUP(master[[#This Row],[log_id]],distinctLogId[[log_id]:[start_day]],5,FALSE)</f>
        <v>Sunday</v>
      </c>
      <c r="J56">
        <f>VLOOKUP(master[[#This Row],[log_id]],distinctLogId[[log_id]:[day_num]],4,FALSE)</f>
        <v>1</v>
      </c>
      <c r="K56">
        <f>VLOOKUP(master[[#This Row],[log_id]],distinctLogId[[log_id]:[hrs_sleep]],10,FALSE)</f>
        <v>8.85</v>
      </c>
      <c r="L56" s="8">
        <f>VLOOKUP(master[[#This Row],[log_id]],distinctLogId[[log_id]:[percent_value1]],12,FALSE)</f>
        <v>0.95291902071563084</v>
      </c>
      <c r="M56" s="8">
        <f>VLOOKUP(master[[#This Row],[log_id]],distinctLogId[[log_id]:[percent_value2]],13,FALSE)</f>
        <v>3.7664783427495289E-2</v>
      </c>
      <c r="N56" s="8">
        <f>VLOOKUP(master[[#This Row],[log_id]],distinctLogId[[log_id]:[percent_value3]],14,FALSE)</f>
        <v>0.05</v>
      </c>
      <c r="S56" t="b">
        <f>VLOOKUP(F56,distinctIds[[id]:[continuous_tracking]],8,FALSE)</f>
        <v>0</v>
      </c>
      <c r="T56">
        <f>COUNTIFS(F:F,master[[#This Row],[id]],master!I:I,master[[#This Row],[start_day]])</f>
        <v>3</v>
      </c>
    </row>
    <row r="57" spans="1:20" x14ac:dyDescent="0.25">
      <c r="A57">
        <v>11496429833</v>
      </c>
      <c r="D57">
        <v>11496429833</v>
      </c>
      <c r="E57">
        <f>VLOOKUP(master[[#This Row],[distinct logIds]],distinctLogId[log_id],1,FALSE)</f>
        <v>11496429833</v>
      </c>
      <c r="F57">
        <f>VLOOKUP(master[[#This Row],[log_id]],distinctLogId[[log_id]:[id]],2,FALSE)</f>
        <v>2026352035</v>
      </c>
      <c r="G57" s="2">
        <f>VLOOKUP(master[[#This Row],[log_id]],distinctLogId[[log_id]:[activity_day]],3,FALSE)</f>
        <v>42486</v>
      </c>
      <c r="H57" s="1">
        <f>WEEKDAY(master[[#This Row],[activity_day]],2)</f>
        <v>2</v>
      </c>
      <c r="I57" s="9" t="str">
        <f>VLOOKUP(master[[#This Row],[log_id]],distinctLogId[[log_id]:[start_day]],5,FALSE)</f>
        <v>Tuesday</v>
      </c>
      <c r="J57">
        <f>VLOOKUP(master[[#This Row],[log_id]],distinctLogId[[log_id]:[day_num]],4,FALSE)</f>
        <v>3</v>
      </c>
      <c r="K57">
        <f>VLOOKUP(master[[#This Row],[log_id]],distinctLogId[[log_id]:[hrs_sleep]],10,FALSE)</f>
        <v>9.0833333333333339</v>
      </c>
      <c r="L57" s="8">
        <f>VLOOKUP(master[[#This Row],[log_id]],distinctLogId[[log_id]:[percent_value1]],12,FALSE)</f>
        <v>0.93211009174311932</v>
      </c>
      <c r="M57" s="8">
        <f>VLOOKUP(master[[#This Row],[log_id]],distinctLogId[[log_id]:[percent_value2]],13,FALSE)</f>
        <v>6.6055045871559637E-2</v>
      </c>
      <c r="N57" s="8">
        <f>VLOOKUP(master[[#This Row],[log_id]],distinctLogId[[log_id]:[percent_value3]],14,FALSE)</f>
        <v>0.01</v>
      </c>
      <c r="S57" t="b">
        <f>VLOOKUP(F57,distinctIds[[id]:[continuous_tracking]],8,FALSE)</f>
        <v>0</v>
      </c>
    </row>
    <row r="58" spans="1:20" x14ac:dyDescent="0.25">
      <c r="A58">
        <v>11504172158</v>
      </c>
      <c r="D58">
        <v>11504172158</v>
      </c>
      <c r="E58">
        <f>VLOOKUP(master[[#This Row],[distinct logIds]],distinctLogId[log_id],1,FALSE)</f>
        <v>11504172158</v>
      </c>
      <c r="F58">
        <f>VLOOKUP(master[[#This Row],[log_id]],distinctLogId[[log_id]:[id]],2,FALSE)</f>
        <v>2026352035</v>
      </c>
      <c r="G58" s="2">
        <f>VLOOKUP(master[[#This Row],[log_id]],distinctLogId[[log_id]:[activity_day]],3,FALSE)</f>
        <v>42487</v>
      </c>
      <c r="H58" s="1">
        <f>WEEKDAY(master[[#This Row],[activity_day]],2)</f>
        <v>3</v>
      </c>
      <c r="I58" s="9" t="str">
        <f>VLOOKUP(master[[#This Row],[log_id]],distinctLogId[[log_id]:[start_day]],5,FALSE)</f>
        <v>Wednesday</v>
      </c>
      <c r="J58">
        <f>VLOOKUP(master[[#This Row],[log_id]],distinctLogId[[log_id]:[day_num]],4,FALSE)</f>
        <v>4</v>
      </c>
      <c r="K58">
        <f>VLOOKUP(master[[#This Row],[log_id]],distinctLogId[[log_id]:[hrs_sleep]],10,FALSE)</f>
        <v>9.0833333333333339</v>
      </c>
      <c r="L58" s="8">
        <f>VLOOKUP(master[[#This Row],[log_id]],distinctLogId[[log_id]:[percent_value1]],12,FALSE)</f>
        <v>0.94128440366972477</v>
      </c>
      <c r="M58" s="8">
        <f>VLOOKUP(master[[#This Row],[log_id]],distinctLogId[[log_id]:[percent_value2]],13,FALSE)</f>
        <v>5.1376146788990829E-2</v>
      </c>
      <c r="N58" s="8">
        <f>VLOOKUP(master[[#This Row],[log_id]],distinctLogId[[log_id]:[percent_value3]],14,FALSE)</f>
        <v>0.04</v>
      </c>
      <c r="S58" t="b">
        <f>VLOOKUP(F58,distinctIds[[id]:[continuous_tracking]],8,FALSE)</f>
        <v>0</v>
      </c>
    </row>
    <row r="59" spans="1:20" x14ac:dyDescent="0.25">
      <c r="A59">
        <v>11512494969</v>
      </c>
      <c r="D59">
        <v>11512494969</v>
      </c>
      <c r="E59">
        <f>VLOOKUP(master[[#This Row],[distinct logIds]],distinctLogId[log_id],1,FALSE)</f>
        <v>11512494969</v>
      </c>
      <c r="F59">
        <f>VLOOKUP(master[[#This Row],[log_id]],distinctLogId[[log_id]:[id]],2,FALSE)</f>
        <v>2026352035</v>
      </c>
      <c r="G59" s="2">
        <f>VLOOKUP(master[[#This Row],[log_id]],distinctLogId[[log_id]:[activity_day]],3,FALSE)</f>
        <v>42488</v>
      </c>
      <c r="H59" s="1">
        <f>WEEKDAY(master[[#This Row],[activity_day]],2)</f>
        <v>4</v>
      </c>
      <c r="I59" s="9" t="str">
        <f>VLOOKUP(master[[#This Row],[log_id]],distinctLogId[[log_id]:[start_day]],5,FALSE)</f>
        <v>Thursday</v>
      </c>
      <c r="J59">
        <f>VLOOKUP(master[[#This Row],[log_id]],distinctLogId[[log_id]:[day_num]],4,FALSE)</f>
        <v>5</v>
      </c>
      <c r="K59">
        <f>VLOOKUP(master[[#This Row],[log_id]],distinctLogId[[log_id]:[hrs_sleep]],10,FALSE)</f>
        <v>8.5</v>
      </c>
      <c r="L59" s="8">
        <f>VLOOKUP(master[[#This Row],[log_id]],distinctLogId[[log_id]:[percent_value1]],12,FALSE)</f>
        <v>0.96078431372549022</v>
      </c>
      <c r="M59" s="8">
        <f>VLOOKUP(master[[#This Row],[log_id]],distinctLogId[[log_id]:[percent_value2]],13,FALSE)</f>
        <v>3.1372549019607843E-2</v>
      </c>
      <c r="N59" s="8">
        <f>VLOOKUP(master[[#This Row],[log_id]],distinctLogId[[log_id]:[percent_value3]],14,FALSE)</f>
        <v>0.04</v>
      </c>
      <c r="S59" t="b">
        <f>VLOOKUP(F59,distinctIds[[id]:[continuous_tracking]],8,FALSE)</f>
        <v>0</v>
      </c>
    </row>
    <row r="60" spans="1:20" x14ac:dyDescent="0.25">
      <c r="A60">
        <v>11519761551</v>
      </c>
      <c r="D60">
        <v>11519761551</v>
      </c>
      <c r="E60">
        <f>VLOOKUP(master[[#This Row],[distinct logIds]],distinctLogId[log_id],1,FALSE)</f>
        <v>11519761551</v>
      </c>
      <c r="F60">
        <f>VLOOKUP(master[[#This Row],[log_id]],distinctLogId[[log_id]:[id]],2,FALSE)</f>
        <v>2026352035</v>
      </c>
      <c r="G60" s="2">
        <f>VLOOKUP(master[[#This Row],[log_id]],distinctLogId[[log_id]:[activity_day]],3,FALSE)</f>
        <v>42489</v>
      </c>
      <c r="H60" s="1">
        <f>WEEKDAY(master[[#This Row],[activity_day]],2)</f>
        <v>5</v>
      </c>
      <c r="I60" s="9" t="str">
        <f>VLOOKUP(master[[#This Row],[log_id]],distinctLogId[[log_id]:[start_day]],5,FALSE)</f>
        <v>Friday</v>
      </c>
      <c r="J60">
        <f>VLOOKUP(master[[#This Row],[log_id]],distinctLogId[[log_id]:[day_num]],4,FALSE)</f>
        <v>6</v>
      </c>
      <c r="K60">
        <f>VLOOKUP(master[[#This Row],[log_id]],distinctLogId[[log_id]:[hrs_sleep]],10,FALSE)</f>
        <v>10.116666666666667</v>
      </c>
      <c r="L60" s="8">
        <f>VLOOKUP(master[[#This Row],[log_id]],distinctLogId[[log_id]:[percent_value1]],12,FALSE)</f>
        <v>0.94398682042833604</v>
      </c>
      <c r="M60" s="8">
        <f>VLOOKUP(master[[#This Row],[log_id]],distinctLogId[[log_id]:[percent_value2]],13,FALSE)</f>
        <v>4.7775947281713346E-2</v>
      </c>
      <c r="N60" s="8">
        <f>VLOOKUP(master[[#This Row],[log_id]],distinctLogId[[log_id]:[percent_value3]],14,FALSE)</f>
        <v>0.05</v>
      </c>
      <c r="S60" t="b">
        <f>VLOOKUP(F60,distinctIds[[id]:[continuous_tracking]],8,FALSE)</f>
        <v>0</v>
      </c>
    </row>
    <row r="61" spans="1:20" x14ac:dyDescent="0.25">
      <c r="A61">
        <v>11526325029</v>
      </c>
      <c r="D61">
        <v>11526325029</v>
      </c>
      <c r="E61">
        <f>VLOOKUP(master[[#This Row],[distinct logIds]],distinctLogId[log_id],1,FALSE)</f>
        <v>11526325029</v>
      </c>
      <c r="F61">
        <f>VLOOKUP(master[[#This Row],[log_id]],distinctLogId[[log_id]:[id]],2,FALSE)</f>
        <v>2026352035</v>
      </c>
      <c r="G61" s="2">
        <f>VLOOKUP(master[[#This Row],[log_id]],distinctLogId[[log_id]:[activity_day]],3,FALSE)</f>
        <v>42490</v>
      </c>
      <c r="H61" s="1">
        <f>WEEKDAY(master[[#This Row],[activity_day]],2)</f>
        <v>6</v>
      </c>
      <c r="I61" s="9" t="str">
        <f>VLOOKUP(master[[#This Row],[log_id]],distinctLogId[[log_id]:[start_day]],5,FALSE)</f>
        <v>Saturday</v>
      </c>
      <c r="J61">
        <f>VLOOKUP(master[[#This Row],[log_id]],distinctLogId[[log_id]:[day_num]],4,FALSE)</f>
        <v>7</v>
      </c>
      <c r="K61">
        <f>VLOOKUP(master[[#This Row],[log_id]],distinctLogId[[log_id]:[hrs_sleep]],10,FALSE)</f>
        <v>9.1</v>
      </c>
      <c r="L61" s="8">
        <f>VLOOKUP(master[[#This Row],[log_id]],distinctLogId[[log_id]:[percent_value1]],12,FALSE)</f>
        <v>0.96520146520146533</v>
      </c>
      <c r="M61" s="8">
        <f>VLOOKUP(master[[#This Row],[log_id]],distinctLogId[[log_id]:[percent_value2]],13,FALSE)</f>
        <v>2.7472527472527472E-2</v>
      </c>
      <c r="N61" s="8">
        <f>VLOOKUP(master[[#This Row],[log_id]],distinctLogId[[log_id]:[percent_value3]],14,FALSE)</f>
        <v>0.04</v>
      </c>
      <c r="S61" t="b">
        <f>VLOOKUP(F61,distinctIds[[id]:[continuous_tracking]],8,FALSE)</f>
        <v>0</v>
      </c>
    </row>
    <row r="62" spans="1:20" x14ac:dyDescent="0.25">
      <c r="A62">
        <v>11534045885</v>
      </c>
      <c r="D62">
        <v>11534045885</v>
      </c>
      <c r="E62">
        <f>VLOOKUP(master[[#This Row],[distinct logIds]],distinctLogId[log_id],1,FALSE)</f>
        <v>11534045885</v>
      </c>
      <c r="F62">
        <f>VLOOKUP(master[[#This Row],[log_id]],distinctLogId[[log_id]:[id]],2,FALSE)</f>
        <v>2026352035</v>
      </c>
      <c r="G62" s="2">
        <f>VLOOKUP(master[[#This Row],[log_id]],distinctLogId[[log_id]:[activity_day]],3,FALSE)</f>
        <v>42491</v>
      </c>
      <c r="H62" s="1">
        <f>WEEKDAY(master[[#This Row],[activity_day]],2)</f>
        <v>7</v>
      </c>
      <c r="I62" s="9" t="str">
        <f>VLOOKUP(master[[#This Row],[log_id]],distinctLogId[[log_id]:[start_day]],5,FALSE)</f>
        <v>Sunday</v>
      </c>
      <c r="J62">
        <f>VLOOKUP(master[[#This Row],[log_id]],distinctLogId[[log_id]:[day_num]],4,FALSE)</f>
        <v>1</v>
      </c>
      <c r="K62">
        <f>VLOOKUP(master[[#This Row],[log_id]],distinctLogId[[log_id]:[hrs_sleep]],10,FALSE)</f>
        <v>9.0500000000000007</v>
      </c>
      <c r="L62" s="8">
        <f>VLOOKUP(master[[#This Row],[log_id]],distinctLogId[[log_id]:[percent_value1]],12,FALSE)</f>
        <v>0.94106813996316763</v>
      </c>
      <c r="M62" s="8">
        <f>VLOOKUP(master[[#This Row],[log_id]],distinctLogId[[log_id]:[percent_value2]],13,FALSE)</f>
        <v>5.1565377532228361E-2</v>
      </c>
      <c r="N62" s="8">
        <f>VLOOKUP(master[[#This Row],[log_id]],distinctLogId[[log_id]:[percent_value3]],14,FALSE)</f>
        <v>0.04</v>
      </c>
      <c r="S62" t="b">
        <f>VLOOKUP(F62,distinctIds[[id]:[continuous_tracking]],8,FALSE)</f>
        <v>0</v>
      </c>
    </row>
    <row r="63" spans="1:20" x14ac:dyDescent="0.25">
      <c r="A63">
        <v>11550023964</v>
      </c>
      <c r="D63">
        <v>11550023964</v>
      </c>
      <c r="E63">
        <f>VLOOKUP(master[[#This Row],[distinct logIds]],distinctLogId[log_id],1,FALSE)</f>
        <v>11550023964</v>
      </c>
      <c r="F63">
        <f>VLOOKUP(master[[#This Row],[log_id]],distinctLogId[[log_id]:[id]],2,FALSE)</f>
        <v>2026352035</v>
      </c>
      <c r="G63" s="2">
        <f>VLOOKUP(master[[#This Row],[log_id]],distinctLogId[[log_id]:[activity_day]],3,FALSE)</f>
        <v>42493</v>
      </c>
      <c r="H63" s="1">
        <f>WEEKDAY(master[[#This Row],[activity_day]],2)</f>
        <v>2</v>
      </c>
      <c r="I63" s="9" t="str">
        <f>VLOOKUP(master[[#This Row],[log_id]],distinctLogId[[log_id]:[start_day]],5,FALSE)</f>
        <v>Tuesday</v>
      </c>
      <c r="J63">
        <f>VLOOKUP(master[[#This Row],[log_id]],distinctLogId[[log_id]:[day_num]],4,FALSE)</f>
        <v>3</v>
      </c>
      <c r="K63">
        <f>VLOOKUP(master[[#This Row],[log_id]],distinctLogId[[log_id]:[hrs_sleep]],10,FALSE)</f>
        <v>9.3333333333333339</v>
      </c>
      <c r="L63" s="8">
        <f>VLOOKUP(master[[#This Row],[log_id]],distinctLogId[[log_id]:[percent_value1]],12,FALSE)</f>
        <v>0.96071428571428574</v>
      </c>
      <c r="M63" s="8">
        <f>VLOOKUP(master[[#This Row],[log_id]],distinctLogId[[log_id]:[percent_value2]],13,FALSE)</f>
        <v>3.7499999999999999E-2</v>
      </c>
      <c r="N63" s="8">
        <f>VLOOKUP(master[[#This Row],[log_id]],distinctLogId[[log_id]:[percent_value3]],14,FALSE)</f>
        <v>0.01</v>
      </c>
      <c r="S63" t="b">
        <f>VLOOKUP(F63,distinctIds[[id]:[continuous_tracking]],8,FALSE)</f>
        <v>0</v>
      </c>
    </row>
    <row r="64" spans="1:20" x14ac:dyDescent="0.25">
      <c r="A64">
        <v>11556705027</v>
      </c>
      <c r="D64">
        <v>11556705027</v>
      </c>
      <c r="E64">
        <f>VLOOKUP(master[[#This Row],[distinct logIds]],distinctLogId[log_id],1,FALSE)</f>
        <v>11556705027</v>
      </c>
      <c r="F64">
        <f>VLOOKUP(master[[#This Row],[log_id]],distinctLogId[[log_id]:[id]],2,FALSE)</f>
        <v>2026352035</v>
      </c>
      <c r="G64" s="2">
        <f>VLOOKUP(master[[#This Row],[log_id]],distinctLogId[[log_id]:[activity_day]],3,FALSE)</f>
        <v>42494</v>
      </c>
      <c r="H64" s="1">
        <f>WEEKDAY(master[[#This Row],[activity_day]],2)</f>
        <v>3</v>
      </c>
      <c r="I64" s="9" t="str">
        <f>VLOOKUP(master[[#This Row],[log_id]],distinctLogId[[log_id]:[start_day]],5,FALSE)</f>
        <v>Wednesday</v>
      </c>
      <c r="J64">
        <f>VLOOKUP(master[[#This Row],[log_id]],distinctLogId[[log_id]:[day_num]],4,FALSE)</f>
        <v>4</v>
      </c>
      <c r="K64">
        <f>VLOOKUP(master[[#This Row],[log_id]],distinctLogId[[log_id]:[hrs_sleep]],10,FALSE)</f>
        <v>8.0833333333333339</v>
      </c>
      <c r="L64" s="8">
        <f>VLOOKUP(master[[#This Row],[log_id]],distinctLogId[[log_id]:[percent_value1]],12,FALSE)</f>
        <v>0.96494845360824733</v>
      </c>
      <c r="M64" s="8">
        <f>VLOOKUP(master[[#This Row],[log_id]],distinctLogId[[log_id]:[percent_value2]],13,FALSE)</f>
        <v>3.5051546391752578E-2</v>
      </c>
      <c r="N64" s="8">
        <f>VLOOKUP(master[[#This Row],[log_id]],distinctLogId[[log_id]:[percent_value3]],14,FALSE)</f>
        <v>0</v>
      </c>
      <c r="S64" t="b">
        <f>VLOOKUP(F64,distinctIds[[id]:[continuous_tracking]],8,FALSE)</f>
        <v>0</v>
      </c>
    </row>
    <row r="65" spans="1:20" x14ac:dyDescent="0.25">
      <c r="A65">
        <v>11564567481</v>
      </c>
      <c r="D65">
        <v>11564567481</v>
      </c>
      <c r="E65">
        <f>VLOOKUP(master[[#This Row],[distinct logIds]],distinctLogId[log_id],1,FALSE)</f>
        <v>11564567481</v>
      </c>
      <c r="F65">
        <f>VLOOKUP(master[[#This Row],[log_id]],distinctLogId[[log_id]:[id]],2,FALSE)</f>
        <v>2026352035</v>
      </c>
      <c r="G65" s="2">
        <f>VLOOKUP(master[[#This Row],[log_id]],distinctLogId[[log_id]:[activity_day]],3,FALSE)</f>
        <v>42495</v>
      </c>
      <c r="H65" s="1">
        <f>WEEKDAY(master[[#This Row],[activity_day]],2)</f>
        <v>4</v>
      </c>
      <c r="I65" s="9" t="str">
        <f>VLOOKUP(master[[#This Row],[log_id]],distinctLogId[[log_id]:[start_day]],5,FALSE)</f>
        <v>Thursday</v>
      </c>
      <c r="J65">
        <f>VLOOKUP(master[[#This Row],[log_id]],distinctLogId[[log_id]:[day_num]],4,FALSE)</f>
        <v>5</v>
      </c>
      <c r="K65">
        <f>VLOOKUP(master[[#This Row],[log_id]],distinctLogId[[log_id]:[hrs_sleep]],10,FALSE)</f>
        <v>9.1333333333333329</v>
      </c>
      <c r="L65" s="8">
        <f>VLOOKUP(master[[#This Row],[log_id]],distinctLogId[[log_id]:[percent_value1]],12,FALSE)</f>
        <v>0.95620437956204385</v>
      </c>
      <c r="M65" s="8">
        <f>VLOOKUP(master[[#This Row],[log_id]],distinctLogId[[log_id]:[percent_value2]],13,FALSE)</f>
        <v>4.1970802919708027E-2</v>
      </c>
      <c r="N65" s="8">
        <f>VLOOKUP(master[[#This Row],[log_id]],distinctLogId[[log_id]:[percent_value3]],14,FALSE)</f>
        <v>0.01</v>
      </c>
      <c r="S65" t="b">
        <f>VLOOKUP(F65,distinctIds[[id]:[continuous_tracking]],8,FALSE)</f>
        <v>0</v>
      </c>
    </row>
    <row r="66" spans="1:20" x14ac:dyDescent="0.25">
      <c r="A66">
        <v>11571001413</v>
      </c>
      <c r="D66">
        <v>11571001413</v>
      </c>
      <c r="E66">
        <f>VLOOKUP(master[[#This Row],[distinct logIds]],distinctLogId[log_id],1,FALSE)</f>
        <v>11571001413</v>
      </c>
      <c r="F66">
        <f>VLOOKUP(master[[#This Row],[log_id]],distinctLogId[[log_id]:[id]],2,FALSE)</f>
        <v>2026352035</v>
      </c>
      <c r="G66" s="2">
        <f>VLOOKUP(master[[#This Row],[log_id]],distinctLogId[[log_id]:[activity_day]],3,FALSE)</f>
        <v>42496</v>
      </c>
      <c r="H66" s="1">
        <f>WEEKDAY(master[[#This Row],[activity_day]],2)</f>
        <v>5</v>
      </c>
      <c r="I66" s="9" t="str">
        <f>VLOOKUP(master[[#This Row],[log_id]],distinctLogId[[log_id]:[start_day]],5,FALSE)</f>
        <v>Friday</v>
      </c>
      <c r="J66">
        <f>VLOOKUP(master[[#This Row],[log_id]],distinctLogId[[log_id]:[day_num]],4,FALSE)</f>
        <v>6</v>
      </c>
      <c r="K66">
        <f>VLOOKUP(master[[#This Row],[log_id]],distinctLogId[[log_id]:[hrs_sleep]],10,FALSE)</f>
        <v>8.6833333333333336</v>
      </c>
      <c r="L66" s="8">
        <f>VLOOKUP(master[[#This Row],[log_id]],distinctLogId[[log_id]:[percent_value1]],12,FALSE)</f>
        <v>0.98080614203454897</v>
      </c>
      <c r="M66" s="8">
        <f>VLOOKUP(master[[#This Row],[log_id]],distinctLogId[[log_id]:[percent_value2]],13,FALSE)</f>
        <v>1.7274472168905951E-2</v>
      </c>
      <c r="N66" s="8">
        <f>VLOOKUP(master[[#This Row],[log_id]],distinctLogId[[log_id]:[percent_value3]],14,FALSE)</f>
        <v>0.01</v>
      </c>
      <c r="S66" t="b">
        <f>VLOOKUP(F66,distinctIds[[id]:[continuous_tracking]],8,FALSE)</f>
        <v>0</v>
      </c>
    </row>
    <row r="67" spans="1:20" x14ac:dyDescent="0.25">
      <c r="A67">
        <v>11578350038</v>
      </c>
      <c r="D67">
        <v>11578350038</v>
      </c>
      <c r="E67">
        <f>VLOOKUP(master[[#This Row],[distinct logIds]],distinctLogId[log_id],1,FALSE)</f>
        <v>11578350038</v>
      </c>
      <c r="F67">
        <f>VLOOKUP(master[[#This Row],[log_id]],distinctLogId[[log_id]:[id]],2,FALSE)</f>
        <v>2026352035</v>
      </c>
      <c r="G67" s="2">
        <f>VLOOKUP(master[[#This Row],[log_id]],distinctLogId[[log_id]:[activity_day]],3,FALSE)</f>
        <v>42497</v>
      </c>
      <c r="H67" s="1">
        <f>WEEKDAY(master[[#This Row],[activity_day]],2)</f>
        <v>6</v>
      </c>
      <c r="I67" s="9" t="str">
        <f>VLOOKUP(master[[#This Row],[log_id]],distinctLogId[[log_id]:[start_day]],5,FALSE)</f>
        <v>Saturday</v>
      </c>
      <c r="J67">
        <f>VLOOKUP(master[[#This Row],[log_id]],distinctLogId[[log_id]:[day_num]],4,FALSE)</f>
        <v>7</v>
      </c>
      <c r="K67">
        <f>VLOOKUP(master[[#This Row],[log_id]],distinctLogId[[log_id]:[hrs_sleep]],10,FALSE)</f>
        <v>9.4666666666666668</v>
      </c>
      <c r="L67" s="8">
        <f>VLOOKUP(master[[#This Row],[log_id]],distinctLogId[[log_id]:[percent_value1]],12,FALSE)</f>
        <v>0.95246478873239437</v>
      </c>
      <c r="M67" s="8">
        <f>VLOOKUP(master[[#This Row],[log_id]],distinctLogId[[log_id]:[percent_value2]],13,FALSE)</f>
        <v>4.2253521126760563E-2</v>
      </c>
      <c r="N67" s="8">
        <f>VLOOKUP(master[[#This Row],[log_id]],distinctLogId[[log_id]:[percent_value3]],14,FALSE)</f>
        <v>0.03</v>
      </c>
      <c r="S67" t="b">
        <f>VLOOKUP(F67,distinctIds[[id]:[continuous_tracking]],8,FALSE)</f>
        <v>0</v>
      </c>
    </row>
    <row r="68" spans="1:20" x14ac:dyDescent="0.25">
      <c r="A68">
        <v>11586309934</v>
      </c>
      <c r="D68">
        <v>11586309934</v>
      </c>
      <c r="E68">
        <f>VLOOKUP(master[[#This Row],[distinct logIds]],distinctLogId[log_id],1,FALSE)</f>
        <v>11586309934</v>
      </c>
      <c r="F68">
        <f>VLOOKUP(master[[#This Row],[log_id]],distinctLogId[[log_id]:[id]],2,FALSE)</f>
        <v>2026352035</v>
      </c>
      <c r="G68" s="2">
        <f>VLOOKUP(master[[#This Row],[log_id]],distinctLogId[[log_id]:[activity_day]],3,FALSE)</f>
        <v>42498</v>
      </c>
      <c r="H68" s="1">
        <f>WEEKDAY(master[[#This Row],[activity_day]],2)</f>
        <v>7</v>
      </c>
      <c r="I68" s="9" t="str">
        <f>VLOOKUP(master[[#This Row],[log_id]],distinctLogId[[log_id]:[start_day]],5,FALSE)</f>
        <v>Sunday</v>
      </c>
      <c r="J68">
        <f>VLOOKUP(master[[#This Row],[log_id]],distinctLogId[[log_id]:[day_num]],4,FALSE)</f>
        <v>1</v>
      </c>
      <c r="K68">
        <f>VLOOKUP(master[[#This Row],[log_id]],distinctLogId[[log_id]:[hrs_sleep]],10,FALSE)</f>
        <v>9.2666666666666675</v>
      </c>
      <c r="L68" s="8">
        <f>VLOOKUP(master[[#This Row],[log_id]],distinctLogId[[log_id]:[percent_value1]],12,FALSE)</f>
        <v>0.95503597122302164</v>
      </c>
      <c r="M68" s="8">
        <f>VLOOKUP(master[[#This Row],[log_id]],distinctLogId[[log_id]:[percent_value2]],13,FALSE)</f>
        <v>4.1366906474820143E-2</v>
      </c>
      <c r="N68" s="8">
        <f>VLOOKUP(master[[#This Row],[log_id]],distinctLogId[[log_id]:[percent_value3]],14,FALSE)</f>
        <v>0.02</v>
      </c>
      <c r="S68" t="b">
        <f>VLOOKUP(F68,distinctIds[[id]:[continuous_tracking]],8,FALSE)</f>
        <v>0</v>
      </c>
    </row>
    <row r="69" spans="1:20" x14ac:dyDescent="0.25">
      <c r="A69">
        <v>11602073203</v>
      </c>
      <c r="D69">
        <v>11602073203</v>
      </c>
      <c r="E69">
        <f>VLOOKUP(master[[#This Row],[distinct logIds]],distinctLogId[log_id],1,FALSE)</f>
        <v>11602073203</v>
      </c>
      <c r="F69">
        <f>VLOOKUP(master[[#This Row],[log_id]],distinctLogId[[log_id]:[id]],2,FALSE)</f>
        <v>2026352035</v>
      </c>
      <c r="G69" s="2">
        <f>VLOOKUP(master[[#This Row],[log_id]],distinctLogId[[log_id]:[activity_day]],3,FALSE)</f>
        <v>42499</v>
      </c>
      <c r="H69" s="1">
        <f>WEEKDAY(master[[#This Row],[activity_day]],2)</f>
        <v>1</v>
      </c>
      <c r="I69" s="9" t="str">
        <f>VLOOKUP(master[[#This Row],[log_id]],distinctLogId[[log_id]:[start_day]],5,FALSE)</f>
        <v>Monday</v>
      </c>
      <c r="J69">
        <f>VLOOKUP(master[[#This Row],[log_id]],distinctLogId[[log_id]:[day_num]],4,FALSE)</f>
        <v>2</v>
      </c>
      <c r="K69">
        <f>VLOOKUP(master[[#This Row],[log_id]],distinctLogId[[log_id]:[hrs_sleep]],10,FALSE)</f>
        <v>6.333333333333333</v>
      </c>
      <c r="L69" s="8">
        <f>VLOOKUP(master[[#This Row],[log_id]],distinctLogId[[log_id]:[percent_value1]],12,FALSE)</f>
        <v>0.93947368421052635</v>
      </c>
      <c r="M69" s="8">
        <f>VLOOKUP(master[[#This Row],[log_id]],distinctLogId[[log_id]:[percent_value2]],13,FALSE)</f>
        <v>0.05</v>
      </c>
      <c r="N69" s="8">
        <f>VLOOKUP(master[[#This Row],[log_id]],distinctLogId[[log_id]:[percent_value3]],14,FALSE)</f>
        <v>0.04</v>
      </c>
      <c r="S69" t="b">
        <f>VLOOKUP(F69,distinctIds[[id]:[continuous_tracking]],8,FALSE)</f>
        <v>0</v>
      </c>
    </row>
    <row r="70" spans="1:20" x14ac:dyDescent="0.25">
      <c r="A70">
        <v>11605330115</v>
      </c>
      <c r="D70">
        <v>11605330115</v>
      </c>
      <c r="E70">
        <f>VLOOKUP(master[[#This Row],[distinct logIds]],distinctLogId[log_id],1,FALSE)</f>
        <v>11605330115</v>
      </c>
      <c r="F70">
        <f>VLOOKUP(master[[#This Row],[log_id]],distinctLogId[[log_id]:[id]],2,FALSE)</f>
        <v>2026352035</v>
      </c>
      <c r="G70" s="2">
        <f>VLOOKUP(master[[#This Row],[log_id]],distinctLogId[[log_id]:[activity_day]],3,FALSE)</f>
        <v>42500</v>
      </c>
      <c r="H70" s="1">
        <f>WEEKDAY(master[[#This Row],[activity_day]],2)</f>
        <v>2</v>
      </c>
      <c r="I70" s="9" t="str">
        <f>VLOOKUP(master[[#This Row],[log_id]],distinctLogId[[log_id]:[start_day]],5,FALSE)</f>
        <v>Tuesday</v>
      </c>
      <c r="J70">
        <f>VLOOKUP(master[[#This Row],[log_id]],distinctLogId[[log_id]:[day_num]],4,FALSE)</f>
        <v>3</v>
      </c>
      <c r="K70">
        <f>VLOOKUP(master[[#This Row],[log_id]],distinctLogId[[log_id]:[hrs_sleep]],10,FALSE)</f>
        <v>9.2166666666666668</v>
      </c>
      <c r="L70" s="8">
        <f>VLOOKUP(master[[#This Row],[log_id]],distinctLogId[[log_id]:[percent_value1]],12,FALSE)</f>
        <v>0.94575045207956587</v>
      </c>
      <c r="M70" s="8">
        <f>VLOOKUP(master[[#This Row],[log_id]],distinctLogId[[log_id]:[percent_value2]],13,FALSE)</f>
        <v>5.0632911392405063E-2</v>
      </c>
      <c r="N70" s="8">
        <f>VLOOKUP(master[[#This Row],[log_id]],distinctLogId[[log_id]:[percent_value3]],14,FALSE)</f>
        <v>0.02</v>
      </c>
      <c r="S70" t="b">
        <f>VLOOKUP(F70,distinctIds[[id]:[continuous_tracking]],8,FALSE)</f>
        <v>0</v>
      </c>
    </row>
    <row r="71" spans="1:20" x14ac:dyDescent="0.25">
      <c r="A71">
        <v>11613084210</v>
      </c>
      <c r="D71">
        <v>11613084210</v>
      </c>
      <c r="E71">
        <f>VLOOKUP(master[[#This Row],[distinct logIds]],distinctLogId[log_id],1,FALSE)</f>
        <v>11613084210</v>
      </c>
      <c r="F71">
        <f>VLOOKUP(master[[#This Row],[log_id]],distinctLogId[[log_id]:[id]],2,FALSE)</f>
        <v>2026352035</v>
      </c>
      <c r="G71" s="2">
        <f>VLOOKUP(master[[#This Row],[log_id]],distinctLogId[[log_id]:[activity_day]],3,FALSE)</f>
        <v>42501</v>
      </c>
      <c r="H71" s="1">
        <f>WEEKDAY(master[[#This Row],[activity_day]],2)</f>
        <v>3</v>
      </c>
      <c r="I71" s="9" t="str">
        <f>VLOOKUP(master[[#This Row],[log_id]],distinctLogId[[log_id]:[start_day]],5,FALSE)</f>
        <v>Wednesday</v>
      </c>
      <c r="J71">
        <f>VLOOKUP(master[[#This Row],[log_id]],distinctLogId[[log_id]:[day_num]],4,FALSE)</f>
        <v>4</v>
      </c>
      <c r="K71">
        <f>VLOOKUP(master[[#This Row],[log_id]],distinctLogId[[log_id]:[hrs_sleep]],10,FALSE)</f>
        <v>8.0833333333333339</v>
      </c>
      <c r="L71" s="8">
        <f>VLOOKUP(master[[#This Row],[log_id]],distinctLogId[[log_id]:[percent_value1]],12,FALSE)</f>
        <v>0.94020618556701041</v>
      </c>
      <c r="M71" s="8">
        <f>VLOOKUP(master[[#This Row],[log_id]],distinctLogId[[log_id]:[percent_value2]],13,FALSE)</f>
        <v>5.1546391752577317E-2</v>
      </c>
      <c r="N71" s="8">
        <f>VLOOKUP(master[[#This Row],[log_id]],distinctLogId[[log_id]:[percent_value3]],14,FALSE)</f>
        <v>0.04</v>
      </c>
      <c r="S71" t="b">
        <f>VLOOKUP(F71,distinctIds[[id]:[continuous_tracking]],8,FALSE)</f>
        <v>0</v>
      </c>
    </row>
    <row r="72" spans="1:20" x14ac:dyDescent="0.25">
      <c r="A72">
        <v>11469474452</v>
      </c>
      <c r="D72">
        <v>11469474452</v>
      </c>
      <c r="E72">
        <f>VLOOKUP(master[[#This Row],[distinct logIds]],distinctLogId[log_id],1,FALSE)</f>
        <v>11469474452</v>
      </c>
      <c r="F72">
        <f>VLOOKUP(master[[#This Row],[log_id]],distinctLogId[[log_id]:[id]],2,FALSE)</f>
        <v>2320127002</v>
      </c>
      <c r="G72" s="2">
        <f>VLOOKUP(master[[#This Row],[log_id]],distinctLogId[[log_id]:[activity_day]],3,FALSE)</f>
        <v>42483</v>
      </c>
      <c r="H72" s="1">
        <f>WEEKDAY(master[[#This Row],[activity_day]],2)</f>
        <v>6</v>
      </c>
      <c r="I72" s="9" t="str">
        <f>VLOOKUP(master[[#This Row],[log_id]],distinctLogId[[log_id]:[start_day]],5,FALSE)</f>
        <v>Saturday</v>
      </c>
      <c r="J72">
        <f>VLOOKUP(master[[#This Row],[log_id]],distinctLogId[[log_id]:[day_num]],4,FALSE)</f>
        <v>7</v>
      </c>
      <c r="K72">
        <f>VLOOKUP(master[[#This Row],[log_id]],distinctLogId[[log_id]:[hrs_sleep]],10,FALSE)</f>
        <v>1.1499999999999999</v>
      </c>
      <c r="L72" s="8">
        <f>VLOOKUP(master[[#This Row],[log_id]],distinctLogId[[log_id]:[percent_value1]],12,FALSE)</f>
        <v>0.88405797101449279</v>
      </c>
      <c r="M72" s="8">
        <f>VLOOKUP(master[[#This Row],[log_id]],distinctLogId[[log_id]:[percent_value2]],13,FALSE)</f>
        <v>5.7971014492753624E-2</v>
      </c>
      <c r="N72" s="8">
        <f>VLOOKUP(master[[#This Row],[log_id]],distinctLogId[[log_id]:[percent_value3]],14,FALSE)</f>
        <v>0.04</v>
      </c>
      <c r="O72">
        <f>VLOOKUP(F72,distinctIds[[id]:[range_trackingDays]],4,FALSE)</f>
        <v>1</v>
      </c>
      <c r="P72">
        <f>COUNTIFS(master[id],master[[#This Row],[id]],master[new_day_num],"&lt;6")</f>
        <v>0</v>
      </c>
      <c r="Q72">
        <f>COUNTIFS(master[id],master[[#This Row],[id]],master[new_day_num],"&gt;5")</f>
        <v>1</v>
      </c>
      <c r="R72">
        <f>COUNTIF(master[id],master[[#This Row],[id]])</f>
        <v>1</v>
      </c>
      <c r="S72" t="b">
        <f>VLOOKUP(F72,distinctIds[[id]:[continuous_tracking]],8,FALSE)</f>
        <v>1</v>
      </c>
      <c r="T72">
        <f>COUNTIFS(F:F,master[[#This Row],[id]],master!I:I,master[[#This Row],[start_day]])</f>
        <v>1</v>
      </c>
    </row>
    <row r="73" spans="1:20" x14ac:dyDescent="0.25">
      <c r="A73">
        <v>11385457746</v>
      </c>
      <c r="D73">
        <v>11385457746</v>
      </c>
      <c r="E73">
        <f>VLOOKUP(master[[#This Row],[distinct logIds]],distinctLogId[log_id],1,FALSE)</f>
        <v>11385457746</v>
      </c>
      <c r="F73">
        <f>VLOOKUP(master[[#This Row],[log_id]],distinctLogId[[log_id]:[id]],2,FALSE)</f>
        <v>2347167796</v>
      </c>
      <c r="G73" s="2">
        <f>VLOOKUP(master[[#This Row],[log_id]],distinctLogId[[log_id]:[activity_day]],3,FALSE)</f>
        <v>42472</v>
      </c>
      <c r="H73" s="1">
        <f>WEEKDAY(master[[#This Row],[activity_day]],2)</f>
        <v>2</v>
      </c>
      <c r="I73" s="9" t="str">
        <f>VLOOKUP(master[[#This Row],[log_id]],distinctLogId[[log_id]:[start_day]],5,FALSE)</f>
        <v>Tuesday</v>
      </c>
      <c r="J73">
        <f>VLOOKUP(master[[#This Row],[log_id]],distinctLogId[[log_id]:[day_num]],4,FALSE)</f>
        <v>3</v>
      </c>
      <c r="K73">
        <f>VLOOKUP(master[[#This Row],[log_id]],distinctLogId[[log_id]:[hrs_sleep]],10,FALSE)</f>
        <v>8.85</v>
      </c>
      <c r="L73" s="8">
        <f>VLOOKUP(master[[#This Row],[log_id]],distinctLogId[[log_id]:[percent_value1]],12,FALSE)</f>
        <v>0.87947269303201503</v>
      </c>
      <c r="M73" s="8">
        <f>VLOOKUP(master[[#This Row],[log_id]],distinctLogId[[log_id]:[percent_value2]],13,FALSE)</f>
        <v>0.11299435028248588</v>
      </c>
      <c r="N73" s="8">
        <f>VLOOKUP(master[[#This Row],[log_id]],distinctLogId[[log_id]:[percent_value3]],14,FALSE)</f>
        <v>0.04</v>
      </c>
      <c r="O73">
        <f>VLOOKUP(F73,distinctIds[[id]:[range_trackingDays]],4,FALSE)</f>
        <v>17</v>
      </c>
      <c r="P73">
        <f>COUNTIFS(master[id],master[[#This Row],[id]],master[new_day_num],"&lt;6")</f>
        <v>10</v>
      </c>
      <c r="Q73">
        <f>COUNTIFS(master[id],master[[#This Row],[id]],master[new_day_num],"&gt;5")</f>
        <v>5</v>
      </c>
      <c r="R73">
        <f>COUNTIF(master[id],master[[#This Row],[id]])</f>
        <v>15</v>
      </c>
      <c r="S73" t="b">
        <f>VLOOKUP(F73,distinctIds[[id]:[continuous_tracking]],8,FALSE)</f>
        <v>0</v>
      </c>
      <c r="T73">
        <f>COUNTIFS(F:F,master[[#This Row],[id]],master!I:I,master[[#This Row],[start_day]])</f>
        <v>2</v>
      </c>
    </row>
    <row r="74" spans="1:20" x14ac:dyDescent="0.25">
      <c r="A74">
        <v>11390804844</v>
      </c>
      <c r="D74">
        <v>11390804844</v>
      </c>
      <c r="E74">
        <f>VLOOKUP(master[[#This Row],[distinct logIds]],distinctLogId[log_id],1,FALSE)</f>
        <v>11390804844</v>
      </c>
      <c r="F74">
        <f>VLOOKUP(master[[#This Row],[log_id]],distinctLogId[[log_id]:[id]],2,FALSE)</f>
        <v>2347167796</v>
      </c>
      <c r="G74" s="2">
        <f>VLOOKUP(master[[#This Row],[log_id]],distinctLogId[[log_id]:[activity_day]],3,FALSE)</f>
        <v>42473</v>
      </c>
      <c r="H74" s="1">
        <f>WEEKDAY(master[[#This Row],[activity_day]],2)</f>
        <v>3</v>
      </c>
      <c r="I74" s="9" t="str">
        <f>VLOOKUP(master[[#This Row],[log_id]],distinctLogId[[log_id]:[start_day]],5,FALSE)</f>
        <v>Wednesday</v>
      </c>
      <c r="J74">
        <f>VLOOKUP(master[[#This Row],[log_id]],distinctLogId[[log_id]:[day_num]],4,FALSE)</f>
        <v>4</v>
      </c>
      <c r="K74">
        <f>VLOOKUP(master[[#This Row],[log_id]],distinctLogId[[log_id]:[hrs_sleep]],10,FALSE)</f>
        <v>8.15</v>
      </c>
      <c r="L74" s="8">
        <f>VLOOKUP(master[[#This Row],[log_id]],distinctLogId[[log_id]:[percent_value1]],12,FALSE)</f>
        <v>0.91002044989775055</v>
      </c>
      <c r="M74" s="8">
        <f>VLOOKUP(master[[#This Row],[log_id]],distinctLogId[[log_id]:[percent_value2]],13,FALSE)</f>
        <v>8.3844580777096112E-2</v>
      </c>
      <c r="N74" s="8">
        <f>VLOOKUP(master[[#This Row],[log_id]],distinctLogId[[log_id]:[percent_value3]],14,FALSE)</f>
        <v>0.03</v>
      </c>
      <c r="S74" t="b">
        <f>VLOOKUP(F74,distinctIds[[id]:[continuous_tracking]],8,FALSE)</f>
        <v>0</v>
      </c>
      <c r="T74">
        <f>COUNTIFS(F:F,master[[#This Row],[id]],master!I:I,master[[#This Row],[start_day]])</f>
        <v>3</v>
      </c>
    </row>
    <row r="75" spans="1:20" x14ac:dyDescent="0.25">
      <c r="A75">
        <v>11404834335</v>
      </c>
      <c r="D75">
        <v>11404834335</v>
      </c>
      <c r="E75">
        <f>VLOOKUP(master[[#This Row],[distinct logIds]],distinctLogId[log_id],1,FALSE)</f>
        <v>11404834335</v>
      </c>
      <c r="F75">
        <f>VLOOKUP(master[[#This Row],[log_id]],distinctLogId[[log_id]:[id]],2,FALSE)</f>
        <v>2347167796</v>
      </c>
      <c r="G75" s="2">
        <f>VLOOKUP(master[[#This Row],[log_id]],distinctLogId[[log_id]:[activity_day]],3,FALSE)</f>
        <v>42474</v>
      </c>
      <c r="H75" s="1">
        <f>WEEKDAY(master[[#This Row],[activity_day]],2)</f>
        <v>4</v>
      </c>
      <c r="I75" s="9" t="str">
        <f>VLOOKUP(master[[#This Row],[log_id]],distinctLogId[[log_id]:[start_day]],5,FALSE)</f>
        <v>Thursday</v>
      </c>
      <c r="J75">
        <f>VLOOKUP(master[[#This Row],[log_id]],distinctLogId[[log_id]:[day_num]],4,FALSE)</f>
        <v>5</v>
      </c>
      <c r="K75">
        <f>VLOOKUP(master[[#This Row],[log_id]],distinctLogId[[log_id]:[hrs_sleep]],10,FALSE)</f>
        <v>8.4</v>
      </c>
      <c r="L75" s="8">
        <f>VLOOKUP(master[[#This Row],[log_id]],distinctLogId[[log_id]:[percent_value1]],12,FALSE)</f>
        <v>0.89682539682539675</v>
      </c>
      <c r="M75" s="8">
        <f>VLOOKUP(master[[#This Row],[log_id]],distinctLogId[[log_id]:[percent_value2]],13,FALSE)</f>
        <v>9.7222222222222224E-2</v>
      </c>
      <c r="N75" s="8">
        <f>VLOOKUP(master[[#This Row],[log_id]],distinctLogId[[log_id]:[percent_value3]],14,FALSE)</f>
        <v>0.03</v>
      </c>
      <c r="S75" t="b">
        <f>VLOOKUP(F75,distinctIds[[id]:[continuous_tracking]],8,FALSE)</f>
        <v>0</v>
      </c>
      <c r="T75">
        <f>COUNTIFS(F:F,master[[#This Row],[id]],master!I:I,master[[#This Row],[start_day]])</f>
        <v>3</v>
      </c>
    </row>
    <row r="76" spans="1:20" x14ac:dyDescent="0.25">
      <c r="A76">
        <v>11416786187</v>
      </c>
      <c r="D76">
        <v>11416786187</v>
      </c>
      <c r="E76">
        <f>VLOOKUP(master[[#This Row],[distinct logIds]],distinctLogId[log_id],1,FALSE)</f>
        <v>11416786187</v>
      </c>
      <c r="F76">
        <f>VLOOKUP(master[[#This Row],[log_id]],distinctLogId[[log_id]:[id]],2,FALSE)</f>
        <v>2347167796</v>
      </c>
      <c r="G76" s="2">
        <f>VLOOKUP(master[[#This Row],[log_id]],distinctLogId[[log_id]:[activity_day]],3,FALSE)</f>
        <v>42476</v>
      </c>
      <c r="H76" s="1">
        <f>WEEKDAY(master[[#This Row],[activity_day]],2)</f>
        <v>6</v>
      </c>
      <c r="I76" s="9" t="str">
        <f>VLOOKUP(master[[#This Row],[log_id]],distinctLogId[[log_id]:[start_day]],5,FALSE)</f>
        <v>Saturday</v>
      </c>
      <c r="J76">
        <f>VLOOKUP(master[[#This Row],[log_id]],distinctLogId[[log_id]:[day_num]],4,FALSE)</f>
        <v>7</v>
      </c>
      <c r="K76">
        <f>VLOOKUP(master[[#This Row],[log_id]],distinctLogId[[log_id]:[hrs_sleep]],10,FALSE)</f>
        <v>10.033333333333333</v>
      </c>
      <c r="L76" s="8">
        <f>VLOOKUP(master[[#This Row],[log_id]],distinctLogId[[log_id]:[percent_value1]],12,FALSE)</f>
        <v>0.9235880398671098</v>
      </c>
      <c r="M76" s="8">
        <f>VLOOKUP(master[[#This Row],[log_id]],distinctLogId[[log_id]:[percent_value2]],13,FALSE)</f>
        <v>7.1428571428571425E-2</v>
      </c>
      <c r="N76" s="8">
        <f>VLOOKUP(master[[#This Row],[log_id]],distinctLogId[[log_id]:[percent_value3]],14,FALSE)</f>
        <v>0.03</v>
      </c>
      <c r="S76" t="b">
        <f>VLOOKUP(F76,distinctIds[[id]:[continuous_tracking]],8,FALSE)</f>
        <v>0</v>
      </c>
      <c r="T76">
        <f>COUNTIFS(F:F,master[[#This Row],[id]],master!I:I,master[[#This Row],[start_day]])</f>
        <v>3</v>
      </c>
    </row>
    <row r="77" spans="1:20" x14ac:dyDescent="0.25">
      <c r="A77">
        <v>11425486430</v>
      </c>
      <c r="D77">
        <v>11425486430</v>
      </c>
      <c r="E77">
        <f>VLOOKUP(master[[#This Row],[distinct logIds]],distinctLogId[log_id],1,FALSE)</f>
        <v>11425486430</v>
      </c>
      <c r="F77">
        <f>VLOOKUP(master[[#This Row],[log_id]],distinctLogId[[log_id]:[id]],2,FALSE)</f>
        <v>2347167796</v>
      </c>
      <c r="G77" s="2">
        <f>VLOOKUP(master[[#This Row],[log_id]],distinctLogId[[log_id]:[activity_day]],3,FALSE)</f>
        <v>42477</v>
      </c>
      <c r="H77" s="1">
        <f>WEEKDAY(master[[#This Row],[activity_day]],2)</f>
        <v>7</v>
      </c>
      <c r="I77" s="9" t="str">
        <f>VLOOKUP(master[[#This Row],[log_id]],distinctLogId[[log_id]:[start_day]],5,FALSE)</f>
        <v>Sunday</v>
      </c>
      <c r="J77">
        <f>VLOOKUP(master[[#This Row],[log_id]],distinctLogId[[log_id]:[day_num]],4,FALSE)</f>
        <v>1</v>
      </c>
      <c r="K77">
        <f>VLOOKUP(master[[#This Row],[log_id]],distinctLogId[[log_id]:[hrs_sleep]],10,FALSE)</f>
        <v>9.2833333333333332</v>
      </c>
      <c r="L77" s="8">
        <f>VLOOKUP(master[[#This Row],[log_id]],distinctLogId[[log_id]:[percent_value1]],12,FALSE)</f>
        <v>0.89766606822262107</v>
      </c>
      <c r="M77" s="8">
        <f>VLOOKUP(master[[#This Row],[log_id]],distinctLogId[[log_id]:[percent_value2]],13,FALSE)</f>
        <v>9.1561938958707359E-2</v>
      </c>
      <c r="N77" s="8">
        <f>VLOOKUP(master[[#This Row],[log_id]],distinctLogId[[log_id]:[percent_value3]],14,FALSE)</f>
        <v>0.06</v>
      </c>
      <c r="S77" t="b">
        <f>VLOOKUP(F77,distinctIds[[id]:[continuous_tracking]],8,FALSE)</f>
        <v>0</v>
      </c>
      <c r="T77">
        <f>COUNTIFS(F:F,master[[#This Row],[id]],master!I:I,master[[#This Row],[start_day]])</f>
        <v>2</v>
      </c>
    </row>
    <row r="78" spans="1:20" x14ac:dyDescent="0.25">
      <c r="A78">
        <v>11438439209</v>
      </c>
      <c r="D78">
        <v>11438439209</v>
      </c>
      <c r="E78">
        <f>VLOOKUP(master[[#This Row],[distinct logIds]],distinctLogId[log_id],1,FALSE)</f>
        <v>11438439209</v>
      </c>
      <c r="F78">
        <f>VLOOKUP(master[[#This Row],[log_id]],distinctLogId[[log_id]:[id]],2,FALSE)</f>
        <v>2347167796</v>
      </c>
      <c r="G78" s="2">
        <f>VLOOKUP(master[[#This Row],[log_id]],distinctLogId[[log_id]:[activity_day]],3,FALSE)</f>
        <v>42478</v>
      </c>
      <c r="H78" s="1">
        <f>WEEKDAY(master[[#This Row],[activity_day]],2)</f>
        <v>1</v>
      </c>
      <c r="I78" s="9" t="str">
        <f>VLOOKUP(master[[#This Row],[log_id]],distinctLogId[[log_id]:[start_day]],5,FALSE)</f>
        <v>Monday</v>
      </c>
      <c r="J78">
        <f>VLOOKUP(master[[#This Row],[log_id]],distinctLogId[[log_id]:[day_num]],4,FALSE)</f>
        <v>2</v>
      </c>
      <c r="K78">
        <f>VLOOKUP(master[[#This Row],[log_id]],distinctLogId[[log_id]:[hrs_sleep]],10,FALSE)</f>
        <v>8.5666666666666664</v>
      </c>
      <c r="L78" s="8">
        <f>VLOOKUP(master[[#This Row],[log_id]],distinctLogId[[log_id]:[percent_value1]],12,FALSE)</f>
        <v>0.90466926070038911</v>
      </c>
      <c r="M78" s="8">
        <f>VLOOKUP(master[[#This Row],[log_id]],distinctLogId[[log_id]:[percent_value2]],13,FALSE)</f>
        <v>8.5603112840466927E-2</v>
      </c>
      <c r="N78" s="8">
        <f>VLOOKUP(master[[#This Row],[log_id]],distinctLogId[[log_id]:[percent_value3]],14,FALSE)</f>
        <v>0.05</v>
      </c>
      <c r="S78" t="b">
        <f>VLOOKUP(F78,distinctIds[[id]:[continuous_tracking]],8,FALSE)</f>
        <v>0</v>
      </c>
      <c r="T78">
        <f>COUNTIFS(F:F,master[[#This Row],[id]],master!I:I,master[[#This Row],[start_day]])</f>
        <v>2</v>
      </c>
    </row>
    <row r="79" spans="1:20" x14ac:dyDescent="0.25">
      <c r="A79">
        <v>11449590252</v>
      </c>
      <c r="D79">
        <v>11449590252</v>
      </c>
      <c r="E79">
        <f>VLOOKUP(master[[#This Row],[distinct logIds]],distinctLogId[log_id],1,FALSE)</f>
        <v>11449590252</v>
      </c>
      <c r="F79">
        <f>VLOOKUP(master[[#This Row],[log_id]],distinctLogId[[log_id]:[id]],2,FALSE)</f>
        <v>2347167796</v>
      </c>
      <c r="G79" s="2">
        <f>VLOOKUP(master[[#This Row],[log_id]],distinctLogId[[log_id]:[activity_day]],3,FALSE)</f>
        <v>42480</v>
      </c>
      <c r="H79" s="1">
        <f>WEEKDAY(master[[#This Row],[activity_day]],2)</f>
        <v>3</v>
      </c>
      <c r="I79" s="9" t="str">
        <f>VLOOKUP(master[[#This Row],[log_id]],distinctLogId[[log_id]:[start_day]],5,FALSE)</f>
        <v>Wednesday</v>
      </c>
      <c r="J79">
        <f>VLOOKUP(master[[#This Row],[log_id]],distinctLogId[[log_id]:[day_num]],4,FALSE)</f>
        <v>4</v>
      </c>
      <c r="K79">
        <f>VLOOKUP(master[[#This Row],[log_id]],distinctLogId[[log_id]:[hrs_sleep]],10,FALSE)</f>
        <v>8.0666666666666664</v>
      </c>
      <c r="L79" s="8">
        <f>VLOOKUP(master[[#This Row],[log_id]],distinctLogId[[log_id]:[percent_value1]],12,FALSE)</f>
        <v>0.95041322314049603</v>
      </c>
      <c r="M79" s="8">
        <f>VLOOKUP(master[[#This Row],[log_id]],distinctLogId[[log_id]:[percent_value2]],13,FALSE)</f>
        <v>4.9586776859504134E-2</v>
      </c>
      <c r="N79" s="8">
        <f>VLOOKUP(master[[#This Row],[log_id]],distinctLogId[[log_id]:[percent_value3]],14,FALSE)</f>
        <v>0</v>
      </c>
      <c r="S79" t="b">
        <f>VLOOKUP(F79,distinctIds[[id]:[continuous_tracking]],8,FALSE)</f>
        <v>0</v>
      </c>
    </row>
    <row r="80" spans="1:20" x14ac:dyDescent="0.25">
      <c r="A80">
        <v>11460699660</v>
      </c>
      <c r="D80">
        <v>11460699660</v>
      </c>
      <c r="E80">
        <f>VLOOKUP(master[[#This Row],[distinct logIds]],distinctLogId[log_id],1,FALSE)</f>
        <v>11460699660</v>
      </c>
      <c r="F80">
        <f>VLOOKUP(master[[#This Row],[log_id]],distinctLogId[[log_id]:[id]],2,FALSE)</f>
        <v>2347167796</v>
      </c>
      <c r="G80" s="2">
        <f>VLOOKUP(master[[#This Row],[log_id]],distinctLogId[[log_id]:[activity_day]],3,FALSE)</f>
        <v>42481</v>
      </c>
      <c r="H80" s="1">
        <f>WEEKDAY(master[[#This Row],[activity_day]],2)</f>
        <v>4</v>
      </c>
      <c r="I80" s="9" t="str">
        <f>VLOOKUP(master[[#This Row],[log_id]],distinctLogId[[log_id]:[start_day]],5,FALSE)</f>
        <v>Thursday</v>
      </c>
      <c r="J80">
        <f>VLOOKUP(master[[#This Row],[log_id]],distinctLogId[[log_id]:[day_num]],4,FALSE)</f>
        <v>5</v>
      </c>
      <c r="K80">
        <f>VLOOKUP(master[[#This Row],[log_id]],distinctLogId[[log_id]:[hrs_sleep]],10,FALSE)</f>
        <v>7.6833333333333336</v>
      </c>
      <c r="L80" s="8">
        <f>VLOOKUP(master[[#This Row],[log_id]],distinctLogId[[log_id]:[percent_value1]],12,FALSE)</f>
        <v>0.87852494577006512</v>
      </c>
      <c r="M80" s="8">
        <f>VLOOKUP(master[[#This Row],[log_id]],distinctLogId[[log_id]:[percent_value2]],13,FALSE)</f>
        <v>0.10629067245119306</v>
      </c>
      <c r="N80" s="8">
        <f>VLOOKUP(master[[#This Row],[log_id]],distinctLogId[[log_id]:[percent_value3]],14,FALSE)</f>
        <v>7.0000000000000007E-2</v>
      </c>
      <c r="S80" t="b">
        <f>VLOOKUP(F80,distinctIds[[id]:[continuous_tracking]],8,FALSE)</f>
        <v>0</v>
      </c>
    </row>
    <row r="81" spans="1:20" x14ac:dyDescent="0.25">
      <c r="A81">
        <v>11468101354</v>
      </c>
      <c r="D81">
        <v>11468101354</v>
      </c>
      <c r="E81">
        <f>VLOOKUP(master[[#This Row],[distinct logIds]],distinctLogId[log_id],1,FALSE)</f>
        <v>11468101354</v>
      </c>
      <c r="F81">
        <f>VLOOKUP(master[[#This Row],[log_id]],distinctLogId[[log_id]:[id]],2,FALSE)</f>
        <v>2347167796</v>
      </c>
      <c r="G81" s="2">
        <f>VLOOKUP(master[[#This Row],[log_id]],distinctLogId[[log_id]:[activity_day]],3,FALSE)</f>
        <v>42483</v>
      </c>
      <c r="H81" s="1">
        <f>WEEKDAY(master[[#This Row],[activity_day]],2)</f>
        <v>6</v>
      </c>
      <c r="I81" s="9" t="str">
        <f>VLOOKUP(master[[#This Row],[log_id]],distinctLogId[[log_id]:[start_day]],5,FALSE)</f>
        <v>Saturday</v>
      </c>
      <c r="J81">
        <f>VLOOKUP(master[[#This Row],[log_id]],distinctLogId[[log_id]:[day_num]],4,FALSE)</f>
        <v>7</v>
      </c>
      <c r="K81">
        <f>VLOOKUP(master[[#This Row],[log_id]],distinctLogId[[log_id]:[hrs_sleep]],10,FALSE)</f>
        <v>6.4333333333333336</v>
      </c>
      <c r="L81" s="8">
        <f>VLOOKUP(master[[#This Row],[log_id]],distinctLogId[[log_id]:[percent_value1]],12,FALSE)</f>
        <v>0.9689119170984456</v>
      </c>
      <c r="M81" s="8">
        <f>VLOOKUP(master[[#This Row],[log_id]],distinctLogId[[log_id]:[percent_value2]],13,FALSE)</f>
        <v>3.1088082901554404E-2</v>
      </c>
      <c r="N81" s="8">
        <f>VLOOKUP(master[[#This Row],[log_id]],distinctLogId[[log_id]:[percent_value3]],14,FALSE)</f>
        <v>0</v>
      </c>
      <c r="S81" t="b">
        <f>VLOOKUP(F81,distinctIds[[id]:[continuous_tracking]],8,FALSE)</f>
        <v>0</v>
      </c>
    </row>
    <row r="82" spans="1:20" x14ac:dyDescent="0.25">
      <c r="A82">
        <v>11473106301</v>
      </c>
      <c r="D82">
        <v>11473106301</v>
      </c>
      <c r="E82">
        <f>VLOOKUP(master[[#This Row],[distinct logIds]],distinctLogId[log_id],1,FALSE)</f>
        <v>11473106301</v>
      </c>
      <c r="F82">
        <f>VLOOKUP(master[[#This Row],[log_id]],distinctLogId[[log_id]:[id]],2,FALSE)</f>
        <v>2347167796</v>
      </c>
      <c r="G82" s="2">
        <f>VLOOKUP(master[[#This Row],[log_id]],distinctLogId[[log_id]:[activity_day]],3,FALSE)</f>
        <v>42483</v>
      </c>
      <c r="H82" s="1">
        <f>WEEKDAY(master[[#This Row],[activity_day]],2)</f>
        <v>6</v>
      </c>
      <c r="I82" s="9" t="str">
        <f>VLOOKUP(master[[#This Row],[log_id]],distinctLogId[[log_id]:[start_day]],5,FALSE)</f>
        <v>Saturday</v>
      </c>
      <c r="J82">
        <f>VLOOKUP(master[[#This Row],[log_id]],distinctLogId[[log_id]:[day_num]],4,FALSE)</f>
        <v>7</v>
      </c>
      <c r="K82">
        <f>VLOOKUP(master[[#This Row],[log_id]],distinctLogId[[log_id]:[hrs_sleep]],10,FALSE)</f>
        <v>7.65</v>
      </c>
      <c r="L82" s="8">
        <f>VLOOKUP(master[[#This Row],[log_id]],distinctLogId[[log_id]:[percent_value1]],12,FALSE)</f>
        <v>0.96296296296296291</v>
      </c>
      <c r="M82" s="8">
        <f>VLOOKUP(master[[#This Row],[log_id]],distinctLogId[[log_id]:[percent_value2]],13,FALSE)</f>
        <v>3.7037037037037035E-2</v>
      </c>
      <c r="N82" s="8">
        <f>VLOOKUP(master[[#This Row],[log_id]],distinctLogId[[log_id]:[percent_value3]],14,FALSE)</f>
        <v>0</v>
      </c>
      <c r="S82" t="b">
        <f>VLOOKUP(F82,distinctIds[[id]:[continuous_tracking]],8,FALSE)</f>
        <v>0</v>
      </c>
    </row>
    <row r="83" spans="1:20" x14ac:dyDescent="0.25">
      <c r="A83">
        <v>11485704111</v>
      </c>
      <c r="D83">
        <v>11485704111</v>
      </c>
      <c r="E83">
        <f>VLOOKUP(master[[#This Row],[distinct logIds]],distinctLogId[log_id],1,FALSE)</f>
        <v>11485704111</v>
      </c>
      <c r="F83">
        <f>VLOOKUP(master[[#This Row],[log_id]],distinctLogId[[log_id]:[id]],2,FALSE)</f>
        <v>2347167796</v>
      </c>
      <c r="G83" s="2">
        <f>VLOOKUP(master[[#This Row],[log_id]],distinctLogId[[log_id]:[activity_day]],3,FALSE)</f>
        <v>42484</v>
      </c>
      <c r="H83" s="1">
        <f>WEEKDAY(master[[#This Row],[activity_day]],2)</f>
        <v>7</v>
      </c>
      <c r="I83" s="9" t="str">
        <f>VLOOKUP(master[[#This Row],[log_id]],distinctLogId[[log_id]:[start_day]],5,FALSE)</f>
        <v>Sunday</v>
      </c>
      <c r="J83">
        <f>VLOOKUP(master[[#This Row],[log_id]],distinctLogId[[log_id]:[day_num]],4,FALSE)</f>
        <v>1</v>
      </c>
      <c r="K83">
        <f>VLOOKUP(master[[#This Row],[log_id]],distinctLogId[[log_id]:[hrs_sleep]],10,FALSE)</f>
        <v>7.85</v>
      </c>
      <c r="L83" s="8">
        <f>VLOOKUP(master[[#This Row],[log_id]],distinctLogId[[log_id]:[percent_value1]],12,FALSE)</f>
        <v>0.91932059447983028</v>
      </c>
      <c r="M83" s="8">
        <f>VLOOKUP(master[[#This Row],[log_id]],distinctLogId[[log_id]:[percent_value2]],13,FALSE)</f>
        <v>7.4309978768577492E-2</v>
      </c>
      <c r="N83" s="8">
        <f>VLOOKUP(master[[#This Row],[log_id]],distinctLogId[[log_id]:[percent_value3]],14,FALSE)</f>
        <v>0.03</v>
      </c>
      <c r="S83" t="b">
        <f>VLOOKUP(F83,distinctIds[[id]:[continuous_tracking]],8,FALSE)</f>
        <v>0</v>
      </c>
    </row>
    <row r="84" spans="1:20" x14ac:dyDescent="0.25">
      <c r="A84">
        <v>11496194770</v>
      </c>
      <c r="D84">
        <v>11496194770</v>
      </c>
      <c r="E84">
        <f>VLOOKUP(master[[#This Row],[distinct logIds]],distinctLogId[log_id],1,FALSE)</f>
        <v>11496194770</v>
      </c>
      <c r="F84">
        <f>VLOOKUP(master[[#This Row],[log_id]],distinctLogId[[log_id]:[id]],2,FALSE)</f>
        <v>2347167796</v>
      </c>
      <c r="G84" s="2">
        <f>VLOOKUP(master[[#This Row],[log_id]],distinctLogId[[log_id]:[activity_day]],3,FALSE)</f>
        <v>42485</v>
      </c>
      <c r="H84" s="1">
        <f>WEEKDAY(master[[#This Row],[activity_day]],2)</f>
        <v>1</v>
      </c>
      <c r="I84" s="9" t="str">
        <f>VLOOKUP(master[[#This Row],[log_id]],distinctLogId[[log_id]:[start_day]],5,FALSE)</f>
        <v>Monday</v>
      </c>
      <c r="J84">
        <f>VLOOKUP(master[[#This Row],[log_id]],distinctLogId[[log_id]:[day_num]],4,FALSE)</f>
        <v>2</v>
      </c>
      <c r="K84">
        <f>VLOOKUP(master[[#This Row],[log_id]],distinctLogId[[log_id]:[hrs_sleep]],10,FALSE)</f>
        <v>8.1666666666666661</v>
      </c>
      <c r="L84" s="8">
        <f>VLOOKUP(master[[#This Row],[log_id]],distinctLogId[[log_id]:[percent_value1]],12,FALSE)</f>
        <v>0.88979591836734684</v>
      </c>
      <c r="M84" s="8">
        <f>VLOOKUP(master[[#This Row],[log_id]],distinctLogId[[log_id]:[percent_value2]],13,FALSE)</f>
        <v>0.10612244897959185</v>
      </c>
      <c r="N84" s="8">
        <f>VLOOKUP(master[[#This Row],[log_id]],distinctLogId[[log_id]:[percent_value3]],14,FALSE)</f>
        <v>0.02</v>
      </c>
      <c r="S84" t="b">
        <f>VLOOKUP(F84,distinctIds[[id]:[continuous_tracking]],8,FALSE)</f>
        <v>0</v>
      </c>
    </row>
    <row r="85" spans="1:20" x14ac:dyDescent="0.25">
      <c r="A85">
        <v>11496194771</v>
      </c>
      <c r="D85">
        <v>11496194771</v>
      </c>
      <c r="E85">
        <f>VLOOKUP(master[[#This Row],[distinct logIds]],distinctLogId[log_id],1,FALSE)</f>
        <v>11496194771</v>
      </c>
      <c r="F85">
        <f>VLOOKUP(master[[#This Row],[log_id]],distinctLogId[[log_id]:[id]],2,FALSE)</f>
        <v>2347167796</v>
      </c>
      <c r="G85" s="2">
        <f>VLOOKUP(master[[#This Row],[log_id]],distinctLogId[[log_id]:[activity_day]],3,FALSE)</f>
        <v>42486</v>
      </c>
      <c r="H85" s="1">
        <f>WEEKDAY(master[[#This Row],[activity_day]],2)</f>
        <v>2</v>
      </c>
      <c r="I85" s="9" t="str">
        <f>VLOOKUP(master[[#This Row],[log_id]],distinctLogId[[log_id]:[start_day]],5,FALSE)</f>
        <v>Tuesday</v>
      </c>
      <c r="J85">
        <f>VLOOKUP(master[[#This Row],[log_id]],distinctLogId[[log_id]:[day_num]],4,FALSE)</f>
        <v>3</v>
      </c>
      <c r="K85">
        <f>VLOOKUP(master[[#This Row],[log_id]],distinctLogId[[log_id]:[hrs_sleep]],10,FALSE)</f>
        <v>8.3166666666666664</v>
      </c>
      <c r="L85" s="8">
        <f>VLOOKUP(master[[#This Row],[log_id]],distinctLogId[[log_id]:[percent_value1]],12,FALSE)</f>
        <v>0.89779559118236485</v>
      </c>
      <c r="M85" s="8">
        <f>VLOOKUP(master[[#This Row],[log_id]],distinctLogId[[log_id]:[percent_value2]],13,FALSE)</f>
        <v>9.6192384769539077E-2</v>
      </c>
      <c r="N85" s="8">
        <f>VLOOKUP(master[[#This Row],[log_id]],distinctLogId[[log_id]:[percent_value3]],14,FALSE)</f>
        <v>0.03</v>
      </c>
      <c r="S85" t="b">
        <f>VLOOKUP(F85,distinctIds[[id]:[continuous_tracking]],8,FALSE)</f>
        <v>0</v>
      </c>
    </row>
    <row r="86" spans="1:20" x14ac:dyDescent="0.25">
      <c r="A86">
        <v>11508327337</v>
      </c>
      <c r="D86">
        <v>11508327337</v>
      </c>
      <c r="E86">
        <f>VLOOKUP(master[[#This Row],[distinct logIds]],distinctLogId[log_id],1,FALSE)</f>
        <v>11508327337</v>
      </c>
      <c r="F86">
        <f>VLOOKUP(master[[#This Row],[log_id]],distinctLogId[[log_id]:[id]],2,FALSE)</f>
        <v>2347167796</v>
      </c>
      <c r="G86" s="2">
        <f>VLOOKUP(master[[#This Row],[log_id]],distinctLogId[[log_id]:[activity_day]],3,FALSE)</f>
        <v>42487</v>
      </c>
      <c r="H86" s="1">
        <f>WEEKDAY(master[[#This Row],[activity_day]],2)</f>
        <v>3</v>
      </c>
      <c r="I86" s="9" t="str">
        <f>VLOOKUP(master[[#This Row],[log_id]],distinctLogId[[log_id]:[start_day]],5,FALSE)</f>
        <v>Wednesday</v>
      </c>
      <c r="J86">
        <f>VLOOKUP(master[[#This Row],[log_id]],distinctLogId[[log_id]:[day_num]],4,FALSE)</f>
        <v>4</v>
      </c>
      <c r="K86">
        <f>VLOOKUP(master[[#This Row],[log_id]],distinctLogId[[log_id]:[hrs_sleep]],10,FALSE)</f>
        <v>7.5</v>
      </c>
      <c r="L86" s="8">
        <f>VLOOKUP(master[[#This Row],[log_id]],distinctLogId[[log_id]:[percent_value1]],12,FALSE)</f>
        <v>0.90666666666666651</v>
      </c>
      <c r="M86" s="8">
        <f>VLOOKUP(master[[#This Row],[log_id]],distinctLogId[[log_id]:[percent_value2]],13,FALSE)</f>
        <v>8.4444444444444447E-2</v>
      </c>
      <c r="N86" s="8">
        <f>VLOOKUP(master[[#This Row],[log_id]],distinctLogId[[log_id]:[percent_value3]],14,FALSE)</f>
        <v>0.04</v>
      </c>
      <c r="S86" t="b">
        <f>VLOOKUP(F86,distinctIds[[id]:[continuous_tracking]],8,FALSE)</f>
        <v>0</v>
      </c>
    </row>
    <row r="87" spans="1:20" x14ac:dyDescent="0.25">
      <c r="A87">
        <v>11511973625</v>
      </c>
      <c r="D87">
        <v>11511973625</v>
      </c>
      <c r="E87">
        <f>VLOOKUP(master[[#This Row],[distinct logIds]],distinctLogId[log_id],1,FALSE)</f>
        <v>11511973625</v>
      </c>
      <c r="F87">
        <f>VLOOKUP(master[[#This Row],[log_id]],distinctLogId[[log_id]:[id]],2,FALSE)</f>
        <v>2347167796</v>
      </c>
      <c r="G87" s="2">
        <f>VLOOKUP(master[[#This Row],[log_id]],distinctLogId[[log_id]:[activity_day]],3,FALSE)</f>
        <v>42488</v>
      </c>
      <c r="H87" s="1">
        <f>WEEKDAY(master[[#This Row],[activity_day]],2)</f>
        <v>4</v>
      </c>
      <c r="I87" s="9" t="str">
        <f>VLOOKUP(master[[#This Row],[log_id]],distinctLogId[[log_id]:[start_day]],5,FALSE)</f>
        <v>Thursday</v>
      </c>
      <c r="J87">
        <f>VLOOKUP(master[[#This Row],[log_id]],distinctLogId[[log_id]:[day_num]],4,FALSE)</f>
        <v>5</v>
      </c>
      <c r="K87">
        <f>VLOOKUP(master[[#This Row],[log_id]],distinctLogId[[log_id]:[hrs_sleep]],10,FALSE)</f>
        <v>7.8833333333333337</v>
      </c>
      <c r="L87" s="8">
        <f>VLOOKUP(master[[#This Row],[log_id]],distinctLogId[[log_id]:[percent_value1]],12,FALSE)</f>
        <v>0.86892177589852004</v>
      </c>
      <c r="M87" s="8">
        <f>VLOOKUP(master[[#This Row],[log_id]],distinctLogId[[log_id]:[percent_value2]],13,FALSE)</f>
        <v>0.12473572938689216</v>
      </c>
      <c r="N87" s="8">
        <f>VLOOKUP(master[[#This Row],[log_id]],distinctLogId[[log_id]:[percent_value3]],14,FALSE)</f>
        <v>0.03</v>
      </c>
      <c r="S87" t="b">
        <f>VLOOKUP(F87,distinctIds[[id]:[continuous_tracking]],8,FALSE)</f>
        <v>0</v>
      </c>
    </row>
    <row r="88" spans="1:20" x14ac:dyDescent="0.25">
      <c r="A88">
        <v>11376097379</v>
      </c>
      <c r="D88">
        <v>11376097379</v>
      </c>
      <c r="E88">
        <f>VLOOKUP(master[[#This Row],[distinct logIds]],distinctLogId[log_id],1,FALSE)</f>
        <v>11376097379</v>
      </c>
      <c r="F88">
        <f>VLOOKUP(master[[#This Row],[log_id]],distinctLogId[[log_id]:[id]],2,FALSE)</f>
        <v>3977333714</v>
      </c>
      <c r="G88" s="2">
        <f>VLOOKUP(master[[#This Row],[log_id]],distinctLogId[[log_id]:[activity_day]],3,FALSE)</f>
        <v>42472</v>
      </c>
      <c r="H88" s="1">
        <f>WEEKDAY(master[[#This Row],[activity_day]],2)</f>
        <v>2</v>
      </c>
      <c r="I88" s="9" t="str">
        <f>VLOOKUP(master[[#This Row],[log_id]],distinctLogId[[log_id]:[start_day]],5,FALSE)</f>
        <v>Tuesday</v>
      </c>
      <c r="J88">
        <f>VLOOKUP(master[[#This Row],[log_id]],distinctLogId[[log_id]:[day_num]],4,FALSE)</f>
        <v>3</v>
      </c>
      <c r="K88">
        <f>VLOOKUP(master[[#This Row],[log_id]],distinctLogId[[log_id]:[hrs_sleep]],10,FALSE)</f>
        <v>7.8166666666666664</v>
      </c>
      <c r="L88" s="8">
        <f>VLOOKUP(master[[#This Row],[log_id]],distinctLogId[[log_id]:[percent_value1]],12,FALSE)</f>
        <v>0.58422174840085284</v>
      </c>
      <c r="M88" s="8">
        <f>VLOOKUP(master[[#This Row],[log_id]],distinctLogId[[log_id]:[percent_value2]],13,FALSE)</f>
        <v>0.38805970149253727</v>
      </c>
      <c r="N88" s="8">
        <f>VLOOKUP(master[[#This Row],[log_id]],distinctLogId[[log_id]:[percent_value3]],14,FALSE)</f>
        <v>0.13</v>
      </c>
      <c r="O88">
        <f>VLOOKUP(F88,distinctIds[[id]:[range_trackingDays]],4,FALSE)</f>
        <v>29</v>
      </c>
      <c r="P88">
        <f>COUNTIFS(master[id],master[[#This Row],[id]],master[new_day_num],"&lt;6")</f>
        <v>23</v>
      </c>
      <c r="Q88">
        <f>COUNTIFS(master[id],master[[#This Row],[id]],master[new_day_num],"&gt;5")</f>
        <v>9</v>
      </c>
      <c r="R88">
        <f>COUNTIF(master[id],master[[#This Row],[id]])</f>
        <v>32</v>
      </c>
      <c r="S88" t="b">
        <f>VLOOKUP(F88,distinctIds[[id]:[continuous_tracking]],8,FALSE)</f>
        <v>0</v>
      </c>
      <c r="T88">
        <f>COUNTIFS(F:F,master[[#This Row],[id]],master!I:I,master[[#This Row],[start_day]])</f>
        <v>5</v>
      </c>
    </row>
    <row r="89" spans="1:20" x14ac:dyDescent="0.25">
      <c r="A89">
        <v>11383276204</v>
      </c>
      <c r="D89">
        <v>11383276204</v>
      </c>
      <c r="E89">
        <f>VLOOKUP(master[[#This Row],[distinct logIds]],distinctLogId[log_id],1,FALSE)</f>
        <v>11383276204</v>
      </c>
      <c r="F89">
        <f>VLOOKUP(master[[#This Row],[log_id]],distinctLogId[[log_id]:[id]],2,FALSE)</f>
        <v>3977333714</v>
      </c>
      <c r="G89" s="2">
        <f>VLOOKUP(master[[#This Row],[log_id]],distinctLogId[[log_id]:[activity_day]],3,FALSE)</f>
        <v>42473</v>
      </c>
      <c r="H89" s="1">
        <f>WEEKDAY(master[[#This Row],[activity_day]],2)</f>
        <v>3</v>
      </c>
      <c r="I89" s="9" t="str">
        <f>VLOOKUP(master[[#This Row],[log_id]],distinctLogId[[log_id]:[start_day]],5,FALSE)</f>
        <v>Wednesday</v>
      </c>
      <c r="J89">
        <f>VLOOKUP(master[[#This Row],[log_id]],distinctLogId[[log_id]:[day_num]],4,FALSE)</f>
        <v>4</v>
      </c>
      <c r="K89">
        <f>VLOOKUP(master[[#This Row],[log_id]],distinctLogId[[log_id]:[hrs_sleep]],10,FALSE)</f>
        <v>6.583333333333333</v>
      </c>
      <c r="L89" s="8">
        <f>VLOOKUP(master[[#This Row],[log_id]],distinctLogId[[log_id]:[percent_value1]],12,FALSE)</f>
        <v>0.67088607594936711</v>
      </c>
      <c r="M89" s="8">
        <f>VLOOKUP(master[[#This Row],[log_id]],distinctLogId[[log_id]:[percent_value2]],13,FALSE)</f>
        <v>0.3139240506329114</v>
      </c>
      <c r="N89" s="8">
        <f>VLOOKUP(master[[#This Row],[log_id]],distinctLogId[[log_id]:[percent_value3]],14,FALSE)</f>
        <v>0.06</v>
      </c>
      <c r="S89" t="b">
        <f>VLOOKUP(F89,distinctIds[[id]:[continuous_tracking]],8,FALSE)</f>
        <v>0</v>
      </c>
      <c r="T89">
        <f>COUNTIFS(F:F,master[[#This Row],[id]],master!I:I,master[[#This Row],[start_day]])</f>
        <v>6</v>
      </c>
    </row>
    <row r="90" spans="1:20" x14ac:dyDescent="0.25">
      <c r="A90">
        <v>11389080820</v>
      </c>
      <c r="D90">
        <v>11389080820</v>
      </c>
      <c r="E90">
        <f>VLOOKUP(master[[#This Row],[distinct logIds]],distinctLogId[log_id],1,FALSE)</f>
        <v>11389080820</v>
      </c>
      <c r="F90">
        <f>VLOOKUP(master[[#This Row],[log_id]],distinctLogId[[log_id]:[id]],2,FALSE)</f>
        <v>3977333714</v>
      </c>
      <c r="G90" s="2">
        <f>VLOOKUP(master[[#This Row],[log_id]],distinctLogId[[log_id]:[activity_day]],3,FALSE)</f>
        <v>42473</v>
      </c>
      <c r="H90" s="1">
        <f>WEEKDAY(master[[#This Row],[activity_day]],2)</f>
        <v>3</v>
      </c>
      <c r="I90" s="9" t="str">
        <f>VLOOKUP(master[[#This Row],[log_id]],distinctLogId[[log_id]:[start_day]],5,FALSE)</f>
        <v>Wednesday</v>
      </c>
      <c r="J90">
        <f>VLOOKUP(master[[#This Row],[log_id]],distinctLogId[[log_id]:[day_num]],4,FALSE)</f>
        <v>4</v>
      </c>
      <c r="K90">
        <f>VLOOKUP(master[[#This Row],[log_id]],distinctLogId[[log_id]:[hrs_sleep]],10,FALSE)</f>
        <v>1.0166666666666666</v>
      </c>
      <c r="L90" s="8">
        <f>VLOOKUP(master[[#This Row],[log_id]],distinctLogId[[log_id]:[percent_value1]],12,FALSE)</f>
        <v>0.49180327868852458</v>
      </c>
      <c r="M90" s="8">
        <f>VLOOKUP(master[[#This Row],[log_id]],distinctLogId[[log_id]:[percent_value2]],13,FALSE)</f>
        <v>0.50819672131147542</v>
      </c>
      <c r="N90" s="8">
        <f>VLOOKUP(master[[#This Row],[log_id]],distinctLogId[[log_id]:[percent_value3]],14,FALSE)</f>
        <v>0</v>
      </c>
      <c r="S90" t="b">
        <f>VLOOKUP(F90,distinctIds[[id]:[continuous_tracking]],8,FALSE)</f>
        <v>0</v>
      </c>
    </row>
    <row r="91" spans="1:20" x14ac:dyDescent="0.25">
      <c r="A91">
        <v>11393928506</v>
      </c>
      <c r="D91">
        <v>11393928506</v>
      </c>
      <c r="E91">
        <f>VLOOKUP(master[[#This Row],[distinct logIds]],distinctLogId[log_id],1,FALSE)</f>
        <v>11393928506</v>
      </c>
      <c r="F91">
        <f>VLOOKUP(master[[#This Row],[log_id]],distinctLogId[[log_id]:[id]],2,FALSE)</f>
        <v>3977333714</v>
      </c>
      <c r="G91" s="2">
        <f>VLOOKUP(master[[#This Row],[log_id]],distinctLogId[[log_id]:[activity_day]],3,FALSE)</f>
        <v>42474</v>
      </c>
      <c r="H91" s="1">
        <f>WEEKDAY(master[[#This Row],[activity_day]],2)</f>
        <v>4</v>
      </c>
      <c r="I91" s="9" t="str">
        <f>VLOOKUP(master[[#This Row],[log_id]],distinctLogId[[log_id]:[start_day]],5,FALSE)</f>
        <v>Thursday</v>
      </c>
      <c r="J91">
        <f>VLOOKUP(master[[#This Row],[log_id]],distinctLogId[[log_id]:[day_num]],4,FALSE)</f>
        <v>5</v>
      </c>
      <c r="K91">
        <f>VLOOKUP(master[[#This Row],[log_id]],distinctLogId[[log_id]:[hrs_sleep]],10,FALSE)</f>
        <v>6.6166666666666663</v>
      </c>
      <c r="L91" s="8">
        <f>VLOOKUP(master[[#This Row],[log_id]],distinctLogId[[log_id]:[percent_value1]],12,FALSE)</f>
        <v>0.73299748110831231</v>
      </c>
      <c r="M91" s="8">
        <f>VLOOKUP(master[[#This Row],[log_id]],distinctLogId[[log_id]:[percent_value2]],13,FALSE)</f>
        <v>0.25440806045340053</v>
      </c>
      <c r="N91" s="8">
        <f>VLOOKUP(master[[#This Row],[log_id]],distinctLogId[[log_id]:[percent_value3]],14,FALSE)</f>
        <v>0.05</v>
      </c>
      <c r="S91" t="b">
        <f>VLOOKUP(F91,distinctIds[[id]:[continuous_tracking]],8,FALSE)</f>
        <v>0</v>
      </c>
      <c r="T91">
        <f>COUNTIFS(F:F,master[[#This Row],[id]],master!I:I,master[[#This Row],[start_day]])</f>
        <v>4</v>
      </c>
    </row>
    <row r="92" spans="1:20" x14ac:dyDescent="0.25">
      <c r="A92">
        <v>11402582711</v>
      </c>
      <c r="D92">
        <v>11402582711</v>
      </c>
      <c r="E92">
        <f>VLOOKUP(master[[#This Row],[distinct logIds]],distinctLogId[log_id],1,FALSE)</f>
        <v>11402582711</v>
      </c>
      <c r="F92">
        <f>VLOOKUP(master[[#This Row],[log_id]],distinctLogId[[log_id]:[id]],2,FALSE)</f>
        <v>3977333714</v>
      </c>
      <c r="G92" s="2">
        <f>VLOOKUP(master[[#This Row],[log_id]],distinctLogId[[log_id]:[activity_day]],3,FALSE)</f>
        <v>42475</v>
      </c>
      <c r="H92" s="1">
        <f>WEEKDAY(master[[#This Row],[activity_day]],2)</f>
        <v>5</v>
      </c>
      <c r="I92" s="9" t="str">
        <f>VLOOKUP(master[[#This Row],[log_id]],distinctLogId[[log_id]:[start_day]],5,FALSE)</f>
        <v>Friday</v>
      </c>
      <c r="J92">
        <f>VLOOKUP(master[[#This Row],[log_id]],distinctLogId[[log_id]:[day_num]],4,FALSE)</f>
        <v>6</v>
      </c>
      <c r="K92">
        <f>VLOOKUP(master[[#This Row],[log_id]],distinctLogId[[log_id]:[hrs_sleep]],10,FALSE)</f>
        <v>9.2666666666666675</v>
      </c>
      <c r="L92" s="8">
        <f>VLOOKUP(master[[#This Row],[log_id]],distinctLogId[[log_id]:[percent_value1]],12,FALSE)</f>
        <v>0.76258992805755388</v>
      </c>
      <c r="M92" s="8">
        <f>VLOOKUP(master[[#This Row],[log_id]],distinctLogId[[log_id]:[percent_value2]],13,FALSE)</f>
        <v>0.23381294964028776</v>
      </c>
      <c r="N92" s="8">
        <f>VLOOKUP(master[[#This Row],[log_id]],distinctLogId[[log_id]:[percent_value3]],14,FALSE)</f>
        <v>0.02</v>
      </c>
      <c r="S92" t="b">
        <f>VLOOKUP(F92,distinctIds[[id]:[continuous_tracking]],8,FALSE)</f>
        <v>0</v>
      </c>
      <c r="T92">
        <f>COUNTIFS(F:F,master[[#This Row],[id]],master!I:I,master[[#This Row],[start_day]])</f>
        <v>4</v>
      </c>
    </row>
    <row r="93" spans="1:20" x14ac:dyDescent="0.25">
      <c r="A93">
        <v>11411726685</v>
      </c>
      <c r="D93">
        <v>11411726685</v>
      </c>
      <c r="E93">
        <f>VLOOKUP(master[[#This Row],[distinct logIds]],distinctLogId[log_id],1,FALSE)</f>
        <v>11411726685</v>
      </c>
      <c r="F93">
        <f>VLOOKUP(master[[#This Row],[log_id]],distinctLogId[[log_id]:[id]],2,FALSE)</f>
        <v>3977333714</v>
      </c>
      <c r="G93" s="2">
        <f>VLOOKUP(master[[#This Row],[log_id]],distinctLogId[[log_id]:[activity_day]],3,FALSE)</f>
        <v>42476</v>
      </c>
      <c r="H93" s="1">
        <f>WEEKDAY(master[[#This Row],[activity_day]],2)</f>
        <v>6</v>
      </c>
      <c r="I93" s="9" t="str">
        <f>VLOOKUP(master[[#This Row],[log_id]],distinctLogId[[log_id]:[start_day]],5,FALSE)</f>
        <v>Saturday</v>
      </c>
      <c r="J93">
        <f>VLOOKUP(master[[#This Row],[log_id]],distinctLogId[[log_id]:[day_num]],4,FALSE)</f>
        <v>7</v>
      </c>
      <c r="K93">
        <f>VLOOKUP(master[[#This Row],[log_id]],distinctLogId[[log_id]:[hrs_sleep]],10,FALSE)</f>
        <v>8.5</v>
      </c>
      <c r="L93" s="8">
        <f>VLOOKUP(master[[#This Row],[log_id]],distinctLogId[[log_id]:[percent_value1]],12,FALSE)</f>
        <v>0.55490196078431375</v>
      </c>
      <c r="M93" s="8">
        <f>VLOOKUP(master[[#This Row],[log_id]],distinctLogId[[log_id]:[percent_value2]],13,FALSE)</f>
        <v>0.44509803921568625</v>
      </c>
      <c r="N93" s="8">
        <f>VLOOKUP(master[[#This Row],[log_id]],distinctLogId[[log_id]:[percent_value3]],14,FALSE)</f>
        <v>0</v>
      </c>
      <c r="S93" t="b">
        <f>VLOOKUP(F93,distinctIds[[id]:[continuous_tracking]],8,FALSE)</f>
        <v>0</v>
      </c>
      <c r="T93">
        <f>COUNTIFS(F:F,master[[#This Row],[id]],master!I:I,master[[#This Row],[start_day]])</f>
        <v>5</v>
      </c>
    </row>
    <row r="94" spans="1:20" x14ac:dyDescent="0.25">
      <c r="A94">
        <v>11419539457</v>
      </c>
      <c r="D94">
        <v>11419539457</v>
      </c>
      <c r="E94">
        <f>VLOOKUP(master[[#This Row],[distinct logIds]],distinctLogId[log_id],1,FALSE)</f>
        <v>11419539457</v>
      </c>
      <c r="F94">
        <f>VLOOKUP(master[[#This Row],[log_id]],distinctLogId[[log_id]:[id]],2,FALSE)</f>
        <v>3977333714</v>
      </c>
      <c r="G94" s="2">
        <f>VLOOKUP(master[[#This Row],[log_id]],distinctLogId[[log_id]:[activity_day]],3,FALSE)</f>
        <v>42477</v>
      </c>
      <c r="H94" s="1">
        <f>WEEKDAY(master[[#This Row],[activity_day]],2)</f>
        <v>7</v>
      </c>
      <c r="I94" s="9" t="str">
        <f>VLOOKUP(master[[#This Row],[log_id]],distinctLogId[[log_id]:[start_day]],5,FALSE)</f>
        <v>Sunday</v>
      </c>
      <c r="J94">
        <f>VLOOKUP(master[[#This Row],[log_id]],distinctLogId[[log_id]:[day_num]],4,FALSE)</f>
        <v>1</v>
      </c>
      <c r="K94">
        <f>VLOOKUP(master[[#This Row],[log_id]],distinctLogId[[log_id]:[hrs_sleep]],10,FALSE)</f>
        <v>9.4333333333333336</v>
      </c>
      <c r="L94" s="8">
        <f>VLOOKUP(master[[#This Row],[log_id]],distinctLogId[[log_id]:[percent_value1]],12,FALSE)</f>
        <v>0.67314487632508835</v>
      </c>
      <c r="M94" s="8">
        <f>VLOOKUP(master[[#This Row],[log_id]],distinctLogId[[log_id]:[percent_value2]],13,FALSE)</f>
        <v>0.31978798586572438</v>
      </c>
      <c r="N94" s="8">
        <f>VLOOKUP(master[[#This Row],[log_id]],distinctLogId[[log_id]:[percent_value3]],14,FALSE)</f>
        <v>0.04</v>
      </c>
      <c r="S94" t="b">
        <f>VLOOKUP(F94,distinctIds[[id]:[continuous_tracking]],8,FALSE)</f>
        <v>0</v>
      </c>
      <c r="T94">
        <f>COUNTIFS(F:F,master[[#This Row],[id]],master!I:I,master[[#This Row],[start_day]])</f>
        <v>4</v>
      </c>
    </row>
    <row r="95" spans="1:20" x14ac:dyDescent="0.25">
      <c r="A95">
        <v>11429723762</v>
      </c>
      <c r="D95">
        <v>11429723762</v>
      </c>
      <c r="E95">
        <f>VLOOKUP(master[[#This Row],[distinct logIds]],distinctLogId[log_id],1,FALSE)</f>
        <v>11429723762</v>
      </c>
      <c r="F95">
        <f>VLOOKUP(master[[#This Row],[log_id]],distinctLogId[[log_id]:[id]],2,FALSE)</f>
        <v>3977333714</v>
      </c>
      <c r="G95" s="2">
        <f>VLOOKUP(master[[#This Row],[log_id]],distinctLogId[[log_id]:[activity_day]],3,FALSE)</f>
        <v>42478</v>
      </c>
      <c r="H95" s="1">
        <f>WEEKDAY(master[[#This Row],[activity_day]],2)</f>
        <v>1</v>
      </c>
      <c r="I95" s="9" t="str">
        <f>VLOOKUP(master[[#This Row],[log_id]],distinctLogId[[log_id]:[start_day]],5,FALSE)</f>
        <v>Monday</v>
      </c>
      <c r="J95">
        <f>VLOOKUP(master[[#This Row],[log_id]],distinctLogId[[log_id]:[day_num]],4,FALSE)</f>
        <v>2</v>
      </c>
      <c r="K95">
        <f>VLOOKUP(master[[#This Row],[log_id]],distinctLogId[[log_id]:[hrs_sleep]],10,FALSE)</f>
        <v>7.45</v>
      </c>
      <c r="L95" s="8">
        <f>VLOOKUP(master[[#This Row],[log_id]],distinctLogId[[log_id]:[percent_value1]],12,FALSE)</f>
        <v>0.77628635346756147</v>
      </c>
      <c r="M95" s="8">
        <f>VLOOKUP(master[[#This Row],[log_id]],distinctLogId[[log_id]:[percent_value2]],13,FALSE)</f>
        <v>0.21923937360178972</v>
      </c>
      <c r="N95" s="8">
        <f>VLOOKUP(master[[#This Row],[log_id]],distinctLogId[[log_id]:[percent_value3]],14,FALSE)</f>
        <v>0.02</v>
      </c>
      <c r="S95" t="b">
        <f>VLOOKUP(F95,distinctIds[[id]:[continuous_tracking]],8,FALSE)</f>
        <v>0</v>
      </c>
      <c r="T95">
        <f>COUNTIFS(F:F,master[[#This Row],[id]],master!I:I,master[[#This Row],[start_day]])</f>
        <v>4</v>
      </c>
    </row>
    <row r="96" spans="1:20" x14ac:dyDescent="0.25">
      <c r="A96">
        <v>11429723763</v>
      </c>
      <c r="D96">
        <v>11429723763</v>
      </c>
      <c r="E96">
        <f>VLOOKUP(master[[#This Row],[distinct logIds]],distinctLogId[log_id],1,FALSE)</f>
        <v>11429723763</v>
      </c>
      <c r="F96">
        <f>VLOOKUP(master[[#This Row],[log_id]],distinctLogId[[log_id]:[id]],2,FALSE)</f>
        <v>3977333714</v>
      </c>
      <c r="G96" s="2">
        <f>VLOOKUP(master[[#This Row],[log_id]],distinctLogId[[log_id]:[activity_day]],3,FALSE)</f>
        <v>42478</v>
      </c>
      <c r="H96" s="1">
        <f>WEEKDAY(master[[#This Row],[activity_day]],2)</f>
        <v>1</v>
      </c>
      <c r="I96" s="9" t="str">
        <f>VLOOKUP(master[[#This Row],[log_id]],distinctLogId[[log_id]:[start_day]],5,FALSE)</f>
        <v>Monday</v>
      </c>
      <c r="J96">
        <f>VLOOKUP(master[[#This Row],[log_id]],distinctLogId[[log_id]:[day_num]],4,FALSE)</f>
        <v>2</v>
      </c>
      <c r="K96">
        <f>VLOOKUP(master[[#This Row],[log_id]],distinctLogId[[log_id]:[hrs_sleep]],10,FALSE)</f>
        <v>1.25</v>
      </c>
      <c r="L96" s="8">
        <f>VLOOKUP(master[[#This Row],[log_id]],distinctLogId[[log_id]:[percent_value1]],12,FALSE)</f>
        <v>0.8666666666666667</v>
      </c>
      <c r="M96" s="8">
        <f>VLOOKUP(master[[#This Row],[log_id]],distinctLogId[[log_id]:[percent_value2]],13,FALSE)</f>
        <v>0.12</v>
      </c>
      <c r="N96" s="8">
        <f>VLOOKUP(master[[#This Row],[log_id]],distinctLogId[[log_id]:[percent_value3]],14,FALSE)</f>
        <v>0.01</v>
      </c>
      <c r="S96" t="b">
        <f>VLOOKUP(F96,distinctIds[[id]:[continuous_tracking]],8,FALSE)</f>
        <v>0</v>
      </c>
    </row>
    <row r="97" spans="1:19" x14ac:dyDescent="0.25">
      <c r="A97">
        <v>11434580717</v>
      </c>
      <c r="D97">
        <v>11434580717</v>
      </c>
      <c r="E97">
        <f>VLOOKUP(master[[#This Row],[distinct logIds]],distinctLogId[log_id],1,FALSE)</f>
        <v>11434580717</v>
      </c>
      <c r="F97">
        <f>VLOOKUP(master[[#This Row],[log_id]],distinctLogId[[log_id]:[id]],2,FALSE)</f>
        <v>3977333714</v>
      </c>
      <c r="G97" s="2">
        <f>VLOOKUP(master[[#This Row],[log_id]],distinctLogId[[log_id]:[activity_day]],3,FALSE)</f>
        <v>42479</v>
      </c>
      <c r="H97" s="1">
        <f>WEEKDAY(master[[#This Row],[activity_day]],2)</f>
        <v>2</v>
      </c>
      <c r="I97" s="9" t="str">
        <f>VLOOKUP(master[[#This Row],[log_id]],distinctLogId[[log_id]:[start_day]],5,FALSE)</f>
        <v>Tuesday</v>
      </c>
      <c r="J97">
        <f>VLOOKUP(master[[#This Row],[log_id]],distinctLogId[[log_id]:[day_num]],4,FALSE)</f>
        <v>3</v>
      </c>
      <c r="K97">
        <f>VLOOKUP(master[[#This Row],[log_id]],distinctLogId[[log_id]:[hrs_sleep]],10,FALSE)</f>
        <v>6.583333333333333</v>
      </c>
      <c r="L97" s="8">
        <f>VLOOKUP(master[[#This Row],[log_id]],distinctLogId[[log_id]:[percent_value1]],12,FALSE)</f>
        <v>0.5544303797468354</v>
      </c>
      <c r="M97" s="8">
        <f>VLOOKUP(master[[#This Row],[log_id]],distinctLogId[[log_id]:[percent_value2]],13,FALSE)</f>
        <v>0.43544303797468353</v>
      </c>
      <c r="N97" s="8">
        <f>VLOOKUP(master[[#This Row],[log_id]],distinctLogId[[log_id]:[percent_value3]],14,FALSE)</f>
        <v>0.04</v>
      </c>
      <c r="S97" t="b">
        <f>VLOOKUP(F97,distinctIds[[id]:[continuous_tracking]],8,FALSE)</f>
        <v>0</v>
      </c>
    </row>
    <row r="98" spans="1:19" x14ac:dyDescent="0.25">
      <c r="A98">
        <v>11443226218</v>
      </c>
      <c r="D98">
        <v>11443226218</v>
      </c>
      <c r="E98">
        <f>VLOOKUP(master[[#This Row],[distinct logIds]],distinctLogId[log_id],1,FALSE)</f>
        <v>11443226218</v>
      </c>
      <c r="F98">
        <f>VLOOKUP(master[[#This Row],[log_id]],distinctLogId[[log_id]:[id]],2,FALSE)</f>
        <v>3977333714</v>
      </c>
      <c r="G98" s="2">
        <f>VLOOKUP(master[[#This Row],[log_id]],distinctLogId[[log_id]:[activity_day]],3,FALSE)</f>
        <v>42480</v>
      </c>
      <c r="H98" s="1">
        <f>WEEKDAY(master[[#This Row],[activity_day]],2)</f>
        <v>3</v>
      </c>
      <c r="I98" s="9" t="str">
        <f>VLOOKUP(master[[#This Row],[log_id]],distinctLogId[[log_id]:[start_day]],5,FALSE)</f>
        <v>Wednesday</v>
      </c>
      <c r="J98">
        <f>VLOOKUP(master[[#This Row],[log_id]],distinctLogId[[log_id]:[day_num]],4,FALSE)</f>
        <v>4</v>
      </c>
      <c r="K98">
        <f>VLOOKUP(master[[#This Row],[log_id]],distinctLogId[[log_id]:[hrs_sleep]],10,FALSE)</f>
        <v>4.083333333333333</v>
      </c>
      <c r="L98" s="8">
        <f>VLOOKUP(master[[#This Row],[log_id]],distinctLogId[[log_id]:[percent_value1]],12,FALSE)</f>
        <v>0.48571428571428565</v>
      </c>
      <c r="M98" s="8">
        <f>VLOOKUP(master[[#This Row],[log_id]],distinctLogId[[log_id]:[percent_value2]],13,FALSE)</f>
        <v>0.48571428571428565</v>
      </c>
      <c r="N98" s="8">
        <f>VLOOKUP(master[[#This Row],[log_id]],distinctLogId[[log_id]:[percent_value3]],14,FALSE)</f>
        <v>7.0000000000000007E-2</v>
      </c>
      <c r="S98" t="b">
        <f>VLOOKUP(F98,distinctIds[[id]:[continuous_tracking]],8,FALSE)</f>
        <v>0</v>
      </c>
    </row>
    <row r="99" spans="1:19" x14ac:dyDescent="0.25">
      <c r="A99">
        <v>11446881699</v>
      </c>
      <c r="D99">
        <v>11446881699</v>
      </c>
      <c r="E99">
        <f>VLOOKUP(master[[#This Row],[distinct logIds]],distinctLogId[log_id],1,FALSE)</f>
        <v>11446881699</v>
      </c>
      <c r="F99">
        <f>VLOOKUP(master[[#This Row],[log_id]],distinctLogId[[log_id]:[id]],2,FALSE)</f>
        <v>3977333714</v>
      </c>
      <c r="G99" s="2">
        <f>VLOOKUP(master[[#This Row],[log_id]],distinctLogId[[log_id]:[activity_day]],3,FALSE)</f>
        <v>42480</v>
      </c>
      <c r="H99" s="1">
        <f>WEEKDAY(master[[#This Row],[activity_day]],2)</f>
        <v>3</v>
      </c>
      <c r="I99" s="9" t="str">
        <f>VLOOKUP(master[[#This Row],[log_id]],distinctLogId[[log_id]:[start_day]],5,FALSE)</f>
        <v>Wednesday</v>
      </c>
      <c r="J99">
        <f>VLOOKUP(master[[#This Row],[log_id]],distinctLogId[[log_id]:[day_num]],4,FALSE)</f>
        <v>4</v>
      </c>
      <c r="K99">
        <f>VLOOKUP(master[[#This Row],[log_id]],distinctLogId[[log_id]:[hrs_sleep]],10,FALSE)</f>
        <v>1</v>
      </c>
      <c r="L99" s="8">
        <f>VLOOKUP(master[[#This Row],[log_id]],distinctLogId[[log_id]:[percent_value1]],12,FALSE)</f>
        <v>0.55000000000000004</v>
      </c>
      <c r="M99" s="8">
        <f>VLOOKUP(master[[#This Row],[log_id]],distinctLogId[[log_id]:[percent_value2]],13,FALSE)</f>
        <v>0.45</v>
      </c>
      <c r="N99" s="8">
        <f>VLOOKUP(master[[#This Row],[log_id]],distinctLogId[[log_id]:[percent_value3]],14,FALSE)</f>
        <v>0</v>
      </c>
      <c r="S99" t="b">
        <f>VLOOKUP(F99,distinctIds[[id]:[continuous_tracking]],8,FALSE)</f>
        <v>0</v>
      </c>
    </row>
    <row r="100" spans="1:19" x14ac:dyDescent="0.25">
      <c r="A100">
        <v>11469011466</v>
      </c>
      <c r="D100">
        <v>11469011466</v>
      </c>
      <c r="E100">
        <f>VLOOKUP(master[[#This Row],[distinct logIds]],distinctLogId[log_id],1,FALSE)</f>
        <v>11469011466</v>
      </c>
      <c r="F100">
        <f>VLOOKUP(master[[#This Row],[log_id]],distinctLogId[[log_id]:[id]],2,FALSE)</f>
        <v>3977333714</v>
      </c>
      <c r="G100" s="2">
        <f>VLOOKUP(master[[#This Row],[log_id]],distinctLogId[[log_id]:[activity_day]],3,FALSE)</f>
        <v>42481</v>
      </c>
      <c r="H100" s="1">
        <f>WEEKDAY(master[[#This Row],[activity_day]],2)</f>
        <v>4</v>
      </c>
      <c r="I100" s="9" t="str">
        <f>VLOOKUP(master[[#This Row],[log_id]],distinctLogId[[log_id]:[start_day]],5,FALSE)</f>
        <v>Thursday</v>
      </c>
      <c r="J100">
        <f>VLOOKUP(master[[#This Row],[log_id]],distinctLogId[[log_id]:[day_num]],4,FALSE)</f>
        <v>5</v>
      </c>
      <c r="K100">
        <f>VLOOKUP(master[[#This Row],[log_id]],distinctLogId[[log_id]:[hrs_sleep]],10,FALSE)</f>
        <v>8.5333333333333332</v>
      </c>
      <c r="L100" s="8">
        <f>VLOOKUP(master[[#This Row],[log_id]],distinctLogId[[log_id]:[percent_value1]],12,FALSE)</f>
        <v>0.6484375</v>
      </c>
      <c r="M100" s="8">
        <f>VLOOKUP(master[[#This Row],[log_id]],distinctLogId[[log_id]:[percent_value2]],13,FALSE)</f>
        <v>0.34375</v>
      </c>
      <c r="N100" s="8">
        <f>VLOOKUP(master[[#This Row],[log_id]],distinctLogId[[log_id]:[percent_value3]],14,FALSE)</f>
        <v>0.04</v>
      </c>
      <c r="S100" t="b">
        <f>VLOOKUP(F100,distinctIds[[id]:[continuous_tracking]],8,FALSE)</f>
        <v>0</v>
      </c>
    </row>
    <row r="101" spans="1:19" x14ac:dyDescent="0.25">
      <c r="A101">
        <v>11469011467</v>
      </c>
      <c r="D101">
        <v>11469011467</v>
      </c>
      <c r="E101">
        <f>VLOOKUP(master[[#This Row],[distinct logIds]],distinctLogId[log_id],1,FALSE)</f>
        <v>11469011467</v>
      </c>
      <c r="F101">
        <f>VLOOKUP(master[[#This Row],[log_id]],distinctLogId[[log_id]:[id]],2,FALSE)</f>
        <v>3977333714</v>
      </c>
      <c r="G101" s="2">
        <f>VLOOKUP(master[[#This Row],[log_id]],distinctLogId[[log_id]:[activity_day]],3,FALSE)</f>
        <v>42482</v>
      </c>
      <c r="H101" s="1">
        <f>WEEKDAY(master[[#This Row],[activity_day]],2)</f>
        <v>5</v>
      </c>
      <c r="I101" s="9" t="str">
        <f>VLOOKUP(master[[#This Row],[log_id]],distinctLogId[[log_id]:[start_day]],5,FALSE)</f>
        <v>Friday</v>
      </c>
      <c r="J101">
        <f>VLOOKUP(master[[#This Row],[log_id]],distinctLogId[[log_id]:[day_num]],4,FALSE)</f>
        <v>6</v>
      </c>
      <c r="K101">
        <f>VLOOKUP(master[[#This Row],[log_id]],distinctLogId[[log_id]:[hrs_sleep]],10,FALSE)</f>
        <v>7.9333333333333336</v>
      </c>
      <c r="L101" s="8">
        <f>VLOOKUP(master[[#This Row],[log_id]],distinctLogId[[log_id]:[percent_value1]],12,FALSE)</f>
        <v>0.745798319327731</v>
      </c>
      <c r="M101" s="8">
        <f>VLOOKUP(master[[#This Row],[log_id]],distinctLogId[[log_id]:[percent_value2]],13,FALSE)</f>
        <v>0.25210084033613445</v>
      </c>
      <c r="N101" s="8">
        <f>VLOOKUP(master[[#This Row],[log_id]],distinctLogId[[log_id]:[percent_value3]],14,FALSE)</f>
        <v>0.01</v>
      </c>
      <c r="S101" t="b">
        <f>VLOOKUP(F101,distinctIds[[id]:[continuous_tracking]],8,FALSE)</f>
        <v>0</v>
      </c>
    </row>
    <row r="102" spans="1:19" x14ac:dyDescent="0.25">
      <c r="A102">
        <v>11469011468</v>
      </c>
      <c r="D102">
        <v>11469011468</v>
      </c>
      <c r="E102">
        <f>VLOOKUP(master[[#This Row],[distinct logIds]],distinctLogId[log_id],1,FALSE)</f>
        <v>11469011468</v>
      </c>
      <c r="F102">
        <f>VLOOKUP(master[[#This Row],[log_id]],distinctLogId[[log_id]:[id]],2,FALSE)</f>
        <v>3977333714</v>
      </c>
      <c r="G102" s="2">
        <f>VLOOKUP(master[[#This Row],[log_id]],distinctLogId[[log_id]:[activity_day]],3,FALSE)</f>
        <v>42483</v>
      </c>
      <c r="H102" s="1">
        <f>WEEKDAY(master[[#This Row],[activity_day]],2)</f>
        <v>6</v>
      </c>
      <c r="I102" s="9" t="str">
        <f>VLOOKUP(master[[#This Row],[log_id]],distinctLogId[[log_id]:[start_day]],5,FALSE)</f>
        <v>Saturday</v>
      </c>
      <c r="J102">
        <f>VLOOKUP(master[[#This Row],[log_id]],distinctLogId[[log_id]:[day_num]],4,FALSE)</f>
        <v>7</v>
      </c>
      <c r="K102">
        <f>VLOOKUP(master[[#This Row],[log_id]],distinctLogId[[log_id]:[hrs_sleep]],10,FALSE)</f>
        <v>6.2</v>
      </c>
      <c r="L102" s="8">
        <f>VLOOKUP(master[[#This Row],[log_id]],distinctLogId[[log_id]:[percent_value1]],12,FALSE)</f>
        <v>0.63172043010752688</v>
      </c>
      <c r="M102" s="8">
        <f>VLOOKUP(master[[#This Row],[log_id]],distinctLogId[[log_id]:[percent_value2]],13,FALSE)</f>
        <v>0.36559139784946237</v>
      </c>
      <c r="N102" s="8">
        <f>VLOOKUP(master[[#This Row],[log_id]],distinctLogId[[log_id]:[percent_value3]],14,FALSE)</f>
        <v>0.01</v>
      </c>
      <c r="S102" t="b">
        <f>VLOOKUP(F102,distinctIds[[id]:[continuous_tracking]],8,FALSE)</f>
        <v>0</v>
      </c>
    </row>
    <row r="103" spans="1:19" x14ac:dyDescent="0.25">
      <c r="A103">
        <v>11472659114</v>
      </c>
      <c r="D103">
        <v>11472659114</v>
      </c>
      <c r="E103">
        <f>VLOOKUP(master[[#This Row],[distinct logIds]],distinctLogId[log_id],1,FALSE)</f>
        <v>11472659114</v>
      </c>
      <c r="F103">
        <f>VLOOKUP(master[[#This Row],[log_id]],distinctLogId[[log_id]:[id]],2,FALSE)</f>
        <v>3977333714</v>
      </c>
      <c r="G103" s="2">
        <f>VLOOKUP(master[[#This Row],[log_id]],distinctLogId[[log_id]:[activity_day]],3,FALSE)</f>
        <v>42484</v>
      </c>
      <c r="H103" s="1">
        <f>WEEKDAY(master[[#This Row],[activity_day]],2)</f>
        <v>7</v>
      </c>
      <c r="I103" s="9" t="str">
        <f>VLOOKUP(master[[#This Row],[log_id]],distinctLogId[[log_id]:[start_day]],5,FALSE)</f>
        <v>Sunday</v>
      </c>
      <c r="J103">
        <f>VLOOKUP(master[[#This Row],[log_id]],distinctLogId[[log_id]:[day_num]],4,FALSE)</f>
        <v>1</v>
      </c>
      <c r="K103">
        <f>VLOOKUP(master[[#This Row],[log_id]],distinctLogId[[log_id]:[hrs_sleep]],10,FALSE)</f>
        <v>8.7666666666666675</v>
      </c>
      <c r="L103" s="8">
        <f>VLOOKUP(master[[#This Row],[log_id]],distinctLogId[[log_id]:[percent_value1]],12,FALSE)</f>
        <v>0.58935361216730042</v>
      </c>
      <c r="M103" s="8">
        <f>VLOOKUP(master[[#This Row],[log_id]],distinctLogId[[log_id]:[percent_value2]],13,FALSE)</f>
        <v>0.40684410646387831</v>
      </c>
      <c r="N103" s="8">
        <f>VLOOKUP(master[[#This Row],[log_id]],distinctLogId[[log_id]:[percent_value3]],14,FALSE)</f>
        <v>0.02</v>
      </c>
      <c r="S103" t="b">
        <f>VLOOKUP(F103,distinctIds[[id]:[continuous_tracking]],8,FALSE)</f>
        <v>0</v>
      </c>
    </row>
    <row r="104" spans="1:19" x14ac:dyDescent="0.25">
      <c r="A104">
        <v>11485514676</v>
      </c>
      <c r="D104">
        <v>11485514676</v>
      </c>
      <c r="E104">
        <f>VLOOKUP(master[[#This Row],[distinct logIds]],distinctLogId[log_id],1,FALSE)</f>
        <v>11485514676</v>
      </c>
      <c r="F104">
        <f>VLOOKUP(master[[#This Row],[log_id]],distinctLogId[[log_id]:[id]],2,FALSE)</f>
        <v>3977333714</v>
      </c>
      <c r="G104" s="2">
        <f>VLOOKUP(master[[#This Row],[log_id]],distinctLogId[[log_id]:[activity_day]],3,FALSE)</f>
        <v>42485</v>
      </c>
      <c r="H104" s="1">
        <f>WEEKDAY(master[[#This Row],[activity_day]],2)</f>
        <v>1</v>
      </c>
      <c r="I104" s="9" t="str">
        <f>VLOOKUP(master[[#This Row],[log_id]],distinctLogId[[log_id]:[start_day]],5,FALSE)</f>
        <v>Monday</v>
      </c>
      <c r="J104">
        <f>VLOOKUP(master[[#This Row],[log_id]],distinctLogId[[log_id]:[day_num]],4,FALSE)</f>
        <v>2</v>
      </c>
      <c r="K104">
        <f>VLOOKUP(master[[#This Row],[log_id]],distinctLogId[[log_id]:[hrs_sleep]],10,FALSE)</f>
        <v>7.7833333333333332</v>
      </c>
      <c r="L104" s="8">
        <f>VLOOKUP(master[[#This Row],[log_id]],distinctLogId[[log_id]:[percent_value1]],12,FALSE)</f>
        <v>0.56102783725910066</v>
      </c>
      <c r="M104" s="8">
        <f>VLOOKUP(master[[#This Row],[log_id]],distinctLogId[[log_id]:[percent_value2]],13,FALSE)</f>
        <v>0.43040685224839398</v>
      </c>
      <c r="N104" s="8">
        <f>VLOOKUP(master[[#This Row],[log_id]],distinctLogId[[log_id]:[percent_value3]],14,FALSE)</f>
        <v>0.04</v>
      </c>
      <c r="S104" t="b">
        <f>VLOOKUP(F104,distinctIds[[id]:[continuous_tracking]],8,FALSE)</f>
        <v>0</v>
      </c>
    </row>
    <row r="105" spans="1:19" x14ac:dyDescent="0.25">
      <c r="A105">
        <v>11498178822</v>
      </c>
      <c r="D105">
        <v>11498178822</v>
      </c>
      <c r="E105">
        <f>VLOOKUP(master[[#This Row],[distinct logIds]],distinctLogId[log_id],1,FALSE)</f>
        <v>11498178822</v>
      </c>
      <c r="F105">
        <f>VLOOKUP(master[[#This Row],[log_id]],distinctLogId[[log_id]:[id]],2,FALSE)</f>
        <v>3977333714</v>
      </c>
      <c r="G105" s="2">
        <f>VLOOKUP(master[[#This Row],[log_id]],distinctLogId[[log_id]:[activity_day]],3,FALSE)</f>
        <v>42486</v>
      </c>
      <c r="H105" s="1">
        <f>WEEKDAY(master[[#This Row],[activity_day]],2)</f>
        <v>2</v>
      </c>
      <c r="I105" s="9" t="str">
        <f>VLOOKUP(master[[#This Row],[log_id]],distinctLogId[[log_id]:[start_day]],5,FALSE)</f>
        <v>Tuesday</v>
      </c>
      <c r="J105">
        <f>VLOOKUP(master[[#This Row],[log_id]],distinctLogId[[log_id]:[day_num]],4,FALSE)</f>
        <v>3</v>
      </c>
      <c r="K105">
        <f>VLOOKUP(master[[#This Row],[log_id]],distinctLogId[[log_id]:[hrs_sleep]],10,FALSE)</f>
        <v>6.1833333333333336</v>
      </c>
      <c r="L105" s="8">
        <f>VLOOKUP(master[[#This Row],[log_id]],distinctLogId[[log_id]:[percent_value1]],12,FALSE)</f>
        <v>0.67385444743935308</v>
      </c>
      <c r="M105" s="8">
        <f>VLOOKUP(master[[#This Row],[log_id]],distinctLogId[[log_id]:[percent_value2]],13,FALSE)</f>
        <v>0.32075471698113206</v>
      </c>
      <c r="N105" s="8">
        <f>VLOOKUP(master[[#This Row],[log_id]],distinctLogId[[log_id]:[percent_value3]],14,FALSE)</f>
        <v>0.02</v>
      </c>
      <c r="S105" t="b">
        <f>VLOOKUP(F105,distinctIds[[id]:[continuous_tracking]],8,FALSE)</f>
        <v>0</v>
      </c>
    </row>
    <row r="106" spans="1:19" x14ac:dyDescent="0.25">
      <c r="A106">
        <v>11498330023</v>
      </c>
      <c r="D106">
        <v>11498330023</v>
      </c>
      <c r="E106">
        <f>VLOOKUP(master[[#This Row],[distinct logIds]],distinctLogId[log_id],1,FALSE)</f>
        <v>11498330023</v>
      </c>
      <c r="F106">
        <f>VLOOKUP(master[[#This Row],[log_id]],distinctLogId[[log_id]:[id]],2,FALSE)</f>
        <v>3977333714</v>
      </c>
      <c r="G106" s="2">
        <f>VLOOKUP(master[[#This Row],[log_id]],distinctLogId[[log_id]:[activity_day]],3,FALSE)</f>
        <v>42487</v>
      </c>
      <c r="H106" s="1">
        <f>WEEKDAY(master[[#This Row],[activity_day]],2)</f>
        <v>3</v>
      </c>
      <c r="I106" s="9" t="str">
        <f>VLOOKUP(master[[#This Row],[log_id]],distinctLogId[[log_id]:[start_day]],5,FALSE)</f>
        <v>Wednesday</v>
      </c>
      <c r="J106">
        <f>VLOOKUP(master[[#This Row],[log_id]],distinctLogId[[log_id]:[day_num]],4,FALSE)</f>
        <v>4</v>
      </c>
      <c r="K106">
        <f>VLOOKUP(master[[#This Row],[log_id]],distinctLogId[[log_id]:[hrs_sleep]],10,FALSE)</f>
        <v>9</v>
      </c>
      <c r="L106" s="8">
        <f>VLOOKUP(master[[#This Row],[log_id]],distinctLogId[[log_id]:[percent_value1]],12,FALSE)</f>
        <v>0.64629629629629626</v>
      </c>
      <c r="M106" s="8">
        <f>VLOOKUP(master[[#This Row],[log_id]],distinctLogId[[log_id]:[percent_value2]],13,FALSE)</f>
        <v>0.34444444444444444</v>
      </c>
      <c r="N106" s="8">
        <f>VLOOKUP(master[[#This Row],[log_id]],distinctLogId[[log_id]:[percent_value3]],14,FALSE)</f>
        <v>0.05</v>
      </c>
      <c r="S106" t="b">
        <f>VLOOKUP(F106,distinctIds[[id]:[continuous_tracking]],8,FALSE)</f>
        <v>0</v>
      </c>
    </row>
    <row r="107" spans="1:19" x14ac:dyDescent="0.25">
      <c r="A107">
        <v>11514103969</v>
      </c>
      <c r="D107">
        <v>11514103969</v>
      </c>
      <c r="E107">
        <f>VLOOKUP(master[[#This Row],[distinct logIds]],distinctLogId[log_id],1,FALSE)</f>
        <v>11514103969</v>
      </c>
      <c r="F107">
        <f>VLOOKUP(master[[#This Row],[log_id]],distinctLogId[[log_id]:[id]],2,FALSE)</f>
        <v>3977333714</v>
      </c>
      <c r="G107" s="2">
        <f>VLOOKUP(master[[#This Row],[log_id]],distinctLogId[[log_id]:[activity_day]],3,FALSE)</f>
        <v>42488</v>
      </c>
      <c r="H107" s="1">
        <f>WEEKDAY(master[[#This Row],[activity_day]],2)</f>
        <v>4</v>
      </c>
      <c r="I107" s="9" t="str">
        <f>VLOOKUP(master[[#This Row],[log_id]],distinctLogId[[log_id]:[start_day]],5,FALSE)</f>
        <v>Thursday</v>
      </c>
      <c r="J107">
        <f>VLOOKUP(master[[#This Row],[log_id]],distinctLogId[[log_id]:[day_num]],4,FALSE)</f>
        <v>5</v>
      </c>
      <c r="K107">
        <f>VLOOKUP(master[[#This Row],[log_id]],distinctLogId[[log_id]:[hrs_sleep]],10,FALSE)</f>
        <v>7.05</v>
      </c>
      <c r="L107" s="8">
        <f>VLOOKUP(master[[#This Row],[log_id]],distinctLogId[[log_id]:[percent_value1]],12,FALSE)</f>
        <v>0.61702127659574468</v>
      </c>
      <c r="M107" s="8">
        <f>VLOOKUP(master[[#This Row],[log_id]],distinctLogId[[log_id]:[percent_value2]],13,FALSE)</f>
        <v>0.3664302600472813</v>
      </c>
      <c r="N107" s="8">
        <f>VLOOKUP(master[[#This Row],[log_id]],distinctLogId[[log_id]:[percent_value3]],14,FALSE)</f>
        <v>7.0000000000000007E-2</v>
      </c>
      <c r="S107" t="b">
        <f>VLOOKUP(F107,distinctIds[[id]:[continuous_tracking]],8,FALSE)</f>
        <v>0</v>
      </c>
    </row>
    <row r="108" spans="1:19" x14ac:dyDescent="0.25">
      <c r="A108">
        <v>11514103970</v>
      </c>
      <c r="D108">
        <v>11514103970</v>
      </c>
      <c r="E108">
        <f>VLOOKUP(master[[#This Row],[distinct logIds]],distinctLogId[log_id],1,FALSE)</f>
        <v>11514103970</v>
      </c>
      <c r="F108">
        <f>VLOOKUP(master[[#This Row],[log_id]],distinctLogId[[log_id]:[id]],2,FALSE)</f>
        <v>3977333714</v>
      </c>
      <c r="G108" s="2">
        <f>VLOOKUP(master[[#This Row],[log_id]],distinctLogId[[log_id]:[activity_day]],3,FALSE)</f>
        <v>42489</v>
      </c>
      <c r="H108" s="1">
        <f>WEEKDAY(master[[#This Row],[activity_day]],2)</f>
        <v>5</v>
      </c>
      <c r="I108" s="9" t="str">
        <f>VLOOKUP(master[[#This Row],[log_id]],distinctLogId[[log_id]:[start_day]],5,FALSE)</f>
        <v>Friday</v>
      </c>
      <c r="J108">
        <f>VLOOKUP(master[[#This Row],[log_id]],distinctLogId[[log_id]:[day_num]],4,FALSE)</f>
        <v>6</v>
      </c>
      <c r="K108">
        <f>VLOOKUP(master[[#This Row],[log_id]],distinctLogId[[log_id]:[hrs_sleep]],10,FALSE)</f>
        <v>7.9666666666666668</v>
      </c>
      <c r="L108" s="8">
        <f>VLOOKUP(master[[#This Row],[log_id]],distinctLogId[[log_id]:[percent_value1]],12,FALSE)</f>
        <v>0.69665271966527198</v>
      </c>
      <c r="M108" s="8">
        <f>VLOOKUP(master[[#This Row],[log_id]],distinctLogId[[log_id]:[percent_value2]],13,FALSE)</f>
        <v>0.30334728033472802</v>
      </c>
      <c r="N108" s="8">
        <f>VLOOKUP(master[[#This Row],[log_id]],distinctLogId[[log_id]:[percent_value3]],14,FALSE)</f>
        <v>0</v>
      </c>
      <c r="S108" t="b">
        <f>VLOOKUP(F108,distinctIds[[id]:[continuous_tracking]],8,FALSE)</f>
        <v>0</v>
      </c>
    </row>
    <row r="109" spans="1:19" x14ac:dyDescent="0.25">
      <c r="A109">
        <v>11519611316</v>
      </c>
      <c r="D109">
        <v>11519611316</v>
      </c>
      <c r="E109">
        <f>VLOOKUP(master[[#This Row],[distinct logIds]],distinctLogId[log_id],1,FALSE)</f>
        <v>11519611316</v>
      </c>
      <c r="F109">
        <f>VLOOKUP(master[[#This Row],[log_id]],distinctLogId[[log_id]:[id]],2,FALSE)</f>
        <v>3977333714</v>
      </c>
      <c r="G109" s="2">
        <f>VLOOKUP(master[[#This Row],[log_id]],distinctLogId[[log_id]:[activity_day]],3,FALSE)</f>
        <v>42490</v>
      </c>
      <c r="H109" s="1">
        <f>WEEKDAY(master[[#This Row],[activity_day]],2)</f>
        <v>6</v>
      </c>
      <c r="I109" s="9" t="str">
        <f>VLOOKUP(master[[#This Row],[log_id]],distinctLogId[[log_id]:[start_day]],5,FALSE)</f>
        <v>Saturday</v>
      </c>
      <c r="J109">
        <f>VLOOKUP(master[[#This Row],[log_id]],distinctLogId[[log_id]:[day_num]],4,FALSE)</f>
        <v>7</v>
      </c>
      <c r="K109">
        <f>VLOOKUP(master[[#This Row],[log_id]],distinctLogId[[log_id]:[hrs_sleep]],10,FALSE)</f>
        <v>6.3666666666666663</v>
      </c>
      <c r="L109" s="8">
        <f>VLOOKUP(master[[#This Row],[log_id]],distinctLogId[[log_id]:[percent_value1]],12,FALSE)</f>
        <v>0.62041884816753923</v>
      </c>
      <c r="M109" s="8">
        <f>VLOOKUP(master[[#This Row],[log_id]],distinctLogId[[log_id]:[percent_value2]],13,FALSE)</f>
        <v>0.37696335078534032</v>
      </c>
      <c r="N109" s="8">
        <f>VLOOKUP(master[[#This Row],[log_id]],distinctLogId[[log_id]:[percent_value3]],14,FALSE)</f>
        <v>0.01</v>
      </c>
      <c r="S109" t="b">
        <f>VLOOKUP(F109,distinctIds[[id]:[continuous_tracking]],8,FALSE)</f>
        <v>0</v>
      </c>
    </row>
    <row r="110" spans="1:19" x14ac:dyDescent="0.25">
      <c r="A110">
        <v>11527687449</v>
      </c>
      <c r="D110">
        <v>11527687449</v>
      </c>
      <c r="E110">
        <f>VLOOKUP(master[[#This Row],[distinct logIds]],distinctLogId[log_id],1,FALSE)</f>
        <v>11527687449</v>
      </c>
      <c r="F110">
        <f>VLOOKUP(master[[#This Row],[log_id]],distinctLogId[[log_id]:[id]],2,FALSE)</f>
        <v>3977333714</v>
      </c>
      <c r="G110" s="2">
        <f>VLOOKUP(master[[#This Row],[log_id]],distinctLogId[[log_id]:[activity_day]],3,FALSE)</f>
        <v>42490</v>
      </c>
      <c r="H110" s="1">
        <f>WEEKDAY(master[[#This Row],[activity_day]],2)</f>
        <v>6</v>
      </c>
      <c r="I110" s="9" t="str">
        <f>VLOOKUP(master[[#This Row],[log_id]],distinctLogId[[log_id]:[start_day]],5,FALSE)</f>
        <v>Saturday</v>
      </c>
      <c r="J110">
        <f>VLOOKUP(master[[#This Row],[log_id]],distinctLogId[[log_id]:[day_num]],4,FALSE)</f>
        <v>7</v>
      </c>
      <c r="K110">
        <f>VLOOKUP(master[[#This Row],[log_id]],distinctLogId[[log_id]:[hrs_sleep]],10,FALSE)</f>
        <v>10.433333333333334</v>
      </c>
      <c r="L110" s="8">
        <f>VLOOKUP(master[[#This Row],[log_id]],distinctLogId[[log_id]:[percent_value1]],12,FALSE)</f>
        <v>0.61182108626198084</v>
      </c>
      <c r="M110" s="8">
        <f>VLOOKUP(master[[#This Row],[log_id]],distinctLogId[[log_id]:[percent_value2]],13,FALSE)</f>
        <v>0.37380191693290737</v>
      </c>
      <c r="N110" s="8">
        <f>VLOOKUP(master[[#This Row],[log_id]],distinctLogId[[log_id]:[percent_value3]],14,FALSE)</f>
        <v>0.09</v>
      </c>
      <c r="S110" t="b">
        <f>VLOOKUP(F110,distinctIds[[id]:[continuous_tracking]],8,FALSE)</f>
        <v>0</v>
      </c>
    </row>
    <row r="111" spans="1:19" x14ac:dyDescent="0.25">
      <c r="A111">
        <v>11534635322</v>
      </c>
      <c r="D111">
        <v>11534635322</v>
      </c>
      <c r="E111">
        <f>VLOOKUP(master[[#This Row],[distinct logIds]],distinctLogId[log_id],1,FALSE)</f>
        <v>11534635322</v>
      </c>
      <c r="F111">
        <f>VLOOKUP(master[[#This Row],[log_id]],distinctLogId[[log_id]:[id]],2,FALSE)</f>
        <v>3977333714</v>
      </c>
      <c r="G111" s="2">
        <f>VLOOKUP(master[[#This Row],[log_id]],distinctLogId[[log_id]:[activity_day]],3,FALSE)</f>
        <v>42492</v>
      </c>
      <c r="H111" s="1">
        <f>WEEKDAY(master[[#This Row],[activity_day]],2)</f>
        <v>1</v>
      </c>
      <c r="I111" s="9" t="str">
        <f>VLOOKUP(master[[#This Row],[log_id]],distinctLogId[[log_id]:[start_day]],5,FALSE)</f>
        <v>Monday</v>
      </c>
      <c r="J111">
        <f>VLOOKUP(master[[#This Row],[log_id]],distinctLogId[[log_id]:[day_num]],4,FALSE)</f>
        <v>2</v>
      </c>
      <c r="K111">
        <f>VLOOKUP(master[[#This Row],[log_id]],distinctLogId[[log_id]:[hrs_sleep]],10,FALSE)</f>
        <v>6.4</v>
      </c>
      <c r="L111" s="8">
        <f>VLOOKUP(master[[#This Row],[log_id]],distinctLogId[[log_id]:[percent_value1]],12,FALSE)</f>
        <v>0.59895833333333337</v>
      </c>
      <c r="M111" s="8">
        <f>VLOOKUP(master[[#This Row],[log_id]],distinctLogId[[log_id]:[percent_value2]],13,FALSE)</f>
        <v>0.38020833333333326</v>
      </c>
      <c r="N111" s="8">
        <f>VLOOKUP(master[[#This Row],[log_id]],distinctLogId[[log_id]:[percent_value3]],14,FALSE)</f>
        <v>0.08</v>
      </c>
      <c r="S111" t="b">
        <f>VLOOKUP(F111,distinctIds[[id]:[continuous_tracking]],8,FALSE)</f>
        <v>0</v>
      </c>
    </row>
    <row r="112" spans="1:19" x14ac:dyDescent="0.25">
      <c r="A112">
        <v>11547934264</v>
      </c>
      <c r="D112">
        <v>11547934264</v>
      </c>
      <c r="E112">
        <f>VLOOKUP(master[[#This Row],[distinct logIds]],distinctLogId[log_id],1,FALSE)</f>
        <v>11547934264</v>
      </c>
      <c r="F112">
        <f>VLOOKUP(master[[#This Row],[log_id]],distinctLogId[[log_id]:[id]],2,FALSE)</f>
        <v>3977333714</v>
      </c>
      <c r="G112" s="2">
        <f>VLOOKUP(master[[#This Row],[log_id]],distinctLogId[[log_id]:[activity_day]],3,FALSE)</f>
        <v>42493</v>
      </c>
      <c r="H112" s="1">
        <f>WEEKDAY(master[[#This Row],[activity_day]],2)</f>
        <v>2</v>
      </c>
      <c r="I112" s="9" t="str">
        <f>VLOOKUP(master[[#This Row],[log_id]],distinctLogId[[log_id]:[start_day]],5,FALSE)</f>
        <v>Tuesday</v>
      </c>
      <c r="J112">
        <f>VLOOKUP(master[[#This Row],[log_id]],distinctLogId[[log_id]:[day_num]],4,FALSE)</f>
        <v>3</v>
      </c>
      <c r="K112">
        <f>VLOOKUP(master[[#This Row],[log_id]],distinctLogId[[log_id]:[hrs_sleep]],10,FALSE)</f>
        <v>8.3333333333333339</v>
      </c>
      <c r="L112" s="8">
        <f>VLOOKUP(master[[#This Row],[log_id]],distinctLogId[[log_id]:[percent_value1]],12,FALSE)</f>
        <v>0.58399999999999996</v>
      </c>
      <c r="M112" s="8">
        <f>VLOOKUP(master[[#This Row],[log_id]],distinctLogId[[log_id]:[percent_value2]],13,FALSE)</f>
        <v>0.4</v>
      </c>
      <c r="N112" s="8">
        <f>VLOOKUP(master[[#This Row],[log_id]],distinctLogId[[log_id]:[percent_value3]],14,FALSE)</f>
        <v>0.08</v>
      </c>
      <c r="S112" t="b">
        <f>VLOOKUP(F112,distinctIds[[id]:[continuous_tracking]],8,FALSE)</f>
        <v>0</v>
      </c>
    </row>
    <row r="113" spans="1:20" x14ac:dyDescent="0.25">
      <c r="A113">
        <v>11552949524</v>
      </c>
      <c r="D113">
        <v>11552949524</v>
      </c>
      <c r="E113">
        <f>VLOOKUP(master[[#This Row],[distinct logIds]],distinctLogId[log_id],1,FALSE)</f>
        <v>11552949524</v>
      </c>
      <c r="F113">
        <f>VLOOKUP(master[[#This Row],[log_id]],distinctLogId[[log_id]:[id]],2,FALSE)</f>
        <v>3977333714</v>
      </c>
      <c r="G113" s="2">
        <f>VLOOKUP(master[[#This Row],[log_id]],distinctLogId[[log_id]:[activity_day]],3,FALSE)</f>
        <v>42494</v>
      </c>
      <c r="H113" s="1">
        <f>WEEKDAY(master[[#This Row],[activity_day]],2)</f>
        <v>3</v>
      </c>
      <c r="I113" s="9" t="str">
        <f>VLOOKUP(master[[#This Row],[log_id]],distinctLogId[[log_id]:[start_day]],5,FALSE)</f>
        <v>Wednesday</v>
      </c>
      <c r="J113">
        <f>VLOOKUP(master[[#This Row],[log_id]],distinctLogId[[log_id]:[day_num]],4,FALSE)</f>
        <v>4</v>
      </c>
      <c r="K113">
        <f>VLOOKUP(master[[#This Row],[log_id]],distinctLogId[[log_id]:[hrs_sleep]],10,FALSE)</f>
        <v>5.6</v>
      </c>
      <c r="L113" s="8">
        <f>VLOOKUP(master[[#This Row],[log_id]],distinctLogId[[log_id]:[percent_value1]],12,FALSE)</f>
        <v>0.6339285714285714</v>
      </c>
      <c r="M113" s="8">
        <f>VLOOKUP(master[[#This Row],[log_id]],distinctLogId[[log_id]:[percent_value2]],13,FALSE)</f>
        <v>0.35714285714285715</v>
      </c>
      <c r="N113" s="8">
        <f>VLOOKUP(master[[#This Row],[log_id]],distinctLogId[[log_id]:[percent_value3]],14,FALSE)</f>
        <v>0.03</v>
      </c>
      <c r="S113" t="b">
        <f>VLOOKUP(F113,distinctIds[[id]:[continuous_tracking]],8,FALSE)</f>
        <v>0</v>
      </c>
    </row>
    <row r="114" spans="1:20" x14ac:dyDescent="0.25">
      <c r="A114">
        <v>11576380691</v>
      </c>
      <c r="D114">
        <v>11576380691</v>
      </c>
      <c r="E114">
        <f>VLOOKUP(master[[#This Row],[distinct logIds]],distinctLogId[log_id],1,FALSE)</f>
        <v>11576380691</v>
      </c>
      <c r="F114">
        <f>VLOOKUP(master[[#This Row],[log_id]],distinctLogId[[log_id]:[id]],2,FALSE)</f>
        <v>3977333714</v>
      </c>
      <c r="G114" s="2">
        <f>VLOOKUP(master[[#This Row],[log_id]],distinctLogId[[log_id]:[activity_day]],3,FALSE)</f>
        <v>42495</v>
      </c>
      <c r="H114" s="1">
        <f>WEEKDAY(master[[#This Row],[activity_day]],2)</f>
        <v>4</v>
      </c>
      <c r="I114" s="9" t="str">
        <f>VLOOKUP(master[[#This Row],[log_id]],distinctLogId[[log_id]:[start_day]],5,FALSE)</f>
        <v>Thursday</v>
      </c>
      <c r="J114">
        <f>VLOOKUP(master[[#This Row],[log_id]],distinctLogId[[log_id]:[day_num]],4,FALSE)</f>
        <v>5</v>
      </c>
      <c r="K114">
        <f>VLOOKUP(master[[#This Row],[log_id]],distinctLogId[[log_id]:[hrs_sleep]],10,FALSE)</f>
        <v>8</v>
      </c>
      <c r="L114" s="8">
        <f>VLOOKUP(master[[#This Row],[log_id]],distinctLogId[[log_id]:[percent_value1]],12,FALSE)</f>
        <v>0.66249999999999998</v>
      </c>
      <c r="M114" s="8">
        <f>VLOOKUP(master[[#This Row],[log_id]],distinctLogId[[log_id]:[percent_value2]],13,FALSE)</f>
        <v>0.33333333333333331</v>
      </c>
      <c r="N114" s="8">
        <f>VLOOKUP(master[[#This Row],[log_id]],distinctLogId[[log_id]:[percent_value3]],14,FALSE)</f>
        <v>0.02</v>
      </c>
      <c r="S114" t="b">
        <f>VLOOKUP(F114,distinctIds[[id]:[continuous_tracking]],8,FALSE)</f>
        <v>0</v>
      </c>
    </row>
    <row r="115" spans="1:20" x14ac:dyDescent="0.25">
      <c r="A115">
        <v>11576380692</v>
      </c>
      <c r="D115">
        <v>11576380692</v>
      </c>
      <c r="E115">
        <f>VLOOKUP(master[[#This Row],[distinct logIds]],distinctLogId[log_id],1,FALSE)</f>
        <v>11576380692</v>
      </c>
      <c r="F115">
        <f>VLOOKUP(master[[#This Row],[log_id]],distinctLogId[[log_id]:[id]],2,FALSE)</f>
        <v>3977333714</v>
      </c>
      <c r="G115" s="2">
        <f>VLOOKUP(master[[#This Row],[log_id]],distinctLogId[[log_id]:[activity_day]],3,FALSE)</f>
        <v>42496</v>
      </c>
      <c r="H115" s="1">
        <f>WEEKDAY(master[[#This Row],[activity_day]],2)</f>
        <v>5</v>
      </c>
      <c r="I115" s="9" t="str">
        <f>VLOOKUP(master[[#This Row],[log_id]],distinctLogId[[log_id]:[start_day]],5,FALSE)</f>
        <v>Friday</v>
      </c>
      <c r="J115">
        <f>VLOOKUP(master[[#This Row],[log_id]],distinctLogId[[log_id]:[day_num]],4,FALSE)</f>
        <v>6</v>
      </c>
      <c r="K115">
        <f>VLOOKUP(master[[#This Row],[log_id]],distinctLogId[[log_id]:[hrs_sleep]],10,FALSE)</f>
        <v>8.5333333333333332</v>
      </c>
      <c r="L115" s="8">
        <f>VLOOKUP(master[[#This Row],[log_id]],distinctLogId[[log_id]:[percent_value1]],12,FALSE)</f>
        <v>0.630859375</v>
      </c>
      <c r="M115" s="8">
        <f>VLOOKUP(master[[#This Row],[log_id]],distinctLogId[[log_id]:[percent_value2]],13,FALSE)</f>
        <v>0.357421875</v>
      </c>
      <c r="N115" s="8">
        <f>VLOOKUP(master[[#This Row],[log_id]],distinctLogId[[log_id]:[percent_value3]],14,FALSE)</f>
        <v>0.06</v>
      </c>
      <c r="S115" t="b">
        <f>VLOOKUP(F115,distinctIds[[id]:[continuous_tracking]],8,FALSE)</f>
        <v>0</v>
      </c>
    </row>
    <row r="116" spans="1:20" x14ac:dyDescent="0.25">
      <c r="A116">
        <v>11576380694</v>
      </c>
      <c r="D116">
        <v>11576380694</v>
      </c>
      <c r="E116">
        <f>VLOOKUP(master[[#This Row],[distinct logIds]],distinctLogId[log_id],1,FALSE)</f>
        <v>11576380694</v>
      </c>
      <c r="F116">
        <f>VLOOKUP(master[[#This Row],[log_id]],distinctLogId[[log_id]:[id]],2,FALSE)</f>
        <v>3977333714</v>
      </c>
      <c r="G116" s="2">
        <f>VLOOKUP(master[[#This Row],[log_id]],distinctLogId[[log_id]:[activity_day]],3,FALSE)</f>
        <v>42497</v>
      </c>
      <c r="H116" s="1">
        <f>WEEKDAY(master[[#This Row],[activity_day]],2)</f>
        <v>6</v>
      </c>
      <c r="I116" s="9" t="str">
        <f>VLOOKUP(master[[#This Row],[log_id]],distinctLogId[[log_id]:[start_day]],5,FALSE)</f>
        <v>Saturday</v>
      </c>
      <c r="J116">
        <f>VLOOKUP(master[[#This Row],[log_id]],distinctLogId[[log_id]:[day_num]],4,FALSE)</f>
        <v>7</v>
      </c>
      <c r="K116">
        <f>VLOOKUP(master[[#This Row],[log_id]],distinctLogId[[log_id]:[hrs_sleep]],10,FALSE)</f>
        <v>7.3833333333333337</v>
      </c>
      <c r="L116" s="8">
        <f>VLOOKUP(master[[#This Row],[log_id]],distinctLogId[[log_id]:[percent_value1]],12,FALSE)</f>
        <v>0.53498871331828446</v>
      </c>
      <c r="M116" s="8">
        <f>VLOOKUP(master[[#This Row],[log_id]],distinctLogId[[log_id]:[percent_value2]],13,FALSE)</f>
        <v>0.46275395033860051</v>
      </c>
      <c r="N116" s="8">
        <f>VLOOKUP(master[[#This Row],[log_id]],distinctLogId[[log_id]:[percent_value3]],14,FALSE)</f>
        <v>0.01</v>
      </c>
      <c r="S116" t="b">
        <f>VLOOKUP(F116,distinctIds[[id]:[continuous_tracking]],8,FALSE)</f>
        <v>0</v>
      </c>
    </row>
    <row r="117" spans="1:20" x14ac:dyDescent="0.25">
      <c r="A117">
        <v>11583910495</v>
      </c>
      <c r="D117">
        <v>11583910495</v>
      </c>
      <c r="E117">
        <f>VLOOKUP(master[[#This Row],[distinct logIds]],distinctLogId[log_id],1,FALSE)</f>
        <v>11583910495</v>
      </c>
      <c r="F117">
        <f>VLOOKUP(master[[#This Row],[log_id]],distinctLogId[[log_id]:[id]],2,FALSE)</f>
        <v>3977333714</v>
      </c>
      <c r="G117" s="2">
        <f>VLOOKUP(master[[#This Row],[log_id]],distinctLogId[[log_id]:[activity_day]],3,FALSE)</f>
        <v>42498</v>
      </c>
      <c r="H117" s="1">
        <f>WEEKDAY(master[[#This Row],[activity_day]],2)</f>
        <v>7</v>
      </c>
      <c r="I117" s="9" t="str">
        <f>VLOOKUP(master[[#This Row],[log_id]],distinctLogId[[log_id]:[start_day]],5,FALSE)</f>
        <v>Sunday</v>
      </c>
      <c r="J117">
        <f>VLOOKUP(master[[#This Row],[log_id]],distinctLogId[[log_id]:[day_num]],4,FALSE)</f>
        <v>1</v>
      </c>
      <c r="K117">
        <f>VLOOKUP(master[[#This Row],[log_id]],distinctLogId[[log_id]:[hrs_sleep]],10,FALSE)</f>
        <v>6.583333333333333</v>
      </c>
      <c r="L117" s="8">
        <f>VLOOKUP(master[[#This Row],[log_id]],distinctLogId[[log_id]:[percent_value1]],12,FALSE)</f>
        <v>0.63291139240506333</v>
      </c>
      <c r="M117" s="8">
        <f>VLOOKUP(master[[#This Row],[log_id]],distinctLogId[[log_id]:[percent_value2]],13,FALSE)</f>
        <v>0.36708860759493672</v>
      </c>
      <c r="N117" s="8">
        <f>VLOOKUP(master[[#This Row],[log_id]],distinctLogId[[log_id]:[percent_value3]],14,FALSE)</f>
        <v>0</v>
      </c>
      <c r="S117" t="b">
        <f>VLOOKUP(F117,distinctIds[[id]:[continuous_tracking]],8,FALSE)</f>
        <v>0</v>
      </c>
    </row>
    <row r="118" spans="1:20" x14ac:dyDescent="0.25">
      <c r="A118">
        <v>11583910496</v>
      </c>
      <c r="D118">
        <v>11583910496</v>
      </c>
      <c r="E118">
        <f>VLOOKUP(master[[#This Row],[distinct logIds]],distinctLogId[log_id],1,FALSE)</f>
        <v>11583910496</v>
      </c>
      <c r="F118">
        <f>VLOOKUP(master[[#This Row],[log_id]],distinctLogId[[log_id]:[id]],2,FALSE)</f>
        <v>3977333714</v>
      </c>
      <c r="G118" s="2">
        <f>VLOOKUP(master[[#This Row],[log_id]],distinctLogId[[log_id]:[activity_day]],3,FALSE)</f>
        <v>42498</v>
      </c>
      <c r="H118" s="1">
        <f>WEEKDAY(master[[#This Row],[activity_day]],2)</f>
        <v>7</v>
      </c>
      <c r="I118" s="9" t="str">
        <f>VLOOKUP(master[[#This Row],[log_id]],distinctLogId[[log_id]:[start_day]],5,FALSE)</f>
        <v>Sunday</v>
      </c>
      <c r="J118">
        <f>VLOOKUP(master[[#This Row],[log_id]],distinctLogId[[log_id]:[day_num]],4,FALSE)</f>
        <v>1</v>
      </c>
      <c r="K118">
        <f>VLOOKUP(master[[#This Row],[log_id]],distinctLogId[[log_id]:[hrs_sleep]],10,FALSE)</f>
        <v>1.0166666666666666</v>
      </c>
      <c r="L118" s="8">
        <f>VLOOKUP(master[[#This Row],[log_id]],distinctLogId[[log_id]:[percent_value1]],12,FALSE)</f>
        <v>0.14754098360655735</v>
      </c>
      <c r="M118" s="8">
        <f>VLOOKUP(master[[#This Row],[log_id]],distinctLogId[[log_id]:[percent_value2]],13,FALSE)</f>
        <v>0.85245901639344257</v>
      </c>
      <c r="N118" s="8">
        <f>VLOOKUP(master[[#This Row],[log_id]],distinctLogId[[log_id]:[percent_value3]],14,FALSE)</f>
        <v>0</v>
      </c>
      <c r="S118" t="b">
        <f>VLOOKUP(F118,distinctIds[[id]:[continuous_tracking]],8,FALSE)</f>
        <v>0</v>
      </c>
    </row>
    <row r="119" spans="1:20" x14ac:dyDescent="0.25">
      <c r="A119">
        <v>11597457268</v>
      </c>
      <c r="D119">
        <v>11597457268</v>
      </c>
      <c r="E119">
        <f>VLOOKUP(master[[#This Row],[distinct logIds]],distinctLogId[log_id],1,FALSE)</f>
        <v>11597457268</v>
      </c>
      <c r="F119">
        <f>VLOOKUP(master[[#This Row],[log_id]],distinctLogId[[log_id]:[id]],2,FALSE)</f>
        <v>3977333714</v>
      </c>
      <c r="G119" s="2">
        <f>VLOOKUP(master[[#This Row],[log_id]],distinctLogId[[log_id]:[activity_day]],3,FALSE)</f>
        <v>42500</v>
      </c>
      <c r="H119" s="1">
        <f>WEEKDAY(master[[#This Row],[activity_day]],2)</f>
        <v>2</v>
      </c>
      <c r="I119" s="9" t="str">
        <f>VLOOKUP(master[[#This Row],[log_id]],distinctLogId[[log_id]:[start_day]],5,FALSE)</f>
        <v>Tuesday</v>
      </c>
      <c r="J119">
        <f>VLOOKUP(master[[#This Row],[log_id]],distinctLogId[[log_id]:[day_num]],4,FALSE)</f>
        <v>3</v>
      </c>
      <c r="K119">
        <f>VLOOKUP(master[[#This Row],[log_id]],distinctLogId[[log_id]:[hrs_sleep]],10,FALSE)</f>
        <v>7.5333333333333332</v>
      </c>
      <c r="L119" s="8">
        <f>VLOOKUP(master[[#This Row],[log_id]],distinctLogId[[log_id]:[percent_value1]],12,FALSE)</f>
        <v>0.69026548672566368</v>
      </c>
      <c r="M119" s="8">
        <f>VLOOKUP(master[[#This Row],[log_id]],distinctLogId[[log_id]:[percent_value2]],13,FALSE)</f>
        <v>0.29867256637168144</v>
      </c>
      <c r="N119" s="8">
        <f>VLOOKUP(master[[#This Row],[log_id]],distinctLogId[[log_id]:[percent_value3]],14,FALSE)</f>
        <v>0.05</v>
      </c>
      <c r="S119" t="b">
        <f>VLOOKUP(F119,distinctIds[[id]:[continuous_tracking]],8,FALSE)</f>
        <v>0</v>
      </c>
    </row>
    <row r="120" spans="1:20" x14ac:dyDescent="0.25">
      <c r="A120">
        <v>11375838887</v>
      </c>
      <c r="D120">
        <v>11375838887</v>
      </c>
      <c r="E120">
        <f>VLOOKUP(master[[#This Row],[distinct logIds]],distinctLogId[log_id],1,FALSE)</f>
        <v>11375838887</v>
      </c>
      <c r="F120">
        <f>VLOOKUP(master[[#This Row],[log_id]],distinctLogId[[log_id]:[id]],2,FALSE)</f>
        <v>4020332650</v>
      </c>
      <c r="G120" s="2">
        <f>VLOOKUP(master[[#This Row],[log_id]],distinctLogId[[log_id]:[activity_day]],3,FALSE)</f>
        <v>42471</v>
      </c>
      <c r="H120" s="1">
        <f>WEEKDAY(master[[#This Row],[activity_day]],2)</f>
        <v>1</v>
      </c>
      <c r="I120" s="9" t="str">
        <f>VLOOKUP(master[[#This Row],[log_id]],distinctLogId[[log_id]:[start_day]],5,FALSE)</f>
        <v>Monday</v>
      </c>
      <c r="J120">
        <f>VLOOKUP(master[[#This Row],[log_id]],distinctLogId[[log_id]:[day_num]],4,FALSE)</f>
        <v>2</v>
      </c>
      <c r="K120">
        <f>VLOOKUP(master[[#This Row],[log_id]],distinctLogId[[log_id]:[hrs_sleep]],10,FALSE)</f>
        <v>9.0166666666666675</v>
      </c>
      <c r="L120" s="8">
        <f>VLOOKUP(master[[#This Row],[log_id]],distinctLogId[[log_id]:[percent_value1]],12,FALSE)</f>
        <v>0.92606284658040661</v>
      </c>
      <c r="M120" s="8">
        <f>VLOOKUP(master[[#This Row],[log_id]],distinctLogId[[log_id]:[percent_value2]],13,FALSE)</f>
        <v>6.0998151571164512E-2</v>
      </c>
      <c r="N120" s="8">
        <f>VLOOKUP(master[[#This Row],[log_id]],distinctLogId[[log_id]:[percent_value3]],14,FALSE)</f>
        <v>7.0000000000000007E-2</v>
      </c>
      <c r="O120">
        <f>VLOOKUP(F120,distinctIds[[id]:[range_trackingDays]],4,FALSE)</f>
        <v>29</v>
      </c>
      <c r="P120">
        <f>COUNTIFS(master[id],master[[#This Row],[id]],master[new_day_num],"&lt;6")</f>
        <v>6</v>
      </c>
      <c r="Q120">
        <f>COUNTIFS(master[id],master[[#This Row],[id]],master[new_day_num],"&gt;5")</f>
        <v>2</v>
      </c>
      <c r="R120">
        <f>COUNTIF(master[id],master[[#This Row],[id]])</f>
        <v>8</v>
      </c>
      <c r="S120" t="b">
        <f>VLOOKUP(F120,distinctIds[[id]:[continuous_tracking]],8,FALSE)</f>
        <v>0</v>
      </c>
      <c r="T120">
        <f>COUNTIFS(F:F,master[[#This Row],[id]],master!I:I,master[[#This Row],[start_day]])</f>
        <v>3</v>
      </c>
    </row>
    <row r="121" spans="1:20" x14ac:dyDescent="0.25">
      <c r="A121">
        <v>11409992504</v>
      </c>
      <c r="D121">
        <v>11409992504</v>
      </c>
      <c r="E121">
        <f>VLOOKUP(master[[#This Row],[distinct logIds]],distinctLogId[log_id],1,FALSE)</f>
        <v>11409992504</v>
      </c>
      <c r="F121">
        <f>VLOOKUP(master[[#This Row],[log_id]],distinctLogId[[log_id]:[id]],2,FALSE)</f>
        <v>4020332650</v>
      </c>
      <c r="G121" s="2">
        <f>VLOOKUP(master[[#This Row],[log_id]],distinctLogId[[log_id]:[activity_day]],3,FALSE)</f>
        <v>42476</v>
      </c>
      <c r="H121" s="1">
        <f>WEEKDAY(master[[#This Row],[activity_day]],2)</f>
        <v>6</v>
      </c>
      <c r="I121" s="9" t="str">
        <f>VLOOKUP(master[[#This Row],[log_id]],distinctLogId[[log_id]:[start_day]],5,FALSE)</f>
        <v>Saturday</v>
      </c>
      <c r="J121">
        <f>VLOOKUP(master[[#This Row],[log_id]],distinctLogId[[log_id]:[day_num]],4,FALSE)</f>
        <v>7</v>
      </c>
      <c r="K121">
        <f>VLOOKUP(master[[#This Row],[log_id]],distinctLogId[[log_id]:[hrs_sleep]],10,FALSE)</f>
        <v>1.2833333333333334</v>
      </c>
      <c r="L121" s="8">
        <f>VLOOKUP(master[[#This Row],[log_id]],distinctLogId[[log_id]:[percent_value1]],12,FALSE)</f>
        <v>1</v>
      </c>
      <c r="M121" s="8">
        <f>VLOOKUP(master[[#This Row],[log_id]],distinctLogId[[log_id]:[percent_value2]],13,FALSE)</f>
        <v>0</v>
      </c>
      <c r="N121" s="8">
        <f>VLOOKUP(master[[#This Row],[log_id]],distinctLogId[[log_id]:[percent_value3]],14,FALSE)</f>
        <v>0</v>
      </c>
      <c r="S121" t="b">
        <f>VLOOKUP(F121,distinctIds[[id]:[continuous_tracking]],8,FALSE)</f>
        <v>0</v>
      </c>
      <c r="T121">
        <f>COUNTIFS(F:F,master[[#This Row],[id]],master!I:I,master[[#This Row],[start_day]])</f>
        <v>1</v>
      </c>
    </row>
    <row r="122" spans="1:20" x14ac:dyDescent="0.25">
      <c r="A122">
        <v>11543765897</v>
      </c>
      <c r="D122">
        <v>11543765897</v>
      </c>
      <c r="E122">
        <f>VLOOKUP(master[[#This Row],[distinct logIds]],distinctLogId[log_id],1,FALSE)</f>
        <v>11543765897</v>
      </c>
      <c r="F122">
        <f>VLOOKUP(master[[#This Row],[log_id]],distinctLogId[[log_id]:[id]],2,FALSE)</f>
        <v>4020332650</v>
      </c>
      <c r="G122" s="2">
        <f>VLOOKUP(master[[#This Row],[log_id]],distinctLogId[[log_id]:[activity_day]],3,FALSE)</f>
        <v>42492</v>
      </c>
      <c r="H122" s="1">
        <f>WEEKDAY(master[[#This Row],[activity_day]],2)</f>
        <v>1</v>
      </c>
      <c r="I122" s="9" t="str">
        <f>VLOOKUP(master[[#This Row],[log_id]],distinctLogId[[log_id]:[start_day]],5,FALSE)</f>
        <v>Monday</v>
      </c>
      <c r="J122">
        <f>VLOOKUP(master[[#This Row],[log_id]],distinctLogId[[log_id]:[day_num]],4,FALSE)</f>
        <v>2</v>
      </c>
      <c r="K122">
        <f>VLOOKUP(master[[#This Row],[log_id]],distinctLogId[[log_id]:[hrs_sleep]],10,FALSE)</f>
        <v>5.5333333333333332</v>
      </c>
      <c r="L122" s="8">
        <f>VLOOKUP(master[[#This Row],[log_id]],distinctLogId[[log_id]:[percent_value1]],12,FALSE)</f>
        <v>0.96987951807228912</v>
      </c>
      <c r="M122" s="8">
        <f>VLOOKUP(master[[#This Row],[log_id]],distinctLogId[[log_id]:[percent_value2]],13,FALSE)</f>
        <v>1.5060240963855422E-2</v>
      </c>
      <c r="N122" s="8">
        <f>VLOOKUP(master[[#This Row],[log_id]],distinctLogId[[log_id]:[percent_value3]],14,FALSE)</f>
        <v>0.05</v>
      </c>
      <c r="S122" t="b">
        <f>VLOOKUP(F122,distinctIds[[id]:[continuous_tracking]],8,FALSE)</f>
        <v>0</v>
      </c>
    </row>
    <row r="123" spans="1:20" x14ac:dyDescent="0.25">
      <c r="A123">
        <v>11552754875</v>
      </c>
      <c r="D123">
        <v>11552754875</v>
      </c>
      <c r="E123">
        <f>VLOOKUP(master[[#This Row],[distinct logIds]],distinctLogId[log_id],1,FALSE)</f>
        <v>11552754875</v>
      </c>
      <c r="F123">
        <f>VLOOKUP(master[[#This Row],[log_id]],distinctLogId[[log_id]:[id]],2,FALSE)</f>
        <v>4020332650</v>
      </c>
      <c r="G123" s="2">
        <f>VLOOKUP(master[[#This Row],[log_id]],distinctLogId[[log_id]:[activity_day]],3,FALSE)</f>
        <v>42493</v>
      </c>
      <c r="H123" s="1">
        <f>WEEKDAY(master[[#This Row],[activity_day]],2)</f>
        <v>2</v>
      </c>
      <c r="I123" s="9" t="str">
        <f>VLOOKUP(master[[#This Row],[log_id]],distinctLogId[[log_id]:[start_day]],5,FALSE)</f>
        <v>Tuesday</v>
      </c>
      <c r="J123">
        <f>VLOOKUP(master[[#This Row],[log_id]],distinctLogId[[log_id]:[day_num]],4,FALSE)</f>
        <v>3</v>
      </c>
      <c r="K123">
        <f>VLOOKUP(master[[#This Row],[log_id]],distinctLogId[[log_id]:[hrs_sleep]],10,FALSE)</f>
        <v>8.9333333333333336</v>
      </c>
      <c r="L123" s="8">
        <f>VLOOKUP(master[[#This Row],[log_id]],distinctLogId[[log_id]:[percent_value1]],12,FALSE)</f>
        <v>0.89179104477611937</v>
      </c>
      <c r="M123" s="8">
        <f>VLOOKUP(master[[#This Row],[log_id]],distinctLogId[[log_id]:[percent_value2]],13,FALSE)</f>
        <v>5.0373134328358209E-2</v>
      </c>
      <c r="N123" s="8">
        <f>VLOOKUP(master[[#This Row],[log_id]],distinctLogId[[log_id]:[percent_value3]],14,FALSE)</f>
        <v>0.31</v>
      </c>
      <c r="S123" t="b">
        <f>VLOOKUP(F123,distinctIds[[id]:[continuous_tracking]],8,FALSE)</f>
        <v>0</v>
      </c>
      <c r="T123">
        <f>COUNTIFS(F:F,master[[#This Row],[id]],master!I:I,master[[#This Row],[start_day]])</f>
        <v>1</v>
      </c>
    </row>
    <row r="124" spans="1:20" x14ac:dyDescent="0.25">
      <c r="A124">
        <v>11557855778</v>
      </c>
      <c r="D124">
        <v>11557855778</v>
      </c>
      <c r="E124">
        <f>VLOOKUP(master[[#This Row],[distinct logIds]],distinctLogId[log_id],1,FALSE)</f>
        <v>11557855778</v>
      </c>
      <c r="F124">
        <f>VLOOKUP(master[[#This Row],[log_id]],distinctLogId[[log_id]:[id]],2,FALSE)</f>
        <v>4020332650</v>
      </c>
      <c r="G124" s="2">
        <f>VLOOKUP(master[[#This Row],[log_id]],distinctLogId[[log_id]:[activity_day]],3,FALSE)</f>
        <v>42495</v>
      </c>
      <c r="H124" s="1">
        <f>WEEKDAY(master[[#This Row],[activity_day]],2)</f>
        <v>4</v>
      </c>
      <c r="I124" s="9" t="str">
        <f>VLOOKUP(master[[#This Row],[log_id]],distinctLogId[[log_id]:[start_day]],5,FALSE)</f>
        <v>Thursday</v>
      </c>
      <c r="J124">
        <f>VLOOKUP(master[[#This Row],[log_id]],distinctLogId[[log_id]:[day_num]],4,FALSE)</f>
        <v>5</v>
      </c>
      <c r="K124">
        <f>VLOOKUP(master[[#This Row],[log_id]],distinctLogId[[log_id]:[hrs_sleep]],10,FALSE)</f>
        <v>4.1333333333333337</v>
      </c>
      <c r="L124" s="8">
        <f>VLOOKUP(master[[#This Row],[log_id]],distinctLogId[[log_id]:[percent_value1]],12,FALSE)</f>
        <v>0.91129032258064513</v>
      </c>
      <c r="M124" s="8">
        <f>VLOOKUP(master[[#This Row],[log_id]],distinctLogId[[log_id]:[percent_value2]],13,FALSE)</f>
        <v>7.2580645161290341E-2</v>
      </c>
      <c r="N124" s="8">
        <f>VLOOKUP(master[[#This Row],[log_id]],distinctLogId[[log_id]:[percent_value3]],14,FALSE)</f>
        <v>0.04</v>
      </c>
      <c r="S124" t="b">
        <f>VLOOKUP(F124,distinctIds[[id]:[continuous_tracking]],8,FALSE)</f>
        <v>0</v>
      </c>
      <c r="T124">
        <f>COUNTIFS(F:F,master[[#This Row],[id]],master!I:I,master[[#This Row],[start_day]])</f>
        <v>1</v>
      </c>
    </row>
    <row r="125" spans="1:20" x14ac:dyDescent="0.25">
      <c r="A125">
        <v>11592141407</v>
      </c>
      <c r="D125">
        <v>11592141407</v>
      </c>
      <c r="E125">
        <f>VLOOKUP(master[[#This Row],[distinct logIds]],distinctLogId[log_id],1,FALSE)</f>
        <v>11592141407</v>
      </c>
      <c r="F125">
        <f>VLOOKUP(master[[#This Row],[log_id]],distinctLogId[[log_id]:[id]],2,FALSE)</f>
        <v>4020332650</v>
      </c>
      <c r="G125" s="2">
        <f>VLOOKUP(master[[#This Row],[log_id]],distinctLogId[[log_id]:[activity_day]],3,FALSE)</f>
        <v>42496</v>
      </c>
      <c r="H125" s="1">
        <f>WEEKDAY(master[[#This Row],[activity_day]],2)</f>
        <v>5</v>
      </c>
      <c r="I125" s="9" t="str">
        <f>VLOOKUP(master[[#This Row],[log_id]],distinctLogId[[log_id]:[start_day]],5,FALSE)</f>
        <v>Friday</v>
      </c>
      <c r="J125">
        <f>VLOOKUP(master[[#This Row],[log_id]],distinctLogId[[log_id]:[day_num]],4,FALSE)</f>
        <v>6</v>
      </c>
      <c r="K125">
        <f>VLOOKUP(master[[#This Row],[log_id]],distinctLogId[[log_id]:[hrs_sleep]],10,FALSE)</f>
        <v>6.8</v>
      </c>
      <c r="L125" s="8">
        <f>VLOOKUP(master[[#This Row],[log_id]],distinctLogId[[log_id]:[percent_value1]],12,FALSE)</f>
        <v>0.94362745098039214</v>
      </c>
      <c r="M125" s="8">
        <f>VLOOKUP(master[[#This Row],[log_id]],distinctLogId[[log_id]:[percent_value2]],13,FALSE)</f>
        <v>4.1666666666666664E-2</v>
      </c>
      <c r="N125" s="8">
        <f>VLOOKUP(master[[#This Row],[log_id]],distinctLogId[[log_id]:[percent_value3]],14,FALSE)</f>
        <v>0.06</v>
      </c>
      <c r="S125" t="b">
        <f>VLOOKUP(F125,distinctIds[[id]:[continuous_tracking]],8,FALSE)</f>
        <v>0</v>
      </c>
      <c r="T125">
        <f>COUNTIFS(F:F,master[[#This Row],[id]],master!I:I,master[[#This Row],[start_day]])</f>
        <v>1</v>
      </c>
    </row>
    <row r="126" spans="1:20" x14ac:dyDescent="0.25">
      <c r="A126">
        <v>11592141408</v>
      </c>
      <c r="D126">
        <v>11592141408</v>
      </c>
      <c r="E126">
        <f>VLOOKUP(master[[#This Row],[distinct logIds]],distinctLogId[log_id],1,FALSE)</f>
        <v>11592141408</v>
      </c>
      <c r="F126">
        <f>VLOOKUP(master[[#This Row],[log_id]],distinctLogId[[log_id]:[id]],2,FALSE)</f>
        <v>4020332650</v>
      </c>
      <c r="G126" s="2">
        <f>VLOOKUP(master[[#This Row],[log_id]],distinctLogId[[log_id]:[activity_day]],3,FALSE)</f>
        <v>42498</v>
      </c>
      <c r="H126" s="1">
        <f>WEEKDAY(master[[#This Row],[activity_day]],2)</f>
        <v>7</v>
      </c>
      <c r="I126" s="9" t="str">
        <f>VLOOKUP(master[[#This Row],[log_id]],distinctLogId[[log_id]:[start_day]],5,FALSE)</f>
        <v>Sunday</v>
      </c>
      <c r="J126">
        <f>VLOOKUP(master[[#This Row],[log_id]],distinctLogId[[log_id]:[day_num]],4,FALSE)</f>
        <v>1</v>
      </c>
      <c r="K126">
        <f>VLOOKUP(master[[#This Row],[log_id]],distinctLogId[[log_id]:[hrs_sleep]],10,FALSE)</f>
        <v>6.7</v>
      </c>
      <c r="L126" s="8">
        <f>VLOOKUP(master[[#This Row],[log_id]],distinctLogId[[log_id]:[percent_value1]],12,FALSE)</f>
        <v>0.90547263681592027</v>
      </c>
      <c r="M126" s="8">
        <f>VLOOKUP(master[[#This Row],[log_id]],distinctLogId[[log_id]:[percent_value2]],13,FALSE)</f>
        <v>4.975124378109453E-2</v>
      </c>
      <c r="N126" s="8">
        <f>VLOOKUP(master[[#This Row],[log_id]],distinctLogId[[log_id]:[percent_value3]],14,FALSE)</f>
        <v>0.18</v>
      </c>
      <c r="S126" t="b">
        <f>VLOOKUP(F126,distinctIds[[id]:[continuous_tracking]],8,FALSE)</f>
        <v>0</v>
      </c>
      <c r="T126">
        <f>COUNTIFS(F:F,master[[#This Row],[id]],master!I:I,master[[#This Row],[start_day]])</f>
        <v>1</v>
      </c>
    </row>
    <row r="127" spans="1:20" x14ac:dyDescent="0.25">
      <c r="A127">
        <v>11595616677</v>
      </c>
      <c r="D127">
        <v>11595616677</v>
      </c>
      <c r="E127">
        <f>VLOOKUP(master[[#This Row],[distinct logIds]],distinctLogId[log_id],1,FALSE)</f>
        <v>11595616677</v>
      </c>
      <c r="F127">
        <f>VLOOKUP(master[[#This Row],[log_id]],distinctLogId[[log_id]:[id]],2,FALSE)</f>
        <v>4020332650</v>
      </c>
      <c r="G127" s="2">
        <f>VLOOKUP(master[[#This Row],[log_id]],distinctLogId[[log_id]:[activity_day]],3,FALSE)</f>
        <v>42499</v>
      </c>
      <c r="H127" s="1">
        <f>WEEKDAY(master[[#This Row],[activity_day]],2)</f>
        <v>1</v>
      </c>
      <c r="I127" s="9" t="str">
        <f>VLOOKUP(master[[#This Row],[log_id]],distinctLogId[[log_id]:[start_day]],5,FALSE)</f>
        <v>Monday</v>
      </c>
      <c r="J127">
        <f>VLOOKUP(master[[#This Row],[log_id]],distinctLogId[[log_id]:[day_num]],4,FALSE)</f>
        <v>2</v>
      </c>
      <c r="K127">
        <f>VLOOKUP(master[[#This Row],[log_id]],distinctLogId[[log_id]:[hrs_sleep]],10,FALSE)</f>
        <v>8.2333333333333325</v>
      </c>
      <c r="L127" s="8">
        <f>VLOOKUP(master[[#This Row],[log_id]],distinctLogId[[log_id]:[percent_value1]],12,FALSE)</f>
        <v>0.89473684210526316</v>
      </c>
      <c r="M127" s="8">
        <f>VLOOKUP(master[[#This Row],[log_id]],distinctLogId[[log_id]:[percent_value2]],13,FALSE)</f>
        <v>6.8825910931174086E-2</v>
      </c>
      <c r="N127" s="8">
        <f>VLOOKUP(master[[#This Row],[log_id]],distinctLogId[[log_id]:[percent_value3]],14,FALSE)</f>
        <v>0.18</v>
      </c>
      <c r="S127" t="b">
        <f>VLOOKUP(F127,distinctIds[[id]:[continuous_tracking]],8,FALSE)</f>
        <v>0</v>
      </c>
    </row>
    <row r="128" spans="1:20" x14ac:dyDescent="0.25">
      <c r="A128">
        <v>11439308634</v>
      </c>
      <c r="D128">
        <v>11439308634</v>
      </c>
      <c r="E128">
        <f>VLOOKUP(master[[#This Row],[distinct logIds]],distinctLogId[log_id],1,FALSE)</f>
        <v>11439308634</v>
      </c>
      <c r="F128">
        <f>VLOOKUP(master[[#This Row],[log_id]],distinctLogId[[log_id]:[id]],2,FALSE)</f>
        <v>4319703577</v>
      </c>
      <c r="G128" s="2">
        <f>VLOOKUP(master[[#This Row],[log_id]],distinctLogId[[log_id]:[activity_day]],3,FALSE)</f>
        <v>42473</v>
      </c>
      <c r="H128" s="1">
        <f>WEEKDAY(master[[#This Row],[activity_day]],2)</f>
        <v>3</v>
      </c>
      <c r="I128" s="9" t="str">
        <f>VLOOKUP(master[[#This Row],[log_id]],distinctLogId[[log_id]:[start_day]],5,FALSE)</f>
        <v>Wednesday</v>
      </c>
      <c r="J128">
        <f>VLOOKUP(master[[#This Row],[log_id]],distinctLogId[[log_id]:[day_num]],4,FALSE)</f>
        <v>4</v>
      </c>
      <c r="K128">
        <f>VLOOKUP(master[[#This Row],[log_id]],distinctLogId[[log_id]:[hrs_sleep]],10,FALSE)</f>
        <v>9.2833333333333332</v>
      </c>
      <c r="L128" s="8">
        <f>VLOOKUP(master[[#This Row],[log_id]],distinctLogId[[log_id]:[percent_value1]],12,FALSE)</f>
        <v>0.96050269299820468</v>
      </c>
      <c r="M128" s="8">
        <f>VLOOKUP(master[[#This Row],[log_id]],distinctLogId[[log_id]:[percent_value2]],13,FALSE)</f>
        <v>3.7701974865350089E-2</v>
      </c>
      <c r="N128" s="8">
        <f>VLOOKUP(master[[#This Row],[log_id]],distinctLogId[[log_id]:[percent_value3]],14,FALSE)</f>
        <v>0.01</v>
      </c>
      <c r="O128">
        <f>VLOOKUP(F128,distinctIds[[id]:[range_trackingDays]],4,FALSE)</f>
        <v>29</v>
      </c>
      <c r="P128">
        <f>COUNTIFS(master[id],master[[#This Row],[id]],master[new_day_num],"&lt;6")</f>
        <v>19</v>
      </c>
      <c r="Q128">
        <f>COUNTIFS(master[id],master[[#This Row],[id]],master[new_day_num],"&gt;5")</f>
        <v>8</v>
      </c>
      <c r="R128">
        <f>COUNTIF(master[id],master[[#This Row],[id]])</f>
        <v>27</v>
      </c>
      <c r="S128" t="b">
        <f>VLOOKUP(F128,distinctIds[[id]:[continuous_tracking]],8,FALSE)</f>
        <v>0</v>
      </c>
      <c r="T128">
        <f>COUNTIFS(F:F,master[[#This Row],[id]],master!I:I,master[[#This Row],[start_day]])</f>
        <v>4</v>
      </c>
    </row>
    <row r="129" spans="1:20" x14ac:dyDescent="0.25">
      <c r="A129">
        <v>11439308635</v>
      </c>
      <c r="D129">
        <v>11439308635</v>
      </c>
      <c r="E129">
        <f>VLOOKUP(master[[#This Row],[distinct logIds]],distinctLogId[log_id],1,FALSE)</f>
        <v>11439308635</v>
      </c>
      <c r="F129">
        <f>VLOOKUP(master[[#This Row],[log_id]],distinctLogId[[log_id]:[id]],2,FALSE)</f>
        <v>4319703577</v>
      </c>
      <c r="G129" s="2">
        <f>VLOOKUP(master[[#This Row],[log_id]],distinctLogId[[log_id]:[activity_day]],3,FALSE)</f>
        <v>42474</v>
      </c>
      <c r="H129" s="1">
        <f>WEEKDAY(master[[#This Row],[activity_day]],2)</f>
        <v>4</v>
      </c>
      <c r="I129" s="9" t="str">
        <f>VLOOKUP(master[[#This Row],[log_id]],distinctLogId[[log_id]:[start_day]],5,FALSE)</f>
        <v>Thursday</v>
      </c>
      <c r="J129">
        <f>VLOOKUP(master[[#This Row],[log_id]],distinctLogId[[log_id]:[day_num]],4,FALSE)</f>
        <v>5</v>
      </c>
      <c r="K129">
        <f>VLOOKUP(master[[#This Row],[log_id]],distinctLogId[[log_id]:[hrs_sleep]],10,FALSE)</f>
        <v>8.1833333333333336</v>
      </c>
      <c r="L129" s="8">
        <f>VLOOKUP(master[[#This Row],[log_id]],distinctLogId[[log_id]:[percent_value1]],12,FALSE)</f>
        <v>0.94704684317718946</v>
      </c>
      <c r="M129" s="8">
        <f>VLOOKUP(master[[#This Row],[log_id]],distinctLogId[[log_id]:[percent_value2]],13,FALSE)</f>
        <v>4.8879837067209775E-2</v>
      </c>
      <c r="N129" s="8">
        <f>VLOOKUP(master[[#This Row],[log_id]],distinctLogId[[log_id]:[percent_value3]],14,FALSE)</f>
        <v>0.02</v>
      </c>
      <c r="S129" t="b">
        <f>VLOOKUP(F129,distinctIds[[id]:[continuous_tracking]],8,FALSE)</f>
        <v>0</v>
      </c>
      <c r="T129">
        <f>COUNTIFS(F:F,master[[#This Row],[id]],master!I:I,master[[#This Row],[start_day]])</f>
        <v>5</v>
      </c>
    </row>
    <row r="130" spans="1:20" x14ac:dyDescent="0.25">
      <c r="A130">
        <v>11439308636</v>
      </c>
      <c r="D130">
        <v>11439308636</v>
      </c>
      <c r="E130">
        <f>VLOOKUP(master[[#This Row],[distinct logIds]],distinctLogId[log_id],1,FALSE)</f>
        <v>11439308636</v>
      </c>
      <c r="F130">
        <f>VLOOKUP(master[[#This Row],[log_id]],distinctLogId[[log_id]:[id]],2,FALSE)</f>
        <v>4319703577</v>
      </c>
      <c r="G130" s="2">
        <f>VLOOKUP(master[[#This Row],[log_id]],distinctLogId[[log_id]:[activity_day]],3,FALSE)</f>
        <v>42476</v>
      </c>
      <c r="H130" s="1">
        <f>WEEKDAY(master[[#This Row],[activity_day]],2)</f>
        <v>6</v>
      </c>
      <c r="I130" s="9" t="str">
        <f>VLOOKUP(master[[#This Row],[log_id]],distinctLogId[[log_id]:[start_day]],5,FALSE)</f>
        <v>Saturday</v>
      </c>
      <c r="J130">
        <f>VLOOKUP(master[[#This Row],[log_id]],distinctLogId[[log_id]:[day_num]],4,FALSE)</f>
        <v>7</v>
      </c>
      <c r="K130">
        <f>VLOOKUP(master[[#This Row],[log_id]],distinctLogId[[log_id]:[hrs_sleep]],10,FALSE)</f>
        <v>8.6999999999999993</v>
      </c>
      <c r="L130" s="8">
        <f>VLOOKUP(master[[#This Row],[log_id]],distinctLogId[[log_id]:[percent_value1]],12,FALSE)</f>
        <v>0.96934865900383138</v>
      </c>
      <c r="M130" s="8">
        <f>VLOOKUP(master[[#This Row],[log_id]],distinctLogId[[log_id]:[percent_value2]],13,FALSE)</f>
        <v>2.8735632183908049E-2</v>
      </c>
      <c r="N130" s="8">
        <f>VLOOKUP(master[[#This Row],[log_id]],distinctLogId[[log_id]:[percent_value3]],14,FALSE)</f>
        <v>0.01</v>
      </c>
      <c r="S130" t="b">
        <f>VLOOKUP(F130,distinctIds[[id]:[continuous_tracking]],8,FALSE)</f>
        <v>0</v>
      </c>
      <c r="T130">
        <f>COUNTIFS(F:F,master[[#This Row],[id]],master!I:I,master[[#This Row],[start_day]])</f>
        <v>3</v>
      </c>
    </row>
    <row r="131" spans="1:20" x14ac:dyDescent="0.25">
      <c r="A131">
        <v>11439308637</v>
      </c>
      <c r="D131">
        <v>11439308637</v>
      </c>
      <c r="E131">
        <f>VLOOKUP(master[[#This Row],[distinct logIds]],distinctLogId[log_id],1,FALSE)</f>
        <v>11439308637</v>
      </c>
      <c r="F131">
        <f>VLOOKUP(master[[#This Row],[log_id]],distinctLogId[[log_id]:[id]],2,FALSE)</f>
        <v>4319703577</v>
      </c>
      <c r="G131" s="2">
        <f>VLOOKUP(master[[#This Row],[log_id]],distinctLogId[[log_id]:[activity_day]],3,FALSE)</f>
        <v>42477</v>
      </c>
      <c r="H131" s="1">
        <f>WEEKDAY(master[[#This Row],[activity_day]],2)</f>
        <v>7</v>
      </c>
      <c r="I131" s="9" t="str">
        <f>VLOOKUP(master[[#This Row],[log_id]],distinctLogId[[log_id]:[start_day]],5,FALSE)</f>
        <v>Sunday</v>
      </c>
      <c r="J131">
        <f>VLOOKUP(master[[#This Row],[log_id]],distinctLogId[[log_id]:[day_num]],4,FALSE)</f>
        <v>1</v>
      </c>
      <c r="K131">
        <f>VLOOKUP(master[[#This Row],[log_id]],distinctLogId[[log_id]:[hrs_sleep]],10,FALSE)</f>
        <v>9.1833333333333336</v>
      </c>
      <c r="L131" s="8">
        <f>VLOOKUP(master[[#This Row],[log_id]],distinctLogId[[log_id]:[percent_value1]],12,FALSE)</f>
        <v>0.93466424682395643</v>
      </c>
      <c r="M131" s="8">
        <f>VLOOKUP(master[[#This Row],[log_id]],distinctLogId[[log_id]:[percent_value2]],13,FALSE)</f>
        <v>4.9001814882032667E-2</v>
      </c>
      <c r="N131" s="8">
        <f>VLOOKUP(master[[#This Row],[log_id]],distinctLogId[[log_id]:[percent_value3]],14,FALSE)</f>
        <v>0.09</v>
      </c>
      <c r="S131" t="b">
        <f>VLOOKUP(F131,distinctIds[[id]:[continuous_tracking]],8,FALSE)</f>
        <v>0</v>
      </c>
      <c r="T131">
        <f>COUNTIFS(F:F,master[[#This Row],[id]],master!I:I,master[[#This Row],[start_day]])</f>
        <v>5</v>
      </c>
    </row>
    <row r="132" spans="1:20" x14ac:dyDescent="0.25">
      <c r="A132">
        <v>11439308639</v>
      </c>
      <c r="D132">
        <v>11439308639</v>
      </c>
      <c r="E132">
        <f>VLOOKUP(master[[#This Row],[distinct logIds]],distinctLogId[log_id],1,FALSE)</f>
        <v>11439308639</v>
      </c>
      <c r="F132">
        <f>VLOOKUP(master[[#This Row],[log_id]],distinctLogId[[log_id]:[id]],2,FALSE)</f>
        <v>4319703577</v>
      </c>
      <c r="G132" s="2">
        <f>VLOOKUP(master[[#This Row],[log_id]],distinctLogId[[log_id]:[activity_day]],3,FALSE)</f>
        <v>42478</v>
      </c>
      <c r="H132" s="1">
        <f>WEEKDAY(master[[#This Row],[activity_day]],2)</f>
        <v>1</v>
      </c>
      <c r="I132" s="9" t="str">
        <f>VLOOKUP(master[[#This Row],[log_id]],distinctLogId[[log_id]:[start_day]],5,FALSE)</f>
        <v>Monday</v>
      </c>
      <c r="J132">
        <f>VLOOKUP(master[[#This Row],[log_id]],distinctLogId[[log_id]:[day_num]],4,FALSE)</f>
        <v>2</v>
      </c>
      <c r="K132">
        <f>VLOOKUP(master[[#This Row],[log_id]],distinctLogId[[log_id]:[hrs_sleep]],10,FALSE)</f>
        <v>4.6500000000000004</v>
      </c>
      <c r="L132" s="8">
        <f>VLOOKUP(master[[#This Row],[log_id]],distinctLogId[[log_id]:[percent_value1]],12,FALSE)</f>
        <v>0.89964157706093195</v>
      </c>
      <c r="M132" s="8">
        <f>VLOOKUP(master[[#This Row],[log_id]],distinctLogId[[log_id]:[percent_value2]],13,FALSE)</f>
        <v>7.8853046594982074E-2</v>
      </c>
      <c r="N132" s="8">
        <f>VLOOKUP(master[[#This Row],[log_id]],distinctLogId[[log_id]:[percent_value3]],14,FALSE)</f>
        <v>0.06</v>
      </c>
      <c r="S132" t="b">
        <f>VLOOKUP(F132,distinctIds[[id]:[continuous_tracking]],8,FALSE)</f>
        <v>0</v>
      </c>
      <c r="T132">
        <f>COUNTIFS(F:F,master[[#This Row],[id]],master!I:I,master[[#This Row],[start_day]])</f>
        <v>4</v>
      </c>
    </row>
    <row r="133" spans="1:20" x14ac:dyDescent="0.25">
      <c r="A133">
        <v>11439308640</v>
      </c>
      <c r="D133">
        <v>11439308640</v>
      </c>
      <c r="E133">
        <f>VLOOKUP(master[[#This Row],[distinct logIds]],distinctLogId[log_id],1,FALSE)</f>
        <v>11439308640</v>
      </c>
      <c r="F133">
        <f>VLOOKUP(master[[#This Row],[log_id]],distinctLogId[[log_id]:[id]],2,FALSE)</f>
        <v>4319703577</v>
      </c>
      <c r="G133" s="2">
        <f>VLOOKUP(master[[#This Row],[log_id]],distinctLogId[[log_id]:[activity_day]],3,FALSE)</f>
        <v>42479</v>
      </c>
      <c r="H133" s="1">
        <f>WEEKDAY(master[[#This Row],[activity_day]],2)</f>
        <v>2</v>
      </c>
      <c r="I133" s="9" t="str">
        <f>VLOOKUP(master[[#This Row],[log_id]],distinctLogId[[log_id]:[start_day]],5,FALSE)</f>
        <v>Tuesday</v>
      </c>
      <c r="J133">
        <f>VLOOKUP(master[[#This Row],[log_id]],distinctLogId[[log_id]:[day_num]],4,FALSE)</f>
        <v>3</v>
      </c>
      <c r="K133">
        <f>VLOOKUP(master[[#This Row],[log_id]],distinctLogId[[log_id]:[hrs_sleep]],10,FALSE)</f>
        <v>3.65</v>
      </c>
      <c r="L133" s="8">
        <f>VLOOKUP(master[[#This Row],[log_id]],distinctLogId[[log_id]:[percent_value1]],12,FALSE)</f>
        <v>0.95890410958904093</v>
      </c>
      <c r="M133" s="8">
        <f>VLOOKUP(master[[#This Row],[log_id]],distinctLogId[[log_id]:[percent_value2]],13,FALSE)</f>
        <v>3.1963470319634701E-2</v>
      </c>
      <c r="N133" s="8">
        <f>VLOOKUP(master[[#This Row],[log_id]],distinctLogId[[log_id]:[percent_value3]],14,FALSE)</f>
        <v>0.02</v>
      </c>
      <c r="S133" t="b">
        <f>VLOOKUP(F133,distinctIds[[id]:[continuous_tracking]],8,FALSE)</f>
        <v>0</v>
      </c>
      <c r="T133">
        <f>COUNTIFS(F:F,master[[#This Row],[id]],master!I:I,master[[#This Row],[start_day]])</f>
        <v>3</v>
      </c>
    </row>
    <row r="134" spans="1:20" x14ac:dyDescent="0.25">
      <c r="A134">
        <v>11447734147</v>
      </c>
      <c r="D134">
        <v>11447734147</v>
      </c>
      <c r="E134">
        <f>VLOOKUP(master[[#This Row],[distinct logIds]],distinctLogId[log_id],1,FALSE)</f>
        <v>11447734147</v>
      </c>
      <c r="F134">
        <f>VLOOKUP(master[[#This Row],[log_id]],distinctLogId[[log_id]:[id]],2,FALSE)</f>
        <v>4319703577</v>
      </c>
      <c r="G134" s="2">
        <f>VLOOKUP(master[[#This Row],[log_id]],distinctLogId[[log_id]:[activity_day]],3,FALSE)</f>
        <v>42479</v>
      </c>
      <c r="H134" s="1">
        <f>WEEKDAY(master[[#This Row],[activity_day]],2)</f>
        <v>2</v>
      </c>
      <c r="I134" s="9" t="str">
        <f>VLOOKUP(master[[#This Row],[log_id]],distinctLogId[[log_id]:[start_day]],5,FALSE)</f>
        <v>Tuesday</v>
      </c>
      <c r="J134">
        <f>VLOOKUP(master[[#This Row],[log_id]],distinctLogId[[log_id]:[day_num]],4,FALSE)</f>
        <v>3</v>
      </c>
      <c r="K134">
        <f>VLOOKUP(master[[#This Row],[log_id]],distinctLogId[[log_id]:[hrs_sleep]],10,FALSE)</f>
        <v>9.0500000000000007</v>
      </c>
      <c r="L134" s="8">
        <f>VLOOKUP(master[[#This Row],[log_id]],distinctLogId[[log_id]:[percent_value1]],12,FALSE)</f>
        <v>0.96316758747697973</v>
      </c>
      <c r="M134" s="8">
        <f>VLOOKUP(master[[#This Row],[log_id]],distinctLogId[[log_id]:[percent_value2]],13,FALSE)</f>
        <v>1.841620626151013E-2</v>
      </c>
      <c r="N134" s="8">
        <f>VLOOKUP(master[[#This Row],[log_id]],distinctLogId[[log_id]:[percent_value3]],14,FALSE)</f>
        <v>0.1</v>
      </c>
      <c r="S134" t="b">
        <f>VLOOKUP(F134,distinctIds[[id]:[continuous_tracking]],8,FALSE)</f>
        <v>0</v>
      </c>
    </row>
    <row r="135" spans="1:20" x14ac:dyDescent="0.25">
      <c r="A135">
        <v>11501142212</v>
      </c>
      <c r="D135">
        <v>11501142212</v>
      </c>
      <c r="E135">
        <f>VLOOKUP(master[[#This Row],[distinct logIds]],distinctLogId[log_id],1,FALSE)</f>
        <v>11501142212</v>
      </c>
      <c r="F135">
        <f>VLOOKUP(master[[#This Row],[log_id]],distinctLogId[[log_id]:[id]],2,FALSE)</f>
        <v>4319703577</v>
      </c>
      <c r="G135" s="2">
        <f>VLOOKUP(master[[#This Row],[log_id]],distinctLogId[[log_id]:[activity_day]],3,FALSE)</f>
        <v>42481</v>
      </c>
      <c r="H135" s="1">
        <f>WEEKDAY(master[[#This Row],[activity_day]],2)</f>
        <v>4</v>
      </c>
      <c r="I135" s="9" t="str">
        <f>VLOOKUP(master[[#This Row],[log_id]],distinctLogId[[log_id]:[start_day]],5,FALSE)</f>
        <v>Thursday</v>
      </c>
      <c r="J135">
        <f>VLOOKUP(master[[#This Row],[log_id]],distinctLogId[[log_id]:[day_num]],4,FALSE)</f>
        <v>5</v>
      </c>
      <c r="K135">
        <f>VLOOKUP(master[[#This Row],[log_id]],distinctLogId[[log_id]:[hrs_sleep]],10,FALSE)</f>
        <v>1.0833333333333333</v>
      </c>
      <c r="L135" s="8">
        <f>VLOOKUP(master[[#This Row],[log_id]],distinctLogId[[log_id]:[percent_value1]],12,FALSE)</f>
        <v>0.90769230769230769</v>
      </c>
      <c r="M135" s="8">
        <f>VLOOKUP(master[[#This Row],[log_id]],distinctLogId[[log_id]:[percent_value2]],13,FALSE)</f>
        <v>6.1538461538461542E-2</v>
      </c>
      <c r="N135" s="8">
        <f>VLOOKUP(master[[#This Row],[log_id]],distinctLogId[[log_id]:[percent_value3]],14,FALSE)</f>
        <v>0.02</v>
      </c>
      <c r="S135" t="b">
        <f>VLOOKUP(F135,distinctIds[[id]:[continuous_tracking]],8,FALSE)</f>
        <v>0</v>
      </c>
    </row>
    <row r="136" spans="1:20" x14ac:dyDescent="0.25">
      <c r="A136">
        <v>11501142214</v>
      </c>
      <c r="D136">
        <v>11501142214</v>
      </c>
      <c r="E136">
        <f>VLOOKUP(master[[#This Row],[distinct logIds]],distinctLogId[log_id],1,FALSE)</f>
        <v>11501142214</v>
      </c>
      <c r="F136">
        <f>VLOOKUP(master[[#This Row],[log_id]],distinctLogId[[log_id]:[id]],2,FALSE)</f>
        <v>4319703577</v>
      </c>
      <c r="G136" s="2">
        <f>VLOOKUP(master[[#This Row],[log_id]],distinctLogId[[log_id]:[activity_day]],3,FALSE)</f>
        <v>42481</v>
      </c>
      <c r="H136" s="1">
        <f>WEEKDAY(master[[#This Row],[activity_day]],2)</f>
        <v>4</v>
      </c>
      <c r="I136" s="9" t="str">
        <f>VLOOKUP(master[[#This Row],[log_id]],distinctLogId[[log_id]:[start_day]],5,FALSE)</f>
        <v>Thursday</v>
      </c>
      <c r="J136">
        <f>VLOOKUP(master[[#This Row],[log_id]],distinctLogId[[log_id]:[day_num]],4,FALSE)</f>
        <v>5</v>
      </c>
      <c r="K136">
        <f>VLOOKUP(master[[#This Row],[log_id]],distinctLogId[[log_id]:[hrs_sleep]],10,FALSE)</f>
        <v>9.1666666666666661</v>
      </c>
      <c r="L136" s="8">
        <f>VLOOKUP(master[[#This Row],[log_id]],distinctLogId[[log_id]:[percent_value1]],12,FALSE)</f>
        <v>0.96909090909090911</v>
      </c>
      <c r="M136" s="8">
        <f>VLOOKUP(master[[#This Row],[log_id]],distinctLogId[[log_id]:[percent_value2]],13,FALSE)</f>
        <v>2.9090909090909091E-2</v>
      </c>
      <c r="N136" s="8">
        <f>VLOOKUP(master[[#This Row],[log_id]],distinctLogId[[log_id]:[percent_value3]],14,FALSE)</f>
        <v>0.01</v>
      </c>
      <c r="S136" t="b">
        <f>VLOOKUP(F136,distinctIds[[id]:[continuous_tracking]],8,FALSE)</f>
        <v>0</v>
      </c>
    </row>
    <row r="137" spans="1:20" x14ac:dyDescent="0.25">
      <c r="A137">
        <v>11501142216</v>
      </c>
      <c r="D137">
        <v>11501142216</v>
      </c>
      <c r="E137">
        <f>VLOOKUP(master[[#This Row],[distinct logIds]],distinctLogId[log_id],1,FALSE)</f>
        <v>11501142216</v>
      </c>
      <c r="F137">
        <f>VLOOKUP(master[[#This Row],[log_id]],distinctLogId[[log_id]:[id]],2,FALSE)</f>
        <v>4319703577</v>
      </c>
      <c r="G137" s="2">
        <f>VLOOKUP(master[[#This Row],[log_id]],distinctLogId[[log_id]:[activity_day]],3,FALSE)</f>
        <v>42482</v>
      </c>
      <c r="H137" s="1">
        <f>WEEKDAY(master[[#This Row],[activity_day]],2)</f>
        <v>5</v>
      </c>
      <c r="I137" s="9" t="str">
        <f>VLOOKUP(master[[#This Row],[log_id]],distinctLogId[[log_id]:[start_day]],5,FALSE)</f>
        <v>Friday</v>
      </c>
      <c r="J137">
        <f>VLOOKUP(master[[#This Row],[log_id]],distinctLogId[[log_id]:[day_num]],4,FALSE)</f>
        <v>6</v>
      </c>
      <c r="K137">
        <f>VLOOKUP(master[[#This Row],[log_id]],distinctLogId[[log_id]:[hrs_sleep]],10,FALSE)</f>
        <v>12.033333333333333</v>
      </c>
      <c r="L137" s="8">
        <f>VLOOKUP(master[[#This Row],[log_id]],distinctLogId[[log_id]:[percent_value1]],12,FALSE)</f>
        <v>0.95844875346260383</v>
      </c>
      <c r="M137" s="8">
        <f>VLOOKUP(master[[#This Row],[log_id]],distinctLogId[[log_id]:[percent_value2]],13,FALSE)</f>
        <v>3.6011080332409975E-2</v>
      </c>
      <c r="N137" s="8">
        <f>VLOOKUP(master[[#This Row],[log_id]],distinctLogId[[log_id]:[percent_value3]],14,FALSE)</f>
        <v>0.04</v>
      </c>
      <c r="S137" t="b">
        <f>VLOOKUP(F137,distinctIds[[id]:[continuous_tracking]],8,FALSE)</f>
        <v>0</v>
      </c>
      <c r="T137">
        <f>COUNTIFS(F:F,master[[#This Row],[id]],master!I:I,master[[#This Row],[start_day]])</f>
        <v>3</v>
      </c>
    </row>
    <row r="138" spans="1:20" x14ac:dyDescent="0.25">
      <c r="A138">
        <v>11501142219</v>
      </c>
      <c r="D138">
        <v>11501142219</v>
      </c>
      <c r="E138">
        <f>VLOOKUP(master[[#This Row],[distinct logIds]],distinctLogId[log_id],1,FALSE)</f>
        <v>11501142219</v>
      </c>
      <c r="F138">
        <f>VLOOKUP(master[[#This Row],[log_id]],distinctLogId[[log_id]:[id]],2,FALSE)</f>
        <v>4319703577</v>
      </c>
      <c r="G138" s="2">
        <f>VLOOKUP(master[[#This Row],[log_id]],distinctLogId[[log_id]:[activity_day]],3,FALSE)</f>
        <v>42484</v>
      </c>
      <c r="H138" s="1">
        <f>WEEKDAY(master[[#This Row],[activity_day]],2)</f>
        <v>7</v>
      </c>
      <c r="I138" s="9" t="str">
        <f>VLOOKUP(master[[#This Row],[log_id]],distinctLogId[[log_id]:[start_day]],5,FALSE)</f>
        <v>Sunday</v>
      </c>
      <c r="J138">
        <f>VLOOKUP(master[[#This Row],[log_id]],distinctLogId[[log_id]:[day_num]],4,FALSE)</f>
        <v>1</v>
      </c>
      <c r="K138">
        <f>VLOOKUP(master[[#This Row],[log_id]],distinctLogId[[log_id]:[hrs_sleep]],10,FALSE)</f>
        <v>8.35</v>
      </c>
      <c r="L138" s="8">
        <f>VLOOKUP(master[[#This Row],[log_id]],distinctLogId[[log_id]:[percent_value1]],12,FALSE)</f>
        <v>0.93213572854291404</v>
      </c>
      <c r="M138" s="8">
        <f>VLOOKUP(master[[#This Row],[log_id]],distinctLogId[[log_id]:[percent_value2]],13,FALSE)</f>
        <v>5.7884231536926151E-2</v>
      </c>
      <c r="N138" s="8">
        <f>VLOOKUP(master[[#This Row],[log_id]],distinctLogId[[log_id]:[percent_value3]],14,FALSE)</f>
        <v>0.05</v>
      </c>
      <c r="S138" t="b">
        <f>VLOOKUP(F138,distinctIds[[id]:[continuous_tracking]],8,FALSE)</f>
        <v>0</v>
      </c>
    </row>
    <row r="139" spans="1:20" x14ac:dyDescent="0.25">
      <c r="A139">
        <v>11501142221</v>
      </c>
      <c r="D139">
        <v>11501142221</v>
      </c>
      <c r="E139">
        <f>VLOOKUP(master[[#This Row],[distinct logIds]],distinctLogId[log_id],1,FALSE)</f>
        <v>11501142221</v>
      </c>
      <c r="F139">
        <f>VLOOKUP(master[[#This Row],[log_id]],distinctLogId[[log_id]:[id]],2,FALSE)</f>
        <v>4319703577</v>
      </c>
      <c r="G139" s="2">
        <f>VLOOKUP(master[[#This Row],[log_id]],distinctLogId[[log_id]:[activity_day]],3,FALSE)</f>
        <v>42484</v>
      </c>
      <c r="H139" s="1">
        <f>WEEKDAY(master[[#This Row],[activity_day]],2)</f>
        <v>7</v>
      </c>
      <c r="I139" s="9" t="str">
        <f>VLOOKUP(master[[#This Row],[log_id]],distinctLogId[[log_id]:[start_day]],5,FALSE)</f>
        <v>Sunday</v>
      </c>
      <c r="J139">
        <f>VLOOKUP(master[[#This Row],[log_id]],distinctLogId[[log_id]:[day_num]],4,FALSE)</f>
        <v>1</v>
      </c>
      <c r="K139">
        <f>VLOOKUP(master[[#This Row],[log_id]],distinctLogId[[log_id]:[hrs_sleep]],10,FALSE)</f>
        <v>8.4333333333333336</v>
      </c>
      <c r="L139" s="8">
        <f>VLOOKUP(master[[#This Row],[log_id]],distinctLogId[[log_id]:[percent_value1]],12,FALSE)</f>
        <v>0.96442687747035571</v>
      </c>
      <c r="M139" s="8">
        <f>VLOOKUP(master[[#This Row],[log_id]],distinctLogId[[log_id]:[percent_value2]],13,FALSE)</f>
        <v>3.3596837944664032E-2</v>
      </c>
      <c r="N139" s="8">
        <f>VLOOKUP(master[[#This Row],[log_id]],distinctLogId[[log_id]:[percent_value3]],14,FALSE)</f>
        <v>0.01</v>
      </c>
      <c r="S139" t="b">
        <f>VLOOKUP(F139,distinctIds[[id]:[continuous_tracking]],8,FALSE)</f>
        <v>0</v>
      </c>
    </row>
    <row r="140" spans="1:20" x14ac:dyDescent="0.25">
      <c r="A140">
        <v>11501142223</v>
      </c>
      <c r="D140">
        <v>11501142223</v>
      </c>
      <c r="E140">
        <f>VLOOKUP(master[[#This Row],[distinct logIds]],distinctLogId[log_id],1,FALSE)</f>
        <v>11501142223</v>
      </c>
      <c r="F140">
        <f>VLOOKUP(master[[#This Row],[log_id]],distinctLogId[[log_id]:[id]],2,FALSE)</f>
        <v>4319703577</v>
      </c>
      <c r="G140" s="2">
        <f>VLOOKUP(master[[#This Row],[log_id]],distinctLogId[[log_id]:[activity_day]],3,FALSE)</f>
        <v>42485</v>
      </c>
      <c r="H140" s="1">
        <f>WEEKDAY(master[[#This Row],[activity_day]],2)</f>
        <v>1</v>
      </c>
      <c r="I140" s="9" t="str">
        <f>VLOOKUP(master[[#This Row],[log_id]],distinctLogId[[log_id]:[start_day]],5,FALSE)</f>
        <v>Monday</v>
      </c>
      <c r="J140">
        <f>VLOOKUP(master[[#This Row],[log_id]],distinctLogId[[log_id]:[day_num]],4,FALSE)</f>
        <v>2</v>
      </c>
      <c r="K140">
        <f>VLOOKUP(master[[#This Row],[log_id]],distinctLogId[[log_id]:[hrs_sleep]],10,FALSE)</f>
        <v>8.6</v>
      </c>
      <c r="L140" s="8">
        <f>VLOOKUP(master[[#This Row],[log_id]],distinctLogId[[log_id]:[percent_value1]],12,FALSE)</f>
        <v>0.97868217054263573</v>
      </c>
      <c r="M140" s="8">
        <f>VLOOKUP(master[[#This Row],[log_id]],distinctLogId[[log_id]:[percent_value2]],13,FALSE)</f>
        <v>1.937984496124031E-2</v>
      </c>
      <c r="N140" s="8">
        <f>VLOOKUP(master[[#This Row],[log_id]],distinctLogId[[log_id]:[percent_value3]],14,FALSE)</f>
        <v>0.01</v>
      </c>
      <c r="S140" t="b">
        <f>VLOOKUP(F140,distinctIds[[id]:[continuous_tracking]],8,FALSE)</f>
        <v>0</v>
      </c>
    </row>
    <row r="141" spans="1:20" x14ac:dyDescent="0.25">
      <c r="A141">
        <v>11501142225</v>
      </c>
      <c r="D141">
        <v>11501142225</v>
      </c>
      <c r="E141">
        <f>VLOOKUP(master[[#This Row],[distinct logIds]],distinctLogId[log_id],1,FALSE)</f>
        <v>11501142225</v>
      </c>
      <c r="F141">
        <f>VLOOKUP(master[[#This Row],[log_id]],distinctLogId[[log_id]:[id]],2,FALSE)</f>
        <v>4319703577</v>
      </c>
      <c r="G141" s="2">
        <f>VLOOKUP(master[[#This Row],[log_id]],distinctLogId[[log_id]:[activity_day]],3,FALSE)</f>
        <v>42487</v>
      </c>
      <c r="H141" s="1">
        <f>WEEKDAY(master[[#This Row],[activity_day]],2)</f>
        <v>3</v>
      </c>
      <c r="I141" s="9" t="str">
        <f>VLOOKUP(master[[#This Row],[log_id]],distinctLogId[[log_id]:[start_day]],5,FALSE)</f>
        <v>Wednesday</v>
      </c>
      <c r="J141">
        <f>VLOOKUP(master[[#This Row],[log_id]],distinctLogId[[log_id]:[day_num]],4,FALSE)</f>
        <v>4</v>
      </c>
      <c r="K141">
        <f>VLOOKUP(master[[#This Row],[log_id]],distinctLogId[[log_id]:[hrs_sleep]],10,FALSE)</f>
        <v>5.1166666666666663</v>
      </c>
      <c r="L141" s="8">
        <f>VLOOKUP(master[[#This Row],[log_id]],distinctLogId[[log_id]:[percent_value1]],12,FALSE)</f>
        <v>0.93159609120521158</v>
      </c>
      <c r="M141" s="8">
        <f>VLOOKUP(master[[#This Row],[log_id]],distinctLogId[[log_id]:[percent_value2]],13,FALSE)</f>
        <v>6.8403908794788276E-2</v>
      </c>
      <c r="N141" s="8">
        <f>VLOOKUP(master[[#This Row],[log_id]],distinctLogId[[log_id]:[percent_value3]],14,FALSE)</f>
        <v>0</v>
      </c>
      <c r="S141" t="b">
        <f>VLOOKUP(F141,distinctIds[[id]:[continuous_tracking]],8,FALSE)</f>
        <v>0</v>
      </c>
    </row>
    <row r="142" spans="1:20" x14ac:dyDescent="0.25">
      <c r="A142">
        <v>11512958234</v>
      </c>
      <c r="D142">
        <v>11512958234</v>
      </c>
      <c r="E142">
        <f>VLOOKUP(master[[#This Row],[distinct logIds]],distinctLogId[log_id],1,FALSE)</f>
        <v>11512958234</v>
      </c>
      <c r="F142">
        <f>VLOOKUP(master[[#This Row],[log_id]],distinctLogId[[log_id]:[id]],2,FALSE)</f>
        <v>4319703577</v>
      </c>
      <c r="G142" s="2">
        <f>VLOOKUP(master[[#This Row],[log_id]],distinctLogId[[log_id]:[activity_day]],3,FALSE)</f>
        <v>42487</v>
      </c>
      <c r="H142" s="1">
        <f>WEEKDAY(master[[#This Row],[activity_day]],2)</f>
        <v>3</v>
      </c>
      <c r="I142" s="9" t="str">
        <f>VLOOKUP(master[[#This Row],[log_id]],distinctLogId[[log_id]:[start_day]],5,FALSE)</f>
        <v>Wednesday</v>
      </c>
      <c r="J142">
        <f>VLOOKUP(master[[#This Row],[log_id]],distinctLogId[[log_id]:[day_num]],4,FALSE)</f>
        <v>4</v>
      </c>
      <c r="K142">
        <f>VLOOKUP(master[[#This Row],[log_id]],distinctLogId[[log_id]:[hrs_sleep]],10,FALSE)</f>
        <v>8.6999999999999993</v>
      </c>
      <c r="L142" s="8">
        <f>VLOOKUP(master[[#This Row],[log_id]],distinctLogId[[log_id]:[percent_value1]],12,FALSE)</f>
        <v>0.95210727969348652</v>
      </c>
      <c r="M142" s="8">
        <f>VLOOKUP(master[[#This Row],[log_id]],distinctLogId[[log_id]:[percent_value2]],13,FALSE)</f>
        <v>3.2567049808429116E-2</v>
      </c>
      <c r="N142" s="8">
        <f>VLOOKUP(master[[#This Row],[log_id]],distinctLogId[[log_id]:[percent_value3]],14,FALSE)</f>
        <v>0.08</v>
      </c>
      <c r="S142" t="b">
        <f>VLOOKUP(F142,distinctIds[[id]:[continuous_tracking]],8,FALSE)</f>
        <v>0</v>
      </c>
    </row>
    <row r="143" spans="1:20" x14ac:dyDescent="0.25">
      <c r="A143">
        <v>11512958235</v>
      </c>
      <c r="D143">
        <v>11512958235</v>
      </c>
      <c r="E143">
        <f>VLOOKUP(master[[#This Row],[distinct logIds]],distinctLogId[log_id],1,FALSE)</f>
        <v>11512958235</v>
      </c>
      <c r="F143">
        <f>VLOOKUP(master[[#This Row],[log_id]],distinctLogId[[log_id]:[id]],2,FALSE)</f>
        <v>4319703577</v>
      </c>
      <c r="G143" s="2">
        <f>VLOOKUP(master[[#This Row],[log_id]],distinctLogId[[log_id]:[activity_day]],3,FALSE)</f>
        <v>42488</v>
      </c>
      <c r="H143" s="1">
        <f>WEEKDAY(master[[#This Row],[activity_day]],2)</f>
        <v>4</v>
      </c>
      <c r="I143" s="9" t="str">
        <f>VLOOKUP(master[[#This Row],[log_id]],distinctLogId[[log_id]:[start_day]],5,FALSE)</f>
        <v>Thursday</v>
      </c>
      <c r="J143">
        <f>VLOOKUP(master[[#This Row],[log_id]],distinctLogId[[log_id]:[day_num]],4,FALSE)</f>
        <v>5</v>
      </c>
      <c r="K143">
        <f>VLOOKUP(master[[#This Row],[log_id]],distinctLogId[[log_id]:[hrs_sleep]],10,FALSE)</f>
        <v>9.1</v>
      </c>
      <c r="L143" s="8">
        <f>VLOOKUP(master[[#This Row],[log_id]],distinctLogId[[log_id]:[percent_value1]],12,FALSE)</f>
        <v>0.95787545787545791</v>
      </c>
      <c r="M143" s="8">
        <f>VLOOKUP(master[[#This Row],[log_id]],distinctLogId[[log_id]:[percent_value2]],13,FALSE)</f>
        <v>3.47985347985348E-2</v>
      </c>
      <c r="N143" s="8">
        <f>VLOOKUP(master[[#This Row],[log_id]],distinctLogId[[log_id]:[percent_value3]],14,FALSE)</f>
        <v>0.04</v>
      </c>
      <c r="S143" t="b">
        <f>VLOOKUP(F143,distinctIds[[id]:[continuous_tracking]],8,FALSE)</f>
        <v>0</v>
      </c>
    </row>
    <row r="144" spans="1:20" x14ac:dyDescent="0.25">
      <c r="A144">
        <v>11523726410</v>
      </c>
      <c r="D144">
        <v>11523726410</v>
      </c>
      <c r="E144">
        <f>VLOOKUP(master[[#This Row],[distinct logIds]],distinctLogId[log_id],1,FALSE)</f>
        <v>11523726410</v>
      </c>
      <c r="F144">
        <f>VLOOKUP(master[[#This Row],[log_id]],distinctLogId[[log_id]:[id]],2,FALSE)</f>
        <v>4319703577</v>
      </c>
      <c r="G144" s="2">
        <f>VLOOKUP(master[[#This Row],[log_id]],distinctLogId[[log_id]:[activity_day]],3,FALSE)</f>
        <v>42489</v>
      </c>
      <c r="H144" s="1">
        <f>WEEKDAY(master[[#This Row],[activity_day]],2)</f>
        <v>5</v>
      </c>
      <c r="I144" s="9" t="str">
        <f>VLOOKUP(master[[#This Row],[log_id]],distinctLogId[[log_id]:[start_day]],5,FALSE)</f>
        <v>Friday</v>
      </c>
      <c r="J144">
        <f>VLOOKUP(master[[#This Row],[log_id]],distinctLogId[[log_id]:[day_num]],4,FALSE)</f>
        <v>6</v>
      </c>
      <c r="K144">
        <f>VLOOKUP(master[[#This Row],[log_id]],distinctLogId[[log_id]:[hrs_sleep]],10,FALSE)</f>
        <v>8.6</v>
      </c>
      <c r="L144" s="8">
        <f>VLOOKUP(master[[#This Row],[log_id]],distinctLogId[[log_id]:[percent_value1]],12,FALSE)</f>
        <v>0.94961240310077522</v>
      </c>
      <c r="M144" s="8">
        <f>VLOOKUP(master[[#This Row],[log_id]],distinctLogId[[log_id]:[percent_value2]],13,FALSE)</f>
        <v>4.2635658914728682E-2</v>
      </c>
      <c r="N144" s="8">
        <f>VLOOKUP(master[[#This Row],[log_id]],distinctLogId[[log_id]:[percent_value3]],14,FALSE)</f>
        <v>0.04</v>
      </c>
      <c r="S144" t="b">
        <f>VLOOKUP(F144,distinctIds[[id]:[continuous_tracking]],8,FALSE)</f>
        <v>0</v>
      </c>
    </row>
    <row r="145" spans="1:20" x14ac:dyDescent="0.25">
      <c r="A145">
        <v>11550579238</v>
      </c>
      <c r="D145">
        <v>11550579238</v>
      </c>
      <c r="E145">
        <f>VLOOKUP(master[[#This Row],[distinct logIds]],distinctLogId[log_id],1,FALSE)</f>
        <v>11550579238</v>
      </c>
      <c r="F145">
        <f>VLOOKUP(master[[#This Row],[log_id]],distinctLogId[[log_id]:[id]],2,FALSE)</f>
        <v>4319703577</v>
      </c>
      <c r="G145" s="2">
        <f>VLOOKUP(master[[#This Row],[log_id]],distinctLogId[[log_id]:[activity_day]],3,FALSE)</f>
        <v>42490</v>
      </c>
      <c r="H145" s="1">
        <f>WEEKDAY(master[[#This Row],[activity_day]],2)</f>
        <v>6</v>
      </c>
      <c r="I145" s="9" t="str">
        <f>VLOOKUP(master[[#This Row],[log_id]],distinctLogId[[log_id]:[start_day]],5,FALSE)</f>
        <v>Saturday</v>
      </c>
      <c r="J145">
        <f>VLOOKUP(master[[#This Row],[log_id]],distinctLogId[[log_id]:[day_num]],4,FALSE)</f>
        <v>7</v>
      </c>
      <c r="K145">
        <f>VLOOKUP(master[[#This Row],[log_id]],distinctLogId[[log_id]:[hrs_sleep]],10,FALSE)</f>
        <v>8.3333333333333339</v>
      </c>
      <c r="L145" s="8">
        <f>VLOOKUP(master[[#This Row],[log_id]],distinctLogId[[log_id]:[percent_value1]],12,FALSE)</f>
        <v>0.96799999999999997</v>
      </c>
      <c r="M145" s="8">
        <f>VLOOKUP(master[[#This Row],[log_id]],distinctLogId[[log_id]:[percent_value2]],13,FALSE)</f>
        <v>2.5999999999999999E-2</v>
      </c>
      <c r="N145" s="8">
        <f>VLOOKUP(master[[#This Row],[log_id]],distinctLogId[[log_id]:[percent_value3]],14,FALSE)</f>
        <v>0.03</v>
      </c>
      <c r="S145" t="b">
        <f>VLOOKUP(F145,distinctIds[[id]:[continuous_tracking]],8,FALSE)</f>
        <v>0</v>
      </c>
    </row>
    <row r="146" spans="1:20" x14ac:dyDescent="0.25">
      <c r="A146">
        <v>11550579239</v>
      </c>
      <c r="D146">
        <v>11550579239</v>
      </c>
      <c r="E146">
        <f>VLOOKUP(master[[#This Row],[distinct logIds]],distinctLogId[log_id],1,FALSE)</f>
        <v>11550579239</v>
      </c>
      <c r="F146">
        <f>VLOOKUP(master[[#This Row],[log_id]],distinctLogId[[log_id]:[id]],2,FALSE)</f>
        <v>4319703577</v>
      </c>
      <c r="G146" s="2">
        <f>VLOOKUP(master[[#This Row],[log_id]],distinctLogId[[log_id]:[activity_day]],3,FALSE)</f>
        <v>42491</v>
      </c>
      <c r="H146" s="1">
        <f>WEEKDAY(master[[#This Row],[activity_day]],2)</f>
        <v>7</v>
      </c>
      <c r="I146" s="9" t="str">
        <f>VLOOKUP(master[[#This Row],[log_id]],distinctLogId[[log_id]:[start_day]],5,FALSE)</f>
        <v>Sunday</v>
      </c>
      <c r="J146">
        <f>VLOOKUP(master[[#This Row],[log_id]],distinctLogId[[log_id]:[day_num]],4,FALSE)</f>
        <v>1</v>
      </c>
      <c r="K146">
        <f>VLOOKUP(master[[#This Row],[log_id]],distinctLogId[[log_id]:[hrs_sleep]],10,FALSE)</f>
        <v>8.4333333333333336</v>
      </c>
      <c r="L146" s="8">
        <f>VLOOKUP(master[[#This Row],[log_id]],distinctLogId[[log_id]:[percent_value1]],12,FALSE)</f>
        <v>0.94466403162055324</v>
      </c>
      <c r="M146" s="8">
        <f>VLOOKUP(master[[#This Row],[log_id]],distinctLogId[[log_id]:[percent_value2]],13,FALSE)</f>
        <v>4.9407114624505928E-2</v>
      </c>
      <c r="N146" s="8">
        <f>VLOOKUP(master[[#This Row],[log_id]],distinctLogId[[log_id]:[percent_value3]],14,FALSE)</f>
        <v>0.03</v>
      </c>
      <c r="S146" t="b">
        <f>VLOOKUP(F146,distinctIds[[id]:[continuous_tracking]],8,FALSE)</f>
        <v>0</v>
      </c>
    </row>
    <row r="147" spans="1:20" x14ac:dyDescent="0.25">
      <c r="A147">
        <v>11550579240</v>
      </c>
      <c r="D147">
        <v>11550579240</v>
      </c>
      <c r="E147">
        <f>VLOOKUP(master[[#This Row],[distinct logIds]],distinctLogId[log_id],1,FALSE)</f>
        <v>11550579240</v>
      </c>
      <c r="F147">
        <f>VLOOKUP(master[[#This Row],[log_id]],distinctLogId[[log_id]:[id]],2,FALSE)</f>
        <v>4319703577</v>
      </c>
      <c r="G147" s="2">
        <f>VLOOKUP(master[[#This Row],[log_id]],distinctLogId[[log_id]:[activity_day]],3,FALSE)</f>
        <v>42492</v>
      </c>
      <c r="H147" s="1">
        <f>WEEKDAY(master[[#This Row],[activity_day]],2)</f>
        <v>1</v>
      </c>
      <c r="I147" s="9" t="str">
        <f>VLOOKUP(master[[#This Row],[log_id]],distinctLogId[[log_id]:[start_day]],5,FALSE)</f>
        <v>Monday</v>
      </c>
      <c r="J147">
        <f>VLOOKUP(master[[#This Row],[log_id]],distinctLogId[[log_id]:[day_num]],4,FALSE)</f>
        <v>2</v>
      </c>
      <c r="K147">
        <f>VLOOKUP(master[[#This Row],[log_id]],distinctLogId[[log_id]:[hrs_sleep]],10,FALSE)</f>
        <v>8.5333333333333332</v>
      </c>
      <c r="L147" s="8">
        <f>VLOOKUP(master[[#This Row],[log_id]],distinctLogId[[log_id]:[percent_value1]],12,FALSE)</f>
        <v>0.92578125</v>
      </c>
      <c r="M147" s="8">
        <f>VLOOKUP(master[[#This Row],[log_id]],distinctLogId[[log_id]:[percent_value2]],13,FALSE)</f>
        <v>7.2265625E-2</v>
      </c>
      <c r="N147" s="8">
        <f>VLOOKUP(master[[#This Row],[log_id]],distinctLogId[[log_id]:[percent_value3]],14,FALSE)</f>
        <v>0.01</v>
      </c>
      <c r="S147" t="b">
        <f>VLOOKUP(F147,distinctIds[[id]:[continuous_tracking]],8,FALSE)</f>
        <v>0</v>
      </c>
    </row>
    <row r="148" spans="1:20" x14ac:dyDescent="0.25">
      <c r="A148">
        <v>11575271293</v>
      </c>
      <c r="D148">
        <v>11575271293</v>
      </c>
      <c r="E148">
        <f>VLOOKUP(master[[#This Row],[distinct logIds]],distinctLogId[log_id],1,FALSE)</f>
        <v>11575271293</v>
      </c>
      <c r="F148">
        <f>VLOOKUP(master[[#This Row],[log_id]],distinctLogId[[log_id]:[id]],2,FALSE)</f>
        <v>4319703577</v>
      </c>
      <c r="G148" s="2">
        <f>VLOOKUP(master[[#This Row],[log_id]],distinctLogId[[log_id]:[activity_day]],3,FALSE)</f>
        <v>42495</v>
      </c>
      <c r="H148" s="1">
        <f>WEEKDAY(master[[#This Row],[activity_day]],2)</f>
        <v>4</v>
      </c>
      <c r="I148" s="9" t="str">
        <f>VLOOKUP(master[[#This Row],[log_id]],distinctLogId[[log_id]:[start_day]],5,FALSE)</f>
        <v>Thursday</v>
      </c>
      <c r="J148">
        <f>VLOOKUP(master[[#This Row],[log_id]],distinctLogId[[log_id]:[day_num]],4,FALSE)</f>
        <v>5</v>
      </c>
      <c r="K148">
        <f>VLOOKUP(master[[#This Row],[log_id]],distinctLogId[[log_id]:[hrs_sleep]],10,FALSE)</f>
        <v>8.1833333333333336</v>
      </c>
      <c r="L148" s="8">
        <f>VLOOKUP(master[[#This Row],[log_id]],distinctLogId[[log_id]:[percent_value1]],12,FALSE)</f>
        <v>0.91649694501018331</v>
      </c>
      <c r="M148" s="8">
        <f>VLOOKUP(master[[#This Row],[log_id]],distinctLogId[[log_id]:[percent_value2]],13,FALSE)</f>
        <v>7.128309572301425E-2</v>
      </c>
      <c r="N148" s="8">
        <f>VLOOKUP(master[[#This Row],[log_id]],distinctLogId[[log_id]:[percent_value3]],14,FALSE)</f>
        <v>0.06</v>
      </c>
      <c r="S148" t="b">
        <f>VLOOKUP(F148,distinctIds[[id]:[continuous_tracking]],8,FALSE)</f>
        <v>0</v>
      </c>
    </row>
    <row r="149" spans="1:20" x14ac:dyDescent="0.25">
      <c r="A149">
        <v>11575271294</v>
      </c>
      <c r="D149">
        <v>11575271294</v>
      </c>
      <c r="E149">
        <f>VLOOKUP(master[[#This Row],[distinct logIds]],distinctLogId[log_id],1,FALSE)</f>
        <v>11575271294</v>
      </c>
      <c r="F149">
        <f>VLOOKUP(master[[#This Row],[log_id]],distinctLogId[[log_id]:[id]],2,FALSE)</f>
        <v>4319703577</v>
      </c>
      <c r="G149" s="2">
        <f>VLOOKUP(master[[#This Row],[log_id]],distinctLogId[[log_id]:[activity_day]],3,FALSE)</f>
        <v>42496</v>
      </c>
      <c r="H149" s="1">
        <f>WEEKDAY(master[[#This Row],[activity_day]],2)</f>
        <v>5</v>
      </c>
      <c r="I149" s="9" t="str">
        <f>VLOOKUP(master[[#This Row],[log_id]],distinctLogId[[log_id]:[start_day]],5,FALSE)</f>
        <v>Friday</v>
      </c>
      <c r="J149">
        <f>VLOOKUP(master[[#This Row],[log_id]],distinctLogId[[log_id]:[day_num]],4,FALSE)</f>
        <v>6</v>
      </c>
      <c r="K149">
        <f>VLOOKUP(master[[#This Row],[log_id]],distinctLogId[[log_id]:[hrs_sleep]],10,FALSE)</f>
        <v>8.8333333333333339</v>
      </c>
      <c r="L149" s="8">
        <f>VLOOKUP(master[[#This Row],[log_id]],distinctLogId[[log_id]:[percent_value1]],12,FALSE)</f>
        <v>0.95660377358490556</v>
      </c>
      <c r="M149" s="8">
        <f>VLOOKUP(master[[#This Row],[log_id]],distinctLogId[[log_id]:[percent_value2]],13,FALSE)</f>
        <v>3.7735849056603779E-2</v>
      </c>
      <c r="N149" s="8">
        <f>VLOOKUP(master[[#This Row],[log_id]],distinctLogId[[log_id]:[percent_value3]],14,FALSE)</f>
        <v>0.03</v>
      </c>
      <c r="S149" t="b">
        <f>VLOOKUP(F149,distinctIds[[id]:[continuous_tracking]],8,FALSE)</f>
        <v>0</v>
      </c>
    </row>
    <row r="150" spans="1:20" x14ac:dyDescent="0.25">
      <c r="A150">
        <v>11611314890</v>
      </c>
      <c r="D150">
        <v>11611314890</v>
      </c>
      <c r="E150">
        <f>VLOOKUP(master[[#This Row],[distinct logIds]],distinctLogId[log_id],1,FALSE)</f>
        <v>11611314890</v>
      </c>
      <c r="F150">
        <f>VLOOKUP(master[[#This Row],[log_id]],distinctLogId[[log_id]:[id]],2,FALSE)</f>
        <v>4319703577</v>
      </c>
      <c r="G150" s="2">
        <f>VLOOKUP(master[[#This Row],[log_id]],distinctLogId[[log_id]:[activity_day]],3,FALSE)</f>
        <v>42497</v>
      </c>
      <c r="H150" s="1">
        <f>WEEKDAY(master[[#This Row],[activity_day]],2)</f>
        <v>6</v>
      </c>
      <c r="I150" s="9" t="str">
        <f>VLOOKUP(master[[#This Row],[log_id]],distinctLogId[[log_id]:[start_day]],5,FALSE)</f>
        <v>Saturday</v>
      </c>
      <c r="J150">
        <f>VLOOKUP(master[[#This Row],[log_id]],distinctLogId[[log_id]:[day_num]],4,FALSE)</f>
        <v>7</v>
      </c>
      <c r="K150">
        <f>VLOOKUP(master[[#This Row],[log_id]],distinctLogId[[log_id]:[hrs_sleep]],10,FALSE)</f>
        <v>10.633333333333333</v>
      </c>
      <c r="L150" s="8">
        <f>VLOOKUP(master[[#This Row],[log_id]],distinctLogId[[log_id]:[percent_value1]],12,FALSE)</f>
        <v>0.94357366771159867</v>
      </c>
      <c r="M150" s="8">
        <f>VLOOKUP(master[[#This Row],[log_id]],distinctLogId[[log_id]:[percent_value2]],13,FALSE)</f>
        <v>5.329153605015674E-2</v>
      </c>
      <c r="N150" s="8">
        <f>VLOOKUP(master[[#This Row],[log_id]],distinctLogId[[log_id]:[percent_value3]],14,FALSE)</f>
        <v>0.02</v>
      </c>
      <c r="S150" t="b">
        <f>VLOOKUP(F150,distinctIds[[id]:[continuous_tracking]],8,FALSE)</f>
        <v>0</v>
      </c>
    </row>
    <row r="151" spans="1:20" x14ac:dyDescent="0.25">
      <c r="A151">
        <v>11611314891</v>
      </c>
      <c r="D151">
        <v>11611314891</v>
      </c>
      <c r="E151">
        <f>VLOOKUP(master[[#This Row],[distinct logIds]],distinctLogId[log_id],1,FALSE)</f>
        <v>11611314891</v>
      </c>
      <c r="F151">
        <f>VLOOKUP(master[[#This Row],[log_id]],distinctLogId[[log_id]:[id]],2,FALSE)</f>
        <v>4319703577</v>
      </c>
      <c r="G151" s="2">
        <f>VLOOKUP(master[[#This Row],[log_id]],distinctLogId[[log_id]:[activity_day]],3,FALSE)</f>
        <v>42498</v>
      </c>
      <c r="H151" s="1">
        <f>WEEKDAY(master[[#This Row],[activity_day]],2)</f>
        <v>7</v>
      </c>
      <c r="I151" s="9" t="str">
        <f>VLOOKUP(master[[#This Row],[log_id]],distinctLogId[[log_id]:[start_day]],5,FALSE)</f>
        <v>Sunday</v>
      </c>
      <c r="J151">
        <f>VLOOKUP(master[[#This Row],[log_id]],distinctLogId[[log_id]:[day_num]],4,FALSE)</f>
        <v>1</v>
      </c>
      <c r="K151">
        <f>VLOOKUP(master[[#This Row],[log_id]],distinctLogId[[log_id]:[hrs_sleep]],10,FALSE)</f>
        <v>9.4166666666666661</v>
      </c>
      <c r="L151" s="8">
        <f>VLOOKUP(master[[#This Row],[log_id]],distinctLogId[[log_id]:[percent_value1]],12,FALSE)</f>
        <v>0.94690265486725667</v>
      </c>
      <c r="M151" s="8">
        <f>VLOOKUP(master[[#This Row],[log_id]],distinctLogId[[log_id]:[percent_value2]],13,FALSE)</f>
        <v>4.9557522123893805E-2</v>
      </c>
      <c r="N151" s="8">
        <f>VLOOKUP(master[[#This Row],[log_id]],distinctLogId[[log_id]:[percent_value3]],14,FALSE)</f>
        <v>0.02</v>
      </c>
      <c r="S151" t="b">
        <f>VLOOKUP(F151,distinctIds[[id]:[continuous_tracking]],8,FALSE)</f>
        <v>0</v>
      </c>
    </row>
    <row r="152" spans="1:20" x14ac:dyDescent="0.25">
      <c r="A152">
        <v>11611314892</v>
      </c>
      <c r="D152">
        <v>11611314892</v>
      </c>
      <c r="E152">
        <f>VLOOKUP(master[[#This Row],[distinct logIds]],distinctLogId[log_id],1,FALSE)</f>
        <v>11611314892</v>
      </c>
      <c r="F152">
        <f>VLOOKUP(master[[#This Row],[log_id]],distinctLogId[[log_id]:[id]],2,FALSE)</f>
        <v>4319703577</v>
      </c>
      <c r="G152" s="2">
        <f>VLOOKUP(master[[#This Row],[log_id]],distinctLogId[[log_id]:[activity_day]],3,FALSE)</f>
        <v>42499</v>
      </c>
      <c r="H152" s="1">
        <f>WEEKDAY(master[[#This Row],[activity_day]],2)</f>
        <v>1</v>
      </c>
      <c r="I152" s="9" t="str">
        <f>VLOOKUP(master[[#This Row],[log_id]],distinctLogId[[log_id]:[start_day]],5,FALSE)</f>
        <v>Monday</v>
      </c>
      <c r="J152">
        <f>VLOOKUP(master[[#This Row],[log_id]],distinctLogId[[log_id]:[day_num]],4,FALSE)</f>
        <v>2</v>
      </c>
      <c r="K152">
        <f>VLOOKUP(master[[#This Row],[log_id]],distinctLogId[[log_id]:[hrs_sleep]],10,FALSE)</f>
        <v>8.6166666666666671</v>
      </c>
      <c r="L152" s="8">
        <f>VLOOKUP(master[[#This Row],[log_id]],distinctLogId[[log_id]:[percent_value1]],12,FALSE)</f>
        <v>0.94197292069632499</v>
      </c>
      <c r="M152" s="8">
        <f>VLOOKUP(master[[#This Row],[log_id]],distinctLogId[[log_id]:[percent_value2]],13,FALSE)</f>
        <v>5.2224371373307543E-2</v>
      </c>
      <c r="N152" s="8">
        <f>VLOOKUP(master[[#This Row],[log_id]],distinctLogId[[log_id]:[percent_value3]],14,FALSE)</f>
        <v>0.03</v>
      </c>
      <c r="S152" t="b">
        <f>VLOOKUP(F152,distinctIds[[id]:[continuous_tracking]],8,FALSE)</f>
        <v>0</v>
      </c>
    </row>
    <row r="153" spans="1:20" x14ac:dyDescent="0.25">
      <c r="A153">
        <v>11611314893</v>
      </c>
      <c r="D153">
        <v>11611314893</v>
      </c>
      <c r="E153">
        <f>VLOOKUP(master[[#This Row],[distinct logIds]],distinctLogId[log_id],1,FALSE)</f>
        <v>11611314893</v>
      </c>
      <c r="F153">
        <f>VLOOKUP(master[[#This Row],[log_id]],distinctLogId[[log_id]:[id]],2,FALSE)</f>
        <v>4319703577</v>
      </c>
      <c r="G153" s="2">
        <f>VLOOKUP(master[[#This Row],[log_id]],distinctLogId[[log_id]:[activity_day]],3,FALSE)</f>
        <v>42500</v>
      </c>
      <c r="H153" s="1">
        <f>WEEKDAY(master[[#This Row],[activity_day]],2)</f>
        <v>2</v>
      </c>
      <c r="I153" s="9" t="str">
        <f>VLOOKUP(master[[#This Row],[log_id]],distinctLogId[[log_id]:[start_day]],5,FALSE)</f>
        <v>Tuesday</v>
      </c>
      <c r="J153">
        <f>VLOOKUP(master[[#This Row],[log_id]],distinctLogId[[log_id]:[day_num]],4,FALSE)</f>
        <v>3</v>
      </c>
      <c r="K153">
        <f>VLOOKUP(master[[#This Row],[log_id]],distinctLogId[[log_id]:[hrs_sleep]],10,FALSE)</f>
        <v>9.3000000000000007</v>
      </c>
      <c r="L153" s="8">
        <f>VLOOKUP(master[[#This Row],[log_id]],distinctLogId[[log_id]:[percent_value1]],12,FALSE)</f>
        <v>0.94802867383512546</v>
      </c>
      <c r="M153" s="8">
        <f>VLOOKUP(master[[#This Row],[log_id]],distinctLogId[[log_id]:[percent_value2]],13,FALSE)</f>
        <v>5.197132616487455E-2</v>
      </c>
      <c r="N153" s="8">
        <f>VLOOKUP(master[[#This Row],[log_id]],distinctLogId[[log_id]:[percent_value3]],14,FALSE)</f>
        <v>0</v>
      </c>
      <c r="S153" t="b">
        <f>VLOOKUP(F153,distinctIds[[id]:[continuous_tracking]],8,FALSE)</f>
        <v>0</v>
      </c>
    </row>
    <row r="154" spans="1:20" x14ac:dyDescent="0.25">
      <c r="A154">
        <v>11612541628</v>
      </c>
      <c r="D154">
        <v>11612541628</v>
      </c>
      <c r="E154">
        <f>VLOOKUP(master[[#This Row],[distinct logIds]],distinctLogId[log_id],1,FALSE)</f>
        <v>11612541628</v>
      </c>
      <c r="F154">
        <f>VLOOKUP(master[[#This Row],[log_id]],distinctLogId[[log_id]:[id]],2,FALSE)</f>
        <v>4319703577</v>
      </c>
      <c r="G154" s="2">
        <f>VLOOKUP(master[[#This Row],[log_id]],distinctLogId[[log_id]:[activity_day]],3,FALSE)</f>
        <v>42501</v>
      </c>
      <c r="H154" s="1">
        <f>WEEKDAY(master[[#This Row],[activity_day]],2)</f>
        <v>3</v>
      </c>
      <c r="I154" s="9" t="str">
        <f>VLOOKUP(master[[#This Row],[log_id]],distinctLogId[[log_id]:[start_day]],5,FALSE)</f>
        <v>Wednesday</v>
      </c>
      <c r="J154">
        <f>VLOOKUP(master[[#This Row],[log_id]],distinctLogId[[log_id]:[day_num]],4,FALSE)</f>
        <v>4</v>
      </c>
      <c r="K154">
        <f>VLOOKUP(master[[#This Row],[log_id]],distinctLogId[[log_id]:[hrs_sleep]],10,FALSE)</f>
        <v>5.35</v>
      </c>
      <c r="L154" s="8">
        <f>VLOOKUP(master[[#This Row],[log_id]],distinctLogId[[log_id]:[percent_value1]],12,FALSE)</f>
        <v>0.94080996884735202</v>
      </c>
      <c r="M154" s="8">
        <f>VLOOKUP(master[[#This Row],[log_id]],distinctLogId[[log_id]:[percent_value2]],13,FALSE)</f>
        <v>5.6074766355140186E-2</v>
      </c>
      <c r="N154" s="8">
        <f>VLOOKUP(master[[#This Row],[log_id]],distinctLogId[[log_id]:[percent_value3]],14,FALSE)</f>
        <v>0.01</v>
      </c>
      <c r="S154" t="b">
        <f>VLOOKUP(F154,distinctIds[[id]:[continuous_tracking]],8,FALSE)</f>
        <v>0</v>
      </c>
    </row>
    <row r="155" spans="1:20" x14ac:dyDescent="0.25">
      <c r="A155">
        <v>11438827487</v>
      </c>
      <c r="D155">
        <v>11438827487</v>
      </c>
      <c r="E155">
        <f>VLOOKUP(master[[#This Row],[distinct logIds]],distinctLogId[log_id],1,FALSE)</f>
        <v>11438827487</v>
      </c>
      <c r="F155">
        <f>VLOOKUP(master[[#This Row],[log_id]],distinctLogId[[log_id]:[id]],2,FALSE)</f>
        <v>4388161847</v>
      </c>
      <c r="G155" s="2">
        <f>VLOOKUP(master[[#This Row],[log_id]],distinctLogId[[log_id]:[activity_day]],3,FALSE)</f>
        <v>42474</v>
      </c>
      <c r="H155" s="1">
        <f>WEEKDAY(master[[#This Row],[activity_day]],2)</f>
        <v>4</v>
      </c>
      <c r="I155" s="9" t="str">
        <f>VLOOKUP(master[[#This Row],[log_id]],distinctLogId[[log_id]:[start_day]],5,FALSE)</f>
        <v>Thursday</v>
      </c>
      <c r="J155">
        <f>VLOOKUP(master[[#This Row],[log_id]],distinctLogId[[log_id]:[day_num]],4,FALSE)</f>
        <v>5</v>
      </c>
      <c r="K155">
        <f>VLOOKUP(master[[#This Row],[log_id]],distinctLogId[[log_id]:[hrs_sleep]],10,FALSE)</f>
        <v>8.7666666666666675</v>
      </c>
      <c r="L155" s="8">
        <f>VLOOKUP(master[[#This Row],[log_id]],distinctLogId[[log_id]:[percent_value1]],12,FALSE)</f>
        <v>0.94866920152091239</v>
      </c>
      <c r="M155" s="8">
        <f>VLOOKUP(master[[#This Row],[log_id]],distinctLogId[[log_id]:[percent_value2]],13,FALSE)</f>
        <v>3.2319391634980987E-2</v>
      </c>
      <c r="N155" s="8">
        <f>VLOOKUP(master[[#This Row],[log_id]],distinctLogId[[log_id]:[percent_value3]],14,FALSE)</f>
        <v>0.1</v>
      </c>
      <c r="O155">
        <f>VLOOKUP(F155,distinctIds[[id]:[range_trackingDays]],4,FALSE)</f>
        <v>27</v>
      </c>
      <c r="P155">
        <f>COUNTIFS(master[id],master[[#This Row],[id]],master[new_day_num],"&lt;6")</f>
        <v>17</v>
      </c>
      <c r="Q155">
        <f>COUNTIFS(master[id],master[[#This Row],[id]],master[new_day_num],"&gt;5")</f>
        <v>13</v>
      </c>
      <c r="R155">
        <f>COUNTIF(master[id],master[[#This Row],[id]])</f>
        <v>30</v>
      </c>
      <c r="S155" t="b">
        <f>VLOOKUP(F155,distinctIds[[id]:[continuous_tracking]],8,FALSE)</f>
        <v>0</v>
      </c>
      <c r="T155">
        <f>COUNTIFS(F:F,master[[#This Row],[id]],master!I:I,master[[#This Row],[start_day]])</f>
        <v>1</v>
      </c>
    </row>
    <row r="156" spans="1:20" x14ac:dyDescent="0.25">
      <c r="A156">
        <v>11438827488</v>
      </c>
      <c r="D156">
        <v>11438827488</v>
      </c>
      <c r="E156">
        <f>VLOOKUP(master[[#This Row],[distinct logIds]],distinctLogId[log_id],1,FALSE)</f>
        <v>11438827488</v>
      </c>
      <c r="F156">
        <f>VLOOKUP(master[[#This Row],[log_id]],distinctLogId[[log_id]:[id]],2,FALSE)</f>
        <v>4388161847</v>
      </c>
      <c r="G156" s="2">
        <f>VLOOKUP(master[[#This Row],[log_id]],distinctLogId[[log_id]:[activity_day]],3,FALSE)</f>
        <v>42475</v>
      </c>
      <c r="H156" s="1">
        <f>WEEKDAY(master[[#This Row],[activity_day]],2)</f>
        <v>5</v>
      </c>
      <c r="I156" s="9" t="str">
        <f>VLOOKUP(master[[#This Row],[log_id]],distinctLogId[[log_id]:[start_day]],5,FALSE)</f>
        <v>Friday</v>
      </c>
      <c r="J156">
        <f>VLOOKUP(master[[#This Row],[log_id]],distinctLogId[[log_id]:[day_num]],4,FALSE)</f>
        <v>6</v>
      </c>
      <c r="K156">
        <f>VLOOKUP(master[[#This Row],[log_id]],distinctLogId[[log_id]:[hrs_sleep]],10,FALSE)</f>
        <v>6.4666666666666668</v>
      </c>
      <c r="L156" s="8">
        <f>VLOOKUP(master[[#This Row],[log_id]],distinctLogId[[log_id]:[percent_value1]],12,FALSE)</f>
        <v>0.96134020618556704</v>
      </c>
      <c r="M156" s="8">
        <f>VLOOKUP(master[[#This Row],[log_id]],distinctLogId[[log_id]:[percent_value2]],13,FALSE)</f>
        <v>3.3505154639175257E-2</v>
      </c>
      <c r="N156" s="8">
        <f>VLOOKUP(master[[#This Row],[log_id]],distinctLogId[[log_id]:[percent_value3]],14,FALSE)</f>
        <v>0.02</v>
      </c>
      <c r="S156" t="b">
        <f>VLOOKUP(F156,distinctIds[[id]:[continuous_tracking]],8,FALSE)</f>
        <v>0</v>
      </c>
      <c r="T156">
        <f>COUNTIFS(F:F,master[[#This Row],[id]],master!I:I,master[[#This Row],[start_day]])</f>
        <v>3</v>
      </c>
    </row>
    <row r="157" spans="1:20" x14ac:dyDescent="0.25">
      <c r="A157">
        <v>11438827489</v>
      </c>
      <c r="D157">
        <v>11438827489</v>
      </c>
      <c r="E157">
        <f>VLOOKUP(master[[#This Row],[distinct logIds]],distinctLogId[log_id],1,FALSE)</f>
        <v>11438827489</v>
      </c>
      <c r="F157">
        <f>VLOOKUP(master[[#This Row],[log_id]],distinctLogId[[log_id]:[id]],2,FALSE)</f>
        <v>4388161847</v>
      </c>
      <c r="G157" s="2">
        <f>VLOOKUP(master[[#This Row],[log_id]],distinctLogId[[log_id]:[activity_day]],3,FALSE)</f>
        <v>42476</v>
      </c>
      <c r="H157" s="1">
        <f>WEEKDAY(master[[#This Row],[activity_day]],2)</f>
        <v>6</v>
      </c>
      <c r="I157" s="9" t="str">
        <f>VLOOKUP(master[[#This Row],[log_id]],distinctLogId[[log_id]:[start_day]],5,FALSE)</f>
        <v>Saturday</v>
      </c>
      <c r="J157">
        <f>VLOOKUP(master[[#This Row],[log_id]],distinctLogId[[log_id]:[day_num]],4,FALSE)</f>
        <v>7</v>
      </c>
      <c r="K157">
        <f>VLOOKUP(master[[#This Row],[log_id]],distinctLogId[[log_id]:[hrs_sleep]],10,FALSE)</f>
        <v>1</v>
      </c>
      <c r="L157" s="8">
        <f>VLOOKUP(master[[#This Row],[log_id]],distinctLogId[[log_id]:[percent_value1]],12,FALSE)</f>
        <v>0.8833333333333333</v>
      </c>
      <c r="M157" s="8">
        <f>VLOOKUP(master[[#This Row],[log_id]],distinctLogId[[log_id]:[percent_value2]],13,FALSE)</f>
        <v>0.1</v>
      </c>
      <c r="N157" s="8">
        <f>VLOOKUP(master[[#This Row],[log_id]],distinctLogId[[log_id]:[percent_value3]],14,FALSE)</f>
        <v>0.01</v>
      </c>
      <c r="S157" t="b">
        <f>VLOOKUP(F157,distinctIds[[id]:[continuous_tracking]],8,FALSE)</f>
        <v>0</v>
      </c>
      <c r="T157">
        <f>COUNTIFS(F:F,master[[#This Row],[id]],master!I:I,master[[#This Row],[start_day]])</f>
        <v>6</v>
      </c>
    </row>
    <row r="158" spans="1:20" x14ac:dyDescent="0.25">
      <c r="A158">
        <v>11438827490</v>
      </c>
      <c r="D158">
        <v>11438827490</v>
      </c>
      <c r="E158">
        <f>VLOOKUP(master[[#This Row],[distinct logIds]],distinctLogId[log_id],1,FALSE)</f>
        <v>11438827490</v>
      </c>
      <c r="F158">
        <f>VLOOKUP(master[[#This Row],[log_id]],distinctLogId[[log_id]:[id]],2,FALSE)</f>
        <v>4388161847</v>
      </c>
      <c r="G158" s="2">
        <f>VLOOKUP(master[[#This Row],[log_id]],distinctLogId[[log_id]:[activity_day]],3,FALSE)</f>
        <v>42476</v>
      </c>
      <c r="H158" s="1">
        <f>WEEKDAY(master[[#This Row],[activity_day]],2)</f>
        <v>6</v>
      </c>
      <c r="I158" s="9" t="str">
        <f>VLOOKUP(master[[#This Row],[log_id]],distinctLogId[[log_id]:[start_day]],5,FALSE)</f>
        <v>Saturday</v>
      </c>
      <c r="J158">
        <f>VLOOKUP(master[[#This Row],[log_id]],distinctLogId[[log_id]:[day_num]],4,FALSE)</f>
        <v>7</v>
      </c>
      <c r="K158">
        <f>VLOOKUP(master[[#This Row],[log_id]],distinctLogId[[log_id]:[hrs_sleep]],10,FALSE)</f>
        <v>8.4166666666666661</v>
      </c>
      <c r="L158" s="8">
        <f>VLOOKUP(master[[#This Row],[log_id]],distinctLogId[[log_id]:[percent_value1]],12,FALSE)</f>
        <v>0.96237623762376245</v>
      </c>
      <c r="M158" s="8">
        <f>VLOOKUP(master[[#This Row],[log_id]],distinctLogId[[log_id]:[percent_value2]],13,FALSE)</f>
        <v>3.5643564356435641E-2</v>
      </c>
      <c r="N158" s="8">
        <f>VLOOKUP(master[[#This Row],[log_id]],distinctLogId[[log_id]:[percent_value3]],14,FALSE)</f>
        <v>0.01</v>
      </c>
      <c r="S158" t="b">
        <f>VLOOKUP(F158,distinctIds[[id]:[continuous_tracking]],8,FALSE)</f>
        <v>0</v>
      </c>
    </row>
    <row r="159" spans="1:20" x14ac:dyDescent="0.25">
      <c r="A159">
        <v>11438827491</v>
      </c>
      <c r="D159">
        <v>11438827491</v>
      </c>
      <c r="E159">
        <f>VLOOKUP(master[[#This Row],[distinct logIds]],distinctLogId[log_id],1,FALSE)</f>
        <v>11438827491</v>
      </c>
      <c r="F159">
        <f>VLOOKUP(master[[#This Row],[log_id]],distinctLogId[[log_id]:[id]],2,FALSE)</f>
        <v>4388161847</v>
      </c>
      <c r="G159" s="2">
        <f>VLOOKUP(master[[#This Row],[log_id]],distinctLogId[[log_id]:[activity_day]],3,FALSE)</f>
        <v>42477</v>
      </c>
      <c r="H159" s="1">
        <f>WEEKDAY(master[[#This Row],[activity_day]],2)</f>
        <v>7</v>
      </c>
      <c r="I159" s="9" t="str">
        <f>VLOOKUP(master[[#This Row],[log_id]],distinctLogId[[log_id]:[start_day]],5,FALSE)</f>
        <v>Sunday</v>
      </c>
      <c r="J159">
        <f>VLOOKUP(master[[#This Row],[log_id]],distinctLogId[[log_id]:[day_num]],4,FALSE)</f>
        <v>1</v>
      </c>
      <c r="K159">
        <f>VLOOKUP(master[[#This Row],[log_id]],distinctLogId[[log_id]:[hrs_sleep]],10,FALSE)</f>
        <v>2.2666666666666666</v>
      </c>
      <c r="L159" s="8">
        <f>VLOOKUP(master[[#This Row],[log_id]],distinctLogId[[log_id]:[percent_value1]],12,FALSE)</f>
        <v>0.9779411764705882</v>
      </c>
      <c r="M159" s="8">
        <f>VLOOKUP(master[[#This Row],[log_id]],distinctLogId[[log_id]:[percent_value2]],13,FALSE)</f>
        <v>1.4705882352941176E-2</v>
      </c>
      <c r="N159" s="8">
        <f>VLOOKUP(master[[#This Row],[log_id]],distinctLogId[[log_id]:[percent_value3]],14,FALSE)</f>
        <v>0.01</v>
      </c>
      <c r="S159" t="b">
        <f>VLOOKUP(F159,distinctIds[[id]:[continuous_tracking]],8,FALSE)</f>
        <v>0</v>
      </c>
      <c r="T159">
        <f>COUNTIFS(F:F,master[[#This Row],[id]],master!I:I,master[[#This Row],[start_day]])</f>
        <v>7</v>
      </c>
    </row>
    <row r="160" spans="1:20" x14ac:dyDescent="0.25">
      <c r="A160">
        <v>11438827492</v>
      </c>
      <c r="D160">
        <v>11438827492</v>
      </c>
      <c r="E160">
        <f>VLOOKUP(master[[#This Row],[distinct logIds]],distinctLogId[log_id],1,FALSE)</f>
        <v>11438827492</v>
      </c>
      <c r="F160">
        <f>VLOOKUP(master[[#This Row],[log_id]],distinctLogId[[log_id]:[id]],2,FALSE)</f>
        <v>4388161847</v>
      </c>
      <c r="G160" s="2">
        <f>VLOOKUP(master[[#This Row],[log_id]],distinctLogId[[log_id]:[activity_day]],3,FALSE)</f>
        <v>42478</v>
      </c>
      <c r="H160" s="1">
        <f>WEEKDAY(master[[#This Row],[activity_day]],2)</f>
        <v>1</v>
      </c>
      <c r="I160" s="9" t="str">
        <f>VLOOKUP(master[[#This Row],[log_id]],distinctLogId[[log_id]:[start_day]],5,FALSE)</f>
        <v>Monday</v>
      </c>
      <c r="J160">
        <f>VLOOKUP(master[[#This Row],[log_id]],distinctLogId[[log_id]:[day_num]],4,FALSE)</f>
        <v>2</v>
      </c>
      <c r="K160">
        <f>VLOOKUP(master[[#This Row],[log_id]],distinctLogId[[log_id]:[hrs_sleep]],10,FALSE)</f>
        <v>1.7333333333333334</v>
      </c>
      <c r="L160" s="8">
        <f>VLOOKUP(master[[#This Row],[log_id]],distinctLogId[[log_id]:[percent_value1]],12,FALSE)</f>
        <v>0.95192307692307676</v>
      </c>
      <c r="M160" s="8">
        <f>VLOOKUP(master[[#This Row],[log_id]],distinctLogId[[log_id]:[percent_value2]],13,FALSE)</f>
        <v>9.6153846153846159E-3</v>
      </c>
      <c r="N160" s="8">
        <f>VLOOKUP(master[[#This Row],[log_id]],distinctLogId[[log_id]:[percent_value3]],14,FALSE)</f>
        <v>0.04</v>
      </c>
      <c r="S160" t="b">
        <f>VLOOKUP(F160,distinctIds[[id]:[continuous_tracking]],8,FALSE)</f>
        <v>0</v>
      </c>
      <c r="T160">
        <f>COUNTIFS(F:F,master[[#This Row],[id]],master!I:I,master[[#This Row],[start_day]])</f>
        <v>6</v>
      </c>
    </row>
    <row r="161" spans="1:20" x14ac:dyDescent="0.25">
      <c r="A161">
        <v>11438827493</v>
      </c>
      <c r="D161">
        <v>11438827493</v>
      </c>
      <c r="E161">
        <f>VLOOKUP(master[[#This Row],[distinct logIds]],distinctLogId[log_id],1,FALSE)</f>
        <v>11438827493</v>
      </c>
      <c r="F161">
        <f>VLOOKUP(master[[#This Row],[log_id]],distinctLogId[[log_id]:[id]],2,FALSE)</f>
        <v>4388161847</v>
      </c>
      <c r="G161" s="2">
        <f>VLOOKUP(master[[#This Row],[log_id]],distinctLogId[[log_id]:[activity_day]],3,FALSE)</f>
        <v>42478</v>
      </c>
      <c r="H161" s="1">
        <f>WEEKDAY(master[[#This Row],[activity_day]],2)</f>
        <v>1</v>
      </c>
      <c r="I161" s="9" t="str">
        <f>VLOOKUP(master[[#This Row],[log_id]],distinctLogId[[log_id]:[start_day]],5,FALSE)</f>
        <v>Monday</v>
      </c>
      <c r="J161">
        <f>VLOOKUP(master[[#This Row],[log_id]],distinctLogId[[log_id]:[day_num]],4,FALSE)</f>
        <v>2</v>
      </c>
      <c r="K161">
        <f>VLOOKUP(master[[#This Row],[log_id]],distinctLogId[[log_id]:[hrs_sleep]],10,FALSE)</f>
        <v>5.6333333333333337</v>
      </c>
      <c r="L161" s="8">
        <f>VLOOKUP(master[[#This Row],[log_id]],distinctLogId[[log_id]:[percent_value1]],12,FALSE)</f>
        <v>0.97337278106508884</v>
      </c>
      <c r="M161" s="8">
        <f>VLOOKUP(master[[#This Row],[log_id]],distinctLogId[[log_id]:[percent_value2]],13,FALSE)</f>
        <v>2.6627218934911243E-2</v>
      </c>
      <c r="N161" s="8">
        <f>VLOOKUP(master[[#This Row],[log_id]],distinctLogId[[log_id]:[percent_value3]],14,FALSE)</f>
        <v>0</v>
      </c>
      <c r="S161" t="b">
        <f>VLOOKUP(F161,distinctIds[[id]:[continuous_tracking]],8,FALSE)</f>
        <v>0</v>
      </c>
    </row>
    <row r="162" spans="1:20" x14ac:dyDescent="0.25">
      <c r="A162">
        <v>11441459537</v>
      </c>
      <c r="D162">
        <v>11441459537</v>
      </c>
      <c r="E162">
        <f>VLOOKUP(master[[#This Row],[distinct logIds]],distinctLogId[log_id],1,FALSE)</f>
        <v>11441459537</v>
      </c>
      <c r="F162">
        <f>VLOOKUP(master[[#This Row],[log_id]],distinctLogId[[log_id]:[id]],2,FALSE)</f>
        <v>4388161847</v>
      </c>
      <c r="G162" s="2">
        <f>VLOOKUP(master[[#This Row],[log_id]],distinctLogId[[log_id]:[activity_day]],3,FALSE)</f>
        <v>42479</v>
      </c>
      <c r="H162" s="1">
        <f>WEEKDAY(master[[#This Row],[activity_day]],2)</f>
        <v>2</v>
      </c>
      <c r="I162" s="9" t="str">
        <f>VLOOKUP(master[[#This Row],[log_id]],distinctLogId[[log_id]:[start_day]],5,FALSE)</f>
        <v>Tuesday</v>
      </c>
      <c r="J162">
        <f>VLOOKUP(master[[#This Row],[log_id]],distinctLogId[[log_id]:[day_num]],4,FALSE)</f>
        <v>3</v>
      </c>
      <c r="K162">
        <f>VLOOKUP(master[[#This Row],[log_id]],distinctLogId[[log_id]:[hrs_sleep]],10,FALSE)</f>
        <v>7.5166666666666666</v>
      </c>
      <c r="L162" s="8">
        <f>VLOOKUP(master[[#This Row],[log_id]],distinctLogId[[log_id]:[percent_value1]],12,FALSE)</f>
        <v>0.93348115299334811</v>
      </c>
      <c r="M162" s="8">
        <f>VLOOKUP(master[[#This Row],[log_id]],distinctLogId[[log_id]:[percent_value2]],13,FALSE)</f>
        <v>5.7649667405764965E-2</v>
      </c>
      <c r="N162" s="8">
        <f>VLOOKUP(master[[#This Row],[log_id]],distinctLogId[[log_id]:[percent_value3]],14,FALSE)</f>
        <v>0.04</v>
      </c>
      <c r="S162" t="b">
        <f>VLOOKUP(F162,distinctIds[[id]:[continuous_tracking]],8,FALSE)</f>
        <v>0</v>
      </c>
      <c r="T162">
        <f>COUNTIFS(F:F,master[[#This Row],[id]],master!I:I,master[[#This Row],[start_day]])</f>
        <v>4</v>
      </c>
    </row>
    <row r="163" spans="1:20" x14ac:dyDescent="0.25">
      <c r="A163">
        <v>11450335126</v>
      </c>
      <c r="D163">
        <v>11450335126</v>
      </c>
      <c r="E163">
        <f>VLOOKUP(master[[#This Row],[distinct logIds]],distinctLogId[log_id],1,FALSE)</f>
        <v>11450335126</v>
      </c>
      <c r="F163">
        <f>VLOOKUP(master[[#This Row],[log_id]],distinctLogId[[log_id]:[id]],2,FALSE)</f>
        <v>4388161847</v>
      </c>
      <c r="G163" s="2">
        <f>VLOOKUP(master[[#This Row],[log_id]],distinctLogId[[log_id]:[activity_day]],3,FALSE)</f>
        <v>42480</v>
      </c>
      <c r="H163" s="1">
        <f>WEEKDAY(master[[#This Row],[activity_day]],2)</f>
        <v>3</v>
      </c>
      <c r="I163" s="9" t="str">
        <f>VLOOKUP(master[[#This Row],[log_id]],distinctLogId[[log_id]:[start_day]],5,FALSE)</f>
        <v>Wednesday</v>
      </c>
      <c r="J163">
        <f>VLOOKUP(master[[#This Row],[log_id]],distinctLogId[[log_id]:[day_num]],4,FALSE)</f>
        <v>4</v>
      </c>
      <c r="K163">
        <f>VLOOKUP(master[[#This Row],[log_id]],distinctLogId[[log_id]:[hrs_sleep]],10,FALSE)</f>
        <v>7.6333333333333337</v>
      </c>
      <c r="L163" s="8">
        <f>VLOOKUP(master[[#This Row],[log_id]],distinctLogId[[log_id]:[percent_value1]],12,FALSE)</f>
        <v>0.96506550218340603</v>
      </c>
      <c r="M163" s="8">
        <f>VLOOKUP(master[[#This Row],[log_id]],distinctLogId[[log_id]:[percent_value2]],13,FALSE)</f>
        <v>3.4934497816593885E-2</v>
      </c>
      <c r="N163" s="8">
        <f>VLOOKUP(master[[#This Row],[log_id]],distinctLogId[[log_id]:[percent_value3]],14,FALSE)</f>
        <v>0</v>
      </c>
      <c r="S163" t="b">
        <f>VLOOKUP(F163,distinctIds[[id]:[continuous_tracking]],8,FALSE)</f>
        <v>0</v>
      </c>
      <c r="T163">
        <f>COUNTIFS(F:F,master[[#This Row],[id]],master!I:I,master[[#This Row],[start_day]])</f>
        <v>3</v>
      </c>
    </row>
    <row r="164" spans="1:20" x14ac:dyDescent="0.25">
      <c r="A164">
        <v>11462400108</v>
      </c>
      <c r="D164">
        <v>11462400108</v>
      </c>
      <c r="E164">
        <f>VLOOKUP(master[[#This Row],[distinct logIds]],distinctLogId[log_id],1,FALSE)</f>
        <v>11462400108</v>
      </c>
      <c r="F164">
        <f>VLOOKUP(master[[#This Row],[log_id]],distinctLogId[[log_id]:[id]],2,FALSE)</f>
        <v>4388161847</v>
      </c>
      <c r="G164" s="2">
        <f>VLOOKUP(master[[#This Row],[log_id]],distinctLogId[[log_id]:[activity_day]],3,FALSE)</f>
        <v>42482</v>
      </c>
      <c r="H164" s="1">
        <f>WEEKDAY(master[[#This Row],[activity_day]],2)</f>
        <v>5</v>
      </c>
      <c r="I164" s="9" t="str">
        <f>VLOOKUP(master[[#This Row],[log_id]],distinctLogId[[log_id]:[start_day]],5,FALSE)</f>
        <v>Friday</v>
      </c>
      <c r="J164">
        <f>VLOOKUP(master[[#This Row],[log_id]],distinctLogId[[log_id]:[day_num]],4,FALSE)</f>
        <v>6</v>
      </c>
      <c r="K164">
        <f>VLOOKUP(master[[#This Row],[log_id]],distinctLogId[[log_id]:[hrs_sleep]],10,FALSE)</f>
        <v>1.4166666666666667</v>
      </c>
      <c r="L164" s="8">
        <f>VLOOKUP(master[[#This Row],[log_id]],distinctLogId[[log_id]:[percent_value1]],12,FALSE)</f>
        <v>0.96470588235294108</v>
      </c>
      <c r="M164" s="8">
        <f>VLOOKUP(master[[#This Row],[log_id]],distinctLogId[[log_id]:[percent_value2]],13,FALSE)</f>
        <v>2.3529411764705879E-2</v>
      </c>
      <c r="N164" s="8">
        <f>VLOOKUP(master[[#This Row],[log_id]],distinctLogId[[log_id]:[percent_value3]],14,FALSE)</f>
        <v>0.01</v>
      </c>
      <c r="S164" t="b">
        <f>VLOOKUP(F164,distinctIds[[id]:[continuous_tracking]],8,FALSE)</f>
        <v>0</v>
      </c>
    </row>
    <row r="165" spans="1:20" x14ac:dyDescent="0.25">
      <c r="A165">
        <v>11465910790</v>
      </c>
      <c r="D165">
        <v>11465910790</v>
      </c>
      <c r="E165">
        <f>VLOOKUP(master[[#This Row],[distinct logIds]],distinctLogId[log_id],1,FALSE)</f>
        <v>11465910790</v>
      </c>
      <c r="F165">
        <f>VLOOKUP(master[[#This Row],[log_id]],distinctLogId[[log_id]:[id]],2,FALSE)</f>
        <v>4388161847</v>
      </c>
      <c r="G165" s="2">
        <f>VLOOKUP(master[[#This Row],[log_id]],distinctLogId[[log_id]:[activity_day]],3,FALSE)</f>
        <v>42482</v>
      </c>
      <c r="H165" s="1">
        <f>WEEKDAY(master[[#This Row],[activity_day]],2)</f>
        <v>5</v>
      </c>
      <c r="I165" s="9" t="str">
        <f>VLOOKUP(master[[#This Row],[log_id]],distinctLogId[[log_id]:[start_day]],5,FALSE)</f>
        <v>Friday</v>
      </c>
      <c r="J165">
        <f>VLOOKUP(master[[#This Row],[log_id]],distinctLogId[[log_id]:[day_num]],4,FALSE)</f>
        <v>6</v>
      </c>
      <c r="K165">
        <f>VLOOKUP(master[[#This Row],[log_id]],distinctLogId[[log_id]:[hrs_sleep]],10,FALSE)</f>
        <v>8.35</v>
      </c>
      <c r="L165" s="8">
        <f>VLOOKUP(master[[#This Row],[log_id]],distinctLogId[[log_id]:[percent_value1]],12,FALSE)</f>
        <v>0.95409181636726548</v>
      </c>
      <c r="M165" s="8">
        <f>VLOOKUP(master[[#This Row],[log_id]],distinctLogId[[log_id]:[percent_value2]],13,FALSE)</f>
        <v>3.9920159680638723E-2</v>
      </c>
      <c r="N165" s="8">
        <f>VLOOKUP(master[[#This Row],[log_id]],distinctLogId[[log_id]:[percent_value3]],14,FALSE)</f>
        <v>0.03</v>
      </c>
      <c r="S165" t="b">
        <f>VLOOKUP(F165,distinctIds[[id]:[continuous_tracking]],8,FALSE)</f>
        <v>0</v>
      </c>
    </row>
    <row r="166" spans="1:20" x14ac:dyDescent="0.25">
      <c r="A166">
        <v>11476527082</v>
      </c>
      <c r="D166">
        <v>11476527082</v>
      </c>
      <c r="E166">
        <f>VLOOKUP(master[[#This Row],[distinct logIds]],distinctLogId[log_id],1,FALSE)</f>
        <v>11476527082</v>
      </c>
      <c r="F166">
        <f>VLOOKUP(master[[#This Row],[log_id]],distinctLogId[[log_id]:[id]],2,FALSE)</f>
        <v>4388161847</v>
      </c>
      <c r="G166" s="2">
        <f>VLOOKUP(master[[#This Row],[log_id]],distinctLogId[[log_id]:[activity_day]],3,FALSE)</f>
        <v>42484</v>
      </c>
      <c r="H166" s="1">
        <f>WEEKDAY(master[[#This Row],[activity_day]],2)</f>
        <v>7</v>
      </c>
      <c r="I166" s="9" t="str">
        <f>VLOOKUP(master[[#This Row],[log_id]],distinctLogId[[log_id]:[start_day]],5,FALSE)</f>
        <v>Sunday</v>
      </c>
      <c r="J166">
        <f>VLOOKUP(master[[#This Row],[log_id]],distinctLogId[[log_id]:[day_num]],4,FALSE)</f>
        <v>1</v>
      </c>
      <c r="K166">
        <f>VLOOKUP(master[[#This Row],[log_id]],distinctLogId[[log_id]:[hrs_sleep]],10,FALSE)</f>
        <v>5.916666666666667</v>
      </c>
      <c r="L166" s="8">
        <f>VLOOKUP(master[[#This Row],[log_id]],distinctLogId[[log_id]:[percent_value1]],12,FALSE)</f>
        <v>0.92394366197183109</v>
      </c>
      <c r="M166" s="8">
        <f>VLOOKUP(master[[#This Row],[log_id]],distinctLogId[[log_id]:[percent_value2]],13,FALSE)</f>
        <v>7.605633802816901E-2</v>
      </c>
      <c r="N166" s="8">
        <f>VLOOKUP(master[[#This Row],[log_id]],distinctLogId[[log_id]:[percent_value3]],14,FALSE)</f>
        <v>0</v>
      </c>
      <c r="S166" t="b">
        <f>VLOOKUP(F166,distinctIds[[id]:[continuous_tracking]],8,FALSE)</f>
        <v>0</v>
      </c>
    </row>
    <row r="167" spans="1:20" x14ac:dyDescent="0.25">
      <c r="A167">
        <v>11476527083</v>
      </c>
      <c r="D167">
        <v>11476527083</v>
      </c>
      <c r="E167">
        <f>VLOOKUP(master[[#This Row],[distinct logIds]],distinctLogId[log_id],1,FALSE)</f>
        <v>11476527083</v>
      </c>
      <c r="F167">
        <f>VLOOKUP(master[[#This Row],[log_id]],distinctLogId[[log_id]:[id]],2,FALSE)</f>
        <v>4388161847</v>
      </c>
      <c r="G167" s="2">
        <f>VLOOKUP(master[[#This Row],[log_id]],distinctLogId[[log_id]:[activity_day]],3,FALSE)</f>
        <v>42484</v>
      </c>
      <c r="H167" s="1">
        <f>WEEKDAY(master[[#This Row],[activity_day]],2)</f>
        <v>7</v>
      </c>
      <c r="I167" s="9" t="str">
        <f>VLOOKUP(master[[#This Row],[log_id]],distinctLogId[[log_id]:[start_day]],5,FALSE)</f>
        <v>Sunday</v>
      </c>
      <c r="J167">
        <f>VLOOKUP(master[[#This Row],[log_id]],distinctLogId[[log_id]:[day_num]],4,FALSE)</f>
        <v>1</v>
      </c>
      <c r="K167">
        <f>VLOOKUP(master[[#This Row],[log_id]],distinctLogId[[log_id]:[hrs_sleep]],10,FALSE)</f>
        <v>2.0333333333333332</v>
      </c>
      <c r="L167" s="8">
        <f>VLOOKUP(master[[#This Row],[log_id]],distinctLogId[[log_id]:[percent_value1]],12,FALSE)</f>
        <v>0.91803278688524592</v>
      </c>
      <c r="M167" s="8">
        <f>VLOOKUP(master[[#This Row],[log_id]],distinctLogId[[log_id]:[percent_value2]],13,FALSE)</f>
        <v>6.5573770491803282E-2</v>
      </c>
      <c r="N167" s="8">
        <f>VLOOKUP(master[[#This Row],[log_id]],distinctLogId[[log_id]:[percent_value3]],14,FALSE)</f>
        <v>0.02</v>
      </c>
      <c r="S167" t="b">
        <f>VLOOKUP(F167,distinctIds[[id]:[continuous_tracking]],8,FALSE)</f>
        <v>0</v>
      </c>
    </row>
    <row r="168" spans="1:20" x14ac:dyDescent="0.25">
      <c r="A168">
        <v>11476527084</v>
      </c>
      <c r="D168">
        <v>11476527084</v>
      </c>
      <c r="E168">
        <f>VLOOKUP(master[[#This Row],[distinct logIds]],distinctLogId[log_id],1,FALSE)</f>
        <v>11476527084</v>
      </c>
      <c r="F168">
        <f>VLOOKUP(master[[#This Row],[log_id]],distinctLogId[[log_id]:[id]],2,FALSE)</f>
        <v>4388161847</v>
      </c>
      <c r="G168" s="2">
        <f>VLOOKUP(master[[#This Row],[log_id]],distinctLogId[[log_id]:[activity_day]],3,FALSE)</f>
        <v>42484</v>
      </c>
      <c r="H168" s="1">
        <f>WEEKDAY(master[[#This Row],[activity_day]],2)</f>
        <v>7</v>
      </c>
      <c r="I168" s="9" t="str">
        <f>VLOOKUP(master[[#This Row],[log_id]],distinctLogId[[log_id]:[start_day]],5,FALSE)</f>
        <v>Sunday</v>
      </c>
      <c r="J168">
        <f>VLOOKUP(master[[#This Row],[log_id]],distinctLogId[[log_id]:[day_num]],4,FALSE)</f>
        <v>1</v>
      </c>
      <c r="K168">
        <f>VLOOKUP(master[[#This Row],[log_id]],distinctLogId[[log_id]:[hrs_sleep]],10,FALSE)</f>
        <v>1.9666666666666666</v>
      </c>
      <c r="L168" s="8">
        <f>VLOOKUP(master[[#This Row],[log_id]],distinctLogId[[log_id]:[percent_value1]],12,FALSE)</f>
        <v>0.94915254237288149</v>
      </c>
      <c r="M168" s="8">
        <f>VLOOKUP(master[[#This Row],[log_id]],distinctLogId[[log_id]:[percent_value2]],13,FALSE)</f>
        <v>8.4745762711864406E-3</v>
      </c>
      <c r="N168" s="8">
        <f>VLOOKUP(master[[#This Row],[log_id]],distinctLogId[[log_id]:[percent_value3]],14,FALSE)</f>
        <v>0.05</v>
      </c>
      <c r="S168" t="b">
        <f>VLOOKUP(F168,distinctIds[[id]:[continuous_tracking]],8,FALSE)</f>
        <v>0</v>
      </c>
    </row>
    <row r="169" spans="1:20" x14ac:dyDescent="0.25">
      <c r="A169">
        <v>11488358688</v>
      </c>
      <c r="D169">
        <v>11488358688</v>
      </c>
      <c r="E169">
        <f>VLOOKUP(master[[#This Row],[distinct logIds]],distinctLogId[log_id],1,FALSE)</f>
        <v>11488358688</v>
      </c>
      <c r="F169">
        <f>VLOOKUP(master[[#This Row],[log_id]],distinctLogId[[log_id]:[id]],2,FALSE)</f>
        <v>4388161847</v>
      </c>
      <c r="G169" s="2">
        <f>VLOOKUP(master[[#This Row],[log_id]],distinctLogId[[log_id]:[activity_day]],3,FALSE)</f>
        <v>42485</v>
      </c>
      <c r="H169" s="1">
        <f>WEEKDAY(master[[#This Row],[activity_day]],2)</f>
        <v>1</v>
      </c>
      <c r="I169" s="9" t="str">
        <f>VLOOKUP(master[[#This Row],[log_id]],distinctLogId[[log_id]:[start_day]],5,FALSE)</f>
        <v>Monday</v>
      </c>
      <c r="J169">
        <f>VLOOKUP(master[[#This Row],[log_id]],distinctLogId[[log_id]:[day_num]],4,FALSE)</f>
        <v>2</v>
      </c>
      <c r="K169">
        <f>VLOOKUP(master[[#This Row],[log_id]],distinctLogId[[log_id]:[hrs_sleep]],10,FALSE)</f>
        <v>5.7666666666666666</v>
      </c>
      <c r="L169" s="8">
        <f>VLOOKUP(master[[#This Row],[log_id]],distinctLogId[[log_id]:[percent_value1]],12,FALSE)</f>
        <v>0.92196531791907521</v>
      </c>
      <c r="M169" s="8">
        <f>VLOOKUP(master[[#This Row],[log_id]],distinctLogId[[log_id]:[percent_value2]],13,FALSE)</f>
        <v>7.8034682080924858E-2</v>
      </c>
      <c r="N169" s="8">
        <f>VLOOKUP(master[[#This Row],[log_id]],distinctLogId[[log_id]:[percent_value3]],14,FALSE)</f>
        <v>0</v>
      </c>
      <c r="S169" t="b">
        <f>VLOOKUP(F169,distinctIds[[id]:[continuous_tracking]],8,FALSE)</f>
        <v>0</v>
      </c>
    </row>
    <row r="170" spans="1:20" x14ac:dyDescent="0.25">
      <c r="A170">
        <v>11494606419</v>
      </c>
      <c r="D170">
        <v>11494606419</v>
      </c>
      <c r="E170">
        <f>VLOOKUP(master[[#This Row],[distinct logIds]],distinctLogId[log_id],1,FALSE)</f>
        <v>11494606419</v>
      </c>
      <c r="F170">
        <f>VLOOKUP(master[[#This Row],[log_id]],distinctLogId[[log_id]:[id]],2,FALSE)</f>
        <v>4388161847</v>
      </c>
      <c r="G170" s="2">
        <f>VLOOKUP(master[[#This Row],[log_id]],distinctLogId[[log_id]:[activity_day]],3,FALSE)</f>
        <v>42486</v>
      </c>
      <c r="H170" s="1">
        <f>WEEKDAY(master[[#This Row],[activity_day]],2)</f>
        <v>2</v>
      </c>
      <c r="I170" s="9" t="str">
        <f>VLOOKUP(master[[#This Row],[log_id]],distinctLogId[[log_id]:[start_day]],5,FALSE)</f>
        <v>Tuesday</v>
      </c>
      <c r="J170">
        <f>VLOOKUP(master[[#This Row],[log_id]],distinctLogId[[log_id]:[day_num]],4,FALSE)</f>
        <v>3</v>
      </c>
      <c r="K170">
        <f>VLOOKUP(master[[#This Row],[log_id]],distinctLogId[[log_id]:[hrs_sleep]],10,FALSE)</f>
        <v>8.3333333333333339</v>
      </c>
      <c r="L170" s="8">
        <f>VLOOKUP(master[[#This Row],[log_id]],distinctLogId[[log_id]:[percent_value1]],12,FALSE)</f>
        <v>0.92200000000000004</v>
      </c>
      <c r="M170" s="8">
        <f>VLOOKUP(master[[#This Row],[log_id]],distinctLogId[[log_id]:[percent_value2]],13,FALSE)</f>
        <v>7.3999999999999996E-2</v>
      </c>
      <c r="N170" s="8">
        <f>VLOOKUP(master[[#This Row],[log_id]],distinctLogId[[log_id]:[percent_value3]],14,FALSE)</f>
        <v>0.02</v>
      </c>
      <c r="S170" t="b">
        <f>VLOOKUP(F170,distinctIds[[id]:[continuous_tracking]],8,FALSE)</f>
        <v>0</v>
      </c>
    </row>
    <row r="171" spans="1:20" x14ac:dyDescent="0.25">
      <c r="A171">
        <v>11502756809</v>
      </c>
      <c r="D171">
        <v>11502756809</v>
      </c>
      <c r="E171">
        <f>VLOOKUP(master[[#This Row],[distinct logIds]],distinctLogId[log_id],1,FALSE)</f>
        <v>11502756809</v>
      </c>
      <c r="F171">
        <f>VLOOKUP(master[[#This Row],[log_id]],distinctLogId[[log_id]:[id]],2,FALSE)</f>
        <v>4388161847</v>
      </c>
      <c r="G171" s="2">
        <f>VLOOKUP(master[[#This Row],[log_id]],distinctLogId[[log_id]:[activity_day]],3,FALSE)</f>
        <v>42487</v>
      </c>
      <c r="H171" s="1">
        <f>WEEKDAY(master[[#This Row],[activity_day]],2)</f>
        <v>3</v>
      </c>
      <c r="I171" s="9" t="str">
        <f>VLOOKUP(master[[#This Row],[log_id]],distinctLogId[[log_id]:[start_day]],5,FALSE)</f>
        <v>Wednesday</v>
      </c>
      <c r="J171">
        <f>VLOOKUP(master[[#This Row],[log_id]],distinctLogId[[log_id]:[day_num]],4,FALSE)</f>
        <v>4</v>
      </c>
      <c r="K171">
        <f>VLOOKUP(master[[#This Row],[log_id]],distinctLogId[[log_id]:[hrs_sleep]],10,FALSE)</f>
        <v>7.6333333333333337</v>
      </c>
      <c r="L171" s="8">
        <f>VLOOKUP(master[[#This Row],[log_id]],distinctLogId[[log_id]:[percent_value1]],12,FALSE)</f>
        <v>0.93449781659388642</v>
      </c>
      <c r="M171" s="8">
        <f>VLOOKUP(master[[#This Row],[log_id]],distinctLogId[[log_id]:[percent_value2]],13,FALSE)</f>
        <v>5.6768558951965066E-2</v>
      </c>
      <c r="N171" s="8">
        <f>VLOOKUP(master[[#This Row],[log_id]],distinctLogId[[log_id]:[percent_value3]],14,FALSE)</f>
        <v>0.04</v>
      </c>
      <c r="S171" t="b">
        <f>VLOOKUP(F171,distinctIds[[id]:[continuous_tracking]],8,FALSE)</f>
        <v>0</v>
      </c>
    </row>
    <row r="172" spans="1:20" x14ac:dyDescent="0.25">
      <c r="A172">
        <v>11518651229</v>
      </c>
      <c r="D172">
        <v>11518651229</v>
      </c>
      <c r="E172">
        <f>VLOOKUP(master[[#This Row],[distinct logIds]],distinctLogId[log_id],1,FALSE)</f>
        <v>11518651229</v>
      </c>
      <c r="F172">
        <f>VLOOKUP(master[[#This Row],[log_id]],distinctLogId[[log_id]:[id]],2,FALSE)</f>
        <v>4388161847</v>
      </c>
      <c r="G172" s="2">
        <f>VLOOKUP(master[[#This Row],[log_id]],distinctLogId[[log_id]:[activity_day]],3,FALSE)</f>
        <v>42490</v>
      </c>
      <c r="H172" s="1">
        <f>WEEKDAY(master[[#This Row],[activity_day]],2)</f>
        <v>6</v>
      </c>
      <c r="I172" s="9" t="str">
        <f>VLOOKUP(master[[#This Row],[log_id]],distinctLogId[[log_id]:[start_day]],5,FALSE)</f>
        <v>Saturday</v>
      </c>
      <c r="J172">
        <f>VLOOKUP(master[[#This Row],[log_id]],distinctLogId[[log_id]:[day_num]],4,FALSE)</f>
        <v>7</v>
      </c>
      <c r="K172">
        <f>VLOOKUP(master[[#This Row],[log_id]],distinctLogId[[log_id]:[hrs_sleep]],10,FALSE)</f>
        <v>5.65</v>
      </c>
      <c r="L172" s="8">
        <f>VLOOKUP(master[[#This Row],[log_id]],distinctLogId[[log_id]:[percent_value1]],12,FALSE)</f>
        <v>0.94100294985250732</v>
      </c>
      <c r="M172" s="8">
        <f>VLOOKUP(master[[#This Row],[log_id]],distinctLogId[[log_id]:[percent_value2]],13,FALSE)</f>
        <v>5.8997050147492625E-2</v>
      </c>
      <c r="N172" s="8">
        <f>VLOOKUP(master[[#This Row],[log_id]],distinctLogId[[log_id]:[percent_value3]],14,FALSE)</f>
        <v>0</v>
      </c>
      <c r="S172" t="b">
        <f>VLOOKUP(F172,distinctIds[[id]:[continuous_tracking]],8,FALSE)</f>
        <v>0</v>
      </c>
    </row>
    <row r="173" spans="1:20" x14ac:dyDescent="0.25">
      <c r="A173">
        <v>11524120151</v>
      </c>
      <c r="D173">
        <v>11524120151</v>
      </c>
      <c r="E173">
        <f>VLOOKUP(master[[#This Row],[distinct logIds]],distinctLogId[log_id],1,FALSE)</f>
        <v>11524120151</v>
      </c>
      <c r="F173">
        <f>VLOOKUP(master[[#This Row],[log_id]],distinctLogId[[log_id]:[id]],2,FALSE)</f>
        <v>4388161847</v>
      </c>
      <c r="G173" s="2">
        <f>VLOOKUP(master[[#This Row],[log_id]],distinctLogId[[log_id]:[activity_day]],3,FALSE)</f>
        <v>42490</v>
      </c>
      <c r="H173" s="1">
        <f>WEEKDAY(master[[#This Row],[activity_day]],2)</f>
        <v>6</v>
      </c>
      <c r="I173" s="9" t="str">
        <f>VLOOKUP(master[[#This Row],[log_id]],distinctLogId[[log_id]:[start_day]],5,FALSE)</f>
        <v>Saturday</v>
      </c>
      <c r="J173">
        <f>VLOOKUP(master[[#This Row],[log_id]],distinctLogId[[log_id]:[day_num]],4,FALSE)</f>
        <v>7</v>
      </c>
      <c r="K173">
        <f>VLOOKUP(master[[#This Row],[log_id]],distinctLogId[[log_id]:[hrs_sleep]],10,FALSE)</f>
        <v>1.5166666666666666</v>
      </c>
      <c r="L173" s="8">
        <f>VLOOKUP(master[[#This Row],[log_id]],distinctLogId[[log_id]:[percent_value1]],12,FALSE)</f>
        <v>1</v>
      </c>
      <c r="M173" s="8">
        <f>VLOOKUP(master[[#This Row],[log_id]],distinctLogId[[log_id]:[percent_value2]],13,FALSE)</f>
        <v>0</v>
      </c>
      <c r="N173" s="8">
        <f>VLOOKUP(master[[#This Row],[log_id]],distinctLogId[[log_id]:[percent_value3]],14,FALSE)</f>
        <v>0</v>
      </c>
      <c r="S173" t="b">
        <f>VLOOKUP(F173,distinctIds[[id]:[continuous_tracking]],8,FALSE)</f>
        <v>0</v>
      </c>
    </row>
    <row r="174" spans="1:20" x14ac:dyDescent="0.25">
      <c r="A174">
        <v>11528636846</v>
      </c>
      <c r="D174">
        <v>11528636846</v>
      </c>
      <c r="E174">
        <f>VLOOKUP(master[[#This Row],[distinct logIds]],distinctLogId[log_id],1,FALSE)</f>
        <v>11528636846</v>
      </c>
      <c r="F174">
        <f>VLOOKUP(master[[#This Row],[log_id]],distinctLogId[[log_id]:[id]],2,FALSE)</f>
        <v>4388161847</v>
      </c>
      <c r="G174" s="2">
        <f>VLOOKUP(master[[#This Row],[log_id]],distinctLogId[[log_id]:[activity_day]],3,FALSE)</f>
        <v>42490</v>
      </c>
      <c r="H174" s="1">
        <f>WEEKDAY(master[[#This Row],[activity_day]],2)</f>
        <v>6</v>
      </c>
      <c r="I174" s="9" t="str">
        <f>VLOOKUP(master[[#This Row],[log_id]],distinctLogId[[log_id]:[start_day]],5,FALSE)</f>
        <v>Saturday</v>
      </c>
      <c r="J174">
        <f>VLOOKUP(master[[#This Row],[log_id]],distinctLogId[[log_id]:[day_num]],4,FALSE)</f>
        <v>7</v>
      </c>
      <c r="K174">
        <f>VLOOKUP(master[[#This Row],[log_id]],distinctLogId[[log_id]:[hrs_sleep]],10,FALSE)</f>
        <v>9.9499999999999993</v>
      </c>
      <c r="L174" s="8">
        <f>VLOOKUP(master[[#This Row],[log_id]],distinctLogId[[log_id]:[percent_value1]],12,FALSE)</f>
        <v>0.91624790619765484</v>
      </c>
      <c r="M174" s="8">
        <f>VLOOKUP(master[[#This Row],[log_id]],distinctLogId[[log_id]:[percent_value2]],13,FALSE)</f>
        <v>7.0351758793969849E-2</v>
      </c>
      <c r="N174" s="8">
        <f>VLOOKUP(master[[#This Row],[log_id]],distinctLogId[[log_id]:[percent_value3]],14,FALSE)</f>
        <v>0.08</v>
      </c>
      <c r="S174" t="b">
        <f>VLOOKUP(F174,distinctIds[[id]:[continuous_tracking]],8,FALSE)</f>
        <v>0</v>
      </c>
    </row>
    <row r="175" spans="1:20" x14ac:dyDescent="0.25">
      <c r="A175">
        <v>11565366899</v>
      </c>
      <c r="D175">
        <v>11565366899</v>
      </c>
      <c r="E175">
        <f>VLOOKUP(master[[#This Row],[distinct logIds]],distinctLogId[log_id],1,FALSE)</f>
        <v>11565366899</v>
      </c>
      <c r="F175">
        <f>VLOOKUP(master[[#This Row],[log_id]],distinctLogId[[log_id]:[id]],2,FALSE)</f>
        <v>4388161847</v>
      </c>
      <c r="G175" s="2">
        <f>VLOOKUP(master[[#This Row],[log_id]],distinctLogId[[log_id]:[activity_day]],3,FALSE)</f>
        <v>42491</v>
      </c>
      <c r="H175" s="1">
        <f>WEEKDAY(master[[#This Row],[activity_day]],2)</f>
        <v>7</v>
      </c>
      <c r="I175" s="9" t="str">
        <f>VLOOKUP(master[[#This Row],[log_id]],distinctLogId[[log_id]:[start_day]],5,FALSE)</f>
        <v>Sunday</v>
      </c>
      <c r="J175">
        <f>VLOOKUP(master[[#This Row],[log_id]],distinctLogId[[log_id]:[day_num]],4,FALSE)</f>
        <v>1</v>
      </c>
      <c r="K175">
        <f>VLOOKUP(master[[#This Row],[log_id]],distinctLogId[[log_id]:[hrs_sleep]],10,FALSE)</f>
        <v>2.15</v>
      </c>
      <c r="L175" s="8">
        <f>VLOOKUP(master[[#This Row],[log_id]],distinctLogId[[log_id]:[percent_value1]],12,FALSE)</f>
        <v>0.94573643410852715</v>
      </c>
      <c r="M175" s="8">
        <f>VLOOKUP(master[[#This Row],[log_id]],distinctLogId[[log_id]:[percent_value2]],13,FALSE)</f>
        <v>1.5503875968992248E-2</v>
      </c>
      <c r="N175" s="8">
        <f>VLOOKUP(master[[#This Row],[log_id]],distinctLogId[[log_id]:[percent_value3]],14,FALSE)</f>
        <v>0.05</v>
      </c>
      <c r="S175" t="b">
        <f>VLOOKUP(F175,distinctIds[[id]:[continuous_tracking]],8,FALSE)</f>
        <v>0</v>
      </c>
    </row>
    <row r="176" spans="1:20" x14ac:dyDescent="0.25">
      <c r="A176">
        <v>11565366900</v>
      </c>
      <c r="D176">
        <v>11565366900</v>
      </c>
      <c r="E176">
        <f>VLOOKUP(master[[#This Row],[distinct logIds]],distinctLogId[log_id],1,FALSE)</f>
        <v>11565366900</v>
      </c>
      <c r="F176">
        <f>VLOOKUP(master[[#This Row],[log_id]],distinctLogId[[log_id]:[id]],2,FALSE)</f>
        <v>4388161847</v>
      </c>
      <c r="G176" s="2">
        <f>VLOOKUP(master[[#This Row],[log_id]],distinctLogId[[log_id]:[activity_day]],3,FALSE)</f>
        <v>42492</v>
      </c>
      <c r="H176" s="1">
        <f>WEEKDAY(master[[#This Row],[activity_day]],2)</f>
        <v>1</v>
      </c>
      <c r="I176" s="9" t="str">
        <f>VLOOKUP(master[[#This Row],[log_id]],distinctLogId[[log_id]:[start_day]],5,FALSE)</f>
        <v>Monday</v>
      </c>
      <c r="J176">
        <f>VLOOKUP(master[[#This Row],[log_id]],distinctLogId[[log_id]:[day_num]],4,FALSE)</f>
        <v>2</v>
      </c>
      <c r="K176">
        <f>VLOOKUP(master[[#This Row],[log_id]],distinctLogId[[log_id]:[hrs_sleep]],10,FALSE)</f>
        <v>4.1166666666666663</v>
      </c>
      <c r="L176" s="8">
        <f>VLOOKUP(master[[#This Row],[log_id]],distinctLogId[[log_id]:[percent_value1]],12,FALSE)</f>
        <v>0.99595141700404843</v>
      </c>
      <c r="M176" s="8">
        <f>VLOOKUP(master[[#This Row],[log_id]],distinctLogId[[log_id]:[percent_value2]],13,FALSE)</f>
        <v>4.048582995951417E-3</v>
      </c>
      <c r="N176" s="8">
        <f>VLOOKUP(master[[#This Row],[log_id]],distinctLogId[[log_id]:[percent_value3]],14,FALSE)</f>
        <v>0</v>
      </c>
      <c r="S176" t="b">
        <f>VLOOKUP(F176,distinctIds[[id]:[continuous_tracking]],8,FALSE)</f>
        <v>0</v>
      </c>
    </row>
    <row r="177" spans="1:20" x14ac:dyDescent="0.25">
      <c r="A177">
        <v>11565366901</v>
      </c>
      <c r="D177">
        <v>11565366901</v>
      </c>
      <c r="E177">
        <f>VLOOKUP(master[[#This Row],[distinct logIds]],distinctLogId[log_id],1,FALSE)</f>
        <v>11565366901</v>
      </c>
      <c r="F177">
        <f>VLOOKUP(master[[#This Row],[log_id]],distinctLogId[[log_id]:[id]],2,FALSE)</f>
        <v>4388161847</v>
      </c>
      <c r="G177" s="2">
        <f>VLOOKUP(master[[#This Row],[log_id]],distinctLogId[[log_id]:[activity_day]],3,FALSE)</f>
        <v>42493</v>
      </c>
      <c r="H177" s="1">
        <f>WEEKDAY(master[[#This Row],[activity_day]],2)</f>
        <v>2</v>
      </c>
      <c r="I177" s="9" t="str">
        <f>VLOOKUP(master[[#This Row],[log_id]],distinctLogId[[log_id]:[start_day]],5,FALSE)</f>
        <v>Tuesday</v>
      </c>
      <c r="J177">
        <f>VLOOKUP(master[[#This Row],[log_id]],distinctLogId[[log_id]:[day_num]],4,FALSE)</f>
        <v>3</v>
      </c>
      <c r="K177">
        <f>VLOOKUP(master[[#This Row],[log_id]],distinctLogId[[log_id]:[hrs_sleep]],10,FALSE)</f>
        <v>6.9</v>
      </c>
      <c r="L177" s="8">
        <f>VLOOKUP(master[[#This Row],[log_id]],distinctLogId[[log_id]:[percent_value1]],12,FALSE)</f>
        <v>0.94202898550724645</v>
      </c>
      <c r="M177" s="8">
        <f>VLOOKUP(master[[#This Row],[log_id]],distinctLogId[[log_id]:[percent_value2]],13,FALSE)</f>
        <v>5.0724637681159424E-2</v>
      </c>
      <c r="N177" s="8">
        <f>VLOOKUP(master[[#This Row],[log_id]],distinctLogId[[log_id]:[percent_value3]],14,FALSE)</f>
        <v>0.03</v>
      </c>
      <c r="S177" t="b">
        <f>VLOOKUP(F177,distinctIds[[id]:[continuous_tracking]],8,FALSE)</f>
        <v>0</v>
      </c>
    </row>
    <row r="178" spans="1:20" x14ac:dyDescent="0.25">
      <c r="A178">
        <v>11565366902</v>
      </c>
      <c r="D178">
        <v>11565366902</v>
      </c>
      <c r="E178">
        <f>VLOOKUP(master[[#This Row],[distinct logIds]],distinctLogId[log_id],1,FALSE)</f>
        <v>11565366902</v>
      </c>
      <c r="F178">
        <f>VLOOKUP(master[[#This Row],[log_id]],distinctLogId[[log_id]:[id]],2,FALSE)</f>
        <v>4388161847</v>
      </c>
      <c r="G178" s="2">
        <f>VLOOKUP(master[[#This Row],[log_id]],distinctLogId[[log_id]:[activity_day]],3,FALSE)</f>
        <v>42494</v>
      </c>
      <c r="H178" s="1">
        <f>WEEKDAY(master[[#This Row],[activity_day]],2)</f>
        <v>3</v>
      </c>
      <c r="I178" s="9" t="str">
        <f>VLOOKUP(master[[#This Row],[log_id]],distinctLogId[[log_id]:[start_day]],5,FALSE)</f>
        <v>Wednesday</v>
      </c>
      <c r="J178">
        <f>VLOOKUP(master[[#This Row],[log_id]],distinctLogId[[log_id]:[day_num]],4,FALSE)</f>
        <v>4</v>
      </c>
      <c r="K178">
        <f>VLOOKUP(master[[#This Row],[log_id]],distinctLogId[[log_id]:[hrs_sleep]],10,FALSE)</f>
        <v>8.25</v>
      </c>
      <c r="L178" s="8">
        <f>VLOOKUP(master[[#This Row],[log_id]],distinctLogId[[log_id]:[percent_value1]],12,FALSE)</f>
        <v>0.95151515151515154</v>
      </c>
      <c r="M178" s="8">
        <f>VLOOKUP(master[[#This Row],[log_id]],distinctLogId[[log_id]:[percent_value2]],13,FALSE)</f>
        <v>3.6363636363636362E-2</v>
      </c>
      <c r="N178" s="8">
        <f>VLOOKUP(master[[#This Row],[log_id]],distinctLogId[[log_id]:[percent_value3]],14,FALSE)</f>
        <v>0.06</v>
      </c>
      <c r="S178" t="b">
        <f>VLOOKUP(F178,distinctIds[[id]:[continuous_tracking]],8,FALSE)</f>
        <v>0</v>
      </c>
    </row>
    <row r="179" spans="1:20" x14ac:dyDescent="0.25">
      <c r="A179">
        <v>11572868794</v>
      </c>
      <c r="D179">
        <v>11572868794</v>
      </c>
      <c r="E179">
        <f>VLOOKUP(master[[#This Row],[distinct logIds]],distinctLogId[log_id],1,FALSE)</f>
        <v>11572868794</v>
      </c>
      <c r="F179">
        <f>VLOOKUP(master[[#This Row],[log_id]],distinctLogId[[log_id]:[id]],2,FALSE)</f>
        <v>4388161847</v>
      </c>
      <c r="G179" s="2">
        <f>VLOOKUP(master[[#This Row],[log_id]],distinctLogId[[log_id]:[activity_day]],3,FALSE)</f>
        <v>42497</v>
      </c>
      <c r="H179" s="1">
        <f>WEEKDAY(master[[#This Row],[activity_day]],2)</f>
        <v>6</v>
      </c>
      <c r="I179" s="9" t="str">
        <f>VLOOKUP(master[[#This Row],[log_id]],distinctLogId[[log_id]:[start_day]],5,FALSE)</f>
        <v>Saturday</v>
      </c>
      <c r="J179">
        <f>VLOOKUP(master[[#This Row],[log_id]],distinctLogId[[log_id]:[day_num]],4,FALSE)</f>
        <v>7</v>
      </c>
      <c r="K179">
        <f>VLOOKUP(master[[#This Row],[log_id]],distinctLogId[[log_id]:[hrs_sleep]],10,FALSE)</f>
        <v>8.2666666666666675</v>
      </c>
      <c r="L179" s="8">
        <f>VLOOKUP(master[[#This Row],[log_id]],distinctLogId[[log_id]:[percent_value1]],12,FALSE)</f>
        <v>0.95161290322580661</v>
      </c>
      <c r="M179" s="8">
        <f>VLOOKUP(master[[#This Row],[log_id]],distinctLogId[[log_id]:[percent_value2]],13,FALSE)</f>
        <v>4.8387096774193547E-2</v>
      </c>
      <c r="N179" s="8">
        <f>VLOOKUP(master[[#This Row],[log_id]],distinctLogId[[log_id]:[percent_value3]],14,FALSE)</f>
        <v>0</v>
      </c>
      <c r="S179" t="b">
        <f>VLOOKUP(F179,distinctIds[[id]:[continuous_tracking]],8,FALSE)</f>
        <v>0</v>
      </c>
    </row>
    <row r="180" spans="1:20" x14ac:dyDescent="0.25">
      <c r="A180">
        <v>11580213577</v>
      </c>
      <c r="D180">
        <v>11580213577</v>
      </c>
      <c r="E180">
        <f>VLOOKUP(master[[#This Row],[distinct logIds]],distinctLogId[log_id],1,FALSE)</f>
        <v>11580213577</v>
      </c>
      <c r="F180">
        <f>VLOOKUP(master[[#This Row],[log_id]],distinctLogId[[log_id]:[id]],2,FALSE)</f>
        <v>4388161847</v>
      </c>
      <c r="G180" s="2">
        <f>VLOOKUP(master[[#This Row],[log_id]],distinctLogId[[log_id]:[activity_day]],3,FALSE)</f>
        <v>42498</v>
      </c>
      <c r="H180" s="1">
        <f>WEEKDAY(master[[#This Row],[activity_day]],2)</f>
        <v>7</v>
      </c>
      <c r="I180" s="9" t="str">
        <f>VLOOKUP(master[[#This Row],[log_id]],distinctLogId[[log_id]:[start_day]],5,FALSE)</f>
        <v>Sunday</v>
      </c>
      <c r="J180">
        <f>VLOOKUP(master[[#This Row],[log_id]],distinctLogId[[log_id]:[day_num]],4,FALSE)</f>
        <v>1</v>
      </c>
      <c r="K180">
        <f>VLOOKUP(master[[#This Row],[log_id]],distinctLogId[[log_id]:[hrs_sleep]],10,FALSE)</f>
        <v>7.1</v>
      </c>
      <c r="L180" s="8">
        <f>VLOOKUP(master[[#This Row],[log_id]],distinctLogId[[log_id]:[percent_value1]],12,FALSE)</f>
        <v>0.99295774647887325</v>
      </c>
      <c r="M180" s="8">
        <f>VLOOKUP(master[[#This Row],[log_id]],distinctLogId[[log_id]:[percent_value2]],13,FALSE)</f>
        <v>7.0422535211267607E-3</v>
      </c>
      <c r="N180" s="8">
        <f>VLOOKUP(master[[#This Row],[log_id]],distinctLogId[[log_id]:[percent_value3]],14,FALSE)</f>
        <v>0</v>
      </c>
      <c r="S180" t="b">
        <f>VLOOKUP(F180,distinctIds[[id]:[continuous_tracking]],8,FALSE)</f>
        <v>0</v>
      </c>
    </row>
    <row r="181" spans="1:20" x14ac:dyDescent="0.25">
      <c r="A181">
        <v>11582178123</v>
      </c>
      <c r="D181">
        <v>11582178123</v>
      </c>
      <c r="E181">
        <f>VLOOKUP(master[[#This Row],[distinct logIds]],distinctLogId[log_id],1,FALSE)</f>
        <v>11582178123</v>
      </c>
      <c r="F181">
        <f>VLOOKUP(master[[#This Row],[log_id]],distinctLogId[[log_id]:[id]],2,FALSE)</f>
        <v>4388161847</v>
      </c>
      <c r="G181" s="2">
        <f>VLOOKUP(master[[#This Row],[log_id]],distinctLogId[[log_id]:[activity_day]],3,FALSE)</f>
        <v>42498</v>
      </c>
      <c r="H181" s="1">
        <f>WEEKDAY(master[[#This Row],[activity_day]],2)</f>
        <v>7</v>
      </c>
      <c r="I181" s="9" t="str">
        <f>VLOOKUP(master[[#This Row],[log_id]],distinctLogId[[log_id]:[start_day]],5,FALSE)</f>
        <v>Sunday</v>
      </c>
      <c r="J181">
        <f>VLOOKUP(master[[#This Row],[log_id]],distinctLogId[[log_id]:[day_num]],4,FALSE)</f>
        <v>1</v>
      </c>
      <c r="K181">
        <f>VLOOKUP(master[[#This Row],[log_id]],distinctLogId[[log_id]:[hrs_sleep]],10,FALSE)</f>
        <v>1.9166666666666667</v>
      </c>
      <c r="L181" s="8">
        <f>VLOOKUP(master[[#This Row],[log_id]],distinctLogId[[log_id]:[percent_value1]],12,FALSE)</f>
        <v>0.92173913043478251</v>
      </c>
      <c r="M181" s="8">
        <f>VLOOKUP(master[[#This Row],[log_id]],distinctLogId[[log_id]:[percent_value2]],13,FALSE)</f>
        <v>6.0869565217391307E-2</v>
      </c>
      <c r="N181" s="8">
        <f>VLOOKUP(master[[#This Row],[log_id]],distinctLogId[[log_id]:[percent_value3]],14,FALSE)</f>
        <v>0.02</v>
      </c>
      <c r="S181" t="b">
        <f>VLOOKUP(F181,distinctIds[[id]:[continuous_tracking]],8,FALSE)</f>
        <v>0</v>
      </c>
    </row>
    <row r="182" spans="1:20" x14ac:dyDescent="0.25">
      <c r="A182">
        <v>11594333381</v>
      </c>
      <c r="D182">
        <v>11594333381</v>
      </c>
      <c r="E182">
        <f>VLOOKUP(master[[#This Row],[distinct logIds]],distinctLogId[log_id],1,FALSE)</f>
        <v>11594333381</v>
      </c>
      <c r="F182">
        <f>VLOOKUP(master[[#This Row],[log_id]],distinctLogId[[log_id]:[id]],2,FALSE)</f>
        <v>4388161847</v>
      </c>
      <c r="G182" s="2">
        <f>VLOOKUP(master[[#This Row],[log_id]],distinctLogId[[log_id]:[activity_day]],3,FALSE)</f>
        <v>42499</v>
      </c>
      <c r="H182" s="1">
        <f>WEEKDAY(master[[#This Row],[activity_day]],2)</f>
        <v>1</v>
      </c>
      <c r="I182" s="9" t="str">
        <f>VLOOKUP(master[[#This Row],[log_id]],distinctLogId[[log_id]:[start_day]],5,FALSE)</f>
        <v>Monday</v>
      </c>
      <c r="J182">
        <f>VLOOKUP(master[[#This Row],[log_id]],distinctLogId[[log_id]:[day_num]],4,FALSE)</f>
        <v>2</v>
      </c>
      <c r="K182">
        <f>VLOOKUP(master[[#This Row],[log_id]],distinctLogId[[log_id]:[hrs_sleep]],10,FALSE)</f>
        <v>1.0833333333333333</v>
      </c>
      <c r="L182" s="8">
        <f>VLOOKUP(master[[#This Row],[log_id]],distinctLogId[[log_id]:[percent_value1]],12,FALSE)</f>
        <v>0.95384615384615401</v>
      </c>
      <c r="M182" s="8">
        <f>VLOOKUP(master[[#This Row],[log_id]],distinctLogId[[log_id]:[percent_value2]],13,FALSE)</f>
        <v>1.5384615384615384E-2</v>
      </c>
      <c r="N182" s="8">
        <f>VLOOKUP(master[[#This Row],[log_id]],distinctLogId[[log_id]:[percent_value3]],14,FALSE)</f>
        <v>0.02</v>
      </c>
      <c r="S182" t="b">
        <f>VLOOKUP(F182,distinctIds[[id]:[continuous_tracking]],8,FALSE)</f>
        <v>0</v>
      </c>
    </row>
    <row r="183" spans="1:20" x14ac:dyDescent="0.25">
      <c r="A183">
        <v>11595075442</v>
      </c>
      <c r="D183">
        <v>11595075442</v>
      </c>
      <c r="E183">
        <f>VLOOKUP(master[[#This Row],[distinct logIds]],distinctLogId[log_id],1,FALSE)</f>
        <v>11595075442</v>
      </c>
      <c r="F183">
        <f>VLOOKUP(master[[#This Row],[log_id]],distinctLogId[[log_id]:[id]],2,FALSE)</f>
        <v>4388161847</v>
      </c>
      <c r="G183" s="2">
        <f>VLOOKUP(master[[#This Row],[log_id]],distinctLogId[[log_id]:[activity_day]],3,FALSE)</f>
        <v>42499</v>
      </c>
      <c r="H183" s="1">
        <f>WEEKDAY(master[[#This Row],[activity_day]],2)</f>
        <v>1</v>
      </c>
      <c r="I183" s="9" t="str">
        <f>VLOOKUP(master[[#This Row],[log_id]],distinctLogId[[log_id]:[start_day]],5,FALSE)</f>
        <v>Monday</v>
      </c>
      <c r="J183">
        <f>VLOOKUP(master[[#This Row],[log_id]],distinctLogId[[log_id]:[day_num]],4,FALSE)</f>
        <v>2</v>
      </c>
      <c r="K183">
        <f>VLOOKUP(master[[#This Row],[log_id]],distinctLogId[[log_id]:[hrs_sleep]],10,FALSE)</f>
        <v>6.25</v>
      </c>
      <c r="L183" s="8">
        <f>VLOOKUP(master[[#This Row],[log_id]],distinctLogId[[log_id]:[percent_value1]],12,FALSE)</f>
        <v>0.96</v>
      </c>
      <c r="M183" s="8">
        <f>VLOOKUP(master[[#This Row],[log_id]],distinctLogId[[log_id]:[percent_value2]],13,FALSE)</f>
        <v>0.04</v>
      </c>
      <c r="N183" s="8">
        <f>VLOOKUP(master[[#This Row],[log_id]],distinctLogId[[log_id]:[percent_value3]],14,FALSE)</f>
        <v>0</v>
      </c>
      <c r="S183" t="b">
        <f>VLOOKUP(F183,distinctIds[[id]:[continuous_tracking]],8,FALSE)</f>
        <v>0</v>
      </c>
    </row>
    <row r="184" spans="1:20" x14ac:dyDescent="0.25">
      <c r="A184">
        <v>11603580199</v>
      </c>
      <c r="D184">
        <v>11603580199</v>
      </c>
      <c r="E184">
        <f>VLOOKUP(master[[#This Row],[distinct logIds]],distinctLogId[log_id],1,FALSE)</f>
        <v>11603580199</v>
      </c>
      <c r="F184">
        <f>VLOOKUP(master[[#This Row],[log_id]],distinctLogId[[log_id]:[id]],2,FALSE)</f>
        <v>4388161847</v>
      </c>
      <c r="G184" s="2">
        <f>VLOOKUP(master[[#This Row],[log_id]],distinctLogId[[log_id]:[activity_day]],3,FALSE)</f>
        <v>42500</v>
      </c>
      <c r="H184" s="1">
        <f>WEEKDAY(master[[#This Row],[activity_day]],2)</f>
        <v>2</v>
      </c>
      <c r="I184" s="9" t="str">
        <f>VLOOKUP(master[[#This Row],[log_id]],distinctLogId[[log_id]:[start_day]],5,FALSE)</f>
        <v>Tuesday</v>
      </c>
      <c r="J184">
        <f>VLOOKUP(master[[#This Row],[log_id]],distinctLogId[[log_id]:[day_num]],4,FALSE)</f>
        <v>3</v>
      </c>
      <c r="K184">
        <f>VLOOKUP(master[[#This Row],[log_id]],distinctLogId[[log_id]:[hrs_sleep]],10,FALSE)</f>
        <v>8.2333333333333325</v>
      </c>
      <c r="L184" s="8">
        <f>VLOOKUP(master[[#This Row],[log_id]],distinctLogId[[log_id]:[percent_value1]],12,FALSE)</f>
        <v>0.95951417004048578</v>
      </c>
      <c r="M184" s="8">
        <f>VLOOKUP(master[[#This Row],[log_id]],distinctLogId[[log_id]:[percent_value2]],13,FALSE)</f>
        <v>3.4412955465587043E-2</v>
      </c>
      <c r="N184" s="8">
        <f>VLOOKUP(master[[#This Row],[log_id]],distinctLogId[[log_id]:[percent_value3]],14,FALSE)</f>
        <v>0.03</v>
      </c>
      <c r="S184" t="b">
        <f>VLOOKUP(F184,distinctIds[[id]:[continuous_tracking]],8,FALSE)</f>
        <v>0</v>
      </c>
    </row>
    <row r="185" spans="1:20" x14ac:dyDescent="0.25">
      <c r="A185">
        <v>11374744422</v>
      </c>
      <c r="D185">
        <v>11374744422</v>
      </c>
      <c r="E185">
        <f>VLOOKUP(master[[#This Row],[distinct logIds]],distinctLogId[log_id],1,FALSE)</f>
        <v>11374744422</v>
      </c>
      <c r="F185">
        <f>VLOOKUP(master[[#This Row],[log_id]],distinctLogId[[log_id]:[id]],2,FALSE)</f>
        <v>4445114986</v>
      </c>
      <c r="G185" s="2">
        <f>VLOOKUP(master[[#This Row],[log_id]],distinctLogId[[log_id]:[activity_day]],3,FALSE)</f>
        <v>42472</v>
      </c>
      <c r="H185" s="1">
        <f>WEEKDAY(master[[#This Row],[activity_day]],2)</f>
        <v>2</v>
      </c>
      <c r="I185" s="9" t="str">
        <f>VLOOKUP(master[[#This Row],[log_id]],distinctLogId[[log_id]:[start_day]],5,FALSE)</f>
        <v>Tuesday</v>
      </c>
      <c r="J185">
        <f>VLOOKUP(master[[#This Row],[log_id]],distinctLogId[[log_id]:[day_num]],4,FALSE)</f>
        <v>3</v>
      </c>
      <c r="K185">
        <f>VLOOKUP(master[[#This Row],[log_id]],distinctLogId[[log_id]:[hrs_sleep]],10,FALSE)</f>
        <v>5.5333333333333332</v>
      </c>
      <c r="L185" s="8">
        <f>VLOOKUP(master[[#This Row],[log_id]],distinctLogId[[log_id]:[percent_value1]],12,FALSE)</f>
        <v>0.92771084337349397</v>
      </c>
      <c r="M185" s="8">
        <f>VLOOKUP(master[[#This Row],[log_id]],distinctLogId[[log_id]:[percent_value2]],13,FALSE)</f>
        <v>5.4216867469879519E-2</v>
      </c>
      <c r="N185" s="8">
        <f>VLOOKUP(master[[#This Row],[log_id]],distinctLogId[[log_id]:[percent_value3]],14,FALSE)</f>
        <v>0.06</v>
      </c>
      <c r="O185">
        <f>VLOOKUP(F185,distinctIds[[id]:[range_trackingDays]],4,FALSE)</f>
        <v>31</v>
      </c>
      <c r="P185">
        <f>COUNTIFS(master[id],master[[#This Row],[id]],master[new_day_num],"&lt;6")</f>
        <v>31</v>
      </c>
      <c r="Q185">
        <f>COUNTIFS(master[id],master[[#This Row],[id]],master[new_day_num],"&gt;5")</f>
        <v>8</v>
      </c>
      <c r="R185">
        <f>COUNTIF(master[id],master[[#This Row],[id]])</f>
        <v>39</v>
      </c>
      <c r="S185" t="b">
        <f>VLOOKUP(F185,distinctIds[[id]:[continuous_tracking]],8,FALSE)</f>
        <v>0</v>
      </c>
      <c r="T185">
        <f>COUNTIFS(F:F,master[[#This Row],[id]],master!I:I,master[[#This Row],[start_day]])</f>
        <v>9</v>
      </c>
    </row>
    <row r="186" spans="1:20" x14ac:dyDescent="0.25">
      <c r="A186">
        <v>11375953477</v>
      </c>
      <c r="D186">
        <v>11375953477</v>
      </c>
      <c r="E186">
        <f>VLOOKUP(master[[#This Row],[distinct logIds]],distinctLogId[log_id],1,FALSE)</f>
        <v>11375953477</v>
      </c>
      <c r="F186">
        <f>VLOOKUP(master[[#This Row],[log_id]],distinctLogId[[log_id]:[id]],2,FALSE)</f>
        <v>4445114986</v>
      </c>
      <c r="G186" s="2">
        <f>VLOOKUP(master[[#This Row],[log_id]],distinctLogId[[log_id]:[activity_day]],3,FALSE)</f>
        <v>42472</v>
      </c>
      <c r="H186" s="1">
        <f>WEEKDAY(master[[#This Row],[activity_day]],2)</f>
        <v>2</v>
      </c>
      <c r="I186" s="9" t="str">
        <f>VLOOKUP(master[[#This Row],[log_id]],distinctLogId[[log_id]:[start_day]],5,FALSE)</f>
        <v>Tuesday</v>
      </c>
      <c r="J186">
        <f>VLOOKUP(master[[#This Row],[log_id]],distinctLogId[[log_id]:[day_num]],4,FALSE)</f>
        <v>3</v>
      </c>
      <c r="K186">
        <f>VLOOKUP(master[[#This Row],[log_id]],distinctLogId[[log_id]:[hrs_sleep]],10,FALSE)</f>
        <v>2.0833333333333335</v>
      </c>
      <c r="L186" s="8">
        <f>VLOOKUP(master[[#This Row],[log_id]],distinctLogId[[log_id]:[percent_value1]],12,FALSE)</f>
        <v>0.96799999999999997</v>
      </c>
      <c r="M186" s="8">
        <f>VLOOKUP(master[[#This Row],[log_id]],distinctLogId[[log_id]:[percent_value2]],13,FALSE)</f>
        <v>3.2000000000000001E-2</v>
      </c>
      <c r="N186" s="8">
        <f>VLOOKUP(master[[#This Row],[log_id]],distinctLogId[[log_id]:[percent_value3]],14,FALSE)</f>
        <v>0</v>
      </c>
      <c r="S186" t="b">
        <f>VLOOKUP(F186,distinctIds[[id]:[continuous_tracking]],8,FALSE)</f>
        <v>0</v>
      </c>
    </row>
    <row r="187" spans="1:20" x14ac:dyDescent="0.25">
      <c r="A187">
        <v>11383698423</v>
      </c>
      <c r="D187">
        <v>11383698423</v>
      </c>
      <c r="E187">
        <f>VLOOKUP(master[[#This Row],[distinct logIds]],distinctLogId[log_id],1,FALSE)</f>
        <v>11383698423</v>
      </c>
      <c r="F187">
        <f>VLOOKUP(master[[#This Row],[log_id]],distinctLogId[[log_id]:[id]],2,FALSE)</f>
        <v>4445114986</v>
      </c>
      <c r="G187" s="2">
        <f>VLOOKUP(master[[#This Row],[log_id]],distinctLogId[[log_id]:[activity_day]],3,FALSE)</f>
        <v>42473</v>
      </c>
      <c r="H187" s="1">
        <f>WEEKDAY(master[[#This Row],[activity_day]],2)</f>
        <v>3</v>
      </c>
      <c r="I187" s="9" t="str">
        <f>VLOOKUP(master[[#This Row],[log_id]],distinctLogId[[log_id]:[start_day]],5,FALSE)</f>
        <v>Wednesday</v>
      </c>
      <c r="J187">
        <f>VLOOKUP(master[[#This Row],[log_id]],distinctLogId[[log_id]:[day_num]],4,FALSE)</f>
        <v>4</v>
      </c>
      <c r="K187">
        <f>VLOOKUP(master[[#This Row],[log_id]],distinctLogId[[log_id]:[hrs_sleep]],10,FALSE)</f>
        <v>5.416666666666667</v>
      </c>
      <c r="L187" s="8">
        <f>VLOOKUP(master[[#This Row],[log_id]],distinctLogId[[log_id]:[percent_value1]],12,FALSE)</f>
        <v>0.9015384615384614</v>
      </c>
      <c r="M187" s="8">
        <f>VLOOKUP(master[[#This Row],[log_id]],distinctLogId[[log_id]:[percent_value2]],13,FALSE)</f>
        <v>7.6923076923076927E-2</v>
      </c>
      <c r="N187" s="8">
        <f>VLOOKUP(master[[#This Row],[log_id]],distinctLogId[[log_id]:[percent_value3]],14,FALSE)</f>
        <v>7.0000000000000007E-2</v>
      </c>
      <c r="S187" t="b">
        <f>VLOOKUP(F187,distinctIds[[id]:[continuous_tracking]],8,FALSE)</f>
        <v>0</v>
      </c>
      <c r="T187">
        <f>COUNTIFS(F:F,master[[#This Row],[id]],master!I:I,master[[#This Row],[start_day]])</f>
        <v>7</v>
      </c>
    </row>
    <row r="188" spans="1:20" x14ac:dyDescent="0.25">
      <c r="A188">
        <v>11385332302</v>
      </c>
      <c r="D188">
        <v>11385332302</v>
      </c>
      <c r="E188">
        <f>VLOOKUP(master[[#This Row],[distinct logIds]],distinctLogId[log_id],1,FALSE)</f>
        <v>11385332302</v>
      </c>
      <c r="F188">
        <f>VLOOKUP(master[[#This Row],[log_id]],distinctLogId[[log_id]:[id]],2,FALSE)</f>
        <v>4445114986</v>
      </c>
      <c r="G188" s="2">
        <f>VLOOKUP(master[[#This Row],[log_id]],distinctLogId[[log_id]:[activity_day]],3,FALSE)</f>
        <v>42473</v>
      </c>
      <c r="H188" s="1">
        <f>WEEKDAY(master[[#This Row],[activity_day]],2)</f>
        <v>3</v>
      </c>
      <c r="I188" s="9" t="str">
        <f>VLOOKUP(master[[#This Row],[log_id]],distinctLogId[[log_id]:[start_day]],5,FALSE)</f>
        <v>Wednesday</v>
      </c>
      <c r="J188">
        <f>VLOOKUP(master[[#This Row],[log_id]],distinctLogId[[log_id]:[day_num]],4,FALSE)</f>
        <v>4</v>
      </c>
      <c r="K188">
        <f>VLOOKUP(master[[#This Row],[log_id]],distinctLogId[[log_id]:[hrs_sleep]],10,FALSE)</f>
        <v>1.35</v>
      </c>
      <c r="L188" s="8">
        <f>VLOOKUP(master[[#This Row],[log_id]],distinctLogId[[log_id]:[percent_value1]],12,FALSE)</f>
        <v>0.95061728395061729</v>
      </c>
      <c r="M188" s="8">
        <f>VLOOKUP(master[[#This Row],[log_id]],distinctLogId[[log_id]:[percent_value2]],13,FALSE)</f>
        <v>4.9382716049382713E-2</v>
      </c>
      <c r="N188" s="8">
        <f>VLOOKUP(master[[#This Row],[log_id]],distinctLogId[[log_id]:[percent_value3]],14,FALSE)</f>
        <v>0</v>
      </c>
      <c r="S188" t="b">
        <f>VLOOKUP(F188,distinctIds[[id]:[continuous_tracking]],8,FALSE)</f>
        <v>0</v>
      </c>
    </row>
    <row r="189" spans="1:20" x14ac:dyDescent="0.25">
      <c r="A189">
        <v>11394064504</v>
      </c>
      <c r="D189">
        <v>11394064504</v>
      </c>
      <c r="E189">
        <f>VLOOKUP(master[[#This Row],[distinct logIds]],distinctLogId[log_id],1,FALSE)</f>
        <v>11394064504</v>
      </c>
      <c r="F189">
        <f>VLOOKUP(master[[#This Row],[log_id]],distinctLogId[[log_id]:[id]],2,FALSE)</f>
        <v>4445114986</v>
      </c>
      <c r="G189" s="2">
        <f>VLOOKUP(master[[#This Row],[log_id]],distinctLogId[[log_id]:[activity_day]],3,FALSE)</f>
        <v>42474</v>
      </c>
      <c r="H189" s="1">
        <f>WEEKDAY(master[[#This Row],[activity_day]],2)</f>
        <v>4</v>
      </c>
      <c r="I189" s="9" t="str">
        <f>VLOOKUP(master[[#This Row],[log_id]],distinctLogId[[log_id]:[start_day]],5,FALSE)</f>
        <v>Thursday</v>
      </c>
      <c r="J189">
        <f>VLOOKUP(master[[#This Row],[log_id]],distinctLogId[[log_id]:[day_num]],4,FALSE)</f>
        <v>5</v>
      </c>
      <c r="K189">
        <f>VLOOKUP(master[[#This Row],[log_id]],distinctLogId[[log_id]:[hrs_sleep]],10,FALSE)</f>
        <v>8.1999999999999993</v>
      </c>
      <c r="L189" s="8">
        <f>VLOOKUP(master[[#This Row],[log_id]],distinctLogId[[log_id]:[percent_value1]],12,FALSE)</f>
        <v>0.89634146341463428</v>
      </c>
      <c r="M189" s="8">
        <f>VLOOKUP(master[[#This Row],[log_id]],distinctLogId[[log_id]:[percent_value2]],13,FALSE)</f>
        <v>9.7560975609756101E-2</v>
      </c>
      <c r="N189" s="8">
        <f>VLOOKUP(master[[#This Row],[log_id]],distinctLogId[[log_id]:[percent_value3]],14,FALSE)</f>
        <v>0.03</v>
      </c>
      <c r="S189" t="b">
        <f>VLOOKUP(F189,distinctIds[[id]:[continuous_tracking]],8,FALSE)</f>
        <v>0</v>
      </c>
      <c r="T189">
        <f>COUNTIFS(F:F,master[[#This Row],[id]],master!I:I,master[[#This Row],[start_day]])</f>
        <v>6</v>
      </c>
    </row>
    <row r="190" spans="1:20" x14ac:dyDescent="0.25">
      <c r="A190">
        <v>11398452309</v>
      </c>
      <c r="D190">
        <v>11398452309</v>
      </c>
      <c r="E190">
        <f>VLOOKUP(master[[#This Row],[distinct logIds]],distinctLogId[log_id],1,FALSE)</f>
        <v>11398452309</v>
      </c>
      <c r="F190">
        <f>VLOOKUP(master[[#This Row],[log_id]],distinctLogId[[log_id]:[id]],2,FALSE)</f>
        <v>4445114986</v>
      </c>
      <c r="G190" s="2">
        <f>VLOOKUP(master[[#This Row],[log_id]],distinctLogId[[log_id]:[activity_day]],3,FALSE)</f>
        <v>42475</v>
      </c>
      <c r="H190" s="1">
        <f>WEEKDAY(master[[#This Row],[activity_day]],2)</f>
        <v>5</v>
      </c>
      <c r="I190" s="9" t="str">
        <f>VLOOKUP(master[[#This Row],[log_id]],distinctLogId[[log_id]:[start_day]],5,FALSE)</f>
        <v>Friday</v>
      </c>
      <c r="J190">
        <f>VLOOKUP(master[[#This Row],[log_id]],distinctLogId[[log_id]:[day_num]],4,FALSE)</f>
        <v>6</v>
      </c>
      <c r="K190">
        <f>VLOOKUP(master[[#This Row],[log_id]],distinctLogId[[log_id]:[hrs_sleep]],10,FALSE)</f>
        <v>1.1666666666666667</v>
      </c>
      <c r="L190" s="8">
        <f>VLOOKUP(master[[#This Row],[log_id]],distinctLogId[[log_id]:[percent_value1]],12,FALSE)</f>
        <v>0.87142857142857155</v>
      </c>
      <c r="M190" s="8">
        <f>VLOOKUP(master[[#This Row],[log_id]],distinctLogId[[log_id]:[percent_value2]],13,FALSE)</f>
        <v>8.5714285714285715E-2</v>
      </c>
      <c r="N190" s="8">
        <f>VLOOKUP(master[[#This Row],[log_id]],distinctLogId[[log_id]:[percent_value3]],14,FALSE)</f>
        <v>0.03</v>
      </c>
      <c r="S190" t="b">
        <f>VLOOKUP(F190,distinctIds[[id]:[continuous_tracking]],8,FALSE)</f>
        <v>0</v>
      </c>
      <c r="T190">
        <f>COUNTIFS(F:F,master[[#This Row],[id]],master!I:I,master[[#This Row],[start_day]])</f>
        <v>6</v>
      </c>
    </row>
    <row r="191" spans="1:20" x14ac:dyDescent="0.25">
      <c r="A191">
        <v>11402134657</v>
      </c>
      <c r="D191">
        <v>11402134657</v>
      </c>
      <c r="E191">
        <f>VLOOKUP(master[[#This Row],[distinct logIds]],distinctLogId[log_id],1,FALSE)</f>
        <v>11402134657</v>
      </c>
      <c r="F191">
        <f>VLOOKUP(master[[#This Row],[log_id]],distinctLogId[[log_id]:[id]],2,FALSE)</f>
        <v>4445114986</v>
      </c>
      <c r="G191" s="2">
        <f>VLOOKUP(master[[#This Row],[log_id]],distinctLogId[[log_id]:[activity_day]],3,FALSE)</f>
        <v>42475</v>
      </c>
      <c r="H191" s="1">
        <f>WEEKDAY(master[[#This Row],[activity_day]],2)</f>
        <v>5</v>
      </c>
      <c r="I191" s="9" t="str">
        <f>VLOOKUP(master[[#This Row],[log_id]],distinctLogId[[log_id]:[start_day]],5,FALSE)</f>
        <v>Friday</v>
      </c>
      <c r="J191">
        <f>VLOOKUP(master[[#This Row],[log_id]],distinctLogId[[log_id]:[day_num]],4,FALSE)</f>
        <v>6</v>
      </c>
      <c r="K191">
        <f>VLOOKUP(master[[#This Row],[log_id]],distinctLogId[[log_id]:[hrs_sleep]],10,FALSE)</f>
        <v>5.15</v>
      </c>
      <c r="L191" s="8">
        <f>VLOOKUP(master[[#This Row],[log_id]],distinctLogId[[log_id]:[percent_value1]],12,FALSE)</f>
        <v>0.89320388349514557</v>
      </c>
      <c r="M191" s="8">
        <f>VLOOKUP(master[[#This Row],[log_id]],distinctLogId[[log_id]:[percent_value2]],13,FALSE)</f>
        <v>8.0906148867313926E-2</v>
      </c>
      <c r="N191" s="8">
        <f>VLOOKUP(master[[#This Row],[log_id]],distinctLogId[[log_id]:[percent_value3]],14,FALSE)</f>
        <v>0.08</v>
      </c>
      <c r="S191" t="b">
        <f>VLOOKUP(F191,distinctIds[[id]:[continuous_tracking]],8,FALSE)</f>
        <v>0</v>
      </c>
    </row>
    <row r="192" spans="1:20" x14ac:dyDescent="0.25">
      <c r="A192">
        <v>11410367670</v>
      </c>
      <c r="D192">
        <v>11410367670</v>
      </c>
      <c r="E192">
        <f>VLOOKUP(master[[#This Row],[distinct logIds]],distinctLogId[log_id],1,FALSE)</f>
        <v>11410367670</v>
      </c>
      <c r="F192">
        <f>VLOOKUP(master[[#This Row],[log_id]],distinctLogId[[log_id]:[id]],2,FALSE)</f>
        <v>4445114986</v>
      </c>
      <c r="G192" s="2">
        <f>VLOOKUP(master[[#This Row],[log_id]],distinctLogId[[log_id]:[activity_day]],3,FALSE)</f>
        <v>42476</v>
      </c>
      <c r="H192" s="1">
        <f>WEEKDAY(master[[#This Row],[activity_day]],2)</f>
        <v>6</v>
      </c>
      <c r="I192" s="9" t="str">
        <f>VLOOKUP(master[[#This Row],[log_id]],distinctLogId[[log_id]:[start_day]],5,FALSE)</f>
        <v>Saturday</v>
      </c>
      <c r="J192">
        <f>VLOOKUP(master[[#This Row],[log_id]],distinctLogId[[log_id]:[day_num]],4,FALSE)</f>
        <v>7</v>
      </c>
      <c r="K192">
        <f>VLOOKUP(master[[#This Row],[log_id]],distinctLogId[[log_id]:[hrs_sleep]],10,FALSE)</f>
        <v>8.3166666666666664</v>
      </c>
      <c r="L192" s="8">
        <f>VLOOKUP(master[[#This Row],[log_id]],distinctLogId[[log_id]:[percent_value1]],12,FALSE)</f>
        <v>0.92585170340681355</v>
      </c>
      <c r="M192" s="8">
        <f>VLOOKUP(master[[#This Row],[log_id]],distinctLogId[[log_id]:[percent_value2]],13,FALSE)</f>
        <v>5.8116232464929862E-2</v>
      </c>
      <c r="N192" s="8">
        <f>VLOOKUP(master[[#This Row],[log_id]],distinctLogId[[log_id]:[percent_value3]],14,FALSE)</f>
        <v>0.08</v>
      </c>
      <c r="S192" t="b">
        <f>VLOOKUP(F192,distinctIds[[id]:[continuous_tracking]],8,FALSE)</f>
        <v>0</v>
      </c>
      <c r="T192">
        <f>COUNTIFS(F:F,master[[#This Row],[id]],master!I:I,master[[#This Row],[start_day]])</f>
        <v>4</v>
      </c>
    </row>
    <row r="193" spans="1:20" x14ac:dyDescent="0.25">
      <c r="A193">
        <v>11418467379</v>
      </c>
      <c r="D193">
        <v>11418467379</v>
      </c>
      <c r="E193">
        <f>VLOOKUP(master[[#This Row],[distinct logIds]],distinctLogId[log_id],1,FALSE)</f>
        <v>11418467379</v>
      </c>
      <c r="F193">
        <f>VLOOKUP(master[[#This Row],[log_id]],distinctLogId[[log_id]:[id]],2,FALSE)</f>
        <v>4445114986</v>
      </c>
      <c r="G193" s="2">
        <f>VLOOKUP(master[[#This Row],[log_id]],distinctLogId[[log_id]:[activity_day]],3,FALSE)</f>
        <v>42477</v>
      </c>
      <c r="H193" s="1">
        <f>WEEKDAY(master[[#This Row],[activity_day]],2)</f>
        <v>7</v>
      </c>
      <c r="I193" s="9" t="str">
        <f>VLOOKUP(master[[#This Row],[log_id]],distinctLogId[[log_id]:[start_day]],5,FALSE)</f>
        <v>Sunday</v>
      </c>
      <c r="J193">
        <f>VLOOKUP(master[[#This Row],[log_id]],distinctLogId[[log_id]:[day_num]],4,FALSE)</f>
        <v>1</v>
      </c>
      <c r="K193">
        <f>VLOOKUP(master[[#This Row],[log_id]],distinctLogId[[log_id]:[hrs_sleep]],10,FALSE)</f>
        <v>1.7833333333333334</v>
      </c>
      <c r="L193" s="8">
        <f>VLOOKUP(master[[#This Row],[log_id]],distinctLogId[[log_id]:[percent_value1]],12,FALSE)</f>
        <v>0.91588785046728971</v>
      </c>
      <c r="M193" s="8">
        <f>VLOOKUP(master[[#This Row],[log_id]],distinctLogId[[log_id]:[percent_value2]],13,FALSE)</f>
        <v>5.6074766355140186E-2</v>
      </c>
      <c r="N193" s="8">
        <f>VLOOKUP(master[[#This Row],[log_id]],distinctLogId[[log_id]:[percent_value3]],14,FALSE)</f>
        <v>0.03</v>
      </c>
      <c r="S193" t="b">
        <f>VLOOKUP(F193,distinctIds[[id]:[continuous_tracking]],8,FALSE)</f>
        <v>0</v>
      </c>
      <c r="T193">
        <f>COUNTIFS(F:F,master[[#This Row],[id]],master!I:I,master[[#This Row],[start_day]])</f>
        <v>4</v>
      </c>
    </row>
    <row r="194" spans="1:20" x14ac:dyDescent="0.25">
      <c r="A194">
        <v>11433617055</v>
      </c>
      <c r="D194">
        <v>11433617055</v>
      </c>
      <c r="E194">
        <f>VLOOKUP(master[[#This Row],[distinct logIds]],distinctLogId[log_id],1,FALSE)</f>
        <v>11433617055</v>
      </c>
      <c r="F194">
        <f>VLOOKUP(master[[#This Row],[log_id]],distinctLogId[[log_id]:[id]],2,FALSE)</f>
        <v>4445114986</v>
      </c>
      <c r="G194" s="2">
        <f>VLOOKUP(master[[#This Row],[log_id]],distinctLogId[[log_id]:[activity_day]],3,FALSE)</f>
        <v>42479</v>
      </c>
      <c r="H194" s="1">
        <f>WEEKDAY(master[[#This Row],[activity_day]],2)</f>
        <v>2</v>
      </c>
      <c r="I194" s="9" t="str">
        <f>VLOOKUP(master[[#This Row],[log_id]],distinctLogId[[log_id]:[start_day]],5,FALSE)</f>
        <v>Tuesday</v>
      </c>
      <c r="J194">
        <f>VLOOKUP(master[[#This Row],[log_id]],distinctLogId[[log_id]:[day_num]],4,FALSE)</f>
        <v>3</v>
      </c>
      <c r="K194">
        <f>VLOOKUP(master[[#This Row],[log_id]],distinctLogId[[log_id]:[hrs_sleep]],10,FALSE)</f>
        <v>4.7166666666666668</v>
      </c>
      <c r="L194" s="8">
        <f>VLOOKUP(master[[#This Row],[log_id]],distinctLogId[[log_id]:[percent_value1]],12,FALSE)</f>
        <v>0.93286219081272082</v>
      </c>
      <c r="M194" s="8">
        <f>VLOOKUP(master[[#This Row],[log_id]],distinctLogId[[log_id]:[percent_value2]],13,FALSE)</f>
        <v>4.9469964664310952E-2</v>
      </c>
      <c r="N194" s="8">
        <f>VLOOKUP(master[[#This Row],[log_id]],distinctLogId[[log_id]:[percent_value3]],14,FALSE)</f>
        <v>0.05</v>
      </c>
      <c r="S194" t="b">
        <f>VLOOKUP(F194,distinctIds[[id]:[continuous_tracking]],8,FALSE)</f>
        <v>0</v>
      </c>
    </row>
    <row r="195" spans="1:20" x14ac:dyDescent="0.25">
      <c r="A195">
        <v>11436130885</v>
      </c>
      <c r="D195">
        <v>11436130885</v>
      </c>
      <c r="E195">
        <f>VLOOKUP(master[[#This Row],[distinct logIds]],distinctLogId[log_id],1,FALSE)</f>
        <v>11436130885</v>
      </c>
      <c r="F195">
        <f>VLOOKUP(master[[#This Row],[log_id]],distinctLogId[[log_id]:[id]],2,FALSE)</f>
        <v>4445114986</v>
      </c>
      <c r="G195" s="2">
        <f>VLOOKUP(master[[#This Row],[log_id]],distinctLogId[[log_id]:[activity_day]],3,FALSE)</f>
        <v>42479</v>
      </c>
      <c r="H195" s="1">
        <f>WEEKDAY(master[[#This Row],[activity_day]],2)</f>
        <v>2</v>
      </c>
      <c r="I195" s="9" t="str">
        <f>VLOOKUP(master[[#This Row],[log_id]],distinctLogId[[log_id]:[start_day]],5,FALSE)</f>
        <v>Tuesday</v>
      </c>
      <c r="J195">
        <f>VLOOKUP(master[[#This Row],[log_id]],distinctLogId[[log_id]:[day_num]],4,FALSE)</f>
        <v>3</v>
      </c>
      <c r="K195">
        <f>VLOOKUP(master[[#This Row],[log_id]],distinctLogId[[log_id]:[hrs_sleep]],10,FALSE)</f>
        <v>2.35</v>
      </c>
      <c r="L195" s="8">
        <f>VLOOKUP(master[[#This Row],[log_id]],distinctLogId[[log_id]:[percent_value1]],12,FALSE)</f>
        <v>0.87943262411347523</v>
      </c>
      <c r="M195" s="8">
        <f>VLOOKUP(master[[#This Row],[log_id]],distinctLogId[[log_id]:[percent_value2]],13,FALSE)</f>
        <v>0.10638297872340426</v>
      </c>
      <c r="N195" s="8">
        <f>VLOOKUP(master[[#This Row],[log_id]],distinctLogId[[log_id]:[percent_value3]],14,FALSE)</f>
        <v>0.02</v>
      </c>
      <c r="S195" t="b">
        <f>VLOOKUP(F195,distinctIds[[id]:[continuous_tracking]],8,FALSE)</f>
        <v>0</v>
      </c>
    </row>
    <row r="196" spans="1:20" x14ac:dyDescent="0.25">
      <c r="A196">
        <v>11477307087</v>
      </c>
      <c r="D196">
        <v>11477307087</v>
      </c>
      <c r="E196">
        <f>VLOOKUP(master[[#This Row],[distinct logIds]],distinctLogId[log_id],1,FALSE)</f>
        <v>11477307087</v>
      </c>
      <c r="F196">
        <f>VLOOKUP(master[[#This Row],[log_id]],distinctLogId[[log_id]:[id]],2,FALSE)</f>
        <v>4445114986</v>
      </c>
      <c r="G196" s="2">
        <f>VLOOKUP(master[[#This Row],[log_id]],distinctLogId[[log_id]:[activity_day]],3,FALSE)</f>
        <v>42480</v>
      </c>
      <c r="H196" s="1">
        <f>WEEKDAY(master[[#This Row],[activity_day]],2)</f>
        <v>3</v>
      </c>
      <c r="I196" s="9" t="str">
        <f>VLOOKUP(master[[#This Row],[log_id]],distinctLogId[[log_id]:[start_day]],5,FALSE)</f>
        <v>Wednesday</v>
      </c>
      <c r="J196">
        <f>VLOOKUP(master[[#This Row],[log_id]],distinctLogId[[log_id]:[day_num]],4,FALSE)</f>
        <v>4</v>
      </c>
      <c r="K196">
        <f>VLOOKUP(master[[#This Row],[log_id]],distinctLogId[[log_id]:[hrs_sleep]],10,FALSE)</f>
        <v>7.7</v>
      </c>
      <c r="L196" s="8">
        <f>VLOOKUP(master[[#This Row],[log_id]],distinctLogId[[log_id]:[percent_value1]],12,FALSE)</f>
        <v>0.95021645021645029</v>
      </c>
      <c r="M196" s="8">
        <f>VLOOKUP(master[[#This Row],[log_id]],distinctLogId[[log_id]:[percent_value2]],13,FALSE)</f>
        <v>4.3290043290043288E-2</v>
      </c>
      <c r="N196" s="8">
        <f>VLOOKUP(master[[#This Row],[log_id]],distinctLogId[[log_id]:[percent_value3]],14,FALSE)</f>
        <v>0.03</v>
      </c>
      <c r="S196" t="b">
        <f>VLOOKUP(F196,distinctIds[[id]:[continuous_tracking]],8,FALSE)</f>
        <v>0</v>
      </c>
    </row>
    <row r="197" spans="1:20" x14ac:dyDescent="0.25">
      <c r="A197">
        <v>11477307088</v>
      </c>
      <c r="D197">
        <v>11477307088</v>
      </c>
      <c r="E197">
        <f>VLOOKUP(master[[#This Row],[distinct logIds]],distinctLogId[log_id],1,FALSE)</f>
        <v>11477307088</v>
      </c>
      <c r="F197">
        <f>VLOOKUP(master[[#This Row],[log_id]],distinctLogId[[log_id]:[id]],2,FALSE)</f>
        <v>4445114986</v>
      </c>
      <c r="G197" s="2">
        <f>VLOOKUP(master[[#This Row],[log_id]],distinctLogId[[log_id]:[activity_day]],3,FALSE)</f>
        <v>42481</v>
      </c>
      <c r="H197" s="1">
        <f>WEEKDAY(master[[#This Row],[activity_day]],2)</f>
        <v>4</v>
      </c>
      <c r="I197" s="9" t="str">
        <f>VLOOKUP(master[[#This Row],[log_id]],distinctLogId[[log_id]:[start_day]],5,FALSE)</f>
        <v>Thursday</v>
      </c>
      <c r="J197">
        <f>VLOOKUP(master[[#This Row],[log_id]],distinctLogId[[log_id]:[day_num]],4,FALSE)</f>
        <v>5</v>
      </c>
      <c r="K197">
        <f>VLOOKUP(master[[#This Row],[log_id]],distinctLogId[[log_id]:[hrs_sleep]],10,FALSE)</f>
        <v>7.8166666666666664</v>
      </c>
      <c r="L197" s="8">
        <f>VLOOKUP(master[[#This Row],[log_id]],distinctLogId[[log_id]:[percent_value1]],12,FALSE)</f>
        <v>0.92963752665245203</v>
      </c>
      <c r="M197" s="8">
        <f>VLOOKUP(master[[#This Row],[log_id]],distinctLogId[[log_id]:[percent_value2]],13,FALSE)</f>
        <v>5.9701492537313432E-2</v>
      </c>
      <c r="N197" s="8">
        <f>VLOOKUP(master[[#This Row],[log_id]],distinctLogId[[log_id]:[percent_value3]],14,FALSE)</f>
        <v>0.05</v>
      </c>
      <c r="S197" t="b">
        <f>VLOOKUP(F197,distinctIds[[id]:[continuous_tracking]],8,FALSE)</f>
        <v>0</v>
      </c>
    </row>
    <row r="198" spans="1:20" x14ac:dyDescent="0.25">
      <c r="A198">
        <v>11477307089</v>
      </c>
      <c r="D198">
        <v>11477307089</v>
      </c>
      <c r="E198">
        <f>VLOOKUP(master[[#This Row],[distinct logIds]],distinctLogId[log_id],1,FALSE)</f>
        <v>11477307089</v>
      </c>
      <c r="F198">
        <f>VLOOKUP(master[[#This Row],[log_id]],distinctLogId[[log_id]:[id]],2,FALSE)</f>
        <v>4445114986</v>
      </c>
      <c r="G198" s="2">
        <f>VLOOKUP(master[[#This Row],[log_id]],distinctLogId[[log_id]:[activity_day]],3,FALSE)</f>
        <v>42482</v>
      </c>
      <c r="H198" s="1">
        <f>WEEKDAY(master[[#This Row],[activity_day]],2)</f>
        <v>5</v>
      </c>
      <c r="I198" s="9" t="str">
        <f>VLOOKUP(master[[#This Row],[log_id]],distinctLogId[[log_id]:[start_day]],5,FALSE)</f>
        <v>Friday</v>
      </c>
      <c r="J198">
        <f>VLOOKUP(master[[#This Row],[log_id]],distinctLogId[[log_id]:[day_num]],4,FALSE)</f>
        <v>6</v>
      </c>
      <c r="K198">
        <f>VLOOKUP(master[[#This Row],[log_id]],distinctLogId[[log_id]:[hrs_sleep]],10,FALSE)</f>
        <v>6.95</v>
      </c>
      <c r="L198" s="8">
        <f>VLOOKUP(master[[#This Row],[log_id]],distinctLogId[[log_id]:[percent_value1]],12,FALSE)</f>
        <v>0.93045563549160681</v>
      </c>
      <c r="M198" s="8">
        <f>VLOOKUP(master[[#This Row],[log_id]],distinctLogId[[log_id]:[percent_value2]],13,FALSE)</f>
        <v>5.0359712230215826E-2</v>
      </c>
      <c r="N198" s="8">
        <f>VLOOKUP(master[[#This Row],[log_id]],distinctLogId[[log_id]:[percent_value3]],14,FALSE)</f>
        <v>0.08</v>
      </c>
      <c r="S198" t="b">
        <f>VLOOKUP(F198,distinctIds[[id]:[continuous_tracking]],8,FALSE)</f>
        <v>0</v>
      </c>
    </row>
    <row r="199" spans="1:20" x14ac:dyDescent="0.25">
      <c r="A199">
        <v>11479862706</v>
      </c>
      <c r="D199">
        <v>11479862706</v>
      </c>
      <c r="E199">
        <f>VLOOKUP(master[[#This Row],[distinct logIds]],distinctLogId[log_id],1,FALSE)</f>
        <v>11479862706</v>
      </c>
      <c r="F199">
        <f>VLOOKUP(master[[#This Row],[log_id]],distinctLogId[[log_id]:[id]],2,FALSE)</f>
        <v>4445114986</v>
      </c>
      <c r="G199" s="2">
        <f>VLOOKUP(master[[#This Row],[log_id]],distinctLogId[[log_id]:[activity_day]],3,FALSE)</f>
        <v>42485</v>
      </c>
      <c r="H199" s="1">
        <f>WEEKDAY(master[[#This Row],[activity_day]],2)</f>
        <v>1</v>
      </c>
      <c r="I199" s="9" t="str">
        <f>VLOOKUP(master[[#This Row],[log_id]],distinctLogId[[log_id]:[start_day]],5,FALSE)</f>
        <v>Monday</v>
      </c>
      <c r="J199">
        <f>VLOOKUP(master[[#This Row],[log_id]],distinctLogId[[log_id]:[day_num]],4,FALSE)</f>
        <v>2</v>
      </c>
      <c r="K199">
        <f>VLOOKUP(master[[#This Row],[log_id]],distinctLogId[[log_id]:[hrs_sleep]],10,FALSE)</f>
        <v>5.75</v>
      </c>
      <c r="L199" s="8">
        <f>VLOOKUP(master[[#This Row],[log_id]],distinctLogId[[log_id]:[percent_value1]],12,FALSE)</f>
        <v>0.95362318840579707</v>
      </c>
      <c r="M199" s="8">
        <f>VLOOKUP(master[[#This Row],[log_id]],distinctLogId[[log_id]:[percent_value2]],13,FALSE)</f>
        <v>2.6086956521739129E-2</v>
      </c>
      <c r="N199" s="8">
        <f>VLOOKUP(master[[#This Row],[log_id]],distinctLogId[[log_id]:[percent_value3]],14,FALSE)</f>
        <v>7.0000000000000007E-2</v>
      </c>
      <c r="S199" t="b">
        <f>VLOOKUP(F199,distinctIds[[id]:[continuous_tracking]],8,FALSE)</f>
        <v>0</v>
      </c>
      <c r="T199">
        <f>COUNTIFS(F:F,master[[#This Row],[id]],master!I:I,master[[#This Row],[start_day]])</f>
        <v>3</v>
      </c>
    </row>
    <row r="200" spans="1:20" x14ac:dyDescent="0.25">
      <c r="A200">
        <v>11490421616</v>
      </c>
      <c r="D200">
        <v>11490421616</v>
      </c>
      <c r="E200">
        <f>VLOOKUP(master[[#This Row],[distinct logIds]],distinctLogId[log_id],1,FALSE)</f>
        <v>11490421616</v>
      </c>
      <c r="F200">
        <f>VLOOKUP(master[[#This Row],[log_id]],distinctLogId[[log_id]:[id]],2,FALSE)</f>
        <v>4445114986</v>
      </c>
      <c r="G200" s="2">
        <f>VLOOKUP(master[[#This Row],[log_id]],distinctLogId[[log_id]:[activity_day]],3,FALSE)</f>
        <v>42486</v>
      </c>
      <c r="H200" s="1">
        <f>WEEKDAY(master[[#This Row],[activity_day]],2)</f>
        <v>2</v>
      </c>
      <c r="I200" s="9" t="str">
        <f>VLOOKUP(master[[#This Row],[log_id]],distinctLogId[[log_id]:[start_day]],5,FALSE)</f>
        <v>Tuesday</v>
      </c>
      <c r="J200">
        <f>VLOOKUP(master[[#This Row],[log_id]],distinctLogId[[log_id]:[day_num]],4,FALSE)</f>
        <v>3</v>
      </c>
      <c r="K200">
        <f>VLOOKUP(master[[#This Row],[log_id]],distinctLogId[[log_id]:[hrs_sleep]],10,FALSE)</f>
        <v>4.95</v>
      </c>
      <c r="L200" s="8">
        <f>VLOOKUP(master[[#This Row],[log_id]],distinctLogId[[log_id]:[percent_value1]],12,FALSE)</f>
        <v>0.90235690235690236</v>
      </c>
      <c r="M200" s="8">
        <f>VLOOKUP(master[[#This Row],[log_id]],distinctLogId[[log_id]:[percent_value2]],13,FALSE)</f>
        <v>7.7441077441077436E-2</v>
      </c>
      <c r="N200" s="8">
        <f>VLOOKUP(master[[#This Row],[log_id]],distinctLogId[[log_id]:[percent_value3]],14,FALSE)</f>
        <v>0.06</v>
      </c>
      <c r="S200" t="b">
        <f>VLOOKUP(F200,distinctIds[[id]:[continuous_tracking]],8,FALSE)</f>
        <v>0</v>
      </c>
    </row>
    <row r="201" spans="1:20" x14ac:dyDescent="0.25">
      <c r="A201">
        <v>11491484570</v>
      </c>
      <c r="D201">
        <v>11491484570</v>
      </c>
      <c r="E201">
        <f>VLOOKUP(master[[#This Row],[distinct logIds]],distinctLogId[log_id],1,FALSE)</f>
        <v>11491484570</v>
      </c>
      <c r="F201">
        <f>VLOOKUP(master[[#This Row],[log_id]],distinctLogId[[log_id]:[id]],2,FALSE)</f>
        <v>4445114986</v>
      </c>
      <c r="G201" s="2">
        <f>VLOOKUP(master[[#This Row],[log_id]],distinctLogId[[log_id]:[activity_day]],3,FALSE)</f>
        <v>42486</v>
      </c>
      <c r="H201" s="1">
        <f>WEEKDAY(master[[#This Row],[activity_day]],2)</f>
        <v>2</v>
      </c>
      <c r="I201" s="9" t="str">
        <f>VLOOKUP(master[[#This Row],[log_id]],distinctLogId[[log_id]:[start_day]],5,FALSE)</f>
        <v>Tuesday</v>
      </c>
      <c r="J201">
        <f>VLOOKUP(master[[#This Row],[log_id]],distinctLogId[[log_id]:[day_num]],4,FALSE)</f>
        <v>3</v>
      </c>
      <c r="K201">
        <f>VLOOKUP(master[[#This Row],[log_id]],distinctLogId[[log_id]:[hrs_sleep]],10,FALSE)</f>
        <v>1.5666666666666667</v>
      </c>
      <c r="L201" s="8">
        <f>VLOOKUP(master[[#This Row],[log_id]],distinctLogId[[log_id]:[percent_value1]],12,FALSE)</f>
        <v>0.9042553191489362</v>
      </c>
      <c r="M201" s="8">
        <f>VLOOKUP(master[[#This Row],[log_id]],distinctLogId[[log_id]:[percent_value2]],13,FALSE)</f>
        <v>9.5744680851063829E-2</v>
      </c>
      <c r="N201" s="8">
        <f>VLOOKUP(master[[#This Row],[log_id]],distinctLogId[[log_id]:[percent_value3]],14,FALSE)</f>
        <v>0</v>
      </c>
      <c r="S201" t="b">
        <f>VLOOKUP(F201,distinctIds[[id]:[continuous_tracking]],8,FALSE)</f>
        <v>0</v>
      </c>
    </row>
    <row r="202" spans="1:20" x14ac:dyDescent="0.25">
      <c r="A202">
        <v>11498820000</v>
      </c>
      <c r="D202">
        <v>11498820000</v>
      </c>
      <c r="E202">
        <f>VLOOKUP(master[[#This Row],[distinct logIds]],distinctLogId[log_id],1,FALSE)</f>
        <v>11498820000</v>
      </c>
      <c r="F202">
        <f>VLOOKUP(master[[#This Row],[log_id]],distinctLogId[[log_id]:[id]],2,FALSE)</f>
        <v>4445114986</v>
      </c>
      <c r="G202" s="2">
        <f>VLOOKUP(master[[#This Row],[log_id]],distinctLogId[[log_id]:[activity_day]],3,FALSE)</f>
        <v>42487</v>
      </c>
      <c r="H202" s="1">
        <f>WEEKDAY(master[[#This Row],[activity_day]],2)</f>
        <v>3</v>
      </c>
      <c r="I202" s="9" t="str">
        <f>VLOOKUP(master[[#This Row],[log_id]],distinctLogId[[log_id]:[start_day]],5,FALSE)</f>
        <v>Wednesday</v>
      </c>
      <c r="J202">
        <f>VLOOKUP(master[[#This Row],[log_id]],distinctLogId[[log_id]:[day_num]],4,FALSE)</f>
        <v>4</v>
      </c>
      <c r="K202">
        <f>VLOOKUP(master[[#This Row],[log_id]],distinctLogId[[log_id]:[hrs_sleep]],10,FALSE)</f>
        <v>6.2333333333333334</v>
      </c>
      <c r="L202" s="8">
        <f>VLOOKUP(master[[#This Row],[log_id]],distinctLogId[[log_id]:[percent_value1]],12,FALSE)</f>
        <v>0.88770053475935828</v>
      </c>
      <c r="M202" s="8">
        <f>VLOOKUP(master[[#This Row],[log_id]],distinctLogId[[log_id]:[percent_value2]],13,FALSE)</f>
        <v>9.8930481283422467E-2</v>
      </c>
      <c r="N202" s="8">
        <f>VLOOKUP(master[[#This Row],[log_id]],distinctLogId[[log_id]:[percent_value3]],14,FALSE)</f>
        <v>0.05</v>
      </c>
      <c r="S202" t="b">
        <f>VLOOKUP(F202,distinctIds[[id]:[continuous_tracking]],8,FALSE)</f>
        <v>0</v>
      </c>
    </row>
    <row r="203" spans="1:20" x14ac:dyDescent="0.25">
      <c r="A203">
        <v>11506979487</v>
      </c>
      <c r="D203">
        <v>11506979487</v>
      </c>
      <c r="E203">
        <f>VLOOKUP(master[[#This Row],[distinct logIds]],distinctLogId[log_id],1,FALSE)</f>
        <v>11506979487</v>
      </c>
      <c r="F203">
        <f>VLOOKUP(master[[#This Row],[log_id]],distinctLogId[[log_id]:[id]],2,FALSE)</f>
        <v>4445114986</v>
      </c>
      <c r="G203" s="2">
        <f>VLOOKUP(master[[#This Row],[log_id]],distinctLogId[[log_id]:[activity_day]],3,FALSE)</f>
        <v>42488</v>
      </c>
      <c r="H203" s="1">
        <f>WEEKDAY(master[[#This Row],[activity_day]],2)</f>
        <v>4</v>
      </c>
      <c r="I203" s="9" t="str">
        <f>VLOOKUP(master[[#This Row],[log_id]],distinctLogId[[log_id]:[start_day]],5,FALSE)</f>
        <v>Thursday</v>
      </c>
      <c r="J203">
        <f>VLOOKUP(master[[#This Row],[log_id]],distinctLogId[[log_id]:[day_num]],4,FALSE)</f>
        <v>5</v>
      </c>
      <c r="K203">
        <f>VLOOKUP(master[[#This Row],[log_id]],distinctLogId[[log_id]:[hrs_sleep]],10,FALSE)</f>
        <v>7.3666666666666663</v>
      </c>
      <c r="L203" s="8">
        <f>VLOOKUP(master[[#This Row],[log_id]],distinctLogId[[log_id]:[percent_value1]],12,FALSE)</f>
        <v>0.94796380090497723</v>
      </c>
      <c r="M203" s="8">
        <f>VLOOKUP(master[[#This Row],[log_id]],distinctLogId[[log_id]:[percent_value2]],13,FALSE)</f>
        <v>3.8461538461538464E-2</v>
      </c>
      <c r="N203" s="8">
        <f>VLOOKUP(master[[#This Row],[log_id]],distinctLogId[[log_id]:[percent_value3]],14,FALSE)</f>
        <v>0.06</v>
      </c>
      <c r="S203" t="b">
        <f>VLOOKUP(F203,distinctIds[[id]:[continuous_tracking]],8,FALSE)</f>
        <v>0</v>
      </c>
    </row>
    <row r="204" spans="1:20" x14ac:dyDescent="0.25">
      <c r="A204">
        <v>11513834376</v>
      </c>
      <c r="D204">
        <v>11513834376</v>
      </c>
      <c r="E204">
        <f>VLOOKUP(master[[#This Row],[distinct logIds]],distinctLogId[log_id],1,FALSE)</f>
        <v>11513834376</v>
      </c>
      <c r="F204">
        <f>VLOOKUP(master[[#This Row],[log_id]],distinctLogId[[log_id]:[id]],2,FALSE)</f>
        <v>4445114986</v>
      </c>
      <c r="G204" s="2">
        <f>VLOOKUP(master[[#This Row],[log_id]],distinctLogId[[log_id]:[activity_day]],3,FALSE)</f>
        <v>42489</v>
      </c>
      <c r="H204" s="1">
        <f>WEEKDAY(master[[#This Row],[activity_day]],2)</f>
        <v>5</v>
      </c>
      <c r="I204" s="9" t="str">
        <f>VLOOKUP(master[[#This Row],[log_id]],distinctLogId[[log_id]:[start_day]],5,FALSE)</f>
        <v>Friday</v>
      </c>
      <c r="J204">
        <f>VLOOKUP(master[[#This Row],[log_id]],distinctLogId[[log_id]:[day_num]],4,FALSE)</f>
        <v>6</v>
      </c>
      <c r="K204">
        <f>VLOOKUP(master[[#This Row],[log_id]],distinctLogId[[log_id]:[hrs_sleep]],10,FALSE)</f>
        <v>1.8</v>
      </c>
      <c r="L204" s="8">
        <f>VLOOKUP(master[[#This Row],[log_id]],distinctLogId[[log_id]:[percent_value1]],12,FALSE)</f>
        <v>0.9814814814814814</v>
      </c>
      <c r="M204" s="8">
        <f>VLOOKUP(master[[#This Row],[log_id]],distinctLogId[[log_id]:[percent_value2]],13,FALSE)</f>
        <v>1.8518518518518517E-2</v>
      </c>
      <c r="N204" s="8">
        <f>VLOOKUP(master[[#This Row],[log_id]],distinctLogId[[log_id]:[percent_value3]],14,FALSE)</f>
        <v>0</v>
      </c>
      <c r="S204" t="b">
        <f>VLOOKUP(F204,distinctIds[[id]:[continuous_tracking]],8,FALSE)</f>
        <v>0</v>
      </c>
    </row>
    <row r="205" spans="1:20" x14ac:dyDescent="0.25">
      <c r="A205">
        <v>11521467406</v>
      </c>
      <c r="D205">
        <v>11521467406</v>
      </c>
      <c r="E205">
        <f>VLOOKUP(master[[#This Row],[distinct logIds]],distinctLogId[log_id],1,FALSE)</f>
        <v>11521467406</v>
      </c>
      <c r="F205">
        <f>VLOOKUP(master[[#This Row],[log_id]],distinctLogId[[log_id]:[id]],2,FALSE)</f>
        <v>4445114986</v>
      </c>
      <c r="G205" s="2">
        <f>VLOOKUP(master[[#This Row],[log_id]],distinctLogId[[log_id]:[activity_day]],3,FALSE)</f>
        <v>42490</v>
      </c>
      <c r="H205" s="1">
        <f>WEEKDAY(master[[#This Row],[activity_day]],2)</f>
        <v>6</v>
      </c>
      <c r="I205" s="9" t="str">
        <f>VLOOKUP(master[[#This Row],[log_id]],distinctLogId[[log_id]:[start_day]],5,FALSE)</f>
        <v>Saturday</v>
      </c>
      <c r="J205">
        <f>VLOOKUP(master[[#This Row],[log_id]],distinctLogId[[log_id]:[day_num]],4,FALSE)</f>
        <v>7</v>
      </c>
      <c r="K205">
        <f>VLOOKUP(master[[#This Row],[log_id]],distinctLogId[[log_id]:[hrs_sleep]],10,FALSE)</f>
        <v>5.8833333333333337</v>
      </c>
      <c r="L205" s="8">
        <f>VLOOKUP(master[[#This Row],[log_id]],distinctLogId[[log_id]:[percent_value1]],12,FALSE)</f>
        <v>0.91218130311614731</v>
      </c>
      <c r="M205" s="8">
        <f>VLOOKUP(master[[#This Row],[log_id]],distinctLogId[[log_id]:[percent_value2]],13,FALSE)</f>
        <v>7.0821529745042494E-2</v>
      </c>
      <c r="N205" s="8">
        <f>VLOOKUP(master[[#This Row],[log_id]],distinctLogId[[log_id]:[percent_value3]],14,FALSE)</f>
        <v>0.06</v>
      </c>
      <c r="S205" t="b">
        <f>VLOOKUP(F205,distinctIds[[id]:[continuous_tracking]],8,FALSE)</f>
        <v>0</v>
      </c>
    </row>
    <row r="206" spans="1:20" x14ac:dyDescent="0.25">
      <c r="A206">
        <v>11527350194</v>
      </c>
      <c r="D206">
        <v>11527350194</v>
      </c>
      <c r="E206">
        <f>VLOOKUP(master[[#This Row],[distinct logIds]],distinctLogId[log_id],1,FALSE)</f>
        <v>11527350194</v>
      </c>
      <c r="F206">
        <f>VLOOKUP(master[[#This Row],[log_id]],distinctLogId[[log_id]:[id]],2,FALSE)</f>
        <v>4445114986</v>
      </c>
      <c r="G206" s="2">
        <f>VLOOKUP(master[[#This Row],[log_id]],distinctLogId[[log_id]:[activity_day]],3,FALSE)</f>
        <v>42491</v>
      </c>
      <c r="H206" s="1">
        <f>WEEKDAY(master[[#This Row],[activity_day]],2)</f>
        <v>7</v>
      </c>
      <c r="I206" s="9" t="str">
        <f>VLOOKUP(master[[#This Row],[log_id]],distinctLogId[[log_id]:[start_day]],5,FALSE)</f>
        <v>Sunday</v>
      </c>
      <c r="J206">
        <f>VLOOKUP(master[[#This Row],[log_id]],distinctLogId[[log_id]:[day_num]],4,FALSE)</f>
        <v>1</v>
      </c>
      <c r="K206">
        <f>VLOOKUP(master[[#This Row],[log_id]],distinctLogId[[log_id]:[hrs_sleep]],10,FALSE)</f>
        <v>5.1166666666666663</v>
      </c>
      <c r="L206" s="8">
        <f>VLOOKUP(master[[#This Row],[log_id]],distinctLogId[[log_id]:[percent_value1]],12,FALSE)</f>
        <v>0.97719869706840401</v>
      </c>
      <c r="M206" s="8">
        <f>VLOOKUP(master[[#This Row],[log_id]],distinctLogId[[log_id]:[percent_value2]],13,FALSE)</f>
        <v>1.6286644951140065E-2</v>
      </c>
      <c r="N206" s="8">
        <f>VLOOKUP(master[[#This Row],[log_id]],distinctLogId[[log_id]:[percent_value3]],14,FALSE)</f>
        <v>0.02</v>
      </c>
      <c r="S206" t="b">
        <f>VLOOKUP(F206,distinctIds[[id]:[continuous_tracking]],8,FALSE)</f>
        <v>0</v>
      </c>
    </row>
    <row r="207" spans="1:20" x14ac:dyDescent="0.25">
      <c r="A207">
        <v>11529296216</v>
      </c>
      <c r="D207">
        <v>11529296216</v>
      </c>
      <c r="E207">
        <f>VLOOKUP(master[[#This Row],[distinct logIds]],distinctLogId[log_id],1,FALSE)</f>
        <v>11529296216</v>
      </c>
      <c r="F207">
        <f>VLOOKUP(master[[#This Row],[log_id]],distinctLogId[[log_id]:[id]],2,FALSE)</f>
        <v>4445114986</v>
      </c>
      <c r="G207" s="2">
        <f>VLOOKUP(master[[#This Row],[log_id]],distinctLogId[[log_id]:[activity_day]],3,FALSE)</f>
        <v>42491</v>
      </c>
      <c r="H207" s="1">
        <f>WEEKDAY(master[[#This Row],[activity_day]],2)</f>
        <v>7</v>
      </c>
      <c r="I207" s="9" t="str">
        <f>VLOOKUP(master[[#This Row],[log_id]],distinctLogId[[log_id]:[start_day]],5,FALSE)</f>
        <v>Sunday</v>
      </c>
      <c r="J207">
        <f>VLOOKUP(master[[#This Row],[log_id]],distinctLogId[[log_id]:[day_num]],4,FALSE)</f>
        <v>1</v>
      </c>
      <c r="K207">
        <f>VLOOKUP(master[[#This Row],[log_id]],distinctLogId[[log_id]:[hrs_sleep]],10,FALSE)</f>
        <v>2.5333333333333332</v>
      </c>
      <c r="L207" s="8">
        <f>VLOOKUP(master[[#This Row],[log_id]],distinctLogId[[log_id]:[percent_value1]],12,FALSE)</f>
        <v>0.91447368421052644</v>
      </c>
      <c r="M207" s="8">
        <f>VLOOKUP(master[[#This Row],[log_id]],distinctLogId[[log_id]:[percent_value2]],13,FALSE)</f>
        <v>6.5789473684210523E-2</v>
      </c>
      <c r="N207" s="8">
        <f>VLOOKUP(master[[#This Row],[log_id]],distinctLogId[[log_id]:[percent_value3]],14,FALSE)</f>
        <v>0.03</v>
      </c>
      <c r="S207" t="b">
        <f>VLOOKUP(F207,distinctIds[[id]:[continuous_tracking]],8,FALSE)</f>
        <v>0</v>
      </c>
    </row>
    <row r="208" spans="1:20" x14ac:dyDescent="0.25">
      <c r="A208">
        <v>11533384148</v>
      </c>
      <c r="D208">
        <v>11533384148</v>
      </c>
      <c r="E208">
        <f>VLOOKUP(master[[#This Row],[distinct logIds]],distinctLogId[log_id],1,FALSE)</f>
        <v>11533384148</v>
      </c>
      <c r="F208">
        <f>VLOOKUP(master[[#This Row],[log_id]],distinctLogId[[log_id]:[id]],2,FALSE)</f>
        <v>4445114986</v>
      </c>
      <c r="G208" s="2">
        <f>VLOOKUP(master[[#This Row],[log_id]],distinctLogId[[log_id]:[activity_day]],3,FALSE)</f>
        <v>42492</v>
      </c>
      <c r="H208" s="1">
        <f>WEEKDAY(master[[#This Row],[activity_day]],2)</f>
        <v>1</v>
      </c>
      <c r="I208" s="9" t="str">
        <f>VLOOKUP(master[[#This Row],[log_id]],distinctLogId[[log_id]:[start_day]],5,FALSE)</f>
        <v>Monday</v>
      </c>
      <c r="J208">
        <f>VLOOKUP(master[[#This Row],[log_id]],distinctLogId[[log_id]:[day_num]],4,FALSE)</f>
        <v>2</v>
      </c>
      <c r="K208">
        <f>VLOOKUP(master[[#This Row],[log_id]],distinctLogId[[log_id]:[hrs_sleep]],10,FALSE)</f>
        <v>9.0333333333333332</v>
      </c>
      <c r="L208" s="8">
        <f>VLOOKUP(master[[#This Row],[log_id]],distinctLogId[[log_id]:[percent_value1]],12,FALSE)</f>
        <v>0.9280442804428044</v>
      </c>
      <c r="M208" s="8">
        <f>VLOOKUP(master[[#This Row],[log_id]],distinctLogId[[log_id]:[percent_value2]],13,FALSE)</f>
        <v>6.273062730627306E-2</v>
      </c>
      <c r="N208" s="8">
        <f>VLOOKUP(master[[#This Row],[log_id]],distinctLogId[[log_id]:[percent_value3]],14,FALSE)</f>
        <v>0.05</v>
      </c>
      <c r="S208" t="b">
        <f>VLOOKUP(F208,distinctIds[[id]:[continuous_tracking]],8,FALSE)</f>
        <v>0</v>
      </c>
    </row>
    <row r="209" spans="1:20" x14ac:dyDescent="0.25">
      <c r="A209">
        <v>11544307514</v>
      </c>
      <c r="D209">
        <v>11544307514</v>
      </c>
      <c r="E209">
        <f>VLOOKUP(master[[#This Row],[distinct logIds]],distinctLogId[log_id],1,FALSE)</f>
        <v>11544307514</v>
      </c>
      <c r="F209">
        <f>VLOOKUP(master[[#This Row],[log_id]],distinctLogId[[log_id]:[id]],2,FALSE)</f>
        <v>4445114986</v>
      </c>
      <c r="G209" s="2">
        <f>VLOOKUP(master[[#This Row],[log_id]],distinctLogId[[log_id]:[activity_day]],3,FALSE)</f>
        <v>42493</v>
      </c>
      <c r="H209" s="1">
        <f>WEEKDAY(master[[#This Row],[activity_day]],2)</f>
        <v>2</v>
      </c>
      <c r="I209" s="9" t="str">
        <f>VLOOKUP(master[[#This Row],[log_id]],distinctLogId[[log_id]:[start_day]],5,FALSE)</f>
        <v>Tuesday</v>
      </c>
      <c r="J209">
        <f>VLOOKUP(master[[#This Row],[log_id]],distinctLogId[[log_id]:[day_num]],4,FALSE)</f>
        <v>3</v>
      </c>
      <c r="K209">
        <f>VLOOKUP(master[[#This Row],[log_id]],distinctLogId[[log_id]:[hrs_sleep]],10,FALSE)</f>
        <v>5.416666666666667</v>
      </c>
      <c r="L209" s="8">
        <f>VLOOKUP(master[[#This Row],[log_id]],distinctLogId[[log_id]:[percent_value1]],12,FALSE)</f>
        <v>0.93230769230769228</v>
      </c>
      <c r="M209" s="8">
        <f>VLOOKUP(master[[#This Row],[log_id]],distinctLogId[[log_id]:[percent_value2]],13,FALSE)</f>
        <v>6.7692307692307691E-2</v>
      </c>
      <c r="N209" s="8">
        <f>VLOOKUP(master[[#This Row],[log_id]],distinctLogId[[log_id]:[percent_value3]],14,FALSE)</f>
        <v>0</v>
      </c>
      <c r="S209" t="b">
        <f>VLOOKUP(F209,distinctIds[[id]:[continuous_tracking]],8,FALSE)</f>
        <v>0</v>
      </c>
    </row>
    <row r="210" spans="1:20" x14ac:dyDescent="0.25">
      <c r="A210">
        <v>11545629569</v>
      </c>
      <c r="D210">
        <v>11545629569</v>
      </c>
      <c r="E210">
        <f>VLOOKUP(master[[#This Row],[distinct logIds]],distinctLogId[log_id],1,FALSE)</f>
        <v>11545629569</v>
      </c>
      <c r="F210">
        <f>VLOOKUP(master[[#This Row],[log_id]],distinctLogId[[log_id]:[id]],2,FALSE)</f>
        <v>4445114986</v>
      </c>
      <c r="G210" s="2">
        <f>VLOOKUP(master[[#This Row],[log_id]],distinctLogId[[log_id]:[activity_day]],3,FALSE)</f>
        <v>42493</v>
      </c>
      <c r="H210" s="1">
        <f>WEEKDAY(master[[#This Row],[activity_day]],2)</f>
        <v>2</v>
      </c>
      <c r="I210" s="9" t="str">
        <f>VLOOKUP(master[[#This Row],[log_id]],distinctLogId[[log_id]:[start_day]],5,FALSE)</f>
        <v>Tuesday</v>
      </c>
      <c r="J210">
        <f>VLOOKUP(master[[#This Row],[log_id]],distinctLogId[[log_id]:[day_num]],4,FALSE)</f>
        <v>3</v>
      </c>
      <c r="K210">
        <f>VLOOKUP(master[[#This Row],[log_id]],distinctLogId[[log_id]:[hrs_sleep]],10,FALSE)</f>
        <v>2.0833333333333335</v>
      </c>
      <c r="L210" s="8">
        <f>VLOOKUP(master[[#This Row],[log_id]],distinctLogId[[log_id]:[percent_value1]],12,FALSE)</f>
        <v>0.91200000000000003</v>
      </c>
      <c r="M210" s="8">
        <f>VLOOKUP(master[[#This Row],[log_id]],distinctLogId[[log_id]:[percent_value2]],13,FALSE)</f>
        <v>7.1999999999999995E-2</v>
      </c>
      <c r="N210" s="8">
        <f>VLOOKUP(master[[#This Row],[log_id]],distinctLogId[[log_id]:[percent_value3]],14,FALSE)</f>
        <v>0.02</v>
      </c>
      <c r="S210" t="b">
        <f>VLOOKUP(F210,distinctIds[[id]:[continuous_tracking]],8,FALSE)</f>
        <v>0</v>
      </c>
    </row>
    <row r="211" spans="1:20" x14ac:dyDescent="0.25">
      <c r="A211">
        <v>11550884317</v>
      </c>
      <c r="D211">
        <v>11550884317</v>
      </c>
      <c r="E211">
        <f>VLOOKUP(master[[#This Row],[distinct logIds]],distinctLogId[log_id],1,FALSE)</f>
        <v>11550884317</v>
      </c>
      <c r="F211">
        <f>VLOOKUP(master[[#This Row],[log_id]],distinctLogId[[log_id]:[id]],2,FALSE)</f>
        <v>4445114986</v>
      </c>
      <c r="G211" s="2">
        <f>VLOOKUP(master[[#This Row],[log_id]],distinctLogId[[log_id]:[activity_day]],3,FALSE)</f>
        <v>42494</v>
      </c>
      <c r="H211" s="1">
        <f>WEEKDAY(master[[#This Row],[activity_day]],2)</f>
        <v>3</v>
      </c>
      <c r="I211" s="9" t="str">
        <f>VLOOKUP(master[[#This Row],[log_id]],distinctLogId[[log_id]:[start_day]],5,FALSE)</f>
        <v>Wednesday</v>
      </c>
      <c r="J211">
        <f>VLOOKUP(master[[#This Row],[log_id]],distinctLogId[[log_id]:[day_num]],4,FALSE)</f>
        <v>4</v>
      </c>
      <c r="K211">
        <f>VLOOKUP(master[[#This Row],[log_id]],distinctLogId[[log_id]:[hrs_sleep]],10,FALSE)</f>
        <v>2.6</v>
      </c>
      <c r="L211" s="8">
        <f>VLOOKUP(master[[#This Row],[log_id]],distinctLogId[[log_id]:[percent_value1]],12,FALSE)</f>
        <v>0.90384615384615397</v>
      </c>
      <c r="M211" s="8">
        <f>VLOOKUP(master[[#This Row],[log_id]],distinctLogId[[log_id]:[percent_value2]],13,FALSE)</f>
        <v>5.128205128205128E-2</v>
      </c>
      <c r="N211" s="8">
        <f>VLOOKUP(master[[#This Row],[log_id]],distinctLogId[[log_id]:[percent_value3]],14,FALSE)</f>
        <v>7.0000000000000007E-2</v>
      </c>
      <c r="S211" t="b">
        <f>VLOOKUP(F211,distinctIds[[id]:[continuous_tracking]],8,FALSE)</f>
        <v>0</v>
      </c>
    </row>
    <row r="212" spans="1:20" x14ac:dyDescent="0.25">
      <c r="A212">
        <v>11552807174</v>
      </c>
      <c r="D212">
        <v>11552807174</v>
      </c>
      <c r="E212">
        <f>VLOOKUP(master[[#This Row],[distinct logIds]],distinctLogId[log_id],1,FALSE)</f>
        <v>11552807174</v>
      </c>
      <c r="F212">
        <f>VLOOKUP(master[[#This Row],[log_id]],distinctLogId[[log_id]:[id]],2,FALSE)</f>
        <v>4445114986</v>
      </c>
      <c r="G212" s="2">
        <f>VLOOKUP(master[[#This Row],[log_id]],distinctLogId[[log_id]:[activity_day]],3,FALSE)</f>
        <v>42494</v>
      </c>
      <c r="H212" s="1">
        <f>WEEKDAY(master[[#This Row],[activity_day]],2)</f>
        <v>3</v>
      </c>
      <c r="I212" s="9" t="str">
        <f>VLOOKUP(master[[#This Row],[log_id]],distinctLogId[[log_id]:[start_day]],5,FALSE)</f>
        <v>Wednesday</v>
      </c>
      <c r="J212">
        <f>VLOOKUP(master[[#This Row],[log_id]],distinctLogId[[log_id]:[day_num]],4,FALSE)</f>
        <v>4</v>
      </c>
      <c r="K212">
        <f>VLOOKUP(master[[#This Row],[log_id]],distinctLogId[[log_id]:[hrs_sleep]],10,FALSE)</f>
        <v>3.45</v>
      </c>
      <c r="L212" s="8">
        <f>VLOOKUP(master[[#This Row],[log_id]],distinctLogId[[log_id]:[percent_value1]],12,FALSE)</f>
        <v>0.94685990338164239</v>
      </c>
      <c r="M212" s="8">
        <f>VLOOKUP(master[[#This Row],[log_id]],distinctLogId[[log_id]:[percent_value2]],13,FALSE)</f>
        <v>4.8309178743961352E-2</v>
      </c>
      <c r="N212" s="8">
        <f>VLOOKUP(master[[#This Row],[log_id]],distinctLogId[[log_id]:[percent_value3]],14,FALSE)</f>
        <v>0.01</v>
      </c>
      <c r="S212" t="b">
        <f>VLOOKUP(F212,distinctIds[[id]:[continuous_tracking]],8,FALSE)</f>
        <v>0</v>
      </c>
    </row>
    <row r="213" spans="1:20" x14ac:dyDescent="0.25">
      <c r="A213">
        <v>11558506197</v>
      </c>
      <c r="D213">
        <v>11558506197</v>
      </c>
      <c r="E213">
        <f>VLOOKUP(master[[#This Row],[distinct logIds]],distinctLogId[log_id],1,FALSE)</f>
        <v>11558506197</v>
      </c>
      <c r="F213">
        <f>VLOOKUP(master[[#This Row],[log_id]],distinctLogId[[log_id]:[id]],2,FALSE)</f>
        <v>4445114986</v>
      </c>
      <c r="G213" s="2">
        <f>VLOOKUP(master[[#This Row],[log_id]],distinctLogId[[log_id]:[activity_day]],3,FALSE)</f>
        <v>42495</v>
      </c>
      <c r="H213" s="1">
        <f>WEEKDAY(master[[#This Row],[activity_day]],2)</f>
        <v>4</v>
      </c>
      <c r="I213" s="9" t="str">
        <f>VLOOKUP(master[[#This Row],[log_id]],distinctLogId[[log_id]:[start_day]],5,FALSE)</f>
        <v>Thursday</v>
      </c>
      <c r="J213">
        <f>VLOOKUP(master[[#This Row],[log_id]],distinctLogId[[log_id]:[day_num]],4,FALSE)</f>
        <v>5</v>
      </c>
      <c r="K213">
        <f>VLOOKUP(master[[#This Row],[log_id]],distinctLogId[[log_id]:[hrs_sleep]],10,FALSE)</f>
        <v>5.75</v>
      </c>
      <c r="L213" s="8">
        <f>VLOOKUP(master[[#This Row],[log_id]],distinctLogId[[log_id]:[percent_value1]],12,FALSE)</f>
        <v>0.90434782608695652</v>
      </c>
      <c r="M213" s="8">
        <f>VLOOKUP(master[[#This Row],[log_id]],distinctLogId[[log_id]:[percent_value2]],13,FALSE)</f>
        <v>7.2463768115942032E-2</v>
      </c>
      <c r="N213" s="8">
        <f>VLOOKUP(master[[#This Row],[log_id]],distinctLogId[[log_id]:[percent_value3]],14,FALSE)</f>
        <v>0.08</v>
      </c>
      <c r="S213" t="b">
        <f>VLOOKUP(F213,distinctIds[[id]:[continuous_tracking]],8,FALSE)</f>
        <v>0</v>
      </c>
    </row>
    <row r="214" spans="1:20" x14ac:dyDescent="0.25">
      <c r="A214">
        <v>11560045925</v>
      </c>
      <c r="D214">
        <v>11560045925</v>
      </c>
      <c r="E214">
        <f>VLOOKUP(master[[#This Row],[distinct logIds]],distinctLogId[log_id],1,FALSE)</f>
        <v>11560045925</v>
      </c>
      <c r="F214">
        <f>VLOOKUP(master[[#This Row],[log_id]],distinctLogId[[log_id]:[id]],2,FALSE)</f>
        <v>4445114986</v>
      </c>
      <c r="G214" s="2">
        <f>VLOOKUP(master[[#This Row],[log_id]],distinctLogId[[log_id]:[activity_day]],3,FALSE)</f>
        <v>42495</v>
      </c>
      <c r="H214" s="1">
        <f>WEEKDAY(master[[#This Row],[activity_day]],2)</f>
        <v>4</v>
      </c>
      <c r="I214" s="9" t="str">
        <f>VLOOKUP(master[[#This Row],[log_id]],distinctLogId[[log_id]:[start_day]],5,FALSE)</f>
        <v>Thursday</v>
      </c>
      <c r="J214">
        <f>VLOOKUP(master[[#This Row],[log_id]],distinctLogId[[log_id]:[day_num]],4,FALSE)</f>
        <v>5</v>
      </c>
      <c r="K214">
        <f>VLOOKUP(master[[#This Row],[log_id]],distinctLogId[[log_id]:[hrs_sleep]],10,FALSE)</f>
        <v>2.8</v>
      </c>
      <c r="L214" s="8">
        <f>VLOOKUP(master[[#This Row],[log_id]],distinctLogId[[log_id]:[percent_value1]],12,FALSE)</f>
        <v>0.8928571428571429</v>
      </c>
      <c r="M214" s="8">
        <f>VLOOKUP(master[[#This Row],[log_id]],distinctLogId[[log_id]:[percent_value2]],13,FALSE)</f>
        <v>0.10119047619047621</v>
      </c>
      <c r="N214" s="8">
        <f>VLOOKUP(master[[#This Row],[log_id]],distinctLogId[[log_id]:[percent_value3]],14,FALSE)</f>
        <v>0.01</v>
      </c>
      <c r="S214" t="b">
        <f>VLOOKUP(F214,distinctIds[[id]:[continuous_tracking]],8,FALSE)</f>
        <v>0</v>
      </c>
    </row>
    <row r="215" spans="1:20" x14ac:dyDescent="0.25">
      <c r="A215">
        <v>11567082662</v>
      </c>
      <c r="D215">
        <v>11567082662</v>
      </c>
      <c r="E215">
        <f>VLOOKUP(master[[#This Row],[distinct logIds]],distinctLogId[log_id],1,FALSE)</f>
        <v>11567082662</v>
      </c>
      <c r="F215">
        <f>VLOOKUP(master[[#This Row],[log_id]],distinctLogId[[log_id]:[id]],2,FALSE)</f>
        <v>4445114986</v>
      </c>
      <c r="G215" s="2">
        <f>VLOOKUP(master[[#This Row],[log_id]],distinctLogId[[log_id]:[activity_day]],3,FALSE)</f>
        <v>42496</v>
      </c>
      <c r="H215" s="1">
        <f>WEEKDAY(master[[#This Row],[activity_day]],2)</f>
        <v>5</v>
      </c>
      <c r="I215" s="9" t="str">
        <f>VLOOKUP(master[[#This Row],[log_id]],distinctLogId[[log_id]:[start_day]],5,FALSE)</f>
        <v>Friday</v>
      </c>
      <c r="J215">
        <f>VLOOKUP(master[[#This Row],[log_id]],distinctLogId[[log_id]:[day_num]],4,FALSE)</f>
        <v>6</v>
      </c>
      <c r="K215">
        <f>VLOOKUP(master[[#This Row],[log_id]],distinctLogId[[log_id]:[hrs_sleep]],10,FALSE)</f>
        <v>4.8499999999999996</v>
      </c>
      <c r="L215" s="8">
        <f>VLOOKUP(master[[#This Row],[log_id]],distinctLogId[[log_id]:[percent_value1]],12,FALSE)</f>
        <v>0.9415807560137458</v>
      </c>
      <c r="M215" s="8">
        <f>VLOOKUP(master[[#This Row],[log_id]],distinctLogId[[log_id]:[percent_value2]],13,FALSE)</f>
        <v>4.4673539518900345E-2</v>
      </c>
      <c r="N215" s="8">
        <f>VLOOKUP(master[[#This Row],[log_id]],distinctLogId[[log_id]:[percent_value3]],14,FALSE)</f>
        <v>0.04</v>
      </c>
      <c r="S215" t="b">
        <f>VLOOKUP(F215,distinctIds[[id]:[continuous_tracking]],8,FALSE)</f>
        <v>0</v>
      </c>
    </row>
    <row r="216" spans="1:20" x14ac:dyDescent="0.25">
      <c r="A216">
        <v>11567979417</v>
      </c>
      <c r="D216">
        <v>11567979417</v>
      </c>
      <c r="E216">
        <f>VLOOKUP(master[[#This Row],[distinct logIds]],distinctLogId[log_id],1,FALSE)</f>
        <v>11567979417</v>
      </c>
      <c r="F216">
        <f>VLOOKUP(master[[#This Row],[log_id]],distinctLogId[[log_id]:[id]],2,FALSE)</f>
        <v>4445114986</v>
      </c>
      <c r="G216" s="2">
        <f>VLOOKUP(master[[#This Row],[log_id]],distinctLogId[[log_id]:[activity_day]],3,FALSE)</f>
        <v>42496</v>
      </c>
      <c r="H216" s="1">
        <f>WEEKDAY(master[[#This Row],[activity_day]],2)</f>
        <v>5</v>
      </c>
      <c r="I216" s="9" t="str">
        <f>VLOOKUP(master[[#This Row],[log_id]],distinctLogId[[log_id]:[start_day]],5,FALSE)</f>
        <v>Friday</v>
      </c>
      <c r="J216">
        <f>VLOOKUP(master[[#This Row],[log_id]],distinctLogId[[log_id]:[day_num]],4,FALSE)</f>
        <v>6</v>
      </c>
      <c r="K216">
        <f>VLOOKUP(master[[#This Row],[log_id]],distinctLogId[[log_id]:[hrs_sleep]],10,FALSE)</f>
        <v>1.85</v>
      </c>
      <c r="L216" s="8">
        <f>VLOOKUP(master[[#This Row],[log_id]],distinctLogId[[log_id]:[percent_value1]],12,FALSE)</f>
        <v>0.90090090090090091</v>
      </c>
      <c r="M216" s="8">
        <f>VLOOKUP(master[[#This Row],[log_id]],distinctLogId[[log_id]:[percent_value2]],13,FALSE)</f>
        <v>9.0090090090090086E-2</v>
      </c>
      <c r="N216" s="8">
        <f>VLOOKUP(master[[#This Row],[log_id]],distinctLogId[[log_id]:[percent_value3]],14,FALSE)</f>
        <v>0.01</v>
      </c>
      <c r="S216" t="b">
        <f>VLOOKUP(F216,distinctIds[[id]:[continuous_tracking]],8,FALSE)</f>
        <v>0</v>
      </c>
    </row>
    <row r="217" spans="1:20" x14ac:dyDescent="0.25">
      <c r="A217">
        <v>11572172742</v>
      </c>
      <c r="D217">
        <v>11572172742</v>
      </c>
      <c r="E217">
        <f>VLOOKUP(master[[#This Row],[distinct logIds]],distinctLogId[log_id],1,FALSE)</f>
        <v>11572172742</v>
      </c>
      <c r="F217">
        <f>VLOOKUP(master[[#This Row],[log_id]],distinctLogId[[log_id]:[id]],2,FALSE)</f>
        <v>4445114986</v>
      </c>
      <c r="G217" s="2">
        <f>VLOOKUP(master[[#This Row],[log_id]],distinctLogId[[log_id]:[activity_day]],3,FALSE)</f>
        <v>42497</v>
      </c>
      <c r="H217" s="1">
        <f>WEEKDAY(master[[#This Row],[activity_day]],2)</f>
        <v>6</v>
      </c>
      <c r="I217" s="9" t="str">
        <f>VLOOKUP(master[[#This Row],[log_id]],distinctLogId[[log_id]:[start_day]],5,FALSE)</f>
        <v>Saturday</v>
      </c>
      <c r="J217">
        <f>VLOOKUP(master[[#This Row],[log_id]],distinctLogId[[log_id]:[day_num]],4,FALSE)</f>
        <v>7</v>
      </c>
      <c r="K217">
        <f>VLOOKUP(master[[#This Row],[log_id]],distinctLogId[[log_id]:[hrs_sleep]],10,FALSE)</f>
        <v>4.416666666666667</v>
      </c>
      <c r="L217" s="8">
        <f>VLOOKUP(master[[#This Row],[log_id]],distinctLogId[[log_id]:[percent_value1]],12,FALSE)</f>
        <v>0.90566037735849059</v>
      </c>
      <c r="M217" s="8">
        <f>VLOOKUP(master[[#This Row],[log_id]],distinctLogId[[log_id]:[percent_value2]],13,FALSE)</f>
        <v>5.6603773584905662E-2</v>
      </c>
      <c r="N217" s="8">
        <f>VLOOKUP(master[[#This Row],[log_id]],distinctLogId[[log_id]:[percent_value3]],14,FALSE)</f>
        <v>0.1</v>
      </c>
      <c r="S217" t="b">
        <f>VLOOKUP(F217,distinctIds[[id]:[continuous_tracking]],8,FALSE)</f>
        <v>0</v>
      </c>
    </row>
    <row r="218" spans="1:20" x14ac:dyDescent="0.25">
      <c r="A218">
        <v>11575932652</v>
      </c>
      <c r="D218">
        <v>11575932652</v>
      </c>
      <c r="E218">
        <f>VLOOKUP(master[[#This Row],[distinct logIds]],distinctLogId[log_id],1,FALSE)</f>
        <v>11575932652</v>
      </c>
      <c r="F218">
        <f>VLOOKUP(master[[#This Row],[log_id]],distinctLogId[[log_id]:[id]],2,FALSE)</f>
        <v>4445114986</v>
      </c>
      <c r="G218" s="2">
        <f>VLOOKUP(master[[#This Row],[log_id]],distinctLogId[[log_id]:[activity_day]],3,FALSE)</f>
        <v>42497</v>
      </c>
      <c r="H218" s="1">
        <f>WEEKDAY(master[[#This Row],[activity_day]],2)</f>
        <v>6</v>
      </c>
      <c r="I218" s="9" t="str">
        <f>VLOOKUP(master[[#This Row],[log_id]],distinctLogId[[log_id]:[start_day]],5,FALSE)</f>
        <v>Saturday</v>
      </c>
      <c r="J218">
        <f>VLOOKUP(master[[#This Row],[log_id]],distinctLogId[[log_id]:[day_num]],4,FALSE)</f>
        <v>7</v>
      </c>
      <c r="K218">
        <f>VLOOKUP(master[[#This Row],[log_id]],distinctLogId[[log_id]:[hrs_sleep]],10,FALSE)</f>
        <v>2.85</v>
      </c>
      <c r="L218" s="8">
        <f>VLOOKUP(master[[#This Row],[log_id]],distinctLogId[[log_id]:[percent_value1]],12,FALSE)</f>
        <v>0.94152046783625731</v>
      </c>
      <c r="M218" s="8">
        <f>VLOOKUP(master[[#This Row],[log_id]],distinctLogId[[log_id]:[percent_value2]],13,FALSE)</f>
        <v>5.2631578947368418E-2</v>
      </c>
      <c r="N218" s="8">
        <f>VLOOKUP(master[[#This Row],[log_id]],distinctLogId[[log_id]:[percent_value3]],14,FALSE)</f>
        <v>0.01</v>
      </c>
      <c r="S218" t="b">
        <f>VLOOKUP(F218,distinctIds[[id]:[continuous_tracking]],8,FALSE)</f>
        <v>0</v>
      </c>
    </row>
    <row r="219" spans="1:20" x14ac:dyDescent="0.25">
      <c r="A219">
        <v>11580968626</v>
      </c>
      <c r="D219">
        <v>11580968626</v>
      </c>
      <c r="E219">
        <f>VLOOKUP(master[[#This Row],[distinct logIds]],distinctLogId[log_id],1,FALSE)</f>
        <v>11580968626</v>
      </c>
      <c r="F219">
        <f>VLOOKUP(master[[#This Row],[log_id]],distinctLogId[[log_id]:[id]],2,FALSE)</f>
        <v>4445114986</v>
      </c>
      <c r="G219" s="2">
        <f>VLOOKUP(master[[#This Row],[log_id]],distinctLogId[[log_id]:[activity_day]],3,FALSE)</f>
        <v>42498</v>
      </c>
      <c r="H219" s="1">
        <f>WEEKDAY(master[[#This Row],[activity_day]],2)</f>
        <v>7</v>
      </c>
      <c r="I219" s="9" t="str">
        <f>VLOOKUP(master[[#This Row],[log_id]],distinctLogId[[log_id]:[start_day]],5,FALSE)</f>
        <v>Sunday</v>
      </c>
      <c r="J219">
        <f>VLOOKUP(master[[#This Row],[log_id]],distinctLogId[[log_id]:[day_num]],4,FALSE)</f>
        <v>1</v>
      </c>
      <c r="K219">
        <f>VLOOKUP(master[[#This Row],[log_id]],distinctLogId[[log_id]:[hrs_sleep]],10,FALSE)</f>
        <v>6.5166666666666666</v>
      </c>
      <c r="L219" s="8">
        <f>VLOOKUP(master[[#This Row],[log_id]],distinctLogId[[log_id]:[percent_value1]],12,FALSE)</f>
        <v>0.92327365728900257</v>
      </c>
      <c r="M219" s="8">
        <f>VLOOKUP(master[[#This Row],[log_id]],distinctLogId[[log_id]:[percent_value2]],13,FALSE)</f>
        <v>6.6496163682864456E-2</v>
      </c>
      <c r="N219" s="8">
        <f>VLOOKUP(master[[#This Row],[log_id]],distinctLogId[[log_id]:[percent_value3]],14,FALSE)</f>
        <v>0.04</v>
      </c>
      <c r="S219" t="b">
        <f>VLOOKUP(F219,distinctIds[[id]:[continuous_tracking]],8,FALSE)</f>
        <v>0</v>
      </c>
    </row>
    <row r="220" spans="1:20" x14ac:dyDescent="0.25">
      <c r="A220">
        <v>11589147442</v>
      </c>
      <c r="D220">
        <v>11589147442</v>
      </c>
      <c r="E220">
        <f>VLOOKUP(master[[#This Row],[distinct logIds]],distinctLogId[log_id],1,FALSE)</f>
        <v>11589147442</v>
      </c>
      <c r="F220">
        <f>VLOOKUP(master[[#This Row],[log_id]],distinctLogId[[log_id]:[id]],2,FALSE)</f>
        <v>4445114986</v>
      </c>
      <c r="G220" s="2">
        <f>VLOOKUP(master[[#This Row],[log_id]],distinctLogId[[log_id]:[activity_day]],3,FALSE)</f>
        <v>42499</v>
      </c>
      <c r="H220" s="1">
        <f>WEEKDAY(master[[#This Row],[activity_day]],2)</f>
        <v>1</v>
      </c>
      <c r="I220" s="9" t="str">
        <f>VLOOKUP(master[[#This Row],[log_id]],distinctLogId[[log_id]:[start_day]],5,FALSE)</f>
        <v>Monday</v>
      </c>
      <c r="J220">
        <f>VLOOKUP(master[[#This Row],[log_id]],distinctLogId[[log_id]:[day_num]],4,FALSE)</f>
        <v>2</v>
      </c>
      <c r="K220">
        <f>VLOOKUP(master[[#This Row],[log_id]],distinctLogId[[log_id]:[hrs_sleep]],10,FALSE)</f>
        <v>8.8833333333333329</v>
      </c>
      <c r="L220" s="8">
        <f>VLOOKUP(master[[#This Row],[log_id]],distinctLogId[[log_id]:[percent_value1]],12,FALSE)</f>
        <v>0.85741088180112579</v>
      </c>
      <c r="M220" s="8">
        <f>VLOOKUP(master[[#This Row],[log_id]],distinctLogId[[log_id]:[percent_value2]],13,FALSE)</f>
        <v>0.11257035647279548</v>
      </c>
      <c r="N220" s="8">
        <f>VLOOKUP(master[[#This Row],[log_id]],distinctLogId[[log_id]:[percent_value3]],14,FALSE)</f>
        <v>0.16</v>
      </c>
      <c r="S220" t="b">
        <f>VLOOKUP(F220,distinctIds[[id]:[continuous_tracking]],8,FALSE)</f>
        <v>0</v>
      </c>
    </row>
    <row r="221" spans="1:20" x14ac:dyDescent="0.25">
      <c r="A221">
        <v>11598021567</v>
      </c>
      <c r="D221">
        <v>11598021567</v>
      </c>
      <c r="E221">
        <f>VLOOKUP(master[[#This Row],[distinct logIds]],distinctLogId[log_id],1,FALSE)</f>
        <v>11598021567</v>
      </c>
      <c r="F221">
        <f>VLOOKUP(master[[#This Row],[log_id]],distinctLogId[[log_id]:[id]],2,FALSE)</f>
        <v>4445114986</v>
      </c>
      <c r="G221" s="2">
        <f>VLOOKUP(master[[#This Row],[log_id]],distinctLogId[[log_id]:[activity_day]],3,FALSE)</f>
        <v>42500</v>
      </c>
      <c r="H221" s="1">
        <f>WEEKDAY(master[[#This Row],[activity_day]],2)</f>
        <v>2</v>
      </c>
      <c r="I221" s="9" t="str">
        <f>VLOOKUP(master[[#This Row],[log_id]],distinctLogId[[log_id]:[start_day]],5,FALSE)</f>
        <v>Tuesday</v>
      </c>
      <c r="J221">
        <f>VLOOKUP(master[[#This Row],[log_id]],distinctLogId[[log_id]:[day_num]],4,FALSE)</f>
        <v>3</v>
      </c>
      <c r="K221">
        <f>VLOOKUP(master[[#This Row],[log_id]],distinctLogId[[log_id]:[hrs_sleep]],10,FALSE)</f>
        <v>7.1</v>
      </c>
      <c r="L221" s="8">
        <f>VLOOKUP(master[[#This Row],[log_id]],distinctLogId[[log_id]:[percent_value1]],12,FALSE)</f>
        <v>0.95070422535211263</v>
      </c>
      <c r="M221" s="8">
        <f>VLOOKUP(master[[#This Row],[log_id]],distinctLogId[[log_id]:[percent_value2]],13,FALSE)</f>
        <v>3.2863849765258218E-2</v>
      </c>
      <c r="N221" s="8">
        <f>VLOOKUP(master[[#This Row],[log_id]],distinctLogId[[log_id]:[percent_value3]],14,FALSE)</f>
        <v>7.0000000000000007E-2</v>
      </c>
      <c r="S221" t="b">
        <f>VLOOKUP(F221,distinctIds[[id]:[continuous_tracking]],8,FALSE)</f>
        <v>0</v>
      </c>
    </row>
    <row r="222" spans="1:20" x14ac:dyDescent="0.25">
      <c r="A222">
        <v>11604805541</v>
      </c>
      <c r="D222">
        <v>11604805541</v>
      </c>
      <c r="E222">
        <f>VLOOKUP(master[[#This Row],[distinct logIds]],distinctLogId[log_id],1,FALSE)</f>
        <v>11604805541</v>
      </c>
      <c r="F222">
        <f>VLOOKUP(master[[#This Row],[log_id]],distinctLogId[[log_id]:[id]],2,FALSE)</f>
        <v>4445114986</v>
      </c>
      <c r="G222" s="2">
        <f>VLOOKUP(master[[#This Row],[log_id]],distinctLogId[[log_id]:[activity_day]],3,FALSE)</f>
        <v>42501</v>
      </c>
      <c r="H222" s="1">
        <f>WEEKDAY(master[[#This Row],[activity_day]],2)</f>
        <v>3</v>
      </c>
      <c r="I222" s="9" t="str">
        <f>VLOOKUP(master[[#This Row],[log_id]],distinctLogId[[log_id]:[start_day]],5,FALSE)</f>
        <v>Wednesday</v>
      </c>
      <c r="J222">
        <f>VLOOKUP(master[[#This Row],[log_id]],distinctLogId[[log_id]:[day_num]],4,FALSE)</f>
        <v>4</v>
      </c>
      <c r="K222">
        <f>VLOOKUP(master[[#This Row],[log_id]],distinctLogId[[log_id]:[hrs_sleep]],10,FALSE)</f>
        <v>8.8333333333333339</v>
      </c>
      <c r="L222" s="8">
        <f>VLOOKUP(master[[#This Row],[log_id]],distinctLogId[[log_id]:[percent_value1]],12,FALSE)</f>
        <v>0.94528301886792443</v>
      </c>
      <c r="M222" s="8">
        <f>VLOOKUP(master[[#This Row],[log_id]],distinctLogId[[log_id]:[percent_value2]],13,FALSE)</f>
        <v>4.716981132075472E-2</v>
      </c>
      <c r="N222" s="8">
        <f>VLOOKUP(master[[#This Row],[log_id]],distinctLogId[[log_id]:[percent_value3]],14,FALSE)</f>
        <v>0.04</v>
      </c>
      <c r="S222" t="b">
        <f>VLOOKUP(F222,distinctIds[[id]:[continuous_tracking]],8,FALSE)</f>
        <v>0</v>
      </c>
    </row>
    <row r="223" spans="1:20" x14ac:dyDescent="0.25">
      <c r="A223">
        <v>11616251768</v>
      </c>
      <c r="D223">
        <v>11616251768</v>
      </c>
      <c r="E223">
        <f>VLOOKUP(master[[#This Row],[distinct logIds]],distinctLogId[log_id],1,FALSE)</f>
        <v>11616251768</v>
      </c>
      <c r="F223">
        <f>VLOOKUP(master[[#This Row],[log_id]],distinctLogId[[log_id]:[id]],2,FALSE)</f>
        <v>4445114986</v>
      </c>
      <c r="G223" s="2">
        <f>VLOOKUP(master[[#This Row],[log_id]],distinctLogId[[log_id]:[activity_day]],3,FALSE)</f>
        <v>42502</v>
      </c>
      <c r="H223" s="1">
        <f>WEEKDAY(master[[#This Row],[activity_day]],2)</f>
        <v>4</v>
      </c>
      <c r="I223" s="9" t="str">
        <f>VLOOKUP(master[[#This Row],[log_id]],distinctLogId[[log_id]:[start_day]],5,FALSE)</f>
        <v>Thursday</v>
      </c>
      <c r="J223">
        <f>VLOOKUP(master[[#This Row],[log_id]],distinctLogId[[log_id]:[day_num]],4,FALSE)</f>
        <v>5</v>
      </c>
      <c r="K223">
        <f>VLOOKUP(master[[#This Row],[log_id]],distinctLogId[[log_id]:[hrs_sleep]],10,FALSE)</f>
        <v>8.35</v>
      </c>
      <c r="L223" s="8">
        <f>VLOOKUP(master[[#This Row],[log_id]],distinctLogId[[log_id]:[percent_value1]],12,FALSE)</f>
        <v>0.9640718562874252</v>
      </c>
      <c r="M223" s="8">
        <f>VLOOKUP(master[[#This Row],[log_id]],distinctLogId[[log_id]:[percent_value2]],13,FALSE)</f>
        <v>2.5948103792415168E-2</v>
      </c>
      <c r="N223" s="8">
        <f>VLOOKUP(master[[#This Row],[log_id]],distinctLogId[[log_id]:[percent_value3]],14,FALSE)</f>
        <v>0.05</v>
      </c>
      <c r="S223" t="b">
        <f>VLOOKUP(F223,distinctIds[[id]:[continuous_tracking]],8,FALSE)</f>
        <v>0</v>
      </c>
    </row>
    <row r="224" spans="1:20" x14ac:dyDescent="0.25">
      <c r="A224">
        <v>11450944156</v>
      </c>
      <c r="D224">
        <v>11450944156</v>
      </c>
      <c r="E224">
        <f>VLOOKUP(master[[#This Row],[distinct logIds]],distinctLogId[log_id],1,FALSE)</f>
        <v>11450944156</v>
      </c>
      <c r="F224">
        <f>VLOOKUP(master[[#This Row],[log_id]],distinctLogId[[log_id]:[id]],2,FALSE)</f>
        <v>4558609924</v>
      </c>
      <c r="G224" s="2">
        <f>VLOOKUP(master[[#This Row],[log_id]],distinctLogId[[log_id]:[activity_day]],3,FALSE)</f>
        <v>42481</v>
      </c>
      <c r="H224" s="1">
        <f>WEEKDAY(master[[#This Row],[activity_day]],2)</f>
        <v>4</v>
      </c>
      <c r="I224" s="9" t="str">
        <f>VLOOKUP(master[[#This Row],[log_id]],distinctLogId[[log_id]:[start_day]],5,FALSE)</f>
        <v>Thursday</v>
      </c>
      <c r="J224">
        <f>VLOOKUP(master[[#This Row],[log_id]],distinctLogId[[log_id]:[day_num]],4,FALSE)</f>
        <v>5</v>
      </c>
      <c r="K224">
        <f>VLOOKUP(master[[#This Row],[log_id]],distinctLogId[[log_id]:[hrs_sleep]],10,FALSE)</f>
        <v>2.2833333333333332</v>
      </c>
      <c r="L224" s="8">
        <f>VLOOKUP(master[[#This Row],[log_id]],distinctLogId[[log_id]:[percent_value1]],12,FALSE)</f>
        <v>0.91970802919708028</v>
      </c>
      <c r="M224" s="8">
        <f>VLOOKUP(master[[#This Row],[log_id]],distinctLogId[[log_id]:[percent_value2]],13,FALSE)</f>
        <v>4.3795620437956206E-2</v>
      </c>
      <c r="N224" s="8">
        <f>VLOOKUP(master[[#This Row],[log_id]],distinctLogId[[log_id]:[percent_value3]],14,FALSE)</f>
        <v>0.05</v>
      </c>
      <c r="O224">
        <f>VLOOKUP(F224,distinctIds[[id]:[range_trackingDays]],4,FALSE)</f>
        <v>18</v>
      </c>
      <c r="P224">
        <f>COUNTIFS(master[id],master[[#This Row],[id]],master[new_day_num],"&lt;6")</f>
        <v>3</v>
      </c>
      <c r="Q224">
        <f>COUNTIFS(master[id],master[[#This Row],[id]],master[new_day_num],"&gt;5")</f>
        <v>2</v>
      </c>
      <c r="R224">
        <f>COUNTIF(master[id],master[[#This Row],[id]])</f>
        <v>5</v>
      </c>
      <c r="S224" t="b">
        <f>VLOOKUP(F224,distinctIds[[id]:[continuous_tracking]],8,FALSE)</f>
        <v>0</v>
      </c>
      <c r="T224">
        <f>COUNTIFS(F:F,master[[#This Row],[id]],master!I:I,master[[#This Row],[start_day]])</f>
        <v>2</v>
      </c>
    </row>
    <row r="225" spans="1:20" x14ac:dyDescent="0.25">
      <c r="A225">
        <v>11490035288</v>
      </c>
      <c r="D225">
        <v>11490035288</v>
      </c>
      <c r="E225">
        <f>VLOOKUP(master[[#This Row],[distinct logIds]],distinctLogId[log_id],1,FALSE)</f>
        <v>11490035288</v>
      </c>
      <c r="F225">
        <f>VLOOKUP(master[[#This Row],[log_id]],distinctLogId[[log_id]:[id]],2,FALSE)</f>
        <v>4558609924</v>
      </c>
      <c r="G225" s="2">
        <f>VLOOKUP(master[[#This Row],[log_id]],distinctLogId[[log_id]:[activity_day]],3,FALSE)</f>
        <v>42485</v>
      </c>
      <c r="H225" s="1">
        <f>WEEKDAY(master[[#This Row],[activity_day]],2)</f>
        <v>1</v>
      </c>
      <c r="I225" s="9" t="str">
        <f>VLOOKUP(master[[#This Row],[log_id]],distinctLogId[[log_id]:[start_day]],5,FALSE)</f>
        <v>Monday</v>
      </c>
      <c r="J225">
        <f>VLOOKUP(master[[#This Row],[log_id]],distinctLogId[[log_id]:[day_num]],4,FALSE)</f>
        <v>2</v>
      </c>
      <c r="K225">
        <f>VLOOKUP(master[[#This Row],[log_id]],distinctLogId[[log_id]:[hrs_sleep]],10,FALSE)</f>
        <v>2.0166666666666666</v>
      </c>
      <c r="L225" s="8">
        <f>VLOOKUP(master[[#This Row],[log_id]],distinctLogId[[log_id]:[percent_value1]],12,FALSE)</f>
        <v>0.85123966942148765</v>
      </c>
      <c r="M225" s="8">
        <f>VLOOKUP(master[[#This Row],[log_id]],distinctLogId[[log_id]:[percent_value2]],13,FALSE)</f>
        <v>0.12396694214876032</v>
      </c>
      <c r="N225" s="8">
        <f>VLOOKUP(master[[#This Row],[log_id]],distinctLogId[[log_id]:[percent_value3]],14,FALSE)</f>
        <v>0.03</v>
      </c>
      <c r="S225" t="b">
        <f>VLOOKUP(F225,distinctIds[[id]:[continuous_tracking]],8,FALSE)</f>
        <v>0</v>
      </c>
      <c r="T225">
        <f>COUNTIFS(F:F,master[[#This Row],[id]],master!I:I,master[[#This Row],[start_day]])</f>
        <v>1</v>
      </c>
    </row>
    <row r="226" spans="1:20" x14ac:dyDescent="0.25">
      <c r="A226">
        <v>11513595087</v>
      </c>
      <c r="D226">
        <v>11513595087</v>
      </c>
      <c r="E226">
        <f>VLOOKUP(master[[#This Row],[distinct logIds]],distinctLogId[log_id],1,FALSE)</f>
        <v>11513595087</v>
      </c>
      <c r="F226">
        <f>VLOOKUP(master[[#This Row],[log_id]],distinctLogId[[log_id]:[id]],2,FALSE)</f>
        <v>4558609924</v>
      </c>
      <c r="G226" s="2">
        <f>VLOOKUP(master[[#This Row],[log_id]],distinctLogId[[log_id]:[activity_day]],3,FALSE)</f>
        <v>42488</v>
      </c>
      <c r="H226" s="1">
        <f>WEEKDAY(master[[#This Row],[activity_day]],2)</f>
        <v>4</v>
      </c>
      <c r="I226" s="9" t="str">
        <f>VLOOKUP(master[[#This Row],[log_id]],distinctLogId[[log_id]:[start_day]],5,FALSE)</f>
        <v>Thursday</v>
      </c>
      <c r="J226">
        <f>VLOOKUP(master[[#This Row],[log_id]],distinctLogId[[log_id]:[day_num]],4,FALSE)</f>
        <v>5</v>
      </c>
      <c r="K226">
        <f>VLOOKUP(master[[#This Row],[log_id]],distinctLogId[[log_id]:[hrs_sleep]],10,FALSE)</f>
        <v>2.9833333333333334</v>
      </c>
      <c r="L226" s="8">
        <f>VLOOKUP(master[[#This Row],[log_id]],distinctLogId[[log_id]:[percent_value1]],12,FALSE)</f>
        <v>0.95530726256983245</v>
      </c>
      <c r="M226" s="8">
        <f>VLOOKUP(master[[#This Row],[log_id]],distinctLogId[[log_id]:[percent_value2]],13,FALSE)</f>
        <v>3.9106145251396648E-2</v>
      </c>
      <c r="N226" s="8">
        <f>VLOOKUP(master[[#This Row],[log_id]],distinctLogId[[log_id]:[percent_value3]],14,FALSE)</f>
        <v>0.01</v>
      </c>
      <c r="S226" t="b">
        <f>VLOOKUP(F226,distinctIds[[id]:[continuous_tracking]],8,FALSE)</f>
        <v>0</v>
      </c>
    </row>
    <row r="227" spans="1:20" x14ac:dyDescent="0.25">
      <c r="A227">
        <v>11539521793</v>
      </c>
      <c r="D227">
        <v>11539521793</v>
      </c>
      <c r="E227">
        <f>VLOOKUP(master[[#This Row],[distinct logIds]],distinctLogId[log_id],1,FALSE)</f>
        <v>11539521793</v>
      </c>
      <c r="F227">
        <f>VLOOKUP(master[[#This Row],[log_id]],distinctLogId[[log_id]:[id]],2,FALSE)</f>
        <v>4558609924</v>
      </c>
      <c r="G227" s="2">
        <f>VLOOKUP(master[[#This Row],[log_id]],distinctLogId[[log_id]:[activity_day]],3,FALSE)</f>
        <v>42491</v>
      </c>
      <c r="H227" s="1">
        <f>WEEKDAY(master[[#This Row],[activity_day]],2)</f>
        <v>7</v>
      </c>
      <c r="I227" s="9" t="str">
        <f>VLOOKUP(master[[#This Row],[log_id]],distinctLogId[[log_id]:[start_day]],5,FALSE)</f>
        <v>Sunday</v>
      </c>
      <c r="J227">
        <f>VLOOKUP(master[[#This Row],[log_id]],distinctLogId[[log_id]:[day_num]],4,FALSE)</f>
        <v>1</v>
      </c>
      <c r="K227">
        <f>VLOOKUP(master[[#This Row],[log_id]],distinctLogId[[log_id]:[hrs_sleep]],10,FALSE)</f>
        <v>2.15</v>
      </c>
      <c r="L227" s="8">
        <f>VLOOKUP(master[[#This Row],[log_id]],distinctLogId[[log_id]:[percent_value1]],12,FALSE)</f>
        <v>0.89147286821705429</v>
      </c>
      <c r="M227" s="8">
        <f>VLOOKUP(master[[#This Row],[log_id]],distinctLogId[[log_id]:[percent_value2]],13,FALSE)</f>
        <v>7.7519379844961225E-2</v>
      </c>
      <c r="N227" s="8">
        <f>VLOOKUP(master[[#This Row],[log_id]],distinctLogId[[log_id]:[percent_value3]],14,FALSE)</f>
        <v>0.04</v>
      </c>
      <c r="S227" t="b">
        <f>VLOOKUP(F227,distinctIds[[id]:[continuous_tracking]],8,FALSE)</f>
        <v>0</v>
      </c>
      <c r="T227">
        <f>COUNTIFS(F:F,master[[#This Row],[id]],master!I:I,master[[#This Row],[start_day]])</f>
        <v>1</v>
      </c>
    </row>
    <row r="228" spans="1:20" x14ac:dyDescent="0.25">
      <c r="A228">
        <v>11580819425</v>
      </c>
      <c r="D228">
        <v>11580819425</v>
      </c>
      <c r="E228">
        <f>VLOOKUP(master[[#This Row],[distinct logIds]],distinctLogId[log_id],1,FALSE)</f>
        <v>11580819425</v>
      </c>
      <c r="F228">
        <f>VLOOKUP(master[[#This Row],[log_id]],distinctLogId[[log_id]:[id]],2,FALSE)</f>
        <v>4558609924</v>
      </c>
      <c r="G228" s="2">
        <f>VLOOKUP(master[[#This Row],[log_id]],distinctLogId[[log_id]:[activity_day]],3,FALSE)</f>
        <v>42497</v>
      </c>
      <c r="H228" s="1">
        <f>WEEKDAY(master[[#This Row],[activity_day]],2)</f>
        <v>6</v>
      </c>
      <c r="I228" s="9" t="str">
        <f>VLOOKUP(master[[#This Row],[log_id]],distinctLogId[[log_id]:[start_day]],5,FALSE)</f>
        <v>Saturday</v>
      </c>
      <c r="J228">
        <f>VLOOKUP(master[[#This Row],[log_id]],distinctLogId[[log_id]:[day_num]],4,FALSE)</f>
        <v>7</v>
      </c>
      <c r="K228">
        <f>VLOOKUP(master[[#This Row],[log_id]],distinctLogId[[log_id]:[hrs_sleep]],10,FALSE)</f>
        <v>2.2333333333333334</v>
      </c>
      <c r="L228" s="8">
        <f>VLOOKUP(master[[#This Row],[log_id]],distinctLogId[[log_id]:[percent_value1]],12,FALSE)</f>
        <v>0.91791044776119413</v>
      </c>
      <c r="M228" s="8">
        <f>VLOOKUP(master[[#This Row],[log_id]],distinctLogId[[log_id]:[percent_value2]],13,FALSE)</f>
        <v>8.2089552238805971E-2</v>
      </c>
      <c r="N228" s="8">
        <f>VLOOKUP(master[[#This Row],[log_id]],distinctLogId[[log_id]:[percent_value3]],14,FALSE)</f>
        <v>0</v>
      </c>
      <c r="S228" t="b">
        <f>VLOOKUP(F228,distinctIds[[id]:[continuous_tracking]],8,FALSE)</f>
        <v>0</v>
      </c>
      <c r="T228">
        <f>COUNTIFS(F:F,master[[#This Row],[id]],master!I:I,master[[#This Row],[start_day]])</f>
        <v>1</v>
      </c>
    </row>
    <row r="229" spans="1:20" x14ac:dyDescent="0.25">
      <c r="A229">
        <v>11379793908</v>
      </c>
      <c r="D229">
        <v>11379793908</v>
      </c>
      <c r="E229">
        <f>VLOOKUP(master[[#This Row],[distinct logIds]],distinctLogId[log_id],1,FALSE)</f>
        <v>11379793908</v>
      </c>
      <c r="F229">
        <f>VLOOKUP(master[[#This Row],[log_id]],distinctLogId[[log_id]:[id]],2,FALSE)</f>
        <v>4702921684</v>
      </c>
      <c r="G229" s="2">
        <f>VLOOKUP(master[[#This Row],[log_id]],distinctLogId[[log_id]:[activity_day]],3,FALSE)</f>
        <v>42471</v>
      </c>
      <c r="H229" s="1">
        <f>WEEKDAY(master[[#This Row],[activity_day]],2)</f>
        <v>1</v>
      </c>
      <c r="I229" s="9" t="str">
        <f>VLOOKUP(master[[#This Row],[log_id]],distinctLogId[[log_id]:[start_day]],5,FALSE)</f>
        <v>Monday</v>
      </c>
      <c r="J229">
        <f>VLOOKUP(master[[#This Row],[log_id]],distinctLogId[[log_id]:[day_num]],4,FALSE)</f>
        <v>2</v>
      </c>
      <c r="K229">
        <f>VLOOKUP(master[[#This Row],[log_id]],distinctLogId[[log_id]:[hrs_sleep]],10,FALSE)</f>
        <v>7.3166666666666664</v>
      </c>
      <c r="L229" s="8">
        <f>VLOOKUP(master[[#This Row],[log_id]],distinctLogId[[log_id]:[percent_value1]],12,FALSE)</f>
        <v>0.96810933940774491</v>
      </c>
      <c r="M229" s="8">
        <f>VLOOKUP(master[[#This Row],[log_id]],distinctLogId[[log_id]:[percent_value2]],13,FALSE)</f>
        <v>3.1890660592255128E-2</v>
      </c>
      <c r="N229" s="8">
        <f>VLOOKUP(master[[#This Row],[log_id]],distinctLogId[[log_id]:[percent_value3]],14,FALSE)</f>
        <v>0</v>
      </c>
      <c r="O229">
        <f>VLOOKUP(F229,distinctIds[[id]:[range_trackingDays]],4,FALSE)</f>
        <v>31</v>
      </c>
      <c r="P229">
        <f>COUNTIFS(master[id],master[[#This Row],[id]],master[new_day_num],"&lt;6")</f>
        <v>22</v>
      </c>
      <c r="Q229">
        <f>COUNTIFS(master[id],master[[#This Row],[id]],master[new_day_num],"&gt;5")</f>
        <v>7</v>
      </c>
      <c r="R229">
        <f>COUNTIF(master[id],master[[#This Row],[id]])</f>
        <v>29</v>
      </c>
      <c r="S229" t="b">
        <f>VLOOKUP(F229,distinctIds[[id]:[continuous_tracking]],8,FALSE)</f>
        <v>0</v>
      </c>
      <c r="T229">
        <f>COUNTIFS(F:F,master[[#This Row],[id]],master!I:I,master[[#This Row],[start_day]])</f>
        <v>5</v>
      </c>
    </row>
    <row r="230" spans="1:20" x14ac:dyDescent="0.25">
      <c r="A230">
        <v>11384442649</v>
      </c>
      <c r="D230">
        <v>11384442649</v>
      </c>
      <c r="E230">
        <f>VLOOKUP(master[[#This Row],[distinct logIds]],distinctLogId[log_id],1,FALSE)</f>
        <v>11384442649</v>
      </c>
      <c r="F230">
        <f>VLOOKUP(master[[#This Row],[log_id]],distinctLogId[[log_id]:[id]],2,FALSE)</f>
        <v>4702921684</v>
      </c>
      <c r="G230" s="2">
        <f>VLOOKUP(master[[#This Row],[log_id]],distinctLogId[[log_id]:[activity_day]],3,FALSE)</f>
        <v>42472</v>
      </c>
      <c r="H230" s="1">
        <f>WEEKDAY(master[[#This Row],[activity_day]],2)</f>
        <v>2</v>
      </c>
      <c r="I230" s="9" t="str">
        <f>VLOOKUP(master[[#This Row],[log_id]],distinctLogId[[log_id]:[start_day]],5,FALSE)</f>
        <v>Tuesday</v>
      </c>
      <c r="J230">
        <f>VLOOKUP(master[[#This Row],[log_id]],distinctLogId[[log_id]:[day_num]],4,FALSE)</f>
        <v>3</v>
      </c>
      <c r="K230">
        <f>VLOOKUP(master[[#This Row],[log_id]],distinctLogId[[log_id]:[hrs_sleep]],10,FALSE)</f>
        <v>3.5333333333333332</v>
      </c>
      <c r="L230" s="8">
        <f>VLOOKUP(master[[#This Row],[log_id]],distinctLogId[[log_id]:[percent_value1]],12,FALSE)</f>
        <v>0.94339622641509435</v>
      </c>
      <c r="M230" s="8">
        <f>VLOOKUP(master[[#This Row],[log_id]],distinctLogId[[log_id]:[percent_value2]],13,FALSE)</f>
        <v>5.6603773584905662E-2</v>
      </c>
      <c r="N230" s="8">
        <f>VLOOKUP(master[[#This Row],[log_id]],distinctLogId[[log_id]:[percent_value3]],14,FALSE)</f>
        <v>0</v>
      </c>
      <c r="S230" t="b">
        <f>VLOOKUP(F230,distinctIds[[id]:[continuous_tracking]],8,FALSE)</f>
        <v>0</v>
      </c>
      <c r="T230">
        <f>COUNTIFS(F:F,master[[#This Row],[id]],master!I:I,master[[#This Row],[start_day]])</f>
        <v>5</v>
      </c>
    </row>
    <row r="231" spans="1:20" x14ac:dyDescent="0.25">
      <c r="A231">
        <v>11384442650</v>
      </c>
      <c r="D231">
        <v>11384442650</v>
      </c>
      <c r="E231">
        <f>VLOOKUP(master[[#This Row],[distinct logIds]],distinctLogId[log_id],1,FALSE)</f>
        <v>11384442650</v>
      </c>
      <c r="F231">
        <f>VLOOKUP(master[[#This Row],[log_id]],distinctLogId[[log_id]:[id]],2,FALSE)</f>
        <v>4702921684</v>
      </c>
      <c r="G231" s="2">
        <f>VLOOKUP(master[[#This Row],[log_id]],distinctLogId[[log_id]:[activity_day]],3,FALSE)</f>
        <v>42473</v>
      </c>
      <c r="H231" s="1">
        <f>WEEKDAY(master[[#This Row],[activity_day]],2)</f>
        <v>3</v>
      </c>
      <c r="I231" s="9" t="str">
        <f>VLOOKUP(master[[#This Row],[log_id]],distinctLogId[[log_id]:[start_day]],5,FALSE)</f>
        <v>Wednesday</v>
      </c>
      <c r="J231">
        <f>VLOOKUP(master[[#This Row],[log_id]],distinctLogId[[log_id]:[day_num]],4,FALSE)</f>
        <v>4</v>
      </c>
      <c r="K231">
        <f>VLOOKUP(master[[#This Row],[log_id]],distinctLogId[[log_id]:[hrs_sleep]],10,FALSE)</f>
        <v>3.6333333333333333</v>
      </c>
      <c r="L231" s="8">
        <f>VLOOKUP(master[[#This Row],[log_id]],distinctLogId[[log_id]:[percent_value1]],12,FALSE)</f>
        <v>0.91743119266055051</v>
      </c>
      <c r="M231" s="8">
        <f>VLOOKUP(master[[#This Row],[log_id]],distinctLogId[[log_id]:[percent_value2]],13,FALSE)</f>
        <v>6.8807339449541288E-2</v>
      </c>
      <c r="N231" s="8">
        <f>VLOOKUP(master[[#This Row],[log_id]],distinctLogId[[log_id]:[percent_value3]],14,FALSE)</f>
        <v>0.03</v>
      </c>
      <c r="S231" t="b">
        <f>VLOOKUP(F231,distinctIds[[id]:[continuous_tracking]],8,FALSE)</f>
        <v>0</v>
      </c>
      <c r="T231">
        <f>COUNTIFS(F:F,master[[#This Row],[id]],master!I:I,master[[#This Row],[start_day]])</f>
        <v>6</v>
      </c>
    </row>
    <row r="232" spans="1:20" x14ac:dyDescent="0.25">
      <c r="A232">
        <v>11392839696</v>
      </c>
      <c r="D232">
        <v>11392839696</v>
      </c>
      <c r="E232">
        <f>VLOOKUP(master[[#This Row],[distinct logIds]],distinctLogId[log_id],1,FALSE)</f>
        <v>11392839696</v>
      </c>
      <c r="F232">
        <f>VLOOKUP(master[[#This Row],[log_id]],distinctLogId[[log_id]:[id]],2,FALSE)</f>
        <v>4702921684</v>
      </c>
      <c r="G232" s="2">
        <f>VLOOKUP(master[[#This Row],[log_id]],distinctLogId[[log_id]:[activity_day]],3,FALSE)</f>
        <v>42473</v>
      </c>
      <c r="H232" s="1">
        <f>WEEKDAY(master[[#This Row],[activity_day]],2)</f>
        <v>3</v>
      </c>
      <c r="I232" s="9" t="str">
        <f>VLOOKUP(master[[#This Row],[log_id]],distinctLogId[[log_id]:[start_day]],5,FALSE)</f>
        <v>Wednesday</v>
      </c>
      <c r="J232">
        <f>VLOOKUP(master[[#This Row],[log_id]],distinctLogId[[log_id]:[day_num]],4,FALSE)</f>
        <v>4</v>
      </c>
      <c r="K232">
        <f>VLOOKUP(master[[#This Row],[log_id]],distinctLogId[[log_id]:[hrs_sleep]],10,FALSE)</f>
        <v>6.916666666666667</v>
      </c>
      <c r="L232" s="8">
        <f>VLOOKUP(master[[#This Row],[log_id]],distinctLogId[[log_id]:[percent_value1]],12,FALSE)</f>
        <v>0.92530120481927713</v>
      </c>
      <c r="M232" s="8">
        <f>VLOOKUP(master[[#This Row],[log_id]],distinctLogId[[log_id]:[percent_value2]],13,FALSE)</f>
        <v>7.4698795180722893E-2</v>
      </c>
      <c r="N232" s="8">
        <f>VLOOKUP(master[[#This Row],[log_id]],distinctLogId[[log_id]:[percent_value3]],14,FALSE)</f>
        <v>0</v>
      </c>
      <c r="S232" t="b">
        <f>VLOOKUP(F232,distinctIds[[id]:[continuous_tracking]],8,FALSE)</f>
        <v>0</v>
      </c>
    </row>
    <row r="233" spans="1:20" x14ac:dyDescent="0.25">
      <c r="A233">
        <v>11405470314</v>
      </c>
      <c r="D233">
        <v>11405470314</v>
      </c>
      <c r="E233">
        <f>VLOOKUP(master[[#This Row],[distinct logIds]],distinctLogId[log_id],1,FALSE)</f>
        <v>11405470314</v>
      </c>
      <c r="F233">
        <f>VLOOKUP(master[[#This Row],[log_id]],distinctLogId[[log_id]:[id]],2,FALSE)</f>
        <v>4702921684</v>
      </c>
      <c r="G233" s="2">
        <f>VLOOKUP(master[[#This Row],[log_id]],distinctLogId[[log_id]:[activity_day]],3,FALSE)</f>
        <v>42474</v>
      </c>
      <c r="H233" s="1">
        <f>WEEKDAY(master[[#This Row],[activity_day]],2)</f>
        <v>4</v>
      </c>
      <c r="I233" s="9" t="str">
        <f>VLOOKUP(master[[#This Row],[log_id]],distinctLogId[[log_id]:[start_day]],5,FALSE)</f>
        <v>Thursday</v>
      </c>
      <c r="J233">
        <f>VLOOKUP(master[[#This Row],[log_id]],distinctLogId[[log_id]:[day_num]],4,FALSE)</f>
        <v>5</v>
      </c>
      <c r="K233">
        <f>VLOOKUP(master[[#This Row],[log_id]],distinctLogId[[log_id]:[hrs_sleep]],10,FALSE)</f>
        <v>4.2833333333333332</v>
      </c>
      <c r="L233" s="8">
        <f>VLOOKUP(master[[#This Row],[log_id]],distinctLogId[[log_id]:[percent_value1]],12,FALSE)</f>
        <v>0.98443579766536971</v>
      </c>
      <c r="M233" s="8">
        <f>VLOOKUP(master[[#This Row],[log_id]],distinctLogId[[log_id]:[percent_value2]],13,FALSE)</f>
        <v>1.556420233463035E-2</v>
      </c>
      <c r="N233" s="8">
        <f>VLOOKUP(master[[#This Row],[log_id]],distinctLogId[[log_id]:[percent_value3]],14,FALSE)</f>
        <v>0</v>
      </c>
      <c r="S233" t="b">
        <f>VLOOKUP(F233,distinctIds[[id]:[continuous_tracking]],8,FALSE)</f>
        <v>0</v>
      </c>
      <c r="T233">
        <f>COUNTIFS(F:F,master[[#This Row],[id]],master!I:I,master[[#This Row],[start_day]])</f>
        <v>3</v>
      </c>
    </row>
    <row r="234" spans="1:20" x14ac:dyDescent="0.25">
      <c r="A234">
        <v>11408721562</v>
      </c>
      <c r="D234">
        <v>11408721562</v>
      </c>
      <c r="E234">
        <f>VLOOKUP(master[[#This Row],[distinct logIds]],distinctLogId[log_id],1,FALSE)</f>
        <v>11408721562</v>
      </c>
      <c r="F234">
        <f>VLOOKUP(master[[#This Row],[log_id]],distinctLogId[[log_id]:[id]],2,FALSE)</f>
        <v>4702921684</v>
      </c>
      <c r="G234" s="2">
        <f>VLOOKUP(master[[#This Row],[log_id]],distinctLogId[[log_id]:[activity_day]],3,FALSE)</f>
        <v>42476</v>
      </c>
      <c r="H234" s="1">
        <f>WEEKDAY(master[[#This Row],[activity_day]],2)</f>
        <v>6</v>
      </c>
      <c r="I234" s="9" t="str">
        <f>VLOOKUP(master[[#This Row],[log_id]],distinctLogId[[log_id]:[start_day]],5,FALSE)</f>
        <v>Saturday</v>
      </c>
      <c r="J234">
        <f>VLOOKUP(master[[#This Row],[log_id]],distinctLogId[[log_id]:[day_num]],4,FALSE)</f>
        <v>7</v>
      </c>
      <c r="K234">
        <f>VLOOKUP(master[[#This Row],[log_id]],distinctLogId[[log_id]:[hrs_sleep]],10,FALSE)</f>
        <v>4.5333333333333332</v>
      </c>
      <c r="L234" s="8">
        <f>VLOOKUP(master[[#This Row],[log_id]],distinctLogId[[log_id]:[percent_value1]],12,FALSE)</f>
        <v>0.95588235294117652</v>
      </c>
      <c r="M234" s="8">
        <f>VLOOKUP(master[[#This Row],[log_id]],distinctLogId[[log_id]:[percent_value2]],13,FALSE)</f>
        <v>4.4117647058823539E-2</v>
      </c>
      <c r="N234" s="8">
        <f>VLOOKUP(master[[#This Row],[log_id]],distinctLogId[[log_id]:[percent_value3]],14,FALSE)</f>
        <v>0</v>
      </c>
      <c r="S234" t="b">
        <f>VLOOKUP(F234,distinctIds[[id]:[continuous_tracking]],8,FALSE)</f>
        <v>0</v>
      </c>
      <c r="T234">
        <f>COUNTIFS(F:F,master[[#This Row],[id]],master!I:I,master[[#This Row],[start_day]])</f>
        <v>4</v>
      </c>
    </row>
    <row r="235" spans="1:20" x14ac:dyDescent="0.25">
      <c r="A235">
        <v>11410487775</v>
      </c>
      <c r="D235">
        <v>11410487775</v>
      </c>
      <c r="E235">
        <f>VLOOKUP(master[[#This Row],[distinct logIds]],distinctLogId[log_id],1,FALSE)</f>
        <v>11410487775</v>
      </c>
      <c r="F235">
        <f>VLOOKUP(master[[#This Row],[log_id]],distinctLogId[[log_id]:[id]],2,FALSE)</f>
        <v>4702921684</v>
      </c>
      <c r="G235" s="2">
        <f>VLOOKUP(master[[#This Row],[log_id]],distinctLogId[[log_id]:[activity_day]],3,FALSE)</f>
        <v>42476</v>
      </c>
      <c r="H235" s="1">
        <f>WEEKDAY(master[[#This Row],[activity_day]],2)</f>
        <v>6</v>
      </c>
      <c r="I235" s="9" t="str">
        <f>VLOOKUP(master[[#This Row],[log_id]],distinctLogId[[log_id]:[start_day]],5,FALSE)</f>
        <v>Saturday</v>
      </c>
      <c r="J235">
        <f>VLOOKUP(master[[#This Row],[log_id]],distinctLogId[[log_id]:[day_num]],4,FALSE)</f>
        <v>7</v>
      </c>
      <c r="K235">
        <f>VLOOKUP(master[[#This Row],[log_id]],distinctLogId[[log_id]:[hrs_sleep]],10,FALSE)</f>
        <v>2.2333333333333334</v>
      </c>
      <c r="L235" s="8">
        <f>VLOOKUP(master[[#This Row],[log_id]],distinctLogId[[log_id]:[percent_value1]],12,FALSE)</f>
        <v>0.91044776119402981</v>
      </c>
      <c r="M235" s="8">
        <f>VLOOKUP(master[[#This Row],[log_id]],distinctLogId[[log_id]:[percent_value2]],13,FALSE)</f>
        <v>7.4626865671641798E-2</v>
      </c>
      <c r="N235" s="8">
        <f>VLOOKUP(master[[#This Row],[log_id]],distinctLogId[[log_id]:[percent_value3]],14,FALSE)</f>
        <v>0.02</v>
      </c>
      <c r="S235" t="b">
        <f>VLOOKUP(F235,distinctIds[[id]:[continuous_tracking]],8,FALSE)</f>
        <v>0</v>
      </c>
    </row>
    <row r="236" spans="1:20" x14ac:dyDescent="0.25">
      <c r="A236">
        <v>11418702820</v>
      </c>
      <c r="D236">
        <v>11418702820</v>
      </c>
      <c r="E236">
        <f>VLOOKUP(master[[#This Row],[distinct logIds]],distinctLogId[log_id],1,FALSE)</f>
        <v>11418702820</v>
      </c>
      <c r="F236">
        <f>VLOOKUP(master[[#This Row],[log_id]],distinctLogId[[log_id]:[id]],2,FALSE)</f>
        <v>4702921684</v>
      </c>
      <c r="G236" s="2">
        <f>VLOOKUP(master[[#This Row],[log_id]],distinctLogId[[log_id]:[activity_day]],3,FALSE)</f>
        <v>42476</v>
      </c>
      <c r="H236" s="1">
        <f>WEEKDAY(master[[#This Row],[activity_day]],2)</f>
        <v>6</v>
      </c>
      <c r="I236" s="9" t="str">
        <f>VLOOKUP(master[[#This Row],[log_id]],distinctLogId[[log_id]:[start_day]],5,FALSE)</f>
        <v>Saturday</v>
      </c>
      <c r="J236">
        <f>VLOOKUP(master[[#This Row],[log_id]],distinctLogId[[log_id]:[day_num]],4,FALSE)</f>
        <v>7</v>
      </c>
      <c r="K236">
        <f>VLOOKUP(master[[#This Row],[log_id]],distinctLogId[[log_id]:[hrs_sleep]],10,FALSE)</f>
        <v>10.199999999999999</v>
      </c>
      <c r="L236" s="8">
        <f>VLOOKUP(master[[#This Row],[log_id]],distinctLogId[[log_id]:[percent_value1]],12,FALSE)</f>
        <v>0.96568627450980404</v>
      </c>
      <c r="M236" s="8">
        <f>VLOOKUP(master[[#This Row],[log_id]],distinctLogId[[log_id]:[percent_value2]],13,FALSE)</f>
        <v>3.4313725490196081E-2</v>
      </c>
      <c r="N236" s="8">
        <f>VLOOKUP(master[[#This Row],[log_id]],distinctLogId[[log_id]:[percent_value3]],14,FALSE)</f>
        <v>0</v>
      </c>
      <c r="S236" t="b">
        <f>VLOOKUP(F236,distinctIds[[id]:[continuous_tracking]],8,FALSE)</f>
        <v>0</v>
      </c>
    </row>
    <row r="237" spans="1:20" x14ac:dyDescent="0.25">
      <c r="A237">
        <v>11426605512</v>
      </c>
      <c r="D237">
        <v>11426605512</v>
      </c>
      <c r="E237">
        <f>VLOOKUP(master[[#This Row],[distinct logIds]],distinctLogId[log_id],1,FALSE)</f>
        <v>11426605512</v>
      </c>
      <c r="F237">
        <f>VLOOKUP(master[[#This Row],[log_id]],distinctLogId[[log_id]:[id]],2,FALSE)</f>
        <v>4702921684</v>
      </c>
      <c r="G237" s="2">
        <f>VLOOKUP(master[[#This Row],[log_id]],distinctLogId[[log_id]:[activity_day]],3,FALSE)</f>
        <v>42477</v>
      </c>
      <c r="H237" s="1">
        <f>WEEKDAY(master[[#This Row],[activity_day]],2)</f>
        <v>7</v>
      </c>
      <c r="I237" s="9" t="str">
        <f>VLOOKUP(master[[#This Row],[log_id]],distinctLogId[[log_id]:[start_day]],5,FALSE)</f>
        <v>Sunday</v>
      </c>
      <c r="J237">
        <f>VLOOKUP(master[[#This Row],[log_id]],distinctLogId[[log_id]:[day_num]],4,FALSE)</f>
        <v>1</v>
      </c>
      <c r="K237">
        <f>VLOOKUP(master[[#This Row],[log_id]],distinctLogId[[log_id]:[hrs_sleep]],10,FALSE)</f>
        <v>5.2</v>
      </c>
      <c r="L237" s="8">
        <f>VLOOKUP(master[[#This Row],[log_id]],distinctLogId[[log_id]:[percent_value1]],12,FALSE)</f>
        <v>0.93910256410256399</v>
      </c>
      <c r="M237" s="8">
        <f>VLOOKUP(master[[#This Row],[log_id]],distinctLogId[[log_id]:[percent_value2]],13,FALSE)</f>
        <v>5.128205128205128E-2</v>
      </c>
      <c r="N237" s="8">
        <f>VLOOKUP(master[[#This Row],[log_id]],distinctLogId[[log_id]:[percent_value3]],14,FALSE)</f>
        <v>0.03</v>
      </c>
      <c r="S237" t="b">
        <f>VLOOKUP(F237,distinctIds[[id]:[continuous_tracking]],8,FALSE)</f>
        <v>0</v>
      </c>
      <c r="T237">
        <f>COUNTIFS(F:F,master[[#This Row],[id]],master!I:I,master[[#This Row],[start_day]])</f>
        <v>3</v>
      </c>
    </row>
    <row r="238" spans="1:20" x14ac:dyDescent="0.25">
      <c r="A238">
        <v>11435468783</v>
      </c>
      <c r="D238">
        <v>11435468783</v>
      </c>
      <c r="E238">
        <f>VLOOKUP(master[[#This Row],[distinct logIds]],distinctLogId[log_id],1,FALSE)</f>
        <v>11435468783</v>
      </c>
      <c r="F238">
        <f>VLOOKUP(master[[#This Row],[log_id]],distinctLogId[[log_id]:[id]],2,FALSE)</f>
        <v>4702921684</v>
      </c>
      <c r="G238" s="2">
        <f>VLOOKUP(master[[#This Row],[log_id]],distinctLogId[[log_id]:[activity_day]],3,FALSE)</f>
        <v>42478</v>
      </c>
      <c r="H238" s="1">
        <f>WEEKDAY(master[[#This Row],[activity_day]],2)</f>
        <v>1</v>
      </c>
      <c r="I238" s="9" t="str">
        <f>VLOOKUP(master[[#This Row],[log_id]],distinctLogId[[log_id]:[start_day]],5,FALSE)</f>
        <v>Monday</v>
      </c>
      <c r="J238">
        <f>VLOOKUP(master[[#This Row],[log_id]],distinctLogId[[log_id]:[day_num]],4,FALSE)</f>
        <v>2</v>
      </c>
      <c r="K238">
        <f>VLOOKUP(master[[#This Row],[log_id]],distinctLogId[[log_id]:[hrs_sleep]],10,FALSE)</f>
        <v>8.1166666666666671</v>
      </c>
      <c r="L238" s="8">
        <f>VLOOKUP(master[[#This Row],[log_id]],distinctLogId[[log_id]:[percent_value1]],12,FALSE)</f>
        <v>0.93839835728952758</v>
      </c>
      <c r="M238" s="8">
        <f>VLOOKUP(master[[#This Row],[log_id]],distinctLogId[[log_id]:[percent_value2]],13,FALSE)</f>
        <v>6.1601642710472269E-2</v>
      </c>
      <c r="N238" s="8">
        <f>VLOOKUP(master[[#This Row],[log_id]],distinctLogId[[log_id]:[percent_value3]],14,FALSE)</f>
        <v>0</v>
      </c>
      <c r="S238" t="b">
        <f>VLOOKUP(F238,distinctIds[[id]:[continuous_tracking]],8,FALSE)</f>
        <v>0</v>
      </c>
    </row>
    <row r="239" spans="1:20" x14ac:dyDescent="0.25">
      <c r="A239">
        <v>11443572207</v>
      </c>
      <c r="D239">
        <v>11443572207</v>
      </c>
      <c r="E239">
        <f>VLOOKUP(master[[#This Row],[distinct logIds]],distinctLogId[log_id],1,FALSE)</f>
        <v>11443572207</v>
      </c>
      <c r="F239">
        <f>VLOOKUP(master[[#This Row],[log_id]],distinctLogId[[log_id]:[id]],2,FALSE)</f>
        <v>4702921684</v>
      </c>
      <c r="G239" s="2">
        <f>VLOOKUP(master[[#This Row],[log_id]],distinctLogId[[log_id]:[activity_day]],3,FALSE)</f>
        <v>42479</v>
      </c>
      <c r="H239" s="1">
        <f>WEEKDAY(master[[#This Row],[activity_day]],2)</f>
        <v>2</v>
      </c>
      <c r="I239" s="9" t="str">
        <f>VLOOKUP(master[[#This Row],[log_id]],distinctLogId[[log_id]:[start_day]],5,FALSE)</f>
        <v>Tuesday</v>
      </c>
      <c r="J239">
        <f>VLOOKUP(master[[#This Row],[log_id]],distinctLogId[[log_id]:[day_num]],4,FALSE)</f>
        <v>3</v>
      </c>
      <c r="K239">
        <f>VLOOKUP(master[[#This Row],[log_id]],distinctLogId[[log_id]:[hrs_sleep]],10,FALSE)</f>
        <v>7.8</v>
      </c>
      <c r="L239" s="8">
        <f>VLOOKUP(master[[#This Row],[log_id]],distinctLogId[[log_id]:[percent_value1]],12,FALSE)</f>
        <v>0.97008547008547008</v>
      </c>
      <c r="M239" s="8">
        <f>VLOOKUP(master[[#This Row],[log_id]],distinctLogId[[log_id]:[percent_value2]],13,FALSE)</f>
        <v>2.9914529914529916E-2</v>
      </c>
      <c r="N239" s="8">
        <f>VLOOKUP(master[[#This Row],[log_id]],distinctLogId[[log_id]:[percent_value3]],14,FALSE)</f>
        <v>0</v>
      </c>
      <c r="S239" t="b">
        <f>VLOOKUP(F239,distinctIds[[id]:[continuous_tracking]],8,FALSE)</f>
        <v>0</v>
      </c>
    </row>
    <row r="240" spans="1:20" x14ac:dyDescent="0.25">
      <c r="A240">
        <v>11451457511</v>
      </c>
      <c r="D240">
        <v>11451457511</v>
      </c>
      <c r="E240">
        <f>VLOOKUP(master[[#This Row],[distinct logIds]],distinctLogId[log_id],1,FALSE)</f>
        <v>11451457511</v>
      </c>
      <c r="F240">
        <f>VLOOKUP(master[[#This Row],[log_id]],distinctLogId[[log_id]:[id]],2,FALSE)</f>
        <v>4702921684</v>
      </c>
      <c r="G240" s="2">
        <f>VLOOKUP(master[[#This Row],[log_id]],distinctLogId[[log_id]:[activity_day]],3,FALSE)</f>
        <v>42480</v>
      </c>
      <c r="H240" s="1">
        <f>WEEKDAY(master[[#This Row],[activity_day]],2)</f>
        <v>3</v>
      </c>
      <c r="I240" s="9" t="str">
        <f>VLOOKUP(master[[#This Row],[log_id]],distinctLogId[[log_id]:[start_day]],5,FALSE)</f>
        <v>Wednesday</v>
      </c>
      <c r="J240">
        <f>VLOOKUP(master[[#This Row],[log_id]],distinctLogId[[log_id]:[day_num]],4,FALSE)</f>
        <v>4</v>
      </c>
      <c r="K240">
        <f>VLOOKUP(master[[#This Row],[log_id]],distinctLogId[[log_id]:[hrs_sleep]],10,FALSE)</f>
        <v>7.2333333333333334</v>
      </c>
      <c r="L240" s="8">
        <f>VLOOKUP(master[[#This Row],[log_id]],distinctLogId[[log_id]:[percent_value1]],12,FALSE)</f>
        <v>0.97926267281106005</v>
      </c>
      <c r="M240" s="8">
        <f>VLOOKUP(master[[#This Row],[log_id]],distinctLogId[[log_id]:[percent_value2]],13,FALSE)</f>
        <v>2.0737327188940093E-2</v>
      </c>
      <c r="N240" s="8">
        <f>VLOOKUP(master[[#This Row],[log_id]],distinctLogId[[log_id]:[percent_value3]],14,FALSE)</f>
        <v>0</v>
      </c>
      <c r="S240" t="b">
        <f>VLOOKUP(F240,distinctIds[[id]:[continuous_tracking]],8,FALSE)</f>
        <v>0</v>
      </c>
    </row>
    <row r="241" spans="1:20" x14ac:dyDescent="0.25">
      <c r="A241">
        <v>11466575652</v>
      </c>
      <c r="D241">
        <v>11466575652</v>
      </c>
      <c r="E241">
        <f>VLOOKUP(master[[#This Row],[distinct logIds]],distinctLogId[log_id],1,FALSE)</f>
        <v>11466575652</v>
      </c>
      <c r="F241">
        <f>VLOOKUP(master[[#This Row],[log_id]],distinctLogId[[log_id]:[id]],2,FALSE)</f>
        <v>4702921684</v>
      </c>
      <c r="G241" s="2">
        <f>VLOOKUP(master[[#This Row],[log_id]],distinctLogId[[log_id]:[activity_day]],3,FALSE)</f>
        <v>42482</v>
      </c>
      <c r="H241" s="1">
        <f>WEEKDAY(master[[#This Row],[activity_day]],2)</f>
        <v>5</v>
      </c>
      <c r="I241" s="9" t="str">
        <f>VLOOKUP(master[[#This Row],[log_id]],distinctLogId[[log_id]:[start_day]],5,FALSE)</f>
        <v>Friday</v>
      </c>
      <c r="J241">
        <f>VLOOKUP(master[[#This Row],[log_id]],distinctLogId[[log_id]:[day_num]],4,FALSE)</f>
        <v>6</v>
      </c>
      <c r="K241">
        <f>VLOOKUP(master[[#This Row],[log_id]],distinctLogId[[log_id]:[hrs_sleep]],10,FALSE)</f>
        <v>7.916666666666667</v>
      </c>
      <c r="L241" s="8">
        <f>VLOOKUP(master[[#This Row],[log_id]],distinctLogId[[log_id]:[percent_value1]],12,FALSE)</f>
        <v>0.97894736842105268</v>
      </c>
      <c r="M241" s="8">
        <f>VLOOKUP(master[[#This Row],[log_id]],distinctLogId[[log_id]:[percent_value2]],13,FALSE)</f>
        <v>2.1052631578947368E-2</v>
      </c>
      <c r="N241" s="8">
        <f>VLOOKUP(master[[#This Row],[log_id]],distinctLogId[[log_id]:[percent_value3]],14,FALSE)</f>
        <v>0</v>
      </c>
      <c r="S241" t="b">
        <f>VLOOKUP(F241,distinctIds[[id]:[continuous_tracking]],8,FALSE)</f>
        <v>0</v>
      </c>
      <c r="T241">
        <f>COUNTIFS(F:F,master[[#This Row],[id]],master!I:I,master[[#This Row],[start_day]])</f>
        <v>3</v>
      </c>
    </row>
    <row r="242" spans="1:20" x14ac:dyDescent="0.25">
      <c r="A242">
        <v>11473673513</v>
      </c>
      <c r="D242">
        <v>11473673513</v>
      </c>
      <c r="E242">
        <f>VLOOKUP(master[[#This Row],[distinct logIds]],distinctLogId[log_id],1,FALSE)</f>
        <v>11473673513</v>
      </c>
      <c r="F242">
        <f>VLOOKUP(master[[#This Row],[log_id]],distinctLogId[[log_id]:[id]],2,FALSE)</f>
        <v>4702921684</v>
      </c>
      <c r="G242" s="2">
        <f>VLOOKUP(master[[#This Row],[log_id]],distinctLogId[[log_id]:[activity_day]],3,FALSE)</f>
        <v>42483</v>
      </c>
      <c r="H242" s="1">
        <f>WEEKDAY(master[[#This Row],[activity_day]],2)</f>
        <v>6</v>
      </c>
      <c r="I242" s="9" t="str">
        <f>VLOOKUP(master[[#This Row],[log_id]],distinctLogId[[log_id]:[start_day]],5,FALSE)</f>
        <v>Saturday</v>
      </c>
      <c r="J242">
        <f>VLOOKUP(master[[#This Row],[log_id]],distinctLogId[[log_id]:[day_num]],4,FALSE)</f>
        <v>7</v>
      </c>
      <c r="K242">
        <f>VLOOKUP(master[[#This Row],[log_id]],distinctLogId[[log_id]:[hrs_sleep]],10,FALSE)</f>
        <v>8.4333333333333336</v>
      </c>
      <c r="L242" s="8">
        <f>VLOOKUP(master[[#This Row],[log_id]],distinctLogId[[log_id]:[percent_value1]],12,FALSE)</f>
        <v>0.9486166007905138</v>
      </c>
      <c r="M242" s="8">
        <f>VLOOKUP(master[[#This Row],[log_id]],distinctLogId[[log_id]:[percent_value2]],13,FALSE)</f>
        <v>5.1383399209486168E-2</v>
      </c>
      <c r="N242" s="8">
        <f>VLOOKUP(master[[#This Row],[log_id]],distinctLogId[[log_id]:[percent_value3]],14,FALSE)</f>
        <v>0</v>
      </c>
      <c r="S242" t="b">
        <f>VLOOKUP(F242,distinctIds[[id]:[continuous_tracking]],8,FALSE)</f>
        <v>0</v>
      </c>
    </row>
    <row r="243" spans="1:20" x14ac:dyDescent="0.25">
      <c r="A243">
        <v>11486893536</v>
      </c>
      <c r="D243">
        <v>11486893536</v>
      </c>
      <c r="E243">
        <f>VLOOKUP(master[[#This Row],[distinct logIds]],distinctLogId[log_id],1,FALSE)</f>
        <v>11486893536</v>
      </c>
      <c r="F243">
        <f>VLOOKUP(master[[#This Row],[log_id]],distinctLogId[[log_id]:[id]],2,FALSE)</f>
        <v>4702921684</v>
      </c>
      <c r="G243" s="2">
        <f>VLOOKUP(master[[#This Row],[log_id]],distinctLogId[[log_id]:[activity_day]],3,FALSE)</f>
        <v>42484</v>
      </c>
      <c r="H243" s="1">
        <f>WEEKDAY(master[[#This Row],[activity_day]],2)</f>
        <v>7</v>
      </c>
      <c r="I243" s="9" t="str">
        <f>VLOOKUP(master[[#This Row],[log_id]],distinctLogId[[log_id]:[start_day]],5,FALSE)</f>
        <v>Sunday</v>
      </c>
      <c r="J243">
        <f>VLOOKUP(master[[#This Row],[log_id]],distinctLogId[[log_id]:[day_num]],4,FALSE)</f>
        <v>1</v>
      </c>
      <c r="K243">
        <f>VLOOKUP(master[[#This Row],[log_id]],distinctLogId[[log_id]:[hrs_sleep]],10,FALSE)</f>
        <v>6.333333333333333</v>
      </c>
      <c r="L243" s="8">
        <f>VLOOKUP(master[[#This Row],[log_id]],distinctLogId[[log_id]:[percent_value1]],12,FALSE)</f>
        <v>0.97368421052631582</v>
      </c>
      <c r="M243" s="8">
        <f>VLOOKUP(master[[#This Row],[log_id]],distinctLogId[[log_id]:[percent_value2]],13,FALSE)</f>
        <v>2.6315789473684209E-2</v>
      </c>
      <c r="N243" s="8">
        <f>VLOOKUP(master[[#This Row],[log_id]],distinctLogId[[log_id]:[percent_value3]],14,FALSE)</f>
        <v>0</v>
      </c>
      <c r="S243" t="b">
        <f>VLOOKUP(F243,distinctIds[[id]:[continuous_tracking]],8,FALSE)</f>
        <v>0</v>
      </c>
    </row>
    <row r="244" spans="1:20" x14ac:dyDescent="0.25">
      <c r="A244">
        <v>11494006047</v>
      </c>
      <c r="D244">
        <v>11494006047</v>
      </c>
      <c r="E244">
        <f>VLOOKUP(master[[#This Row],[distinct logIds]],distinctLogId[log_id],1,FALSE)</f>
        <v>11494006047</v>
      </c>
      <c r="F244">
        <f>VLOOKUP(master[[#This Row],[log_id]],distinctLogId[[log_id]:[id]],2,FALSE)</f>
        <v>4702921684</v>
      </c>
      <c r="G244" s="2">
        <f>VLOOKUP(master[[#This Row],[log_id]],distinctLogId[[log_id]:[activity_day]],3,FALSE)</f>
        <v>42485</v>
      </c>
      <c r="H244" s="1">
        <f>WEEKDAY(master[[#This Row],[activity_day]],2)</f>
        <v>1</v>
      </c>
      <c r="I244" s="9" t="str">
        <f>VLOOKUP(master[[#This Row],[log_id]],distinctLogId[[log_id]:[start_day]],5,FALSE)</f>
        <v>Monday</v>
      </c>
      <c r="J244">
        <f>VLOOKUP(master[[#This Row],[log_id]],distinctLogId[[log_id]:[day_num]],4,FALSE)</f>
        <v>2</v>
      </c>
      <c r="K244">
        <f>VLOOKUP(master[[#This Row],[log_id]],distinctLogId[[log_id]:[hrs_sleep]],10,FALSE)</f>
        <v>7.15</v>
      </c>
      <c r="L244" s="8">
        <f>VLOOKUP(master[[#This Row],[log_id]],distinctLogId[[log_id]:[percent_value1]],12,FALSE)</f>
        <v>0.98135198135198132</v>
      </c>
      <c r="M244" s="8">
        <f>VLOOKUP(master[[#This Row],[log_id]],distinctLogId[[log_id]:[percent_value2]],13,FALSE)</f>
        <v>1.6317016317016316E-2</v>
      </c>
      <c r="N244" s="8">
        <f>VLOOKUP(master[[#This Row],[log_id]],distinctLogId[[log_id]:[percent_value3]],14,FALSE)</f>
        <v>0.01</v>
      </c>
      <c r="S244" t="b">
        <f>VLOOKUP(F244,distinctIds[[id]:[continuous_tracking]],8,FALSE)</f>
        <v>0</v>
      </c>
    </row>
    <row r="245" spans="1:20" x14ac:dyDescent="0.25">
      <c r="A245">
        <v>11494907989</v>
      </c>
      <c r="D245">
        <v>11494907989</v>
      </c>
      <c r="E245">
        <f>VLOOKUP(master[[#This Row],[distinct logIds]],distinctLogId[log_id],1,FALSE)</f>
        <v>11494907989</v>
      </c>
      <c r="F245">
        <f>VLOOKUP(master[[#This Row],[log_id]],distinctLogId[[log_id]:[id]],2,FALSE)</f>
        <v>4702921684</v>
      </c>
      <c r="G245" s="2">
        <f>VLOOKUP(master[[#This Row],[log_id]],distinctLogId[[log_id]:[activity_day]],3,FALSE)</f>
        <v>42486</v>
      </c>
      <c r="H245" s="1">
        <f>WEEKDAY(master[[#This Row],[activity_day]],2)</f>
        <v>2</v>
      </c>
      <c r="I245" s="9" t="str">
        <f>VLOOKUP(master[[#This Row],[log_id]],distinctLogId[[log_id]:[start_day]],5,FALSE)</f>
        <v>Tuesday</v>
      </c>
      <c r="J245">
        <f>VLOOKUP(master[[#This Row],[log_id]],distinctLogId[[log_id]:[day_num]],4,FALSE)</f>
        <v>3</v>
      </c>
      <c r="K245">
        <f>VLOOKUP(master[[#This Row],[log_id]],distinctLogId[[log_id]:[hrs_sleep]],10,FALSE)</f>
        <v>7.4833333333333334</v>
      </c>
      <c r="L245" s="8">
        <f>VLOOKUP(master[[#This Row],[log_id]],distinctLogId[[log_id]:[percent_value1]],12,FALSE)</f>
        <v>0.96659242761692654</v>
      </c>
      <c r="M245" s="8">
        <f>VLOOKUP(master[[#This Row],[log_id]],distinctLogId[[log_id]:[percent_value2]],13,FALSE)</f>
        <v>3.1180400890868602E-2</v>
      </c>
      <c r="N245" s="8">
        <f>VLOOKUP(master[[#This Row],[log_id]],distinctLogId[[log_id]:[percent_value3]],14,FALSE)</f>
        <v>0.01</v>
      </c>
      <c r="S245" t="b">
        <f>VLOOKUP(F245,distinctIds[[id]:[continuous_tracking]],8,FALSE)</f>
        <v>0</v>
      </c>
    </row>
    <row r="246" spans="1:20" x14ac:dyDescent="0.25">
      <c r="A246">
        <v>11517465389</v>
      </c>
      <c r="D246">
        <v>11517465389</v>
      </c>
      <c r="E246">
        <f>VLOOKUP(master[[#This Row],[distinct logIds]],distinctLogId[log_id],1,FALSE)</f>
        <v>11517465389</v>
      </c>
      <c r="F246">
        <f>VLOOKUP(master[[#This Row],[log_id]],distinctLogId[[log_id]:[id]],2,FALSE)</f>
        <v>4702921684</v>
      </c>
      <c r="G246" s="2">
        <f>VLOOKUP(master[[#This Row],[log_id]],distinctLogId[[log_id]:[activity_day]],3,FALSE)</f>
        <v>42487</v>
      </c>
      <c r="H246" s="1">
        <f>WEEKDAY(master[[#This Row],[activity_day]],2)</f>
        <v>3</v>
      </c>
      <c r="I246" s="9" t="str">
        <f>VLOOKUP(master[[#This Row],[log_id]],distinctLogId[[log_id]:[start_day]],5,FALSE)</f>
        <v>Wednesday</v>
      </c>
      <c r="J246">
        <f>VLOOKUP(master[[#This Row],[log_id]],distinctLogId[[log_id]:[day_num]],4,FALSE)</f>
        <v>4</v>
      </c>
      <c r="K246">
        <f>VLOOKUP(master[[#This Row],[log_id]],distinctLogId[[log_id]:[hrs_sleep]],10,FALSE)</f>
        <v>7.6833333333333336</v>
      </c>
      <c r="L246" s="8">
        <f>VLOOKUP(master[[#This Row],[log_id]],distinctLogId[[log_id]:[percent_value1]],12,FALSE)</f>
        <v>0.95878524945770061</v>
      </c>
      <c r="M246" s="8">
        <f>VLOOKUP(master[[#This Row],[log_id]],distinctLogId[[log_id]:[percent_value2]],13,FALSE)</f>
        <v>3.9045553145336226E-2</v>
      </c>
      <c r="N246" s="8">
        <f>VLOOKUP(master[[#This Row],[log_id]],distinctLogId[[log_id]:[percent_value3]],14,FALSE)</f>
        <v>0.01</v>
      </c>
      <c r="S246" t="b">
        <f>VLOOKUP(F246,distinctIds[[id]:[continuous_tracking]],8,FALSE)</f>
        <v>0</v>
      </c>
    </row>
    <row r="247" spans="1:20" x14ac:dyDescent="0.25">
      <c r="A247">
        <v>11517465390</v>
      </c>
      <c r="D247">
        <v>11517465390</v>
      </c>
      <c r="E247">
        <f>VLOOKUP(master[[#This Row],[distinct logIds]],distinctLogId[log_id],1,FALSE)</f>
        <v>11517465390</v>
      </c>
      <c r="F247">
        <f>VLOOKUP(master[[#This Row],[log_id]],distinctLogId[[log_id]:[id]],2,FALSE)</f>
        <v>4702921684</v>
      </c>
      <c r="G247" s="2">
        <f>VLOOKUP(master[[#This Row],[log_id]],distinctLogId[[log_id]:[activity_day]],3,FALSE)</f>
        <v>42488</v>
      </c>
      <c r="H247" s="1">
        <f>WEEKDAY(master[[#This Row],[activity_day]],2)</f>
        <v>4</v>
      </c>
      <c r="I247" s="9" t="str">
        <f>VLOOKUP(master[[#This Row],[log_id]],distinctLogId[[log_id]:[start_day]],5,FALSE)</f>
        <v>Thursday</v>
      </c>
      <c r="J247">
        <f>VLOOKUP(master[[#This Row],[log_id]],distinctLogId[[log_id]:[day_num]],4,FALSE)</f>
        <v>5</v>
      </c>
      <c r="K247">
        <f>VLOOKUP(master[[#This Row],[log_id]],distinctLogId[[log_id]:[hrs_sleep]],10,FALSE)</f>
        <v>7.45</v>
      </c>
      <c r="L247" s="8">
        <f>VLOOKUP(master[[#This Row],[log_id]],distinctLogId[[log_id]:[percent_value1]],12,FALSE)</f>
        <v>0.96868008948545858</v>
      </c>
      <c r="M247" s="8">
        <f>VLOOKUP(master[[#This Row],[log_id]],distinctLogId[[log_id]:[percent_value2]],13,FALSE)</f>
        <v>3.1319910514541388E-2</v>
      </c>
      <c r="N247" s="8">
        <f>VLOOKUP(master[[#This Row],[log_id]],distinctLogId[[log_id]:[percent_value3]],14,FALSE)</f>
        <v>0</v>
      </c>
      <c r="S247" t="b">
        <f>VLOOKUP(F247,distinctIds[[id]:[continuous_tracking]],8,FALSE)</f>
        <v>0</v>
      </c>
    </row>
    <row r="248" spans="1:20" x14ac:dyDescent="0.25">
      <c r="A248">
        <v>11521472854</v>
      </c>
      <c r="D248">
        <v>11521472854</v>
      </c>
      <c r="E248">
        <f>VLOOKUP(master[[#This Row],[distinct logIds]],distinctLogId[log_id],1,FALSE)</f>
        <v>11521472854</v>
      </c>
      <c r="F248">
        <f>VLOOKUP(master[[#This Row],[log_id]],distinctLogId[[log_id]:[id]],2,FALSE)</f>
        <v>4702921684</v>
      </c>
      <c r="G248" s="2">
        <f>VLOOKUP(master[[#This Row],[log_id]],distinctLogId[[log_id]:[activity_day]],3,FALSE)</f>
        <v>42489</v>
      </c>
      <c r="H248" s="1">
        <f>WEEKDAY(master[[#This Row],[activity_day]],2)</f>
        <v>5</v>
      </c>
      <c r="I248" s="9" t="str">
        <f>VLOOKUP(master[[#This Row],[log_id]],distinctLogId[[log_id]:[start_day]],5,FALSE)</f>
        <v>Friday</v>
      </c>
      <c r="J248">
        <f>VLOOKUP(master[[#This Row],[log_id]],distinctLogId[[log_id]:[day_num]],4,FALSE)</f>
        <v>6</v>
      </c>
      <c r="K248">
        <f>VLOOKUP(master[[#This Row],[log_id]],distinctLogId[[log_id]:[hrs_sleep]],10,FALSE)</f>
        <v>8.35</v>
      </c>
      <c r="L248" s="8">
        <f>VLOOKUP(master[[#This Row],[log_id]],distinctLogId[[log_id]:[percent_value1]],12,FALSE)</f>
        <v>0.95608782435129724</v>
      </c>
      <c r="M248" s="8">
        <f>VLOOKUP(master[[#This Row],[log_id]],distinctLogId[[log_id]:[percent_value2]],13,FALSE)</f>
        <v>4.3912175648702589E-2</v>
      </c>
      <c r="N248" s="8">
        <f>VLOOKUP(master[[#This Row],[log_id]],distinctLogId[[log_id]:[percent_value3]],14,FALSE)</f>
        <v>0</v>
      </c>
      <c r="S248" t="b">
        <f>VLOOKUP(F248,distinctIds[[id]:[continuous_tracking]],8,FALSE)</f>
        <v>0</v>
      </c>
    </row>
    <row r="249" spans="1:20" x14ac:dyDescent="0.25">
      <c r="A249">
        <v>11543748793</v>
      </c>
      <c r="D249">
        <v>11543748793</v>
      </c>
      <c r="E249">
        <f>VLOOKUP(master[[#This Row],[distinct logIds]],distinctLogId[log_id],1,FALSE)</f>
        <v>11543748793</v>
      </c>
      <c r="F249">
        <f>VLOOKUP(master[[#This Row],[log_id]],distinctLogId[[log_id]:[id]],2,FALSE)</f>
        <v>4702921684</v>
      </c>
      <c r="G249" s="2">
        <f>VLOOKUP(master[[#This Row],[log_id]],distinctLogId[[log_id]:[activity_day]],3,FALSE)</f>
        <v>42492</v>
      </c>
      <c r="H249" s="1">
        <f>WEEKDAY(master[[#This Row],[activity_day]],2)</f>
        <v>1</v>
      </c>
      <c r="I249" s="9" t="str">
        <f>VLOOKUP(master[[#This Row],[log_id]],distinctLogId[[log_id]:[start_day]],5,FALSE)</f>
        <v>Monday</v>
      </c>
      <c r="J249">
        <f>VLOOKUP(master[[#This Row],[log_id]],distinctLogId[[log_id]:[day_num]],4,FALSE)</f>
        <v>2</v>
      </c>
      <c r="K249">
        <f>VLOOKUP(master[[#This Row],[log_id]],distinctLogId[[log_id]:[hrs_sleep]],10,FALSE)</f>
        <v>6.2166666666666668</v>
      </c>
      <c r="L249" s="8">
        <f>VLOOKUP(master[[#This Row],[log_id]],distinctLogId[[log_id]:[percent_value1]],12,FALSE)</f>
        <v>0.87667560321715821</v>
      </c>
      <c r="M249" s="8">
        <f>VLOOKUP(master[[#This Row],[log_id]],distinctLogId[[log_id]:[percent_value2]],13,FALSE)</f>
        <v>0.10723860589812333</v>
      </c>
      <c r="N249" s="8">
        <f>VLOOKUP(master[[#This Row],[log_id]],distinctLogId[[log_id]:[percent_value3]],14,FALSE)</f>
        <v>0.06</v>
      </c>
      <c r="S249" t="b">
        <f>VLOOKUP(F249,distinctIds[[id]:[continuous_tracking]],8,FALSE)</f>
        <v>0</v>
      </c>
    </row>
    <row r="250" spans="1:20" x14ac:dyDescent="0.25">
      <c r="A250">
        <v>11554093366</v>
      </c>
      <c r="D250">
        <v>11554093366</v>
      </c>
      <c r="E250">
        <f>VLOOKUP(master[[#This Row],[distinct logIds]],distinctLogId[log_id],1,FALSE)</f>
        <v>11554093366</v>
      </c>
      <c r="F250">
        <f>VLOOKUP(master[[#This Row],[log_id]],distinctLogId[[log_id]:[id]],2,FALSE)</f>
        <v>4702921684</v>
      </c>
      <c r="G250" s="2">
        <f>VLOOKUP(master[[#This Row],[log_id]],distinctLogId[[log_id]:[activity_day]],3,FALSE)</f>
        <v>42493</v>
      </c>
      <c r="H250" s="1">
        <f>WEEKDAY(master[[#This Row],[activity_day]],2)</f>
        <v>2</v>
      </c>
      <c r="I250" s="9" t="str">
        <f>VLOOKUP(master[[#This Row],[log_id]],distinctLogId[[log_id]:[start_day]],5,FALSE)</f>
        <v>Tuesday</v>
      </c>
      <c r="J250">
        <f>VLOOKUP(master[[#This Row],[log_id]],distinctLogId[[log_id]:[day_num]],4,FALSE)</f>
        <v>3</v>
      </c>
      <c r="K250">
        <f>VLOOKUP(master[[#This Row],[log_id]],distinctLogId[[log_id]:[hrs_sleep]],10,FALSE)</f>
        <v>7.2333333333333334</v>
      </c>
      <c r="L250" s="8">
        <f>VLOOKUP(master[[#This Row],[log_id]],distinctLogId[[log_id]:[percent_value1]],12,FALSE)</f>
        <v>0.94930875576036866</v>
      </c>
      <c r="M250" s="8">
        <f>VLOOKUP(master[[#This Row],[log_id]],distinctLogId[[log_id]:[percent_value2]],13,FALSE)</f>
        <v>4.6082949308755762E-2</v>
      </c>
      <c r="N250" s="8">
        <f>VLOOKUP(master[[#This Row],[log_id]],distinctLogId[[log_id]:[percent_value3]],14,FALSE)</f>
        <v>0.02</v>
      </c>
      <c r="S250" t="b">
        <f>VLOOKUP(F250,distinctIds[[id]:[continuous_tracking]],8,FALSE)</f>
        <v>0</v>
      </c>
    </row>
    <row r="251" spans="1:20" x14ac:dyDescent="0.25">
      <c r="A251">
        <v>11562534134</v>
      </c>
      <c r="D251">
        <v>11562534134</v>
      </c>
      <c r="E251">
        <f>VLOOKUP(master[[#This Row],[distinct logIds]],distinctLogId[log_id],1,FALSE)</f>
        <v>11562534134</v>
      </c>
      <c r="F251">
        <f>VLOOKUP(master[[#This Row],[log_id]],distinctLogId[[log_id]:[id]],2,FALSE)</f>
        <v>4702921684</v>
      </c>
      <c r="G251" s="2">
        <f>VLOOKUP(master[[#This Row],[log_id]],distinctLogId[[log_id]:[activity_day]],3,FALSE)</f>
        <v>42494</v>
      </c>
      <c r="H251" s="1">
        <f>WEEKDAY(master[[#This Row],[activity_day]],2)</f>
        <v>3</v>
      </c>
      <c r="I251" s="9" t="str">
        <f>VLOOKUP(master[[#This Row],[log_id]],distinctLogId[[log_id]:[start_day]],5,FALSE)</f>
        <v>Wednesday</v>
      </c>
      <c r="J251">
        <f>VLOOKUP(master[[#This Row],[log_id]],distinctLogId[[log_id]:[day_num]],4,FALSE)</f>
        <v>4</v>
      </c>
      <c r="K251">
        <f>VLOOKUP(master[[#This Row],[log_id]],distinctLogId[[log_id]:[hrs_sleep]],10,FALSE)</f>
        <v>7.1333333333333337</v>
      </c>
      <c r="L251" s="8">
        <f>VLOOKUP(master[[#This Row],[log_id]],distinctLogId[[log_id]:[percent_value1]],12,FALSE)</f>
        <v>0.96728971962616828</v>
      </c>
      <c r="M251" s="8">
        <f>VLOOKUP(master[[#This Row],[log_id]],distinctLogId[[log_id]:[percent_value2]],13,FALSE)</f>
        <v>2.5700934579439252E-2</v>
      </c>
      <c r="N251" s="8">
        <f>VLOOKUP(master[[#This Row],[log_id]],distinctLogId[[log_id]:[percent_value3]],14,FALSE)</f>
        <v>0.03</v>
      </c>
      <c r="S251" t="b">
        <f>VLOOKUP(F251,distinctIds[[id]:[continuous_tracking]],8,FALSE)</f>
        <v>0</v>
      </c>
    </row>
    <row r="252" spans="1:20" x14ac:dyDescent="0.25">
      <c r="A252">
        <v>11566566371</v>
      </c>
      <c r="D252">
        <v>11566566371</v>
      </c>
      <c r="E252">
        <f>VLOOKUP(master[[#This Row],[distinct logIds]],distinctLogId[log_id],1,FALSE)</f>
        <v>11566566371</v>
      </c>
      <c r="F252">
        <f>VLOOKUP(master[[#This Row],[log_id]],distinctLogId[[log_id]:[id]],2,FALSE)</f>
        <v>4702921684</v>
      </c>
      <c r="G252" s="2">
        <f>VLOOKUP(master[[#This Row],[log_id]],distinctLogId[[log_id]:[activity_day]],3,FALSE)</f>
        <v>42495</v>
      </c>
      <c r="H252" s="1">
        <f>WEEKDAY(master[[#This Row],[activity_day]],2)</f>
        <v>4</v>
      </c>
      <c r="I252" s="9" t="str">
        <f>VLOOKUP(master[[#This Row],[log_id]],distinctLogId[[log_id]:[start_day]],5,FALSE)</f>
        <v>Thursday</v>
      </c>
      <c r="J252">
        <f>VLOOKUP(master[[#This Row],[log_id]],distinctLogId[[log_id]:[day_num]],4,FALSE)</f>
        <v>5</v>
      </c>
      <c r="K252">
        <f>VLOOKUP(master[[#This Row],[log_id]],distinctLogId[[log_id]:[hrs_sleep]],10,FALSE)</f>
        <v>7.4833333333333334</v>
      </c>
      <c r="L252" s="8">
        <f>VLOOKUP(master[[#This Row],[log_id]],distinctLogId[[log_id]:[percent_value1]],12,FALSE)</f>
        <v>0.89977728285077951</v>
      </c>
      <c r="M252" s="8">
        <f>VLOOKUP(master[[#This Row],[log_id]],distinctLogId[[log_id]:[percent_value2]],13,FALSE)</f>
        <v>8.6859688195991089E-2</v>
      </c>
      <c r="N252" s="8">
        <f>VLOOKUP(master[[#This Row],[log_id]],distinctLogId[[log_id]:[percent_value3]],14,FALSE)</f>
        <v>0.06</v>
      </c>
      <c r="S252" t="b">
        <f>VLOOKUP(F252,distinctIds[[id]:[continuous_tracking]],8,FALSE)</f>
        <v>0</v>
      </c>
    </row>
    <row r="253" spans="1:20" x14ac:dyDescent="0.25">
      <c r="A253">
        <v>11573168523</v>
      </c>
      <c r="D253">
        <v>11573168523</v>
      </c>
      <c r="E253">
        <f>VLOOKUP(master[[#This Row],[distinct logIds]],distinctLogId[log_id],1,FALSE)</f>
        <v>11573168523</v>
      </c>
      <c r="F253">
        <f>VLOOKUP(master[[#This Row],[log_id]],distinctLogId[[log_id]:[id]],2,FALSE)</f>
        <v>4702921684</v>
      </c>
      <c r="G253" s="2">
        <f>VLOOKUP(master[[#This Row],[log_id]],distinctLogId[[log_id]:[activity_day]],3,FALSE)</f>
        <v>42496</v>
      </c>
      <c r="H253" s="1">
        <f>WEEKDAY(master[[#This Row],[activity_day]],2)</f>
        <v>5</v>
      </c>
      <c r="I253" s="9" t="str">
        <f>VLOOKUP(master[[#This Row],[log_id]],distinctLogId[[log_id]:[start_day]],5,FALSE)</f>
        <v>Friday</v>
      </c>
      <c r="J253">
        <f>VLOOKUP(master[[#This Row],[log_id]],distinctLogId[[log_id]:[day_num]],4,FALSE)</f>
        <v>6</v>
      </c>
      <c r="K253">
        <f>VLOOKUP(master[[#This Row],[log_id]],distinctLogId[[log_id]:[hrs_sleep]],10,FALSE)</f>
        <v>18.100000000000001</v>
      </c>
      <c r="L253" s="8">
        <f>VLOOKUP(master[[#This Row],[log_id]],distinctLogId[[log_id]:[percent_value1]],12,FALSE)</f>
        <v>0.95764272559852681</v>
      </c>
      <c r="M253" s="8">
        <f>VLOOKUP(master[[#This Row],[log_id]],distinctLogId[[log_id]:[percent_value2]],13,FALSE)</f>
        <v>3.8674033149171269E-2</v>
      </c>
      <c r="N253" s="8">
        <f>VLOOKUP(master[[#This Row],[log_id]],distinctLogId[[log_id]:[percent_value3]],14,FALSE)</f>
        <v>0.04</v>
      </c>
      <c r="S253" t="b">
        <f>VLOOKUP(F253,distinctIds[[id]:[continuous_tracking]],8,FALSE)</f>
        <v>0</v>
      </c>
    </row>
    <row r="254" spans="1:20" x14ac:dyDescent="0.25">
      <c r="A254">
        <v>11588643054</v>
      </c>
      <c r="D254">
        <v>11588643054</v>
      </c>
      <c r="E254">
        <f>VLOOKUP(master[[#This Row],[distinct logIds]],distinctLogId[log_id],1,FALSE)</f>
        <v>11588643054</v>
      </c>
      <c r="F254">
        <f>VLOOKUP(master[[#This Row],[log_id]],distinctLogId[[log_id]:[id]],2,FALSE)</f>
        <v>4702921684</v>
      </c>
      <c r="G254" s="2">
        <f>VLOOKUP(master[[#This Row],[log_id]],distinctLogId[[log_id]:[activity_day]],3,FALSE)</f>
        <v>42498</v>
      </c>
      <c r="H254" s="1">
        <f>WEEKDAY(master[[#This Row],[activity_day]],2)</f>
        <v>7</v>
      </c>
      <c r="I254" s="9" t="str">
        <f>VLOOKUP(master[[#This Row],[log_id]],distinctLogId[[log_id]:[start_day]],5,FALSE)</f>
        <v>Sunday</v>
      </c>
      <c r="J254">
        <f>VLOOKUP(master[[#This Row],[log_id]],distinctLogId[[log_id]:[day_num]],4,FALSE)</f>
        <v>1</v>
      </c>
      <c r="K254">
        <f>VLOOKUP(master[[#This Row],[log_id]],distinctLogId[[log_id]:[hrs_sleep]],10,FALSE)</f>
        <v>7.6333333333333337</v>
      </c>
      <c r="L254" s="8">
        <f>VLOOKUP(master[[#This Row],[log_id]],distinctLogId[[log_id]:[percent_value1]],12,FALSE)</f>
        <v>0.94978165938864645</v>
      </c>
      <c r="M254" s="8">
        <f>VLOOKUP(master[[#This Row],[log_id]],distinctLogId[[log_id]:[percent_value2]],13,FALSE)</f>
        <v>4.8034934497816595E-2</v>
      </c>
      <c r="N254" s="8">
        <f>VLOOKUP(master[[#This Row],[log_id]],distinctLogId[[log_id]:[percent_value3]],14,FALSE)</f>
        <v>0.01</v>
      </c>
      <c r="S254" t="b">
        <f>VLOOKUP(F254,distinctIds[[id]:[continuous_tracking]],8,FALSE)</f>
        <v>0</v>
      </c>
    </row>
    <row r="255" spans="1:20" x14ac:dyDescent="0.25">
      <c r="A255">
        <v>11598134524</v>
      </c>
      <c r="D255">
        <v>11598134524</v>
      </c>
      <c r="E255">
        <f>VLOOKUP(master[[#This Row],[distinct logIds]],distinctLogId[log_id],1,FALSE)</f>
        <v>11598134524</v>
      </c>
      <c r="F255">
        <f>VLOOKUP(master[[#This Row],[log_id]],distinctLogId[[log_id]:[id]],2,FALSE)</f>
        <v>4702921684</v>
      </c>
      <c r="G255" s="2">
        <f>VLOOKUP(master[[#This Row],[log_id]],distinctLogId[[log_id]:[activity_day]],3,FALSE)</f>
        <v>42499</v>
      </c>
      <c r="H255" s="1">
        <f>WEEKDAY(master[[#This Row],[activity_day]],2)</f>
        <v>1</v>
      </c>
      <c r="I255" s="9" t="str">
        <f>VLOOKUP(master[[#This Row],[log_id]],distinctLogId[[log_id]:[start_day]],5,FALSE)</f>
        <v>Monday</v>
      </c>
      <c r="J255">
        <f>VLOOKUP(master[[#This Row],[log_id]],distinctLogId[[log_id]:[day_num]],4,FALSE)</f>
        <v>2</v>
      </c>
      <c r="K255">
        <f>VLOOKUP(master[[#This Row],[log_id]],distinctLogId[[log_id]:[hrs_sleep]],10,FALSE)</f>
        <v>7.1833333333333336</v>
      </c>
      <c r="L255" s="8">
        <f>VLOOKUP(master[[#This Row],[log_id]],distinctLogId[[log_id]:[percent_value1]],12,FALSE)</f>
        <v>0.96519721577726203</v>
      </c>
      <c r="M255" s="8">
        <f>VLOOKUP(master[[#This Row],[log_id]],distinctLogId[[log_id]:[percent_value2]],13,FALSE)</f>
        <v>3.4802784222737818E-2</v>
      </c>
      <c r="N255" s="8">
        <f>VLOOKUP(master[[#This Row],[log_id]],distinctLogId[[log_id]:[percent_value3]],14,FALSE)</f>
        <v>0</v>
      </c>
      <c r="S255" t="b">
        <f>VLOOKUP(F255,distinctIds[[id]:[continuous_tracking]],8,FALSE)</f>
        <v>0</v>
      </c>
    </row>
    <row r="256" spans="1:20" x14ac:dyDescent="0.25">
      <c r="A256">
        <v>11606986410</v>
      </c>
      <c r="D256">
        <v>11606986410</v>
      </c>
      <c r="E256">
        <f>VLOOKUP(master[[#This Row],[distinct logIds]],distinctLogId[log_id],1,FALSE)</f>
        <v>11606986410</v>
      </c>
      <c r="F256">
        <f>VLOOKUP(master[[#This Row],[log_id]],distinctLogId[[log_id]:[id]],2,FALSE)</f>
        <v>4702921684</v>
      </c>
      <c r="G256" s="2">
        <f>VLOOKUP(master[[#This Row],[log_id]],distinctLogId[[log_id]:[activity_day]],3,FALSE)</f>
        <v>42500</v>
      </c>
      <c r="H256" s="1">
        <f>WEEKDAY(master[[#This Row],[activity_day]],2)</f>
        <v>2</v>
      </c>
      <c r="I256" s="9" t="str">
        <f>VLOOKUP(master[[#This Row],[log_id]],distinctLogId[[log_id]:[start_day]],5,FALSE)</f>
        <v>Tuesday</v>
      </c>
      <c r="J256">
        <f>VLOOKUP(master[[#This Row],[log_id]],distinctLogId[[log_id]:[day_num]],4,FALSE)</f>
        <v>3</v>
      </c>
      <c r="K256">
        <f>VLOOKUP(master[[#This Row],[log_id]],distinctLogId[[log_id]:[hrs_sleep]],10,FALSE)</f>
        <v>6.1</v>
      </c>
      <c r="L256" s="8">
        <f>VLOOKUP(master[[#This Row],[log_id]],distinctLogId[[log_id]:[percent_value1]],12,FALSE)</f>
        <v>0.96721311475409821</v>
      </c>
      <c r="M256" s="8">
        <f>VLOOKUP(master[[#This Row],[log_id]],distinctLogId[[log_id]:[percent_value2]],13,FALSE)</f>
        <v>2.185792349726776E-2</v>
      </c>
      <c r="N256" s="8">
        <f>VLOOKUP(master[[#This Row],[log_id]],distinctLogId[[log_id]:[percent_value3]],14,FALSE)</f>
        <v>0.04</v>
      </c>
      <c r="S256" t="b">
        <f>VLOOKUP(F256,distinctIds[[id]:[continuous_tracking]],8,FALSE)</f>
        <v>0</v>
      </c>
    </row>
    <row r="257" spans="1:20" x14ac:dyDescent="0.25">
      <c r="A257">
        <v>11615068469</v>
      </c>
      <c r="D257">
        <v>11615068469</v>
      </c>
      <c r="E257">
        <f>VLOOKUP(master[[#This Row],[distinct logIds]],distinctLogId[log_id],1,FALSE)</f>
        <v>11615068469</v>
      </c>
      <c r="F257">
        <f>VLOOKUP(master[[#This Row],[log_id]],distinctLogId[[log_id]:[id]],2,FALSE)</f>
        <v>4702921684</v>
      </c>
      <c r="G257" s="2">
        <f>VLOOKUP(master[[#This Row],[log_id]],distinctLogId[[log_id]:[activity_day]],3,FALSE)</f>
        <v>42501</v>
      </c>
      <c r="H257" s="1">
        <f>WEEKDAY(master[[#This Row],[activity_day]],2)</f>
        <v>3</v>
      </c>
      <c r="I257" s="9" t="str">
        <f>VLOOKUP(master[[#This Row],[log_id]],distinctLogId[[log_id]:[start_day]],5,FALSE)</f>
        <v>Wednesday</v>
      </c>
      <c r="J257">
        <f>VLOOKUP(master[[#This Row],[log_id]],distinctLogId[[log_id]:[day_num]],4,FALSE)</f>
        <v>4</v>
      </c>
      <c r="K257">
        <f>VLOOKUP(master[[#This Row],[log_id]],distinctLogId[[log_id]:[hrs_sleep]],10,FALSE)</f>
        <v>7.3666666666666663</v>
      </c>
      <c r="L257" s="8">
        <f>VLOOKUP(master[[#This Row],[log_id]],distinctLogId[[log_id]:[percent_value1]],12,FALSE)</f>
        <v>0.91402714932126683</v>
      </c>
      <c r="M257" s="8">
        <f>VLOOKUP(master[[#This Row],[log_id]],distinctLogId[[log_id]:[percent_value2]],13,FALSE)</f>
        <v>8.1447963800904979E-2</v>
      </c>
      <c r="N257" s="8">
        <f>VLOOKUP(master[[#This Row],[log_id]],distinctLogId[[log_id]:[percent_value3]],14,FALSE)</f>
        <v>0.02</v>
      </c>
      <c r="S257" t="b">
        <f>VLOOKUP(F257,distinctIds[[id]:[continuous_tracking]],8,FALSE)</f>
        <v>0</v>
      </c>
    </row>
    <row r="258" spans="1:20" x14ac:dyDescent="0.25">
      <c r="A258">
        <v>11372227280</v>
      </c>
      <c r="D258">
        <v>11372227280</v>
      </c>
      <c r="E258">
        <f>VLOOKUP(master[[#This Row],[distinct logIds]],distinctLogId[log_id],1,FALSE)</f>
        <v>11372227280</v>
      </c>
      <c r="F258">
        <f>VLOOKUP(master[[#This Row],[log_id]],distinctLogId[[log_id]:[id]],2,FALSE)</f>
        <v>5553957443</v>
      </c>
      <c r="G258" s="2">
        <f>VLOOKUP(master[[#This Row],[log_id]],distinctLogId[[log_id]:[activity_day]],3,FALSE)</f>
        <v>42471</v>
      </c>
      <c r="H258" s="1">
        <f>WEEKDAY(master[[#This Row],[activity_day]],2)</f>
        <v>1</v>
      </c>
      <c r="I258" s="9" t="str">
        <f>VLOOKUP(master[[#This Row],[log_id]],distinctLogId[[log_id]:[start_day]],5,FALSE)</f>
        <v>Monday</v>
      </c>
      <c r="J258">
        <f>VLOOKUP(master[[#This Row],[log_id]],distinctLogId[[log_id]:[day_num]],4,FALSE)</f>
        <v>2</v>
      </c>
      <c r="K258">
        <f>VLOOKUP(master[[#This Row],[log_id]],distinctLogId[[log_id]:[hrs_sleep]],10,FALSE)</f>
        <v>7.7333333333333334</v>
      </c>
      <c r="L258" s="8">
        <f>VLOOKUP(master[[#This Row],[log_id]],distinctLogId[[log_id]:[percent_value1]],12,FALSE)</f>
        <v>0.95043103448275867</v>
      </c>
      <c r="M258" s="8">
        <f>VLOOKUP(master[[#This Row],[log_id]],distinctLogId[[log_id]:[percent_value2]],13,FALSE)</f>
        <v>4.3103448275862072E-2</v>
      </c>
      <c r="N258" s="8">
        <f>VLOOKUP(master[[#This Row],[log_id]],distinctLogId[[log_id]:[percent_value3]],14,FALSE)</f>
        <v>0.03</v>
      </c>
      <c r="O258">
        <f>VLOOKUP(F258,distinctIds[[id]:[range_trackingDays]],4,FALSE)</f>
        <v>31</v>
      </c>
      <c r="P258">
        <f>COUNTIFS(master[id],master[[#This Row],[id]],master[new_day_num],"&lt;6")</f>
        <v>24</v>
      </c>
      <c r="Q258">
        <f>COUNTIFS(master[id],master[[#This Row],[id]],master[new_day_num],"&gt;5")</f>
        <v>14</v>
      </c>
      <c r="R258">
        <f>COUNTIF(master[id],master[[#This Row],[id]])</f>
        <v>38</v>
      </c>
      <c r="S258" t="b">
        <f>VLOOKUP(F258,distinctIds[[id]:[continuous_tracking]],8,FALSE)</f>
        <v>1</v>
      </c>
      <c r="T258">
        <f>COUNTIFS(F:F,master[[#This Row],[id]],master!I:I,master[[#This Row],[start_day]])</f>
        <v>6</v>
      </c>
    </row>
    <row r="259" spans="1:20" x14ac:dyDescent="0.25">
      <c r="A259">
        <v>11393617328</v>
      </c>
      <c r="D259">
        <v>11393617328</v>
      </c>
      <c r="E259">
        <f>VLOOKUP(master[[#This Row],[distinct logIds]],distinctLogId[log_id],1,FALSE)</f>
        <v>11393617328</v>
      </c>
      <c r="F259">
        <f>VLOOKUP(master[[#This Row],[log_id]],distinctLogId[[log_id]:[id]],2,FALSE)</f>
        <v>5553957443</v>
      </c>
      <c r="G259" s="2">
        <f>VLOOKUP(master[[#This Row],[log_id]],distinctLogId[[log_id]:[activity_day]],3,FALSE)</f>
        <v>42473</v>
      </c>
      <c r="H259" s="1">
        <f>WEEKDAY(master[[#This Row],[activity_day]],2)</f>
        <v>3</v>
      </c>
      <c r="I259" s="9" t="str">
        <f>VLOOKUP(master[[#This Row],[log_id]],distinctLogId[[log_id]:[start_day]],5,FALSE)</f>
        <v>Wednesday</v>
      </c>
      <c r="J259">
        <f>VLOOKUP(master[[#This Row],[log_id]],distinctLogId[[log_id]:[day_num]],4,FALSE)</f>
        <v>4</v>
      </c>
      <c r="K259">
        <f>VLOOKUP(master[[#This Row],[log_id]],distinctLogId[[log_id]:[hrs_sleep]],10,FALSE)</f>
        <v>7.0666666666666664</v>
      </c>
      <c r="L259" s="8">
        <f>VLOOKUP(master[[#This Row],[log_id]],distinctLogId[[log_id]:[percent_value1]],12,FALSE)</f>
        <v>0.93632075471698117</v>
      </c>
      <c r="M259" s="8">
        <f>VLOOKUP(master[[#This Row],[log_id]],distinctLogId[[log_id]:[percent_value2]],13,FALSE)</f>
        <v>5.4245283018867926E-2</v>
      </c>
      <c r="N259" s="8">
        <f>VLOOKUP(master[[#This Row],[log_id]],distinctLogId[[log_id]:[percent_value3]],14,FALSE)</f>
        <v>0.04</v>
      </c>
      <c r="S259" t="b">
        <f>VLOOKUP(F259,distinctIds[[id]:[continuous_tracking]],8,FALSE)</f>
        <v>1</v>
      </c>
      <c r="T259">
        <f>COUNTIFS(F:F,master[[#This Row],[id]],master!I:I,master[[#This Row],[start_day]])</f>
        <v>9</v>
      </c>
    </row>
    <row r="260" spans="1:20" x14ac:dyDescent="0.25">
      <c r="A260">
        <v>11393617329</v>
      </c>
      <c r="D260">
        <v>11393617329</v>
      </c>
      <c r="E260">
        <f>VLOOKUP(master[[#This Row],[distinct logIds]],distinctLogId[log_id],1,FALSE)</f>
        <v>11393617329</v>
      </c>
      <c r="F260">
        <f>VLOOKUP(master[[#This Row],[log_id]],distinctLogId[[log_id]:[id]],2,FALSE)</f>
        <v>5553957443</v>
      </c>
      <c r="G260" s="2">
        <f>VLOOKUP(master[[#This Row],[log_id]],distinctLogId[[log_id]:[activity_day]],3,FALSE)</f>
        <v>42473</v>
      </c>
      <c r="H260" s="1">
        <f>WEEKDAY(master[[#This Row],[activity_day]],2)</f>
        <v>3</v>
      </c>
      <c r="I260" s="9" t="str">
        <f>VLOOKUP(master[[#This Row],[log_id]],distinctLogId[[log_id]:[start_day]],5,FALSE)</f>
        <v>Wednesday</v>
      </c>
      <c r="J260">
        <f>VLOOKUP(master[[#This Row],[log_id]],distinctLogId[[log_id]:[day_num]],4,FALSE)</f>
        <v>4</v>
      </c>
      <c r="K260">
        <f>VLOOKUP(master[[#This Row],[log_id]],distinctLogId[[log_id]:[hrs_sleep]],10,FALSE)</f>
        <v>1.0666666666666667</v>
      </c>
      <c r="L260" s="8">
        <f>VLOOKUP(master[[#This Row],[log_id]],distinctLogId[[log_id]:[percent_value1]],12,FALSE)</f>
        <v>0.90625</v>
      </c>
      <c r="M260" s="8">
        <f>VLOOKUP(master[[#This Row],[log_id]],distinctLogId[[log_id]:[percent_value2]],13,FALSE)</f>
        <v>7.8125E-2</v>
      </c>
      <c r="N260" s="8">
        <f>VLOOKUP(master[[#This Row],[log_id]],distinctLogId[[log_id]:[percent_value3]],14,FALSE)</f>
        <v>0.01</v>
      </c>
      <c r="S260" t="b">
        <f>VLOOKUP(F260,distinctIds[[id]:[continuous_tracking]],8,FALSE)</f>
        <v>1</v>
      </c>
    </row>
    <row r="261" spans="1:20" x14ac:dyDescent="0.25">
      <c r="A261">
        <v>11393617330</v>
      </c>
      <c r="D261">
        <v>11393617330</v>
      </c>
      <c r="E261">
        <f>VLOOKUP(master[[#This Row],[distinct logIds]],distinctLogId[log_id],1,FALSE)</f>
        <v>11393617330</v>
      </c>
      <c r="F261">
        <f>VLOOKUP(master[[#This Row],[log_id]],distinctLogId[[log_id]:[id]],2,FALSE)</f>
        <v>5553957443</v>
      </c>
      <c r="G261" s="2">
        <f>VLOOKUP(master[[#This Row],[log_id]],distinctLogId[[log_id]:[activity_day]],3,FALSE)</f>
        <v>42473</v>
      </c>
      <c r="H261" s="1">
        <f>WEEKDAY(master[[#This Row],[activity_day]],2)</f>
        <v>3</v>
      </c>
      <c r="I261" s="9" t="str">
        <f>VLOOKUP(master[[#This Row],[log_id]],distinctLogId[[log_id]:[start_day]],5,FALSE)</f>
        <v>Wednesday</v>
      </c>
      <c r="J261">
        <f>VLOOKUP(master[[#This Row],[log_id]],distinctLogId[[log_id]:[day_num]],4,FALSE)</f>
        <v>4</v>
      </c>
      <c r="K261">
        <f>VLOOKUP(master[[#This Row],[log_id]],distinctLogId[[log_id]:[hrs_sleep]],10,FALSE)</f>
        <v>6.9666666666666668</v>
      </c>
      <c r="L261" s="8">
        <f>VLOOKUP(master[[#This Row],[log_id]],distinctLogId[[log_id]:[percent_value1]],12,FALSE)</f>
        <v>0.85406698564593297</v>
      </c>
      <c r="M261" s="8">
        <f>VLOOKUP(master[[#This Row],[log_id]],distinctLogId[[log_id]:[percent_value2]],13,FALSE)</f>
        <v>0.13875598086124402</v>
      </c>
      <c r="N261" s="8">
        <f>VLOOKUP(master[[#This Row],[log_id]],distinctLogId[[log_id]:[percent_value3]],14,FALSE)</f>
        <v>0.03</v>
      </c>
      <c r="S261" t="b">
        <f>VLOOKUP(F261,distinctIds[[id]:[continuous_tracking]],8,FALSE)</f>
        <v>1</v>
      </c>
    </row>
    <row r="262" spans="1:20" x14ac:dyDescent="0.25">
      <c r="A262">
        <v>11402087310</v>
      </c>
      <c r="D262">
        <v>11402087310</v>
      </c>
      <c r="E262">
        <f>VLOOKUP(master[[#This Row],[distinct logIds]],distinctLogId[log_id],1,FALSE)</f>
        <v>11402087310</v>
      </c>
      <c r="F262">
        <f>VLOOKUP(master[[#This Row],[log_id]],distinctLogId[[log_id]:[id]],2,FALSE)</f>
        <v>5553957443</v>
      </c>
      <c r="G262" s="2">
        <f>VLOOKUP(master[[#This Row],[log_id]],distinctLogId[[log_id]:[activity_day]],3,FALSE)</f>
        <v>42474</v>
      </c>
      <c r="H262" s="1">
        <f>WEEKDAY(master[[#This Row],[activity_day]],2)</f>
        <v>4</v>
      </c>
      <c r="I262" s="9" t="str">
        <f>VLOOKUP(master[[#This Row],[log_id]],distinctLogId[[log_id]:[start_day]],5,FALSE)</f>
        <v>Thursday</v>
      </c>
      <c r="J262">
        <f>VLOOKUP(master[[#This Row],[log_id]],distinctLogId[[log_id]:[day_num]],4,FALSE)</f>
        <v>5</v>
      </c>
      <c r="K262">
        <f>VLOOKUP(master[[#This Row],[log_id]],distinctLogId[[log_id]:[hrs_sleep]],10,FALSE)</f>
        <v>6.8166666666666664</v>
      </c>
      <c r="L262" s="8">
        <f>VLOOKUP(master[[#This Row],[log_id]],distinctLogId[[log_id]:[percent_value1]],12,FALSE)</f>
        <v>0.92176039119804398</v>
      </c>
      <c r="M262" s="8">
        <f>VLOOKUP(master[[#This Row],[log_id]],distinctLogId[[log_id]:[percent_value2]],13,FALSE)</f>
        <v>7.090464547677261E-2</v>
      </c>
      <c r="N262" s="8">
        <f>VLOOKUP(master[[#This Row],[log_id]],distinctLogId[[log_id]:[percent_value3]],14,FALSE)</f>
        <v>0.03</v>
      </c>
      <c r="S262" t="b">
        <f>VLOOKUP(F262,distinctIds[[id]:[continuous_tracking]],8,FALSE)</f>
        <v>1</v>
      </c>
      <c r="T262">
        <f>COUNTIFS(F:F,master[[#This Row],[id]],master!I:I,master[[#This Row],[start_day]])</f>
        <v>4</v>
      </c>
    </row>
    <row r="263" spans="1:20" x14ac:dyDescent="0.25">
      <c r="A263">
        <v>11427859713</v>
      </c>
      <c r="D263">
        <v>11427859713</v>
      </c>
      <c r="E263">
        <f>VLOOKUP(master[[#This Row],[distinct logIds]],distinctLogId[log_id],1,FALSE)</f>
        <v>11427859713</v>
      </c>
      <c r="F263">
        <f>VLOOKUP(master[[#This Row],[log_id]],distinctLogId[[log_id]:[id]],2,FALSE)</f>
        <v>5553957443</v>
      </c>
      <c r="G263" s="2">
        <f>VLOOKUP(master[[#This Row],[log_id]],distinctLogId[[log_id]:[activity_day]],3,FALSE)</f>
        <v>42475</v>
      </c>
      <c r="H263" s="1">
        <f>WEEKDAY(master[[#This Row],[activity_day]],2)</f>
        <v>5</v>
      </c>
      <c r="I263" s="9" t="str">
        <f>VLOOKUP(master[[#This Row],[log_id]],distinctLogId[[log_id]:[start_day]],5,FALSE)</f>
        <v>Friday</v>
      </c>
      <c r="J263">
        <f>VLOOKUP(master[[#This Row],[log_id]],distinctLogId[[log_id]:[day_num]],4,FALSE)</f>
        <v>6</v>
      </c>
      <c r="K263">
        <f>VLOOKUP(master[[#This Row],[log_id]],distinctLogId[[log_id]:[hrs_sleep]],10,FALSE)</f>
        <v>10.25</v>
      </c>
      <c r="L263" s="8">
        <f>VLOOKUP(master[[#This Row],[log_id]],distinctLogId[[log_id]:[percent_value1]],12,FALSE)</f>
        <v>0.94796747967479678</v>
      </c>
      <c r="M263" s="8">
        <f>VLOOKUP(master[[#This Row],[log_id]],distinctLogId[[log_id]:[percent_value2]],13,FALSE)</f>
        <v>5.0406504065040651E-2</v>
      </c>
      <c r="N263" s="8">
        <f>VLOOKUP(master[[#This Row],[log_id]],distinctLogId[[log_id]:[percent_value3]],14,FALSE)</f>
        <v>0.01</v>
      </c>
      <c r="S263" t="b">
        <f>VLOOKUP(F263,distinctIds[[id]:[continuous_tracking]],8,FALSE)</f>
        <v>1</v>
      </c>
      <c r="T263">
        <f>COUNTIFS(F:F,master[[#This Row],[id]],master!I:I,master[[#This Row],[start_day]])</f>
        <v>3</v>
      </c>
    </row>
    <row r="264" spans="1:20" x14ac:dyDescent="0.25">
      <c r="A264">
        <v>11427859714</v>
      </c>
      <c r="D264">
        <v>11427859714</v>
      </c>
      <c r="E264">
        <f>VLOOKUP(master[[#This Row],[distinct logIds]],distinctLogId[log_id],1,FALSE)</f>
        <v>11427859714</v>
      </c>
      <c r="F264">
        <f>VLOOKUP(master[[#This Row],[log_id]],distinctLogId[[log_id]:[id]],2,FALSE)</f>
        <v>5553957443</v>
      </c>
      <c r="G264" s="2">
        <f>VLOOKUP(master[[#This Row],[log_id]],distinctLogId[[log_id]:[activity_day]],3,FALSE)</f>
        <v>42476</v>
      </c>
      <c r="H264" s="1">
        <f>WEEKDAY(master[[#This Row],[activity_day]],2)</f>
        <v>6</v>
      </c>
      <c r="I264" s="9" t="str">
        <f>VLOOKUP(master[[#This Row],[log_id]],distinctLogId[[log_id]:[start_day]],5,FALSE)</f>
        <v>Saturday</v>
      </c>
      <c r="J264">
        <f>VLOOKUP(master[[#This Row],[log_id]],distinctLogId[[log_id]:[day_num]],4,FALSE)</f>
        <v>7</v>
      </c>
      <c r="K264">
        <f>VLOOKUP(master[[#This Row],[log_id]],distinctLogId[[log_id]:[hrs_sleep]],10,FALSE)</f>
        <v>1.1833333333333333</v>
      </c>
      <c r="L264" s="8">
        <f>VLOOKUP(master[[#This Row],[log_id]],distinctLogId[[log_id]:[percent_value1]],12,FALSE)</f>
        <v>0.95774647887323938</v>
      </c>
      <c r="M264" s="8">
        <f>VLOOKUP(master[[#This Row],[log_id]],distinctLogId[[log_id]:[percent_value2]],13,FALSE)</f>
        <v>4.2253521126760563E-2</v>
      </c>
      <c r="N264" s="8">
        <f>VLOOKUP(master[[#This Row],[log_id]],distinctLogId[[log_id]:[percent_value3]],14,FALSE)</f>
        <v>0</v>
      </c>
      <c r="S264" t="b">
        <f>VLOOKUP(F264,distinctIds[[id]:[continuous_tracking]],8,FALSE)</f>
        <v>1</v>
      </c>
      <c r="T264">
        <f>COUNTIFS(F:F,master[[#This Row],[id]],master!I:I,master[[#This Row],[start_day]])</f>
        <v>6</v>
      </c>
    </row>
    <row r="265" spans="1:20" x14ac:dyDescent="0.25">
      <c r="A265">
        <v>11427859715</v>
      </c>
      <c r="D265">
        <v>11427859715</v>
      </c>
      <c r="E265">
        <f>VLOOKUP(master[[#This Row],[distinct logIds]],distinctLogId[log_id],1,FALSE)</f>
        <v>11427859715</v>
      </c>
      <c r="F265">
        <f>VLOOKUP(master[[#This Row],[log_id]],distinctLogId[[log_id]:[id]],2,FALSE)</f>
        <v>5553957443</v>
      </c>
      <c r="G265" s="2">
        <f>VLOOKUP(master[[#This Row],[log_id]],distinctLogId[[log_id]:[activity_day]],3,FALSE)</f>
        <v>42477</v>
      </c>
      <c r="H265" s="1">
        <f>WEEKDAY(master[[#This Row],[activity_day]],2)</f>
        <v>7</v>
      </c>
      <c r="I265" s="9" t="str">
        <f>VLOOKUP(master[[#This Row],[log_id]],distinctLogId[[log_id]:[start_day]],5,FALSE)</f>
        <v>Sunday</v>
      </c>
      <c r="J265">
        <f>VLOOKUP(master[[#This Row],[log_id]],distinctLogId[[log_id]:[day_num]],4,FALSE)</f>
        <v>1</v>
      </c>
      <c r="K265">
        <f>VLOOKUP(master[[#This Row],[log_id]],distinctLogId[[log_id]:[hrs_sleep]],10,FALSE)</f>
        <v>6.7</v>
      </c>
      <c r="L265" s="8">
        <f>VLOOKUP(master[[#This Row],[log_id]],distinctLogId[[log_id]:[percent_value1]],12,FALSE)</f>
        <v>0.87064676616915426</v>
      </c>
      <c r="M265" s="8">
        <f>VLOOKUP(master[[#This Row],[log_id]],distinctLogId[[log_id]:[percent_value2]],13,FALSE)</f>
        <v>0.12686567164179105</v>
      </c>
      <c r="N265" s="8">
        <f>VLOOKUP(master[[#This Row],[log_id]],distinctLogId[[log_id]:[percent_value3]],14,FALSE)</f>
        <v>0.01</v>
      </c>
      <c r="S265" t="b">
        <f>VLOOKUP(F265,distinctIds[[id]:[continuous_tracking]],8,FALSE)</f>
        <v>1</v>
      </c>
      <c r="T265">
        <f>COUNTIFS(F:F,master[[#This Row],[id]],master!I:I,master[[#This Row],[start_day]])</f>
        <v>8</v>
      </c>
    </row>
    <row r="266" spans="1:20" x14ac:dyDescent="0.25">
      <c r="A266">
        <v>11427859716</v>
      </c>
      <c r="D266">
        <v>11427859716</v>
      </c>
      <c r="E266">
        <f>VLOOKUP(master[[#This Row],[distinct logIds]],distinctLogId[log_id],1,FALSE)</f>
        <v>11427859716</v>
      </c>
      <c r="F266">
        <f>VLOOKUP(master[[#This Row],[log_id]],distinctLogId[[log_id]:[id]],2,FALSE)</f>
        <v>5553957443</v>
      </c>
      <c r="G266" s="2">
        <f>VLOOKUP(master[[#This Row],[log_id]],distinctLogId[[log_id]:[activity_day]],3,FALSE)</f>
        <v>42477</v>
      </c>
      <c r="H266" s="1">
        <f>WEEKDAY(master[[#This Row],[activity_day]],2)</f>
        <v>7</v>
      </c>
      <c r="I266" s="9" t="str">
        <f>VLOOKUP(master[[#This Row],[log_id]],distinctLogId[[log_id]:[start_day]],5,FALSE)</f>
        <v>Sunday</v>
      </c>
      <c r="J266">
        <f>VLOOKUP(master[[#This Row],[log_id]],distinctLogId[[log_id]:[day_num]],4,FALSE)</f>
        <v>1</v>
      </c>
      <c r="K266">
        <f>VLOOKUP(master[[#This Row],[log_id]],distinctLogId[[log_id]:[hrs_sleep]],10,FALSE)</f>
        <v>7.5</v>
      </c>
      <c r="L266" s="8">
        <f>VLOOKUP(master[[#This Row],[log_id]],distinctLogId[[log_id]:[percent_value1]],12,FALSE)</f>
        <v>0.9622222222222222</v>
      </c>
      <c r="M266" s="8">
        <f>VLOOKUP(master[[#This Row],[log_id]],distinctLogId[[log_id]:[percent_value2]],13,FALSE)</f>
        <v>3.7777777777777778E-2</v>
      </c>
      <c r="N266" s="8">
        <f>VLOOKUP(master[[#This Row],[log_id]],distinctLogId[[log_id]:[percent_value3]],14,FALSE)</f>
        <v>0</v>
      </c>
      <c r="S266" t="b">
        <f>VLOOKUP(F266,distinctIds[[id]:[continuous_tracking]],8,FALSE)</f>
        <v>1</v>
      </c>
    </row>
    <row r="267" spans="1:20" x14ac:dyDescent="0.25">
      <c r="A267">
        <v>11436643042</v>
      </c>
      <c r="D267">
        <v>11436643042</v>
      </c>
      <c r="E267">
        <f>VLOOKUP(master[[#This Row],[distinct logIds]],distinctLogId[log_id],1,FALSE)</f>
        <v>11436643042</v>
      </c>
      <c r="F267">
        <f>VLOOKUP(master[[#This Row],[log_id]],distinctLogId[[log_id]:[id]],2,FALSE)</f>
        <v>5553957443</v>
      </c>
      <c r="G267" s="2">
        <f>VLOOKUP(master[[#This Row],[log_id]],distinctLogId[[log_id]:[activity_day]],3,FALSE)</f>
        <v>42478</v>
      </c>
      <c r="H267" s="1">
        <f>WEEKDAY(master[[#This Row],[activity_day]],2)</f>
        <v>1</v>
      </c>
      <c r="I267" s="9" t="str">
        <f>VLOOKUP(master[[#This Row],[log_id]],distinctLogId[[log_id]:[start_day]],5,FALSE)</f>
        <v>Monday</v>
      </c>
      <c r="J267">
        <f>VLOOKUP(master[[#This Row],[log_id]],distinctLogId[[log_id]:[day_num]],4,FALSE)</f>
        <v>2</v>
      </c>
      <c r="K267">
        <f>VLOOKUP(master[[#This Row],[log_id]],distinctLogId[[log_id]:[hrs_sleep]],10,FALSE)</f>
        <v>1.5166666666666666</v>
      </c>
      <c r="L267" s="8">
        <f>VLOOKUP(master[[#This Row],[log_id]],distinctLogId[[log_id]:[percent_value1]],12,FALSE)</f>
        <v>0.9560439560439562</v>
      </c>
      <c r="M267" s="8">
        <f>VLOOKUP(master[[#This Row],[log_id]],distinctLogId[[log_id]:[percent_value2]],13,FALSE)</f>
        <v>2.197802197802198E-2</v>
      </c>
      <c r="N267" s="8">
        <f>VLOOKUP(master[[#This Row],[log_id]],distinctLogId[[log_id]:[percent_value3]],14,FALSE)</f>
        <v>0.02</v>
      </c>
      <c r="S267" t="b">
        <f>VLOOKUP(F267,distinctIds[[id]:[continuous_tracking]],8,FALSE)</f>
        <v>1</v>
      </c>
    </row>
    <row r="268" spans="1:20" x14ac:dyDescent="0.25">
      <c r="A268">
        <v>11436643044</v>
      </c>
      <c r="D268">
        <v>11436643044</v>
      </c>
      <c r="E268">
        <f>VLOOKUP(master[[#This Row],[distinct logIds]],distinctLogId[log_id],1,FALSE)</f>
        <v>11436643044</v>
      </c>
      <c r="F268">
        <f>VLOOKUP(master[[#This Row],[log_id]],distinctLogId[[log_id]:[id]],2,FALSE)</f>
        <v>5553957443</v>
      </c>
      <c r="G268" s="2">
        <f>VLOOKUP(master[[#This Row],[log_id]],distinctLogId[[log_id]:[activity_day]],3,FALSE)</f>
        <v>42478</v>
      </c>
      <c r="H268" s="1">
        <f>WEEKDAY(master[[#This Row],[activity_day]],2)</f>
        <v>1</v>
      </c>
      <c r="I268" s="9" t="str">
        <f>VLOOKUP(master[[#This Row],[log_id]],distinctLogId[[log_id]:[start_day]],5,FALSE)</f>
        <v>Monday</v>
      </c>
      <c r="J268">
        <f>VLOOKUP(master[[#This Row],[log_id]],distinctLogId[[log_id]:[day_num]],4,FALSE)</f>
        <v>2</v>
      </c>
      <c r="K268">
        <f>VLOOKUP(master[[#This Row],[log_id]],distinctLogId[[log_id]:[hrs_sleep]],10,FALSE)</f>
        <v>6.833333333333333</v>
      </c>
      <c r="L268" s="8">
        <f>VLOOKUP(master[[#This Row],[log_id]],distinctLogId[[log_id]:[percent_value1]],12,FALSE)</f>
        <v>0.87073170731707317</v>
      </c>
      <c r="M268" s="8">
        <f>VLOOKUP(master[[#This Row],[log_id]],distinctLogId[[log_id]:[percent_value2]],13,FALSE)</f>
        <v>0.1097560975609756</v>
      </c>
      <c r="N268" s="8">
        <f>VLOOKUP(master[[#This Row],[log_id]],distinctLogId[[log_id]:[percent_value3]],14,FALSE)</f>
        <v>0.08</v>
      </c>
      <c r="S268" t="b">
        <f>VLOOKUP(F268,distinctIds[[id]:[continuous_tracking]],8,FALSE)</f>
        <v>1</v>
      </c>
    </row>
    <row r="269" spans="1:20" x14ac:dyDescent="0.25">
      <c r="A269">
        <v>11454606896</v>
      </c>
      <c r="D269">
        <v>11454606896</v>
      </c>
      <c r="E269">
        <f>VLOOKUP(master[[#This Row],[distinct logIds]],distinctLogId[log_id],1,FALSE)</f>
        <v>11454606896</v>
      </c>
      <c r="F269">
        <f>VLOOKUP(master[[#This Row],[log_id]],distinctLogId[[log_id]:[id]],2,FALSE)</f>
        <v>5553957443</v>
      </c>
      <c r="G269" s="2">
        <f>VLOOKUP(master[[#This Row],[log_id]],distinctLogId[[log_id]:[activity_day]],3,FALSE)</f>
        <v>42479</v>
      </c>
      <c r="H269" s="1">
        <f>WEEKDAY(master[[#This Row],[activity_day]],2)</f>
        <v>2</v>
      </c>
      <c r="I269" s="9" t="str">
        <f>VLOOKUP(master[[#This Row],[log_id]],distinctLogId[[log_id]:[start_day]],5,FALSE)</f>
        <v>Tuesday</v>
      </c>
      <c r="J269">
        <f>VLOOKUP(master[[#This Row],[log_id]],distinctLogId[[log_id]:[day_num]],4,FALSE)</f>
        <v>3</v>
      </c>
      <c r="K269">
        <f>VLOOKUP(master[[#This Row],[log_id]],distinctLogId[[log_id]:[hrs_sleep]],10,FALSE)</f>
        <v>11.3</v>
      </c>
      <c r="L269" s="8">
        <f>VLOOKUP(master[[#This Row],[log_id]],distinctLogId[[log_id]:[percent_value1]],12,FALSE)</f>
        <v>0.97050147492625372</v>
      </c>
      <c r="M269" s="8">
        <f>VLOOKUP(master[[#This Row],[log_id]],distinctLogId[[log_id]:[percent_value2]],13,FALSE)</f>
        <v>2.359882005899705E-2</v>
      </c>
      <c r="N269" s="8">
        <f>VLOOKUP(master[[#This Row],[log_id]],distinctLogId[[log_id]:[percent_value3]],14,FALSE)</f>
        <v>0.04</v>
      </c>
      <c r="S269" t="b">
        <f>VLOOKUP(F269,distinctIds[[id]:[continuous_tracking]],8,FALSE)</f>
        <v>1</v>
      </c>
      <c r="T269">
        <f>COUNTIFS(F:F,master[[#This Row],[id]],master!I:I,master[[#This Row],[start_day]])</f>
        <v>2</v>
      </c>
    </row>
    <row r="270" spans="1:20" x14ac:dyDescent="0.25">
      <c r="A270">
        <v>11454606897</v>
      </c>
      <c r="D270">
        <v>11454606897</v>
      </c>
      <c r="E270">
        <f>VLOOKUP(master[[#This Row],[distinct logIds]],distinctLogId[log_id],1,FALSE)</f>
        <v>11454606897</v>
      </c>
      <c r="F270">
        <f>VLOOKUP(master[[#This Row],[log_id]],distinctLogId[[log_id]:[id]],2,FALSE)</f>
        <v>5553957443</v>
      </c>
      <c r="G270" s="2">
        <f>VLOOKUP(master[[#This Row],[log_id]],distinctLogId[[log_id]:[activity_day]],3,FALSE)</f>
        <v>42480</v>
      </c>
      <c r="H270" s="1">
        <f>WEEKDAY(master[[#This Row],[activity_day]],2)</f>
        <v>3</v>
      </c>
      <c r="I270" s="9" t="str">
        <f>VLOOKUP(master[[#This Row],[log_id]],distinctLogId[[log_id]:[start_day]],5,FALSE)</f>
        <v>Wednesday</v>
      </c>
      <c r="J270">
        <f>VLOOKUP(master[[#This Row],[log_id]],distinctLogId[[log_id]:[day_num]],4,FALSE)</f>
        <v>4</v>
      </c>
      <c r="K270">
        <f>VLOOKUP(master[[#This Row],[log_id]],distinctLogId[[log_id]:[hrs_sleep]],10,FALSE)</f>
        <v>7.1833333333333336</v>
      </c>
      <c r="L270" s="8">
        <f>VLOOKUP(master[[#This Row],[log_id]],distinctLogId[[log_id]:[percent_value1]],12,FALSE)</f>
        <v>0.92575406032482588</v>
      </c>
      <c r="M270" s="8">
        <f>VLOOKUP(master[[#This Row],[log_id]],distinctLogId[[log_id]:[percent_value2]],13,FALSE)</f>
        <v>6.2645011600928072E-2</v>
      </c>
      <c r="N270" s="8">
        <f>VLOOKUP(master[[#This Row],[log_id]],distinctLogId[[log_id]:[percent_value3]],14,FALSE)</f>
        <v>0.05</v>
      </c>
      <c r="S270" t="b">
        <f>VLOOKUP(F270,distinctIds[[id]:[continuous_tracking]],8,FALSE)</f>
        <v>1</v>
      </c>
    </row>
    <row r="271" spans="1:20" x14ac:dyDescent="0.25">
      <c r="A271">
        <v>11458247463</v>
      </c>
      <c r="D271">
        <v>11458247463</v>
      </c>
      <c r="E271">
        <f>VLOOKUP(master[[#This Row],[distinct logIds]],distinctLogId[log_id],1,FALSE)</f>
        <v>11458247463</v>
      </c>
      <c r="F271">
        <f>VLOOKUP(master[[#This Row],[log_id]],distinctLogId[[log_id]:[id]],2,FALSE)</f>
        <v>5553957443</v>
      </c>
      <c r="G271" s="2">
        <f>VLOOKUP(master[[#This Row],[log_id]],distinctLogId[[log_id]:[activity_day]],3,FALSE)</f>
        <v>42481</v>
      </c>
      <c r="H271" s="1">
        <f>WEEKDAY(master[[#This Row],[activity_day]],2)</f>
        <v>4</v>
      </c>
      <c r="I271" s="9" t="str">
        <f>VLOOKUP(master[[#This Row],[log_id]],distinctLogId[[log_id]:[start_day]],5,FALSE)</f>
        <v>Thursday</v>
      </c>
      <c r="J271">
        <f>VLOOKUP(master[[#This Row],[log_id]],distinctLogId[[log_id]:[day_num]],4,FALSE)</f>
        <v>5</v>
      </c>
      <c r="K271">
        <f>VLOOKUP(master[[#This Row],[log_id]],distinctLogId[[log_id]:[hrs_sleep]],10,FALSE)</f>
        <v>5.8833333333333337</v>
      </c>
      <c r="L271" s="8">
        <f>VLOOKUP(master[[#This Row],[log_id]],distinctLogId[[log_id]:[percent_value1]],12,FALSE)</f>
        <v>0.91218130311614731</v>
      </c>
      <c r="M271" s="8">
        <f>VLOOKUP(master[[#This Row],[log_id]],distinctLogId[[log_id]:[percent_value2]],13,FALSE)</f>
        <v>8.4985835694050993E-2</v>
      </c>
      <c r="N271" s="8">
        <f>VLOOKUP(master[[#This Row],[log_id]],distinctLogId[[log_id]:[percent_value3]],14,FALSE)</f>
        <v>0.01</v>
      </c>
      <c r="S271" t="b">
        <f>VLOOKUP(F271,distinctIds[[id]:[continuous_tracking]],8,FALSE)</f>
        <v>1</v>
      </c>
    </row>
    <row r="272" spans="1:20" x14ac:dyDescent="0.25">
      <c r="A272">
        <v>11481403120</v>
      </c>
      <c r="D272">
        <v>11481403120</v>
      </c>
      <c r="E272">
        <f>VLOOKUP(master[[#This Row],[distinct logIds]],distinctLogId[log_id],1,FALSE)</f>
        <v>11481403120</v>
      </c>
      <c r="F272">
        <f>VLOOKUP(master[[#This Row],[log_id]],distinctLogId[[log_id]:[id]],2,FALSE)</f>
        <v>5553957443</v>
      </c>
      <c r="G272" s="2">
        <f>VLOOKUP(master[[#This Row],[log_id]],distinctLogId[[log_id]:[activity_day]],3,FALSE)</f>
        <v>42483</v>
      </c>
      <c r="H272" s="1">
        <f>WEEKDAY(master[[#This Row],[activity_day]],2)</f>
        <v>6</v>
      </c>
      <c r="I272" s="9" t="str">
        <f>VLOOKUP(master[[#This Row],[log_id]],distinctLogId[[log_id]:[start_day]],5,FALSE)</f>
        <v>Saturday</v>
      </c>
      <c r="J272">
        <f>VLOOKUP(master[[#This Row],[log_id]],distinctLogId[[log_id]:[day_num]],4,FALSE)</f>
        <v>7</v>
      </c>
      <c r="K272">
        <f>VLOOKUP(master[[#This Row],[log_id]],distinctLogId[[log_id]:[hrs_sleep]],10,FALSE)</f>
        <v>10.216666666666667</v>
      </c>
      <c r="L272" s="8">
        <f>VLOOKUP(master[[#This Row],[log_id]],distinctLogId[[log_id]:[percent_value1]],12,FALSE)</f>
        <v>0.87112561174551395</v>
      </c>
      <c r="M272" s="8">
        <f>VLOOKUP(master[[#This Row],[log_id]],distinctLogId[[log_id]:[percent_value2]],13,FALSE)</f>
        <v>0.11419249592169656</v>
      </c>
      <c r="N272" s="8">
        <f>VLOOKUP(master[[#This Row],[log_id]],distinctLogId[[log_id]:[percent_value3]],14,FALSE)</f>
        <v>0.09</v>
      </c>
      <c r="S272" t="b">
        <f>VLOOKUP(F272,distinctIds[[id]:[continuous_tracking]],8,FALSE)</f>
        <v>1</v>
      </c>
    </row>
    <row r="273" spans="1:19" x14ac:dyDescent="0.25">
      <c r="A273">
        <v>11481403121</v>
      </c>
      <c r="D273">
        <v>11481403121</v>
      </c>
      <c r="E273">
        <f>VLOOKUP(master[[#This Row],[distinct logIds]],distinctLogId[log_id],1,FALSE)</f>
        <v>11481403121</v>
      </c>
      <c r="F273">
        <f>VLOOKUP(master[[#This Row],[log_id]],distinctLogId[[log_id]:[id]],2,FALSE)</f>
        <v>5553957443</v>
      </c>
      <c r="G273" s="2">
        <f>VLOOKUP(master[[#This Row],[log_id]],distinctLogId[[log_id]:[activity_day]],3,FALSE)</f>
        <v>42483</v>
      </c>
      <c r="H273" s="1">
        <f>WEEKDAY(master[[#This Row],[activity_day]],2)</f>
        <v>6</v>
      </c>
      <c r="I273" s="9" t="str">
        <f>VLOOKUP(master[[#This Row],[log_id]],distinctLogId[[log_id]:[start_day]],5,FALSE)</f>
        <v>Saturday</v>
      </c>
      <c r="J273">
        <f>VLOOKUP(master[[#This Row],[log_id]],distinctLogId[[log_id]:[day_num]],4,FALSE)</f>
        <v>7</v>
      </c>
      <c r="K273">
        <f>VLOOKUP(master[[#This Row],[log_id]],distinctLogId[[log_id]:[hrs_sleep]],10,FALSE)</f>
        <v>1.8666666666666667</v>
      </c>
      <c r="L273" s="8">
        <f>VLOOKUP(master[[#This Row],[log_id]],distinctLogId[[log_id]:[percent_value1]],12,FALSE)</f>
        <v>0.8660714285714286</v>
      </c>
      <c r="M273" s="8">
        <f>VLOOKUP(master[[#This Row],[log_id]],distinctLogId[[log_id]:[percent_value2]],13,FALSE)</f>
        <v>8.9285714285714288E-2</v>
      </c>
      <c r="N273" s="8">
        <f>VLOOKUP(master[[#This Row],[log_id]],distinctLogId[[log_id]:[percent_value3]],14,FALSE)</f>
        <v>0.05</v>
      </c>
      <c r="S273" t="b">
        <f>VLOOKUP(F273,distinctIds[[id]:[continuous_tracking]],8,FALSE)</f>
        <v>1</v>
      </c>
    </row>
    <row r="274" spans="1:19" x14ac:dyDescent="0.25">
      <c r="A274">
        <v>11481403122</v>
      </c>
      <c r="D274">
        <v>11481403122</v>
      </c>
      <c r="E274">
        <f>VLOOKUP(master[[#This Row],[distinct logIds]],distinctLogId[log_id],1,FALSE)</f>
        <v>11481403122</v>
      </c>
      <c r="F274">
        <f>VLOOKUP(master[[#This Row],[log_id]],distinctLogId[[log_id]:[id]],2,FALSE)</f>
        <v>5553957443</v>
      </c>
      <c r="G274" s="2">
        <f>VLOOKUP(master[[#This Row],[log_id]],distinctLogId[[log_id]:[activity_day]],3,FALSE)</f>
        <v>42484</v>
      </c>
      <c r="H274" s="1">
        <f>WEEKDAY(master[[#This Row],[activity_day]],2)</f>
        <v>7</v>
      </c>
      <c r="I274" s="9" t="str">
        <f>VLOOKUP(master[[#This Row],[log_id]],distinctLogId[[log_id]:[start_day]],5,FALSE)</f>
        <v>Sunday</v>
      </c>
      <c r="J274">
        <f>VLOOKUP(master[[#This Row],[log_id]],distinctLogId[[log_id]:[day_num]],4,FALSE)</f>
        <v>1</v>
      </c>
      <c r="K274">
        <f>VLOOKUP(master[[#This Row],[log_id]],distinctLogId[[log_id]:[hrs_sleep]],10,FALSE)</f>
        <v>9.4666666666666668</v>
      </c>
      <c r="L274" s="8">
        <f>VLOOKUP(master[[#This Row],[log_id]],distinctLogId[[log_id]:[percent_value1]],12,FALSE)</f>
        <v>0.852112676056338</v>
      </c>
      <c r="M274" s="8">
        <f>VLOOKUP(master[[#This Row],[log_id]],distinctLogId[[log_id]:[percent_value2]],13,FALSE)</f>
        <v>0.13380281690140844</v>
      </c>
      <c r="N274" s="8">
        <f>VLOOKUP(master[[#This Row],[log_id]],distinctLogId[[log_id]:[percent_value3]],14,FALSE)</f>
        <v>0.08</v>
      </c>
      <c r="S274" t="b">
        <f>VLOOKUP(F274,distinctIds[[id]:[continuous_tracking]],8,FALSE)</f>
        <v>1</v>
      </c>
    </row>
    <row r="275" spans="1:19" x14ac:dyDescent="0.25">
      <c r="A275">
        <v>11481403123</v>
      </c>
      <c r="D275">
        <v>11481403123</v>
      </c>
      <c r="E275">
        <f>VLOOKUP(master[[#This Row],[distinct logIds]],distinctLogId[log_id],1,FALSE)</f>
        <v>11481403123</v>
      </c>
      <c r="F275">
        <f>VLOOKUP(master[[#This Row],[log_id]],distinctLogId[[log_id]:[id]],2,FALSE)</f>
        <v>5553957443</v>
      </c>
      <c r="G275" s="2">
        <f>VLOOKUP(master[[#This Row],[log_id]],distinctLogId[[log_id]:[activity_day]],3,FALSE)</f>
        <v>42484</v>
      </c>
      <c r="H275" s="1">
        <f>WEEKDAY(master[[#This Row],[activity_day]],2)</f>
        <v>7</v>
      </c>
      <c r="I275" s="9" t="str">
        <f>VLOOKUP(master[[#This Row],[log_id]],distinctLogId[[log_id]:[start_day]],5,FALSE)</f>
        <v>Sunday</v>
      </c>
      <c r="J275">
        <f>VLOOKUP(master[[#This Row],[log_id]],distinctLogId[[log_id]:[day_num]],4,FALSE)</f>
        <v>1</v>
      </c>
      <c r="K275">
        <f>VLOOKUP(master[[#This Row],[log_id]],distinctLogId[[log_id]:[hrs_sleep]],10,FALSE)</f>
        <v>1.2</v>
      </c>
      <c r="L275" s="8">
        <f>VLOOKUP(master[[#This Row],[log_id]],distinctLogId[[log_id]:[percent_value1]],12,FALSE)</f>
        <v>0.95833333333333348</v>
      </c>
      <c r="M275" s="8">
        <f>VLOOKUP(master[[#This Row],[log_id]],distinctLogId[[log_id]:[percent_value2]],13,FALSE)</f>
        <v>4.1666666666666664E-2</v>
      </c>
      <c r="N275" s="8">
        <f>VLOOKUP(master[[#This Row],[log_id]],distinctLogId[[log_id]:[percent_value3]],14,FALSE)</f>
        <v>0</v>
      </c>
      <c r="S275" t="b">
        <f>VLOOKUP(F275,distinctIds[[id]:[continuous_tracking]],8,FALSE)</f>
        <v>1</v>
      </c>
    </row>
    <row r="276" spans="1:19" x14ac:dyDescent="0.25">
      <c r="A276">
        <v>11481403124</v>
      </c>
      <c r="D276">
        <v>11481403124</v>
      </c>
      <c r="E276">
        <f>VLOOKUP(master[[#This Row],[distinct logIds]],distinctLogId[log_id],1,FALSE)</f>
        <v>11481403124</v>
      </c>
      <c r="F276">
        <f>VLOOKUP(master[[#This Row],[log_id]],distinctLogId[[log_id]:[id]],2,FALSE)</f>
        <v>5553957443</v>
      </c>
      <c r="G276" s="2">
        <f>VLOOKUP(master[[#This Row],[log_id]],distinctLogId[[log_id]:[activity_day]],3,FALSE)</f>
        <v>42484</v>
      </c>
      <c r="H276" s="1">
        <f>WEEKDAY(master[[#This Row],[activity_day]],2)</f>
        <v>7</v>
      </c>
      <c r="I276" s="9" t="str">
        <f>VLOOKUP(master[[#This Row],[log_id]],distinctLogId[[log_id]:[start_day]],5,FALSE)</f>
        <v>Sunday</v>
      </c>
      <c r="J276">
        <f>VLOOKUP(master[[#This Row],[log_id]],distinctLogId[[log_id]:[day_num]],4,FALSE)</f>
        <v>1</v>
      </c>
      <c r="K276">
        <f>VLOOKUP(master[[#This Row],[log_id]],distinctLogId[[log_id]:[hrs_sleep]],10,FALSE)</f>
        <v>7.8</v>
      </c>
      <c r="L276" s="8">
        <f>VLOOKUP(master[[#This Row],[log_id]],distinctLogId[[log_id]:[percent_value1]],12,FALSE)</f>
        <v>0.92521367521367515</v>
      </c>
      <c r="M276" s="8">
        <f>VLOOKUP(master[[#This Row],[log_id]],distinctLogId[[log_id]:[percent_value2]],13,FALSE)</f>
        <v>7.0512820512820512E-2</v>
      </c>
      <c r="N276" s="8">
        <f>VLOOKUP(master[[#This Row],[log_id]],distinctLogId[[log_id]:[percent_value3]],14,FALSE)</f>
        <v>0.02</v>
      </c>
      <c r="S276" t="b">
        <f>VLOOKUP(F276,distinctIds[[id]:[continuous_tracking]],8,FALSE)</f>
        <v>1</v>
      </c>
    </row>
    <row r="277" spans="1:19" x14ac:dyDescent="0.25">
      <c r="A277">
        <v>11489047768</v>
      </c>
      <c r="D277">
        <v>11489047768</v>
      </c>
      <c r="E277">
        <f>VLOOKUP(master[[#This Row],[distinct logIds]],distinctLogId[log_id],1,FALSE)</f>
        <v>11489047768</v>
      </c>
      <c r="F277">
        <f>VLOOKUP(master[[#This Row],[log_id]],distinctLogId[[log_id]:[id]],2,FALSE)</f>
        <v>5553957443</v>
      </c>
      <c r="G277" s="2">
        <f>VLOOKUP(master[[#This Row],[log_id]],distinctLogId[[log_id]:[activity_day]],3,FALSE)</f>
        <v>42485</v>
      </c>
      <c r="H277" s="1">
        <f>WEEKDAY(master[[#This Row],[activity_day]],2)</f>
        <v>1</v>
      </c>
      <c r="I277" s="9" t="str">
        <f>VLOOKUP(master[[#This Row],[log_id]],distinctLogId[[log_id]:[start_day]],5,FALSE)</f>
        <v>Monday</v>
      </c>
      <c r="J277">
        <f>VLOOKUP(master[[#This Row],[log_id]],distinctLogId[[log_id]:[day_num]],4,FALSE)</f>
        <v>2</v>
      </c>
      <c r="K277">
        <f>VLOOKUP(master[[#This Row],[log_id]],distinctLogId[[log_id]:[hrs_sleep]],10,FALSE)</f>
        <v>7.55</v>
      </c>
      <c r="L277" s="8">
        <f>VLOOKUP(master[[#This Row],[log_id]],distinctLogId[[log_id]:[percent_value1]],12,FALSE)</f>
        <v>0.90949227373068431</v>
      </c>
      <c r="M277" s="8">
        <f>VLOOKUP(master[[#This Row],[log_id]],distinctLogId[[log_id]:[percent_value2]],13,FALSE)</f>
        <v>8.8300220750551883E-2</v>
      </c>
      <c r="N277" s="8">
        <f>VLOOKUP(master[[#This Row],[log_id]],distinctLogId[[log_id]:[percent_value3]],14,FALSE)</f>
        <v>0.01</v>
      </c>
      <c r="S277" t="b">
        <f>VLOOKUP(F277,distinctIds[[id]:[continuous_tracking]],8,FALSE)</f>
        <v>1</v>
      </c>
    </row>
    <row r="278" spans="1:19" x14ac:dyDescent="0.25">
      <c r="A278">
        <v>11496635316</v>
      </c>
      <c r="D278">
        <v>11496635316</v>
      </c>
      <c r="E278">
        <f>VLOOKUP(master[[#This Row],[distinct logIds]],distinctLogId[log_id],1,FALSE)</f>
        <v>11496635316</v>
      </c>
      <c r="F278">
        <f>VLOOKUP(master[[#This Row],[log_id]],distinctLogId[[log_id]:[id]],2,FALSE)</f>
        <v>5553957443</v>
      </c>
      <c r="G278" s="2">
        <f>VLOOKUP(master[[#This Row],[log_id]],distinctLogId[[log_id]:[activity_day]],3,FALSE)</f>
        <v>42486</v>
      </c>
      <c r="H278" s="1">
        <f>WEEKDAY(master[[#This Row],[activity_day]],2)</f>
        <v>2</v>
      </c>
      <c r="I278" s="9" t="str">
        <f>VLOOKUP(master[[#This Row],[log_id]],distinctLogId[[log_id]:[start_day]],5,FALSE)</f>
        <v>Tuesday</v>
      </c>
      <c r="J278">
        <f>VLOOKUP(master[[#This Row],[log_id]],distinctLogId[[log_id]:[day_num]],4,FALSE)</f>
        <v>3</v>
      </c>
      <c r="K278">
        <f>VLOOKUP(master[[#This Row],[log_id]],distinctLogId[[log_id]:[hrs_sleep]],10,FALSE)</f>
        <v>6.5166666666666666</v>
      </c>
      <c r="L278" s="8">
        <f>VLOOKUP(master[[#This Row],[log_id]],distinctLogId[[log_id]:[percent_value1]],12,FALSE)</f>
        <v>0.88746803069053692</v>
      </c>
      <c r="M278" s="8">
        <f>VLOOKUP(master[[#This Row],[log_id]],distinctLogId[[log_id]:[percent_value2]],13,FALSE)</f>
        <v>0.10741687979539642</v>
      </c>
      <c r="N278" s="8">
        <f>VLOOKUP(master[[#This Row],[log_id]],distinctLogId[[log_id]:[percent_value3]],14,FALSE)</f>
        <v>0.02</v>
      </c>
      <c r="S278" t="b">
        <f>VLOOKUP(F278,distinctIds[[id]:[continuous_tracking]],8,FALSE)</f>
        <v>1</v>
      </c>
    </row>
    <row r="279" spans="1:19" x14ac:dyDescent="0.25">
      <c r="A279">
        <v>11506295004</v>
      </c>
      <c r="D279">
        <v>11506295004</v>
      </c>
      <c r="E279">
        <f>VLOOKUP(master[[#This Row],[distinct logIds]],distinctLogId[log_id],1,FALSE)</f>
        <v>11506295004</v>
      </c>
      <c r="F279">
        <f>VLOOKUP(master[[#This Row],[log_id]],distinctLogId[[log_id]:[id]],2,FALSE)</f>
        <v>5553957443</v>
      </c>
      <c r="G279" s="2">
        <f>VLOOKUP(master[[#This Row],[log_id]],distinctLogId[[log_id]:[activity_day]],3,FALSE)</f>
        <v>42487</v>
      </c>
      <c r="H279" s="1">
        <f>WEEKDAY(master[[#This Row],[activity_day]],2)</f>
        <v>3</v>
      </c>
      <c r="I279" s="9" t="str">
        <f>VLOOKUP(master[[#This Row],[log_id]],distinctLogId[[log_id]:[start_day]],5,FALSE)</f>
        <v>Wednesday</v>
      </c>
      <c r="J279">
        <f>VLOOKUP(master[[#This Row],[log_id]],distinctLogId[[log_id]:[day_num]],4,FALSE)</f>
        <v>4</v>
      </c>
      <c r="K279">
        <f>VLOOKUP(master[[#This Row],[log_id]],distinctLogId[[log_id]:[hrs_sleep]],10,FALSE)</f>
        <v>7.6166666666666663</v>
      </c>
      <c r="L279" s="8">
        <f>VLOOKUP(master[[#This Row],[log_id]],distinctLogId[[log_id]:[percent_value1]],12,FALSE)</f>
        <v>0.92122538293216627</v>
      </c>
      <c r="M279" s="8">
        <f>VLOOKUP(master[[#This Row],[log_id]],distinctLogId[[log_id]:[percent_value2]],13,FALSE)</f>
        <v>7.8774617067833702E-2</v>
      </c>
      <c r="N279" s="8">
        <f>VLOOKUP(master[[#This Row],[log_id]],distinctLogId[[log_id]:[percent_value3]],14,FALSE)</f>
        <v>0</v>
      </c>
      <c r="S279" t="b">
        <f>VLOOKUP(F279,distinctIds[[id]:[continuous_tracking]],8,FALSE)</f>
        <v>1</v>
      </c>
    </row>
    <row r="280" spans="1:19" x14ac:dyDescent="0.25">
      <c r="A280">
        <v>11512318711</v>
      </c>
      <c r="D280">
        <v>11512318711</v>
      </c>
      <c r="E280">
        <f>VLOOKUP(master[[#This Row],[distinct logIds]],distinctLogId[log_id],1,FALSE)</f>
        <v>11512318711</v>
      </c>
      <c r="F280">
        <f>VLOOKUP(master[[#This Row],[log_id]],distinctLogId[[log_id]:[id]],2,FALSE)</f>
        <v>5553957443</v>
      </c>
      <c r="G280" s="2">
        <f>VLOOKUP(master[[#This Row],[log_id]],distinctLogId[[log_id]:[activity_day]],3,FALSE)</f>
        <v>42488</v>
      </c>
      <c r="H280" s="1">
        <f>WEEKDAY(master[[#This Row],[activity_day]],2)</f>
        <v>4</v>
      </c>
      <c r="I280" s="9" t="str">
        <f>VLOOKUP(master[[#This Row],[log_id]],distinctLogId[[log_id]:[start_day]],5,FALSE)</f>
        <v>Thursday</v>
      </c>
      <c r="J280">
        <f>VLOOKUP(master[[#This Row],[log_id]],distinctLogId[[log_id]:[day_num]],4,FALSE)</f>
        <v>5</v>
      </c>
      <c r="K280">
        <f>VLOOKUP(master[[#This Row],[log_id]],distinctLogId[[log_id]:[hrs_sleep]],10,FALSE)</f>
        <v>8.25</v>
      </c>
      <c r="L280" s="8">
        <f>VLOOKUP(master[[#This Row],[log_id]],distinctLogId[[log_id]:[percent_value1]],12,FALSE)</f>
        <v>0.90909090909090917</v>
      </c>
      <c r="M280" s="8">
        <f>VLOOKUP(master[[#This Row],[log_id]],distinctLogId[[log_id]:[percent_value2]],13,FALSE)</f>
        <v>7.8787878787878782E-2</v>
      </c>
      <c r="N280" s="8">
        <f>VLOOKUP(master[[#This Row],[log_id]],distinctLogId[[log_id]:[percent_value3]],14,FALSE)</f>
        <v>0.06</v>
      </c>
      <c r="S280" t="b">
        <f>VLOOKUP(F280,distinctIds[[id]:[continuous_tracking]],8,FALSE)</f>
        <v>1</v>
      </c>
    </row>
    <row r="281" spans="1:19" x14ac:dyDescent="0.25">
      <c r="A281">
        <v>11534854776</v>
      </c>
      <c r="D281">
        <v>11534854776</v>
      </c>
      <c r="E281">
        <f>VLOOKUP(master[[#This Row],[distinct logIds]],distinctLogId[log_id],1,FALSE)</f>
        <v>11534854776</v>
      </c>
      <c r="F281">
        <f>VLOOKUP(master[[#This Row],[log_id]],distinctLogId[[log_id]:[id]],2,FALSE)</f>
        <v>5553957443</v>
      </c>
      <c r="G281" s="2">
        <f>VLOOKUP(master[[#This Row],[log_id]],distinctLogId[[log_id]:[activity_day]],3,FALSE)</f>
        <v>42489</v>
      </c>
      <c r="H281" s="1">
        <f>WEEKDAY(master[[#This Row],[activity_day]],2)</f>
        <v>5</v>
      </c>
      <c r="I281" s="9" t="str">
        <f>VLOOKUP(master[[#This Row],[log_id]],distinctLogId[[log_id]:[start_day]],5,FALSE)</f>
        <v>Friday</v>
      </c>
      <c r="J281">
        <f>VLOOKUP(master[[#This Row],[log_id]],distinctLogId[[log_id]:[day_num]],4,FALSE)</f>
        <v>6</v>
      </c>
      <c r="K281">
        <f>VLOOKUP(master[[#This Row],[log_id]],distinctLogId[[log_id]:[hrs_sleep]],10,FALSE)</f>
        <v>12.066666666666666</v>
      </c>
      <c r="L281" s="8">
        <f>VLOOKUP(master[[#This Row],[log_id]],distinctLogId[[log_id]:[percent_value1]],12,FALSE)</f>
        <v>0.91988950276243109</v>
      </c>
      <c r="M281" s="8">
        <f>VLOOKUP(master[[#This Row],[log_id]],distinctLogId[[log_id]:[percent_value2]],13,FALSE)</f>
        <v>6.7679558011049717E-2</v>
      </c>
      <c r="N281" s="8">
        <f>VLOOKUP(master[[#This Row],[log_id]],distinctLogId[[log_id]:[percent_value3]],14,FALSE)</f>
        <v>0.09</v>
      </c>
      <c r="S281" t="b">
        <f>VLOOKUP(F281,distinctIds[[id]:[continuous_tracking]],8,FALSE)</f>
        <v>1</v>
      </c>
    </row>
    <row r="282" spans="1:19" x14ac:dyDescent="0.25">
      <c r="A282">
        <v>11534854777</v>
      </c>
      <c r="D282">
        <v>11534854777</v>
      </c>
      <c r="E282">
        <f>VLOOKUP(master[[#This Row],[distinct logIds]],distinctLogId[log_id],1,FALSE)</f>
        <v>11534854777</v>
      </c>
      <c r="F282">
        <f>VLOOKUP(master[[#This Row],[log_id]],distinctLogId[[log_id]:[id]],2,FALSE)</f>
        <v>5553957443</v>
      </c>
      <c r="G282" s="2">
        <f>VLOOKUP(master[[#This Row],[log_id]],distinctLogId[[log_id]:[activity_day]],3,FALSE)</f>
        <v>42490</v>
      </c>
      <c r="H282" s="1">
        <f>WEEKDAY(master[[#This Row],[activity_day]],2)</f>
        <v>6</v>
      </c>
      <c r="I282" s="9" t="str">
        <f>VLOOKUP(master[[#This Row],[log_id]],distinctLogId[[log_id]:[start_day]],5,FALSE)</f>
        <v>Saturday</v>
      </c>
      <c r="J282">
        <f>VLOOKUP(master[[#This Row],[log_id]],distinctLogId[[log_id]:[day_num]],4,FALSE)</f>
        <v>7</v>
      </c>
      <c r="K282">
        <f>VLOOKUP(master[[#This Row],[log_id]],distinctLogId[[log_id]:[hrs_sleep]],10,FALSE)</f>
        <v>1.9833333333333334</v>
      </c>
      <c r="L282" s="8">
        <f>VLOOKUP(master[[#This Row],[log_id]],distinctLogId[[log_id]:[percent_value1]],12,FALSE)</f>
        <v>0.91596638655462181</v>
      </c>
      <c r="M282" s="8">
        <f>VLOOKUP(master[[#This Row],[log_id]],distinctLogId[[log_id]:[percent_value2]],13,FALSE)</f>
        <v>6.7226890756302518E-2</v>
      </c>
      <c r="N282" s="8">
        <f>VLOOKUP(master[[#This Row],[log_id]],distinctLogId[[log_id]:[percent_value3]],14,FALSE)</f>
        <v>0.02</v>
      </c>
      <c r="S282" t="b">
        <f>VLOOKUP(F282,distinctIds[[id]:[continuous_tracking]],8,FALSE)</f>
        <v>1</v>
      </c>
    </row>
    <row r="283" spans="1:19" x14ac:dyDescent="0.25">
      <c r="A283">
        <v>11534854778</v>
      </c>
      <c r="D283">
        <v>11534854778</v>
      </c>
      <c r="E283">
        <f>VLOOKUP(master[[#This Row],[distinct logIds]],distinctLogId[log_id],1,FALSE)</f>
        <v>11534854778</v>
      </c>
      <c r="F283">
        <f>VLOOKUP(master[[#This Row],[log_id]],distinctLogId[[log_id]:[id]],2,FALSE)</f>
        <v>5553957443</v>
      </c>
      <c r="G283" s="2">
        <f>VLOOKUP(master[[#This Row],[log_id]],distinctLogId[[log_id]:[activity_day]],3,FALSE)</f>
        <v>42490</v>
      </c>
      <c r="H283" s="1">
        <f>WEEKDAY(master[[#This Row],[activity_day]],2)</f>
        <v>6</v>
      </c>
      <c r="I283" s="9" t="str">
        <f>VLOOKUP(master[[#This Row],[log_id]],distinctLogId[[log_id]:[start_day]],5,FALSE)</f>
        <v>Saturday</v>
      </c>
      <c r="J283">
        <f>VLOOKUP(master[[#This Row],[log_id]],distinctLogId[[log_id]:[day_num]],4,FALSE)</f>
        <v>7</v>
      </c>
      <c r="K283">
        <f>VLOOKUP(master[[#This Row],[log_id]],distinctLogId[[log_id]:[hrs_sleep]],10,FALSE)</f>
        <v>10.216666666666667</v>
      </c>
      <c r="L283" s="8">
        <f>VLOOKUP(master[[#This Row],[log_id]],distinctLogId[[log_id]:[percent_value1]],12,FALSE)</f>
        <v>0.90212071778140279</v>
      </c>
      <c r="M283" s="8">
        <f>VLOOKUP(master[[#This Row],[log_id]],distinctLogId[[log_id]:[percent_value2]],13,FALSE)</f>
        <v>7.8303425774877644E-2</v>
      </c>
      <c r="N283" s="8">
        <f>VLOOKUP(master[[#This Row],[log_id]],distinctLogId[[log_id]:[percent_value3]],14,FALSE)</f>
        <v>0.12</v>
      </c>
      <c r="S283" t="b">
        <f>VLOOKUP(F283,distinctIds[[id]:[continuous_tracking]],8,FALSE)</f>
        <v>1</v>
      </c>
    </row>
    <row r="284" spans="1:19" x14ac:dyDescent="0.25">
      <c r="A284">
        <v>11534854779</v>
      </c>
      <c r="D284">
        <v>11534854779</v>
      </c>
      <c r="E284">
        <f>VLOOKUP(master[[#This Row],[distinct logIds]],distinctLogId[log_id],1,FALSE)</f>
        <v>11534854779</v>
      </c>
      <c r="F284">
        <f>VLOOKUP(master[[#This Row],[log_id]],distinctLogId[[log_id]:[id]],2,FALSE)</f>
        <v>5553957443</v>
      </c>
      <c r="G284" s="2">
        <f>VLOOKUP(master[[#This Row],[log_id]],distinctLogId[[log_id]:[activity_day]],3,FALSE)</f>
        <v>42491</v>
      </c>
      <c r="H284" s="1">
        <f>WEEKDAY(master[[#This Row],[activity_day]],2)</f>
        <v>7</v>
      </c>
      <c r="I284" s="9" t="str">
        <f>VLOOKUP(master[[#This Row],[log_id]],distinctLogId[[log_id]:[start_day]],5,FALSE)</f>
        <v>Sunday</v>
      </c>
      <c r="J284">
        <f>VLOOKUP(master[[#This Row],[log_id]],distinctLogId[[log_id]:[day_num]],4,FALSE)</f>
        <v>1</v>
      </c>
      <c r="K284">
        <f>VLOOKUP(master[[#This Row],[log_id]],distinctLogId[[log_id]:[hrs_sleep]],10,FALSE)</f>
        <v>1.2166666666666666</v>
      </c>
      <c r="L284" s="8">
        <f>VLOOKUP(master[[#This Row],[log_id]],distinctLogId[[log_id]:[percent_value1]],12,FALSE)</f>
        <v>0.9452054794520548</v>
      </c>
      <c r="M284" s="8">
        <f>VLOOKUP(master[[#This Row],[log_id]],distinctLogId[[log_id]:[percent_value2]],13,FALSE)</f>
        <v>1.3698630136986301E-2</v>
      </c>
      <c r="N284" s="8">
        <f>VLOOKUP(master[[#This Row],[log_id]],distinctLogId[[log_id]:[percent_value3]],14,FALSE)</f>
        <v>0.03</v>
      </c>
      <c r="S284" t="b">
        <f>VLOOKUP(F284,distinctIds[[id]:[continuous_tracking]],8,FALSE)</f>
        <v>1</v>
      </c>
    </row>
    <row r="285" spans="1:19" x14ac:dyDescent="0.25">
      <c r="A285">
        <v>11534854780</v>
      </c>
      <c r="D285">
        <v>11534854780</v>
      </c>
      <c r="E285">
        <f>VLOOKUP(master[[#This Row],[distinct logIds]],distinctLogId[log_id],1,FALSE)</f>
        <v>11534854780</v>
      </c>
      <c r="F285">
        <f>VLOOKUP(master[[#This Row],[log_id]],distinctLogId[[log_id]:[id]],2,FALSE)</f>
        <v>5553957443</v>
      </c>
      <c r="G285" s="2">
        <f>VLOOKUP(master[[#This Row],[log_id]],distinctLogId[[log_id]:[activity_day]],3,FALSE)</f>
        <v>42491</v>
      </c>
      <c r="H285" s="1">
        <f>WEEKDAY(master[[#This Row],[activity_day]],2)</f>
        <v>7</v>
      </c>
      <c r="I285" s="9" t="str">
        <f>VLOOKUP(master[[#This Row],[log_id]],distinctLogId[[log_id]:[start_day]],5,FALSE)</f>
        <v>Sunday</v>
      </c>
      <c r="J285">
        <f>VLOOKUP(master[[#This Row],[log_id]],distinctLogId[[log_id]:[day_num]],4,FALSE)</f>
        <v>1</v>
      </c>
      <c r="K285">
        <f>VLOOKUP(master[[#This Row],[log_id]],distinctLogId[[log_id]:[hrs_sleep]],10,FALSE)</f>
        <v>7.85</v>
      </c>
      <c r="L285" s="8">
        <f>VLOOKUP(master[[#This Row],[log_id]],distinctLogId[[log_id]:[percent_value1]],12,FALSE)</f>
        <v>0.86836518046709132</v>
      </c>
      <c r="M285" s="8">
        <f>VLOOKUP(master[[#This Row],[log_id]],distinctLogId[[log_id]:[percent_value2]],13,FALSE)</f>
        <v>0.10191082802547773</v>
      </c>
      <c r="N285" s="8">
        <f>VLOOKUP(master[[#This Row],[log_id]],distinctLogId[[log_id]:[percent_value3]],14,FALSE)</f>
        <v>0.14000000000000001</v>
      </c>
      <c r="S285" t="b">
        <f>VLOOKUP(F285,distinctIds[[id]:[continuous_tracking]],8,FALSE)</f>
        <v>1</v>
      </c>
    </row>
    <row r="286" spans="1:19" x14ac:dyDescent="0.25">
      <c r="A286">
        <v>11562080784</v>
      </c>
      <c r="D286">
        <v>11562080784</v>
      </c>
      <c r="E286">
        <f>VLOOKUP(master[[#This Row],[distinct logIds]],distinctLogId[log_id],1,FALSE)</f>
        <v>11562080784</v>
      </c>
      <c r="F286">
        <f>VLOOKUP(master[[#This Row],[log_id]],distinctLogId[[log_id]:[id]],2,FALSE)</f>
        <v>5553957443</v>
      </c>
      <c r="G286" s="2">
        <f>VLOOKUP(master[[#This Row],[log_id]],distinctLogId[[log_id]:[activity_day]],3,FALSE)</f>
        <v>42492</v>
      </c>
      <c r="H286" s="1">
        <f>WEEKDAY(master[[#This Row],[activity_day]],2)</f>
        <v>1</v>
      </c>
      <c r="I286" s="9" t="str">
        <f>VLOOKUP(master[[#This Row],[log_id]],distinctLogId[[log_id]:[start_day]],5,FALSE)</f>
        <v>Monday</v>
      </c>
      <c r="J286">
        <f>VLOOKUP(master[[#This Row],[log_id]],distinctLogId[[log_id]:[day_num]],4,FALSE)</f>
        <v>2</v>
      </c>
      <c r="K286">
        <f>VLOOKUP(master[[#This Row],[log_id]],distinctLogId[[log_id]:[hrs_sleep]],10,FALSE)</f>
        <v>7.15</v>
      </c>
      <c r="L286" s="8">
        <f>VLOOKUP(master[[#This Row],[log_id]],distinctLogId[[log_id]:[percent_value1]],12,FALSE)</f>
        <v>0.88578088578088576</v>
      </c>
      <c r="M286" s="8">
        <f>VLOOKUP(master[[#This Row],[log_id]],distinctLogId[[log_id]:[percent_value2]],13,FALSE)</f>
        <v>0.10722610722610725</v>
      </c>
      <c r="N286" s="8">
        <f>VLOOKUP(master[[#This Row],[log_id]],distinctLogId[[log_id]:[percent_value3]],14,FALSE)</f>
        <v>0.03</v>
      </c>
      <c r="S286" t="b">
        <f>VLOOKUP(F286,distinctIds[[id]:[continuous_tracking]],8,FALSE)</f>
        <v>1</v>
      </c>
    </row>
    <row r="287" spans="1:19" x14ac:dyDescent="0.25">
      <c r="A287">
        <v>11562080785</v>
      </c>
      <c r="D287">
        <v>11562080785</v>
      </c>
      <c r="E287">
        <f>VLOOKUP(master[[#This Row],[distinct logIds]],distinctLogId[log_id],1,FALSE)</f>
        <v>11562080785</v>
      </c>
      <c r="F287">
        <f>VLOOKUP(master[[#This Row],[log_id]],distinctLogId[[log_id]:[id]],2,FALSE)</f>
        <v>5553957443</v>
      </c>
      <c r="G287" s="2">
        <f>VLOOKUP(master[[#This Row],[log_id]],distinctLogId[[log_id]:[activity_day]],3,FALSE)</f>
        <v>42494</v>
      </c>
      <c r="H287" s="1">
        <f>WEEKDAY(master[[#This Row],[activity_day]],2)</f>
        <v>3</v>
      </c>
      <c r="I287" s="9" t="str">
        <f>VLOOKUP(master[[#This Row],[log_id]],distinctLogId[[log_id]:[start_day]],5,FALSE)</f>
        <v>Wednesday</v>
      </c>
      <c r="J287">
        <f>VLOOKUP(master[[#This Row],[log_id]],distinctLogId[[log_id]:[day_num]],4,FALSE)</f>
        <v>4</v>
      </c>
      <c r="K287">
        <f>VLOOKUP(master[[#This Row],[log_id]],distinctLogId[[log_id]:[hrs_sleep]],10,FALSE)</f>
        <v>7.833333333333333</v>
      </c>
      <c r="L287" s="8">
        <f>VLOOKUP(master[[#This Row],[log_id]],distinctLogId[[log_id]:[percent_value1]],12,FALSE)</f>
        <v>0.95106382978723403</v>
      </c>
      <c r="M287" s="8">
        <f>VLOOKUP(master[[#This Row],[log_id]],distinctLogId[[log_id]:[percent_value2]],13,FALSE)</f>
        <v>4.2553191489361701E-2</v>
      </c>
      <c r="N287" s="8">
        <f>VLOOKUP(master[[#This Row],[log_id]],distinctLogId[[log_id]:[percent_value3]],14,FALSE)</f>
        <v>0.03</v>
      </c>
      <c r="S287" t="b">
        <f>VLOOKUP(F287,distinctIds[[id]:[continuous_tracking]],8,FALSE)</f>
        <v>1</v>
      </c>
    </row>
    <row r="288" spans="1:19" x14ac:dyDescent="0.25">
      <c r="A288">
        <v>11562080786</v>
      </c>
      <c r="D288">
        <v>11562080786</v>
      </c>
      <c r="E288">
        <f>VLOOKUP(master[[#This Row],[distinct logIds]],distinctLogId[log_id],1,FALSE)</f>
        <v>11562080786</v>
      </c>
      <c r="F288">
        <f>VLOOKUP(master[[#This Row],[log_id]],distinctLogId[[log_id]:[id]],2,FALSE)</f>
        <v>5553957443</v>
      </c>
      <c r="G288" s="2">
        <f>VLOOKUP(master[[#This Row],[log_id]],distinctLogId[[log_id]:[activity_day]],3,FALSE)</f>
        <v>42494</v>
      </c>
      <c r="H288" s="1">
        <f>WEEKDAY(master[[#This Row],[activity_day]],2)</f>
        <v>3</v>
      </c>
      <c r="I288" s="9" t="str">
        <f>VLOOKUP(master[[#This Row],[log_id]],distinctLogId[[log_id]:[start_day]],5,FALSE)</f>
        <v>Wednesday</v>
      </c>
      <c r="J288">
        <f>VLOOKUP(master[[#This Row],[log_id]],distinctLogId[[log_id]:[day_num]],4,FALSE)</f>
        <v>4</v>
      </c>
      <c r="K288">
        <f>VLOOKUP(master[[#This Row],[log_id]],distinctLogId[[log_id]:[hrs_sleep]],10,FALSE)</f>
        <v>7.7333333333333334</v>
      </c>
      <c r="L288" s="8">
        <f>VLOOKUP(master[[#This Row],[log_id]],distinctLogId[[log_id]:[percent_value1]],12,FALSE)</f>
        <v>0.90301724137931039</v>
      </c>
      <c r="M288" s="8">
        <f>VLOOKUP(master[[#This Row],[log_id]],distinctLogId[[log_id]:[percent_value2]],13,FALSE)</f>
        <v>8.4051724137931036E-2</v>
      </c>
      <c r="N288" s="8">
        <f>VLOOKUP(master[[#This Row],[log_id]],distinctLogId[[log_id]:[percent_value3]],14,FALSE)</f>
        <v>0.06</v>
      </c>
      <c r="S288" t="b">
        <f>VLOOKUP(F288,distinctIds[[id]:[continuous_tracking]],8,FALSE)</f>
        <v>1</v>
      </c>
    </row>
    <row r="289" spans="1:20" x14ac:dyDescent="0.25">
      <c r="A289">
        <v>11568062398</v>
      </c>
      <c r="D289">
        <v>11568062398</v>
      </c>
      <c r="E289">
        <f>VLOOKUP(master[[#This Row],[distinct logIds]],distinctLogId[log_id],1,FALSE)</f>
        <v>11568062398</v>
      </c>
      <c r="F289">
        <f>VLOOKUP(master[[#This Row],[log_id]],distinctLogId[[log_id]:[id]],2,FALSE)</f>
        <v>5553957443</v>
      </c>
      <c r="G289" s="2">
        <f>VLOOKUP(master[[#This Row],[log_id]],distinctLogId[[log_id]:[activity_day]],3,FALSE)</f>
        <v>42495</v>
      </c>
      <c r="H289" s="1">
        <f>WEEKDAY(master[[#This Row],[activity_day]],2)</f>
        <v>4</v>
      </c>
      <c r="I289" s="9" t="str">
        <f>VLOOKUP(master[[#This Row],[log_id]],distinctLogId[[log_id]:[start_day]],5,FALSE)</f>
        <v>Thursday</v>
      </c>
      <c r="J289">
        <f>VLOOKUP(master[[#This Row],[log_id]],distinctLogId[[log_id]:[day_num]],4,FALSE)</f>
        <v>5</v>
      </c>
      <c r="K289">
        <f>VLOOKUP(master[[#This Row],[log_id]],distinctLogId[[log_id]:[hrs_sleep]],10,FALSE)</f>
        <v>7.2333333333333334</v>
      </c>
      <c r="L289" s="8">
        <f>VLOOKUP(master[[#This Row],[log_id]],distinctLogId[[log_id]:[percent_value1]],12,FALSE)</f>
        <v>0.92165898617511521</v>
      </c>
      <c r="M289" s="8">
        <f>VLOOKUP(master[[#This Row],[log_id]],distinctLogId[[log_id]:[percent_value2]],13,FALSE)</f>
        <v>6.4516129032258063E-2</v>
      </c>
      <c r="N289" s="8">
        <f>VLOOKUP(master[[#This Row],[log_id]],distinctLogId[[log_id]:[percent_value3]],14,FALSE)</f>
        <v>0.06</v>
      </c>
      <c r="S289" t="b">
        <f>VLOOKUP(F289,distinctIds[[id]:[continuous_tracking]],8,FALSE)</f>
        <v>1</v>
      </c>
    </row>
    <row r="290" spans="1:20" x14ac:dyDescent="0.25">
      <c r="A290">
        <v>11586139608</v>
      </c>
      <c r="D290">
        <v>11586139608</v>
      </c>
      <c r="E290">
        <f>VLOOKUP(master[[#This Row],[distinct logIds]],distinctLogId[log_id],1,FALSE)</f>
        <v>11586139608</v>
      </c>
      <c r="F290">
        <f>VLOOKUP(master[[#This Row],[log_id]],distinctLogId[[log_id]:[id]],2,FALSE)</f>
        <v>5553957443</v>
      </c>
      <c r="G290" s="2">
        <f>VLOOKUP(master[[#This Row],[log_id]],distinctLogId[[log_id]:[activity_day]],3,FALSE)</f>
        <v>42496</v>
      </c>
      <c r="H290" s="1">
        <f>WEEKDAY(master[[#This Row],[activity_day]],2)</f>
        <v>5</v>
      </c>
      <c r="I290" s="9" t="str">
        <f>VLOOKUP(master[[#This Row],[log_id]],distinctLogId[[log_id]:[start_day]],5,FALSE)</f>
        <v>Friday</v>
      </c>
      <c r="J290">
        <f>VLOOKUP(master[[#This Row],[log_id]],distinctLogId[[log_id]:[day_num]],4,FALSE)</f>
        <v>6</v>
      </c>
      <c r="K290">
        <f>VLOOKUP(master[[#This Row],[log_id]],distinctLogId[[log_id]:[hrs_sleep]],10,FALSE)</f>
        <v>7.833333333333333</v>
      </c>
      <c r="L290" s="8">
        <f>VLOOKUP(master[[#This Row],[log_id]],distinctLogId[[log_id]:[percent_value1]],12,FALSE)</f>
        <v>0.94042553191489364</v>
      </c>
      <c r="M290" s="8">
        <f>VLOOKUP(master[[#This Row],[log_id]],distinctLogId[[log_id]:[percent_value2]],13,FALSE)</f>
        <v>5.7446808510638298E-2</v>
      </c>
      <c r="N290" s="8">
        <f>VLOOKUP(master[[#This Row],[log_id]],distinctLogId[[log_id]:[percent_value3]],14,FALSE)</f>
        <v>0.01</v>
      </c>
      <c r="S290" t="b">
        <f>VLOOKUP(F290,distinctIds[[id]:[continuous_tracking]],8,FALSE)</f>
        <v>1</v>
      </c>
    </row>
    <row r="291" spans="1:20" x14ac:dyDescent="0.25">
      <c r="A291">
        <v>11586139609</v>
      </c>
      <c r="D291">
        <v>11586139609</v>
      </c>
      <c r="E291">
        <f>VLOOKUP(master[[#This Row],[distinct logIds]],distinctLogId[log_id],1,FALSE)</f>
        <v>11586139609</v>
      </c>
      <c r="F291">
        <f>VLOOKUP(master[[#This Row],[log_id]],distinctLogId[[log_id]:[id]],2,FALSE)</f>
        <v>5553957443</v>
      </c>
      <c r="G291" s="2">
        <f>VLOOKUP(master[[#This Row],[log_id]],distinctLogId[[log_id]:[activity_day]],3,FALSE)</f>
        <v>42497</v>
      </c>
      <c r="H291" s="1">
        <f>WEEKDAY(master[[#This Row],[activity_day]],2)</f>
        <v>6</v>
      </c>
      <c r="I291" s="9" t="str">
        <f>VLOOKUP(master[[#This Row],[log_id]],distinctLogId[[log_id]:[start_day]],5,FALSE)</f>
        <v>Saturday</v>
      </c>
      <c r="J291">
        <f>VLOOKUP(master[[#This Row],[log_id]],distinctLogId[[log_id]:[day_num]],4,FALSE)</f>
        <v>7</v>
      </c>
      <c r="K291">
        <f>VLOOKUP(master[[#This Row],[log_id]],distinctLogId[[log_id]:[hrs_sleep]],10,FALSE)</f>
        <v>10.133333333333333</v>
      </c>
      <c r="L291" s="8">
        <f>VLOOKUP(master[[#This Row],[log_id]],distinctLogId[[log_id]:[percent_value1]],12,FALSE)</f>
        <v>0.93421052631578949</v>
      </c>
      <c r="M291" s="8">
        <f>VLOOKUP(master[[#This Row],[log_id]],distinctLogId[[log_id]:[percent_value2]],13,FALSE)</f>
        <v>5.5921052631578941E-2</v>
      </c>
      <c r="N291" s="8">
        <f>VLOOKUP(master[[#This Row],[log_id]],distinctLogId[[log_id]:[percent_value3]],14,FALSE)</f>
        <v>0.06</v>
      </c>
      <c r="S291" t="b">
        <f>VLOOKUP(F291,distinctIds[[id]:[continuous_tracking]],8,FALSE)</f>
        <v>1</v>
      </c>
    </row>
    <row r="292" spans="1:20" x14ac:dyDescent="0.25">
      <c r="A292">
        <v>11586139610</v>
      </c>
      <c r="D292">
        <v>11586139610</v>
      </c>
      <c r="E292">
        <f>VLOOKUP(master[[#This Row],[distinct logIds]],distinctLogId[log_id],1,FALSE)</f>
        <v>11586139610</v>
      </c>
      <c r="F292">
        <f>VLOOKUP(master[[#This Row],[log_id]],distinctLogId[[log_id]:[id]],2,FALSE)</f>
        <v>5553957443</v>
      </c>
      <c r="G292" s="2">
        <f>VLOOKUP(master[[#This Row],[log_id]],distinctLogId[[log_id]:[activity_day]],3,FALSE)</f>
        <v>42498</v>
      </c>
      <c r="H292" s="1">
        <f>WEEKDAY(master[[#This Row],[activity_day]],2)</f>
        <v>7</v>
      </c>
      <c r="I292" s="9" t="str">
        <f>VLOOKUP(master[[#This Row],[log_id]],distinctLogId[[log_id]:[start_day]],5,FALSE)</f>
        <v>Sunday</v>
      </c>
      <c r="J292">
        <f>VLOOKUP(master[[#This Row],[log_id]],distinctLogId[[log_id]:[day_num]],4,FALSE)</f>
        <v>1</v>
      </c>
      <c r="K292">
        <f>VLOOKUP(master[[#This Row],[log_id]],distinctLogId[[log_id]:[hrs_sleep]],10,FALSE)</f>
        <v>8.2333333333333325</v>
      </c>
      <c r="L292" s="8">
        <f>VLOOKUP(master[[#This Row],[log_id]],distinctLogId[[log_id]:[percent_value1]],12,FALSE)</f>
        <v>0.917004048582996</v>
      </c>
      <c r="M292" s="8">
        <f>VLOOKUP(master[[#This Row],[log_id]],distinctLogId[[log_id]:[percent_value2]],13,FALSE)</f>
        <v>6.2753036437246959E-2</v>
      </c>
      <c r="N292" s="8">
        <f>VLOOKUP(master[[#This Row],[log_id]],distinctLogId[[log_id]:[percent_value3]],14,FALSE)</f>
        <v>0.1</v>
      </c>
      <c r="S292" t="b">
        <f>VLOOKUP(F292,distinctIds[[id]:[continuous_tracking]],8,FALSE)</f>
        <v>1</v>
      </c>
    </row>
    <row r="293" spans="1:20" x14ac:dyDescent="0.25">
      <c r="A293">
        <v>11610084415</v>
      </c>
      <c r="D293">
        <v>11610084415</v>
      </c>
      <c r="E293">
        <f>VLOOKUP(master[[#This Row],[distinct logIds]],distinctLogId[log_id],1,FALSE)</f>
        <v>11610084415</v>
      </c>
      <c r="F293">
        <f>VLOOKUP(master[[#This Row],[log_id]],distinctLogId[[log_id]:[id]],2,FALSE)</f>
        <v>5553957443</v>
      </c>
      <c r="G293" s="2">
        <f>VLOOKUP(master[[#This Row],[log_id]],distinctLogId[[log_id]:[activity_day]],3,FALSE)</f>
        <v>42499</v>
      </c>
      <c r="H293" s="1">
        <f>WEEKDAY(master[[#This Row],[activity_day]],2)</f>
        <v>1</v>
      </c>
      <c r="I293" s="9" t="str">
        <f>VLOOKUP(master[[#This Row],[log_id]],distinctLogId[[log_id]:[start_day]],5,FALSE)</f>
        <v>Monday</v>
      </c>
      <c r="J293">
        <f>VLOOKUP(master[[#This Row],[log_id]],distinctLogId[[log_id]:[day_num]],4,FALSE)</f>
        <v>2</v>
      </c>
      <c r="K293">
        <f>VLOOKUP(master[[#This Row],[log_id]],distinctLogId[[log_id]:[hrs_sleep]],10,FALSE)</f>
        <v>7.3833333333333337</v>
      </c>
      <c r="L293" s="8">
        <f>VLOOKUP(master[[#This Row],[log_id]],distinctLogId[[log_id]:[percent_value1]],12,FALSE)</f>
        <v>0.94356659142212196</v>
      </c>
      <c r="M293" s="8">
        <f>VLOOKUP(master[[#This Row],[log_id]],distinctLogId[[log_id]:[percent_value2]],13,FALSE)</f>
        <v>3.8374717832957109E-2</v>
      </c>
      <c r="N293" s="8">
        <f>VLOOKUP(master[[#This Row],[log_id]],distinctLogId[[log_id]:[percent_value3]],14,FALSE)</f>
        <v>0.08</v>
      </c>
      <c r="S293" t="b">
        <f>VLOOKUP(F293,distinctIds[[id]:[continuous_tracking]],8,FALSE)</f>
        <v>1</v>
      </c>
    </row>
    <row r="294" spans="1:20" x14ac:dyDescent="0.25">
      <c r="A294">
        <v>11610084416</v>
      </c>
      <c r="D294">
        <v>11610084416</v>
      </c>
      <c r="E294">
        <f>VLOOKUP(master[[#This Row],[distinct logIds]],distinctLogId[log_id],1,FALSE)</f>
        <v>11610084416</v>
      </c>
      <c r="F294">
        <f>VLOOKUP(master[[#This Row],[log_id]],distinctLogId[[log_id]:[id]],2,FALSE)</f>
        <v>5553957443</v>
      </c>
      <c r="G294" s="2">
        <f>VLOOKUP(master[[#This Row],[log_id]],distinctLogId[[log_id]:[activity_day]],3,FALSE)</f>
        <v>42501</v>
      </c>
      <c r="H294" s="1">
        <f>WEEKDAY(master[[#This Row],[activity_day]],2)</f>
        <v>3</v>
      </c>
      <c r="I294" s="9" t="str">
        <f>VLOOKUP(master[[#This Row],[log_id]],distinctLogId[[log_id]:[start_day]],5,FALSE)</f>
        <v>Wednesday</v>
      </c>
      <c r="J294">
        <f>VLOOKUP(master[[#This Row],[log_id]],distinctLogId[[log_id]:[day_num]],4,FALSE)</f>
        <v>4</v>
      </c>
      <c r="K294">
        <f>VLOOKUP(master[[#This Row],[log_id]],distinctLogId[[log_id]:[hrs_sleep]],10,FALSE)</f>
        <v>8.1</v>
      </c>
      <c r="L294" s="8">
        <f>VLOOKUP(master[[#This Row],[log_id]],distinctLogId[[log_id]:[percent_value1]],12,FALSE)</f>
        <v>0.95267489711934161</v>
      </c>
      <c r="M294" s="8">
        <f>VLOOKUP(master[[#This Row],[log_id]],distinctLogId[[log_id]:[percent_value2]],13,FALSE)</f>
        <v>4.5267489711934158E-2</v>
      </c>
      <c r="N294" s="8">
        <f>VLOOKUP(master[[#This Row],[log_id]],distinctLogId[[log_id]:[percent_value3]],14,FALSE)</f>
        <v>0.01</v>
      </c>
      <c r="S294" t="b">
        <f>VLOOKUP(F294,distinctIds[[id]:[continuous_tracking]],8,FALSE)</f>
        <v>1</v>
      </c>
    </row>
    <row r="295" spans="1:20" x14ac:dyDescent="0.25">
      <c r="A295">
        <v>11613774989</v>
      </c>
      <c r="D295">
        <v>11613774989</v>
      </c>
      <c r="E295">
        <f>VLOOKUP(master[[#This Row],[distinct logIds]],distinctLogId[log_id],1,FALSE)</f>
        <v>11613774989</v>
      </c>
      <c r="F295">
        <f>VLOOKUP(master[[#This Row],[log_id]],distinctLogId[[log_id]:[id]],2,FALSE)</f>
        <v>5553957443</v>
      </c>
      <c r="G295" s="2">
        <f>VLOOKUP(master[[#This Row],[log_id]],distinctLogId[[log_id]:[activity_day]],3,FALSE)</f>
        <v>42501</v>
      </c>
      <c r="H295" s="1">
        <f>WEEKDAY(master[[#This Row],[activity_day]],2)</f>
        <v>3</v>
      </c>
      <c r="I295" s="9" t="str">
        <f>VLOOKUP(master[[#This Row],[log_id]],distinctLogId[[log_id]:[start_day]],5,FALSE)</f>
        <v>Wednesday</v>
      </c>
      <c r="J295">
        <f>VLOOKUP(master[[#This Row],[log_id]],distinctLogId[[log_id]:[day_num]],4,FALSE)</f>
        <v>4</v>
      </c>
      <c r="K295">
        <f>VLOOKUP(master[[#This Row],[log_id]],distinctLogId[[log_id]:[hrs_sleep]],10,FALSE)</f>
        <v>7.916666666666667</v>
      </c>
      <c r="L295" s="8">
        <f>VLOOKUP(master[[#This Row],[log_id]],distinctLogId[[log_id]:[percent_value1]],12,FALSE)</f>
        <v>0.92210526315789476</v>
      </c>
      <c r="M295" s="8">
        <f>VLOOKUP(master[[#This Row],[log_id]],distinctLogId[[log_id]:[percent_value2]],13,FALSE)</f>
        <v>7.1578947368421048E-2</v>
      </c>
      <c r="N295" s="8">
        <f>VLOOKUP(master[[#This Row],[log_id]],distinctLogId[[log_id]:[percent_value3]],14,FALSE)</f>
        <v>0.03</v>
      </c>
      <c r="S295" t="b">
        <f>VLOOKUP(F295,distinctIds[[id]:[continuous_tracking]],8,FALSE)</f>
        <v>1</v>
      </c>
    </row>
    <row r="296" spans="1:20" x14ac:dyDescent="0.25">
      <c r="A296">
        <v>11376928526</v>
      </c>
      <c r="D296">
        <v>11376928526</v>
      </c>
      <c r="E296">
        <f>VLOOKUP(master[[#This Row],[distinct logIds]],distinctLogId[log_id],1,FALSE)</f>
        <v>11376928526</v>
      </c>
      <c r="F296">
        <f>VLOOKUP(master[[#This Row],[log_id]],distinctLogId[[log_id]:[id]],2,FALSE)</f>
        <v>5577150313</v>
      </c>
      <c r="G296" s="2">
        <f>VLOOKUP(master[[#This Row],[log_id]],distinctLogId[[log_id]:[activity_day]],3,FALSE)</f>
        <v>42471</v>
      </c>
      <c r="H296" s="1">
        <f>WEEKDAY(master[[#This Row],[activity_day]],2)</f>
        <v>1</v>
      </c>
      <c r="I296" s="9" t="str">
        <f>VLOOKUP(master[[#This Row],[log_id]],distinctLogId[[log_id]:[start_day]],5,FALSE)</f>
        <v>Monday</v>
      </c>
      <c r="J296">
        <f>VLOOKUP(master[[#This Row],[log_id]],distinctLogId[[log_id]:[day_num]],4,FALSE)</f>
        <v>2</v>
      </c>
      <c r="K296">
        <f>VLOOKUP(master[[#This Row],[log_id]],distinctLogId[[log_id]:[hrs_sleep]],10,FALSE)</f>
        <v>7.3</v>
      </c>
      <c r="L296" s="8">
        <f>VLOOKUP(master[[#This Row],[log_id]],distinctLogId[[log_id]:[percent_value1]],12,FALSE)</f>
        <v>0.95662100456621013</v>
      </c>
      <c r="M296" s="8">
        <f>VLOOKUP(master[[#This Row],[log_id]],distinctLogId[[log_id]:[percent_value2]],13,FALSE)</f>
        <v>3.8812785388127859E-2</v>
      </c>
      <c r="N296" s="8">
        <f>VLOOKUP(master[[#This Row],[log_id]],distinctLogId[[log_id]:[percent_value3]],14,FALSE)</f>
        <v>0.02</v>
      </c>
      <c r="O296">
        <f>VLOOKUP(F296,distinctIds[[id]:[range_trackingDays]],4,FALSE)</f>
        <v>30</v>
      </c>
      <c r="P296">
        <f>COUNTIFS(master[id],master[[#This Row],[id]],master[new_day_num],"&lt;6")</f>
        <v>21</v>
      </c>
      <c r="Q296">
        <f>COUNTIFS(master[id],master[[#This Row],[id]],master[new_day_num],"&gt;5")</f>
        <v>6</v>
      </c>
      <c r="R296">
        <f>COUNTIF(master[id],master[[#This Row],[id]])</f>
        <v>27</v>
      </c>
      <c r="S296" t="b">
        <f>VLOOKUP(F296,distinctIds[[id]:[continuous_tracking]],8,FALSE)</f>
        <v>0</v>
      </c>
      <c r="T296">
        <f>COUNTIFS(F:F,master[[#This Row],[id]],master!I:I,master[[#This Row],[start_day]])</f>
        <v>5</v>
      </c>
    </row>
    <row r="297" spans="1:20" x14ac:dyDescent="0.25">
      <c r="A297">
        <v>11386029591</v>
      </c>
      <c r="D297">
        <v>11386029591</v>
      </c>
      <c r="E297">
        <f>VLOOKUP(master[[#This Row],[distinct logIds]],distinctLogId[log_id],1,FALSE)</f>
        <v>11386029591</v>
      </c>
      <c r="F297">
        <f>VLOOKUP(master[[#This Row],[log_id]],distinctLogId[[log_id]:[id]],2,FALSE)</f>
        <v>5577150313</v>
      </c>
      <c r="G297" s="2">
        <f>VLOOKUP(master[[#This Row],[log_id]],distinctLogId[[log_id]:[activity_day]],3,FALSE)</f>
        <v>42472</v>
      </c>
      <c r="H297" s="1">
        <f>WEEKDAY(master[[#This Row],[activity_day]],2)</f>
        <v>2</v>
      </c>
      <c r="I297" s="9" t="str">
        <f>VLOOKUP(master[[#This Row],[log_id]],distinctLogId[[log_id]:[start_day]],5,FALSE)</f>
        <v>Tuesday</v>
      </c>
      <c r="J297">
        <f>VLOOKUP(master[[#This Row],[log_id]],distinctLogId[[log_id]:[day_num]],4,FALSE)</f>
        <v>3</v>
      </c>
      <c r="K297">
        <f>VLOOKUP(master[[#This Row],[log_id]],distinctLogId[[log_id]:[hrs_sleep]],10,FALSE)</f>
        <v>7.6333333333333337</v>
      </c>
      <c r="L297" s="8">
        <f>VLOOKUP(master[[#This Row],[log_id]],distinctLogId[[log_id]:[percent_value1]],12,FALSE)</f>
        <v>0.94323144104803491</v>
      </c>
      <c r="M297" s="8">
        <f>VLOOKUP(master[[#This Row],[log_id]],distinctLogId[[log_id]:[percent_value2]],13,FALSE)</f>
        <v>5.0218340611353711E-2</v>
      </c>
      <c r="N297" s="8">
        <f>VLOOKUP(master[[#This Row],[log_id]],distinctLogId[[log_id]:[percent_value3]],14,FALSE)</f>
        <v>0.03</v>
      </c>
      <c r="S297" t="b">
        <f>VLOOKUP(F297,distinctIds[[id]:[continuous_tracking]],8,FALSE)</f>
        <v>0</v>
      </c>
      <c r="T297">
        <f>COUNTIFS(F:F,master[[#This Row],[id]],master!I:I,master[[#This Row],[start_day]])</f>
        <v>5</v>
      </c>
    </row>
    <row r="298" spans="1:20" x14ac:dyDescent="0.25">
      <c r="A298">
        <v>11403402175</v>
      </c>
      <c r="D298">
        <v>11403402175</v>
      </c>
      <c r="E298">
        <f>VLOOKUP(master[[#This Row],[distinct logIds]],distinctLogId[log_id],1,FALSE)</f>
        <v>11403402175</v>
      </c>
      <c r="F298">
        <f>VLOOKUP(master[[#This Row],[log_id]],distinctLogId[[log_id]:[id]],2,FALSE)</f>
        <v>5577150313</v>
      </c>
      <c r="G298" s="2">
        <f>VLOOKUP(master[[#This Row],[log_id]],distinctLogId[[log_id]:[activity_day]],3,FALSE)</f>
        <v>42473</v>
      </c>
      <c r="H298" s="1">
        <f>WEEKDAY(master[[#This Row],[activity_day]],2)</f>
        <v>3</v>
      </c>
      <c r="I298" s="9" t="str">
        <f>VLOOKUP(master[[#This Row],[log_id]],distinctLogId[[log_id]:[start_day]],5,FALSE)</f>
        <v>Wednesday</v>
      </c>
      <c r="J298">
        <f>VLOOKUP(master[[#This Row],[log_id]],distinctLogId[[log_id]:[day_num]],4,FALSE)</f>
        <v>4</v>
      </c>
      <c r="K298">
        <f>VLOOKUP(master[[#This Row],[log_id]],distinctLogId[[log_id]:[hrs_sleep]],10,FALSE)</f>
        <v>8.2833333333333332</v>
      </c>
      <c r="L298" s="8">
        <f>VLOOKUP(master[[#This Row],[log_id]],distinctLogId[[log_id]:[percent_value1]],12,FALSE)</f>
        <v>0.95975855130784704</v>
      </c>
      <c r="M298" s="8">
        <f>VLOOKUP(master[[#This Row],[log_id]],distinctLogId[[log_id]:[percent_value2]],13,FALSE)</f>
        <v>3.0181086519114688E-2</v>
      </c>
      <c r="N298" s="8">
        <f>VLOOKUP(master[[#This Row],[log_id]],distinctLogId[[log_id]:[percent_value3]],14,FALSE)</f>
        <v>0.05</v>
      </c>
      <c r="S298" t="b">
        <f>VLOOKUP(F298,distinctIds[[id]:[continuous_tracking]],8,FALSE)</f>
        <v>0</v>
      </c>
      <c r="T298">
        <f>COUNTIFS(F:F,master[[#This Row],[id]],master!I:I,master[[#This Row],[start_day]])</f>
        <v>4</v>
      </c>
    </row>
    <row r="299" spans="1:20" x14ac:dyDescent="0.25">
      <c r="A299">
        <v>11403402176</v>
      </c>
      <c r="D299">
        <v>11403402176</v>
      </c>
      <c r="E299">
        <f>VLOOKUP(master[[#This Row],[distinct logIds]],distinctLogId[log_id],1,FALSE)</f>
        <v>11403402176</v>
      </c>
      <c r="F299">
        <f>VLOOKUP(master[[#This Row],[log_id]],distinctLogId[[log_id]:[id]],2,FALSE)</f>
        <v>5577150313</v>
      </c>
      <c r="G299" s="2">
        <f>VLOOKUP(master[[#This Row],[log_id]],distinctLogId[[log_id]:[activity_day]],3,FALSE)</f>
        <v>42474</v>
      </c>
      <c r="H299" s="1">
        <f>WEEKDAY(master[[#This Row],[activity_day]],2)</f>
        <v>4</v>
      </c>
      <c r="I299" s="9" t="str">
        <f>VLOOKUP(master[[#This Row],[log_id]],distinctLogId[[log_id]:[start_day]],5,FALSE)</f>
        <v>Thursday</v>
      </c>
      <c r="J299">
        <f>VLOOKUP(master[[#This Row],[log_id]],distinctLogId[[log_id]:[day_num]],4,FALSE)</f>
        <v>5</v>
      </c>
      <c r="K299">
        <f>VLOOKUP(master[[#This Row],[log_id]],distinctLogId[[log_id]:[hrs_sleep]],10,FALSE)</f>
        <v>6.8833333333333337</v>
      </c>
      <c r="L299" s="8">
        <f>VLOOKUP(master[[#This Row],[log_id]],distinctLogId[[log_id]:[percent_value1]],12,FALSE)</f>
        <v>0.94915254237288149</v>
      </c>
      <c r="M299" s="8">
        <f>VLOOKUP(master[[#This Row],[log_id]],distinctLogId[[log_id]:[percent_value2]],13,FALSE)</f>
        <v>4.3583535108958835E-2</v>
      </c>
      <c r="N299" s="8">
        <f>VLOOKUP(master[[#This Row],[log_id]],distinctLogId[[log_id]:[percent_value3]],14,FALSE)</f>
        <v>0.03</v>
      </c>
      <c r="S299" t="b">
        <f>VLOOKUP(F299,distinctIds[[id]:[continuous_tracking]],8,FALSE)</f>
        <v>0</v>
      </c>
      <c r="T299">
        <f>COUNTIFS(F:F,master[[#This Row],[id]],master!I:I,master[[#This Row],[start_day]])</f>
        <v>4</v>
      </c>
    </row>
    <row r="300" spans="1:20" x14ac:dyDescent="0.25">
      <c r="A300">
        <v>11454678553</v>
      </c>
      <c r="D300">
        <v>11454678553</v>
      </c>
      <c r="E300">
        <f>VLOOKUP(master[[#This Row],[distinct logIds]],distinctLogId[log_id],1,FALSE)</f>
        <v>11454678553</v>
      </c>
      <c r="F300">
        <f>VLOOKUP(master[[#This Row],[log_id]],distinctLogId[[log_id]:[id]],2,FALSE)</f>
        <v>5577150313</v>
      </c>
      <c r="G300" s="2">
        <f>VLOOKUP(master[[#This Row],[log_id]],distinctLogId[[log_id]:[activity_day]],3,FALSE)</f>
        <v>42475</v>
      </c>
      <c r="H300" s="1">
        <f>WEEKDAY(master[[#This Row],[activity_day]],2)</f>
        <v>5</v>
      </c>
      <c r="I300" s="9" t="str">
        <f>VLOOKUP(master[[#This Row],[log_id]],distinctLogId[[log_id]:[start_day]],5,FALSE)</f>
        <v>Friday</v>
      </c>
      <c r="J300">
        <f>VLOOKUP(master[[#This Row],[log_id]],distinctLogId[[log_id]:[day_num]],4,FALSE)</f>
        <v>6</v>
      </c>
      <c r="K300">
        <f>VLOOKUP(master[[#This Row],[log_id]],distinctLogId[[log_id]:[hrs_sleep]],10,FALSE)</f>
        <v>7.416666666666667</v>
      </c>
      <c r="L300" s="8">
        <f>VLOOKUP(master[[#This Row],[log_id]],distinctLogId[[log_id]:[percent_value1]],12,FALSE)</f>
        <v>0.91235955056179774</v>
      </c>
      <c r="M300" s="8">
        <f>VLOOKUP(master[[#This Row],[log_id]],distinctLogId[[log_id]:[percent_value2]],13,FALSE)</f>
        <v>4.2696629213483155E-2</v>
      </c>
      <c r="N300" s="8">
        <f>VLOOKUP(master[[#This Row],[log_id]],distinctLogId[[log_id]:[percent_value3]],14,FALSE)</f>
        <v>0.2</v>
      </c>
      <c r="S300" t="b">
        <f>VLOOKUP(F300,distinctIds[[id]:[continuous_tracking]],8,FALSE)</f>
        <v>0</v>
      </c>
      <c r="T300">
        <f>COUNTIFS(F:F,master[[#This Row],[id]],master!I:I,master[[#This Row],[start_day]])</f>
        <v>3</v>
      </c>
    </row>
    <row r="301" spans="1:20" x14ac:dyDescent="0.25">
      <c r="A301">
        <v>11454678554</v>
      </c>
      <c r="D301">
        <v>11454678554</v>
      </c>
      <c r="E301">
        <f>VLOOKUP(master[[#This Row],[distinct logIds]],distinctLogId[log_id],1,FALSE)</f>
        <v>11454678554</v>
      </c>
      <c r="F301">
        <f>VLOOKUP(master[[#This Row],[log_id]],distinctLogId[[log_id]:[id]],2,FALSE)</f>
        <v>5577150313</v>
      </c>
      <c r="G301" s="2">
        <f>VLOOKUP(master[[#This Row],[log_id]],distinctLogId[[log_id]:[activity_day]],3,FALSE)</f>
        <v>42476</v>
      </c>
      <c r="H301" s="1">
        <f>WEEKDAY(master[[#This Row],[activity_day]],2)</f>
        <v>6</v>
      </c>
      <c r="I301" s="9" t="str">
        <f>VLOOKUP(master[[#This Row],[log_id]],distinctLogId[[log_id]:[start_day]],5,FALSE)</f>
        <v>Saturday</v>
      </c>
      <c r="J301">
        <f>VLOOKUP(master[[#This Row],[log_id]],distinctLogId[[log_id]:[day_num]],4,FALSE)</f>
        <v>7</v>
      </c>
      <c r="K301">
        <f>VLOOKUP(master[[#This Row],[log_id]],distinctLogId[[log_id]:[hrs_sleep]],10,FALSE)</f>
        <v>9.7166666666666668</v>
      </c>
      <c r="L301" s="8">
        <f>VLOOKUP(master[[#This Row],[log_id]],distinctLogId[[log_id]:[percent_value1]],12,FALSE)</f>
        <v>0.94168096054888517</v>
      </c>
      <c r="M301" s="8">
        <f>VLOOKUP(master[[#This Row],[log_id]],distinctLogId[[log_id]:[percent_value2]],13,FALSE)</f>
        <v>5.1457975986277875E-2</v>
      </c>
      <c r="N301" s="8">
        <f>VLOOKUP(master[[#This Row],[log_id]],distinctLogId[[log_id]:[percent_value3]],14,FALSE)</f>
        <v>0.04</v>
      </c>
      <c r="S301" t="b">
        <f>VLOOKUP(F301,distinctIds[[id]:[continuous_tracking]],8,FALSE)</f>
        <v>0</v>
      </c>
      <c r="T301">
        <f>COUNTIFS(F:F,master[[#This Row],[id]],master!I:I,master[[#This Row],[start_day]])</f>
        <v>3</v>
      </c>
    </row>
    <row r="302" spans="1:20" x14ac:dyDescent="0.25">
      <c r="A302">
        <v>11454678555</v>
      </c>
      <c r="D302">
        <v>11454678555</v>
      </c>
      <c r="E302">
        <f>VLOOKUP(master[[#This Row],[distinct logIds]],distinctLogId[log_id],1,FALSE)</f>
        <v>11454678555</v>
      </c>
      <c r="F302">
        <f>VLOOKUP(master[[#This Row],[log_id]],distinctLogId[[log_id]:[id]],2,FALSE)</f>
        <v>5577150313</v>
      </c>
      <c r="G302" s="2">
        <f>VLOOKUP(master[[#This Row],[log_id]],distinctLogId[[log_id]:[activity_day]],3,FALSE)</f>
        <v>42477</v>
      </c>
      <c r="H302" s="1">
        <f>WEEKDAY(master[[#This Row],[activity_day]],2)</f>
        <v>7</v>
      </c>
      <c r="I302" s="9" t="str">
        <f>VLOOKUP(master[[#This Row],[log_id]],distinctLogId[[log_id]:[start_day]],5,FALSE)</f>
        <v>Sunday</v>
      </c>
      <c r="J302">
        <f>VLOOKUP(master[[#This Row],[log_id]],distinctLogId[[log_id]:[day_num]],4,FALSE)</f>
        <v>1</v>
      </c>
      <c r="K302">
        <f>VLOOKUP(master[[#This Row],[log_id]],distinctLogId[[log_id]:[hrs_sleep]],10,FALSE)</f>
        <v>9.2166666666666668</v>
      </c>
      <c r="L302" s="8">
        <f>VLOOKUP(master[[#This Row],[log_id]],distinctLogId[[log_id]:[percent_value1]],12,FALSE)</f>
        <v>0.95298372513562402</v>
      </c>
      <c r="M302" s="8">
        <f>VLOOKUP(master[[#This Row],[log_id]],distinctLogId[[log_id]:[percent_value2]],13,FALSE)</f>
        <v>4.1591320072332731E-2</v>
      </c>
      <c r="N302" s="8">
        <f>VLOOKUP(master[[#This Row],[log_id]],distinctLogId[[log_id]:[percent_value3]],14,FALSE)</f>
        <v>0.03</v>
      </c>
      <c r="S302" t="b">
        <f>VLOOKUP(F302,distinctIds[[id]:[continuous_tracking]],8,FALSE)</f>
        <v>0</v>
      </c>
      <c r="T302">
        <f>COUNTIFS(F:F,master[[#This Row],[id]],master!I:I,master[[#This Row],[start_day]])</f>
        <v>3</v>
      </c>
    </row>
    <row r="303" spans="1:20" x14ac:dyDescent="0.25">
      <c r="A303">
        <v>11454678556</v>
      </c>
      <c r="D303">
        <v>11454678556</v>
      </c>
      <c r="E303">
        <f>VLOOKUP(master[[#This Row],[distinct logIds]],distinctLogId[log_id],1,FALSE)</f>
        <v>11454678556</v>
      </c>
      <c r="F303">
        <f>VLOOKUP(master[[#This Row],[log_id]],distinctLogId[[log_id]:[id]],2,FALSE)</f>
        <v>5577150313</v>
      </c>
      <c r="G303" s="2">
        <f>VLOOKUP(master[[#This Row],[log_id]],distinctLogId[[log_id]:[activity_day]],3,FALSE)</f>
        <v>42478</v>
      </c>
      <c r="H303" s="1">
        <f>WEEKDAY(master[[#This Row],[activity_day]],2)</f>
        <v>1</v>
      </c>
      <c r="I303" s="9" t="str">
        <f>VLOOKUP(master[[#This Row],[log_id]],distinctLogId[[log_id]:[start_day]],5,FALSE)</f>
        <v>Monday</v>
      </c>
      <c r="J303">
        <f>VLOOKUP(master[[#This Row],[log_id]],distinctLogId[[log_id]:[day_num]],4,FALSE)</f>
        <v>2</v>
      </c>
      <c r="K303">
        <f>VLOOKUP(master[[#This Row],[log_id]],distinctLogId[[log_id]:[hrs_sleep]],10,FALSE)</f>
        <v>7.75</v>
      </c>
      <c r="L303" s="8">
        <f>VLOOKUP(master[[#This Row],[log_id]],distinctLogId[[log_id]:[percent_value1]],12,FALSE)</f>
        <v>0.96559139784946235</v>
      </c>
      <c r="M303" s="8">
        <f>VLOOKUP(master[[#This Row],[log_id]],distinctLogId[[log_id]:[percent_value2]],13,FALSE)</f>
        <v>3.4408602150537634E-2</v>
      </c>
      <c r="N303" s="8">
        <f>VLOOKUP(master[[#This Row],[log_id]],distinctLogId[[log_id]:[percent_value3]],14,FALSE)</f>
        <v>0</v>
      </c>
      <c r="S303" t="b">
        <f>VLOOKUP(F303,distinctIds[[id]:[continuous_tracking]],8,FALSE)</f>
        <v>0</v>
      </c>
    </row>
    <row r="304" spans="1:20" x14ac:dyDescent="0.25">
      <c r="A304">
        <v>11454678557</v>
      </c>
      <c r="D304">
        <v>11454678557</v>
      </c>
      <c r="E304">
        <f>VLOOKUP(master[[#This Row],[distinct logIds]],distinctLogId[log_id],1,FALSE)</f>
        <v>11454678557</v>
      </c>
      <c r="F304">
        <f>VLOOKUP(master[[#This Row],[log_id]],distinctLogId[[log_id]:[id]],2,FALSE)</f>
        <v>5577150313</v>
      </c>
      <c r="G304" s="2">
        <f>VLOOKUP(master[[#This Row],[log_id]],distinctLogId[[log_id]:[activity_day]],3,FALSE)</f>
        <v>42479</v>
      </c>
      <c r="H304" s="1">
        <f>WEEKDAY(master[[#This Row],[activity_day]],2)</f>
        <v>2</v>
      </c>
      <c r="I304" s="9" t="str">
        <f>VLOOKUP(master[[#This Row],[log_id]],distinctLogId[[log_id]:[start_day]],5,FALSE)</f>
        <v>Tuesday</v>
      </c>
      <c r="J304">
        <f>VLOOKUP(master[[#This Row],[log_id]],distinctLogId[[log_id]:[day_num]],4,FALSE)</f>
        <v>3</v>
      </c>
      <c r="K304">
        <f>VLOOKUP(master[[#This Row],[log_id]],distinctLogId[[log_id]:[hrs_sleep]],10,FALSE)</f>
        <v>8</v>
      </c>
      <c r="L304" s="8">
        <f>VLOOKUP(master[[#This Row],[log_id]],distinctLogId[[log_id]:[percent_value1]],12,FALSE)</f>
        <v>0.93125000000000002</v>
      </c>
      <c r="M304" s="8">
        <f>VLOOKUP(master[[#This Row],[log_id]],distinctLogId[[log_id]:[percent_value2]],13,FALSE)</f>
        <v>6.25E-2</v>
      </c>
      <c r="N304" s="8">
        <f>VLOOKUP(master[[#This Row],[log_id]],distinctLogId[[log_id]:[percent_value3]],14,FALSE)</f>
        <v>0.03</v>
      </c>
      <c r="S304" t="b">
        <f>VLOOKUP(F304,distinctIds[[id]:[continuous_tracking]],8,FALSE)</f>
        <v>0</v>
      </c>
    </row>
    <row r="305" spans="1:19" x14ac:dyDescent="0.25">
      <c r="A305">
        <v>11454678558</v>
      </c>
      <c r="D305">
        <v>11454678558</v>
      </c>
      <c r="E305">
        <f>VLOOKUP(master[[#This Row],[distinct logIds]],distinctLogId[log_id],1,FALSE)</f>
        <v>11454678558</v>
      </c>
      <c r="F305">
        <f>VLOOKUP(master[[#This Row],[log_id]],distinctLogId[[log_id]:[id]],2,FALSE)</f>
        <v>5577150313</v>
      </c>
      <c r="G305" s="2">
        <f>VLOOKUP(master[[#This Row],[log_id]],distinctLogId[[log_id]:[activity_day]],3,FALSE)</f>
        <v>42480</v>
      </c>
      <c r="H305" s="1">
        <f>WEEKDAY(master[[#This Row],[activity_day]],2)</f>
        <v>3</v>
      </c>
      <c r="I305" s="9" t="str">
        <f>VLOOKUP(master[[#This Row],[log_id]],distinctLogId[[log_id]:[start_day]],5,FALSE)</f>
        <v>Wednesday</v>
      </c>
      <c r="J305">
        <f>VLOOKUP(master[[#This Row],[log_id]],distinctLogId[[log_id]:[day_num]],4,FALSE)</f>
        <v>4</v>
      </c>
      <c r="K305">
        <f>VLOOKUP(master[[#This Row],[log_id]],distinctLogId[[log_id]:[hrs_sleep]],10,FALSE)</f>
        <v>7.2833333333333332</v>
      </c>
      <c r="L305" s="8">
        <f>VLOOKUP(master[[#This Row],[log_id]],distinctLogId[[log_id]:[percent_value1]],12,FALSE)</f>
        <v>0.94736842105263153</v>
      </c>
      <c r="M305" s="8">
        <f>VLOOKUP(master[[#This Row],[log_id]],distinctLogId[[log_id]:[percent_value2]],13,FALSE)</f>
        <v>4.5766590389016017E-2</v>
      </c>
      <c r="N305" s="8">
        <f>VLOOKUP(master[[#This Row],[log_id]],distinctLogId[[log_id]:[percent_value3]],14,FALSE)</f>
        <v>0.03</v>
      </c>
      <c r="S305" t="b">
        <f>VLOOKUP(F305,distinctIds[[id]:[continuous_tracking]],8,FALSE)</f>
        <v>0</v>
      </c>
    </row>
    <row r="306" spans="1:19" x14ac:dyDescent="0.25">
      <c r="A306">
        <v>11460146661</v>
      </c>
      <c r="D306">
        <v>11460146661</v>
      </c>
      <c r="E306">
        <f>VLOOKUP(master[[#This Row],[distinct logIds]],distinctLogId[log_id],1,FALSE)</f>
        <v>11460146661</v>
      </c>
      <c r="F306">
        <f>VLOOKUP(master[[#This Row],[log_id]],distinctLogId[[log_id]:[id]],2,FALSE)</f>
        <v>5577150313</v>
      </c>
      <c r="G306" s="2">
        <f>VLOOKUP(master[[#This Row],[log_id]],distinctLogId[[log_id]:[activity_day]],3,FALSE)</f>
        <v>42481</v>
      </c>
      <c r="H306" s="1">
        <f>WEEKDAY(master[[#This Row],[activity_day]],2)</f>
        <v>4</v>
      </c>
      <c r="I306" s="9" t="str">
        <f>VLOOKUP(master[[#This Row],[log_id]],distinctLogId[[log_id]:[start_day]],5,FALSE)</f>
        <v>Thursday</v>
      </c>
      <c r="J306">
        <f>VLOOKUP(master[[#This Row],[log_id]],distinctLogId[[log_id]:[day_num]],4,FALSE)</f>
        <v>5</v>
      </c>
      <c r="K306">
        <f>VLOOKUP(master[[#This Row],[log_id]],distinctLogId[[log_id]:[hrs_sleep]],10,FALSE)</f>
        <v>6.1</v>
      </c>
      <c r="L306" s="8">
        <f>VLOOKUP(master[[#This Row],[log_id]],distinctLogId[[log_id]:[percent_value1]],12,FALSE)</f>
        <v>0.92349726775956287</v>
      </c>
      <c r="M306" s="8">
        <f>VLOOKUP(master[[#This Row],[log_id]],distinctLogId[[log_id]:[percent_value2]],13,FALSE)</f>
        <v>4.6448087431693992E-2</v>
      </c>
      <c r="N306" s="8">
        <f>VLOOKUP(master[[#This Row],[log_id]],distinctLogId[[log_id]:[percent_value3]],14,FALSE)</f>
        <v>0.11</v>
      </c>
      <c r="S306" t="b">
        <f>VLOOKUP(F306,distinctIds[[id]:[continuous_tracking]],8,FALSE)</f>
        <v>0</v>
      </c>
    </row>
    <row r="307" spans="1:19" x14ac:dyDescent="0.25">
      <c r="A307">
        <v>11501330825</v>
      </c>
      <c r="D307">
        <v>11501330825</v>
      </c>
      <c r="E307">
        <f>VLOOKUP(master[[#This Row],[distinct logIds]],distinctLogId[log_id],1,FALSE)</f>
        <v>11501330825</v>
      </c>
      <c r="F307">
        <f>VLOOKUP(master[[#This Row],[log_id]],distinctLogId[[log_id]:[id]],2,FALSE)</f>
        <v>5577150313</v>
      </c>
      <c r="G307" s="2">
        <f>VLOOKUP(master[[#This Row],[log_id]],distinctLogId[[log_id]:[activity_day]],3,FALSE)</f>
        <v>42482</v>
      </c>
      <c r="H307" s="1">
        <f>WEEKDAY(master[[#This Row],[activity_day]],2)</f>
        <v>5</v>
      </c>
      <c r="I307" s="9" t="str">
        <f>VLOOKUP(master[[#This Row],[log_id]],distinctLogId[[log_id]:[start_day]],5,FALSE)</f>
        <v>Friday</v>
      </c>
      <c r="J307">
        <f>VLOOKUP(master[[#This Row],[log_id]],distinctLogId[[log_id]:[day_num]],4,FALSE)</f>
        <v>6</v>
      </c>
      <c r="K307">
        <f>VLOOKUP(master[[#This Row],[log_id]],distinctLogId[[log_id]:[hrs_sleep]],10,FALSE)</f>
        <v>6.7</v>
      </c>
      <c r="L307" s="8">
        <f>VLOOKUP(master[[#This Row],[log_id]],distinctLogId[[log_id]:[percent_value1]],12,FALSE)</f>
        <v>0.95522388059701491</v>
      </c>
      <c r="M307" s="8">
        <f>VLOOKUP(master[[#This Row],[log_id]],distinctLogId[[log_id]:[percent_value2]],13,FALSE)</f>
        <v>3.9800995024875621E-2</v>
      </c>
      <c r="N307" s="8">
        <f>VLOOKUP(master[[#This Row],[log_id]],distinctLogId[[log_id]:[percent_value3]],14,FALSE)</f>
        <v>0.02</v>
      </c>
      <c r="S307" t="b">
        <f>VLOOKUP(F307,distinctIds[[id]:[continuous_tracking]],8,FALSE)</f>
        <v>0</v>
      </c>
    </row>
    <row r="308" spans="1:19" x14ac:dyDescent="0.25">
      <c r="A308">
        <v>11501330826</v>
      </c>
      <c r="D308">
        <v>11501330826</v>
      </c>
      <c r="E308">
        <f>VLOOKUP(master[[#This Row],[distinct logIds]],distinctLogId[log_id],1,FALSE)</f>
        <v>11501330826</v>
      </c>
      <c r="F308">
        <f>VLOOKUP(master[[#This Row],[log_id]],distinctLogId[[log_id]:[id]],2,FALSE)</f>
        <v>5577150313</v>
      </c>
      <c r="G308" s="2">
        <f>VLOOKUP(master[[#This Row],[log_id]],distinctLogId[[log_id]:[activity_day]],3,FALSE)</f>
        <v>42483</v>
      </c>
      <c r="H308" s="1">
        <f>WEEKDAY(master[[#This Row],[activity_day]],2)</f>
        <v>6</v>
      </c>
      <c r="I308" s="9" t="str">
        <f>VLOOKUP(master[[#This Row],[log_id]],distinctLogId[[log_id]:[start_day]],5,FALSE)</f>
        <v>Saturday</v>
      </c>
      <c r="J308">
        <f>VLOOKUP(master[[#This Row],[log_id]],distinctLogId[[log_id]:[day_num]],4,FALSE)</f>
        <v>7</v>
      </c>
      <c r="K308">
        <f>VLOOKUP(master[[#This Row],[log_id]],distinctLogId[[log_id]:[hrs_sleep]],10,FALSE)</f>
        <v>10.25</v>
      </c>
      <c r="L308" s="8">
        <f>VLOOKUP(master[[#This Row],[log_id]],distinctLogId[[log_id]:[percent_value1]],12,FALSE)</f>
        <v>0.88292682926829269</v>
      </c>
      <c r="M308" s="8">
        <f>VLOOKUP(master[[#This Row],[log_id]],distinctLogId[[log_id]:[percent_value2]],13,FALSE)</f>
        <v>9.1056910569105698E-2</v>
      </c>
      <c r="N308" s="8">
        <f>VLOOKUP(master[[#This Row],[log_id]],distinctLogId[[log_id]:[percent_value3]],14,FALSE)</f>
        <v>0.16</v>
      </c>
      <c r="S308" t="b">
        <f>VLOOKUP(F308,distinctIds[[id]:[continuous_tracking]],8,FALSE)</f>
        <v>0</v>
      </c>
    </row>
    <row r="309" spans="1:19" x14ac:dyDescent="0.25">
      <c r="A309">
        <v>11501330827</v>
      </c>
      <c r="D309">
        <v>11501330827</v>
      </c>
      <c r="E309">
        <f>VLOOKUP(master[[#This Row],[distinct logIds]],distinctLogId[log_id],1,FALSE)</f>
        <v>11501330827</v>
      </c>
      <c r="F309">
        <f>VLOOKUP(master[[#This Row],[log_id]],distinctLogId[[log_id]:[id]],2,FALSE)</f>
        <v>5577150313</v>
      </c>
      <c r="G309" s="2">
        <f>VLOOKUP(master[[#This Row],[log_id]],distinctLogId[[log_id]:[activity_day]],3,FALSE)</f>
        <v>42484</v>
      </c>
      <c r="H309" s="1">
        <f>WEEKDAY(master[[#This Row],[activity_day]],2)</f>
        <v>7</v>
      </c>
      <c r="I309" s="9" t="str">
        <f>VLOOKUP(master[[#This Row],[log_id]],distinctLogId[[log_id]:[start_day]],5,FALSE)</f>
        <v>Sunday</v>
      </c>
      <c r="J309">
        <f>VLOOKUP(master[[#This Row],[log_id]],distinctLogId[[log_id]:[day_num]],4,FALSE)</f>
        <v>1</v>
      </c>
      <c r="K309">
        <f>VLOOKUP(master[[#This Row],[log_id]],distinctLogId[[log_id]:[hrs_sleep]],10,FALSE)</f>
        <v>7.6833333333333336</v>
      </c>
      <c r="L309" s="8">
        <f>VLOOKUP(master[[#This Row],[log_id]],distinctLogId[[log_id]:[percent_value1]],12,FALSE)</f>
        <v>0.91323210412147504</v>
      </c>
      <c r="M309" s="8">
        <f>VLOOKUP(master[[#This Row],[log_id]],distinctLogId[[log_id]:[percent_value2]],13,FALSE)</f>
        <v>8.0260303687635579E-2</v>
      </c>
      <c r="N309" s="8">
        <f>VLOOKUP(master[[#This Row],[log_id]],distinctLogId[[log_id]:[percent_value3]],14,FALSE)</f>
        <v>0.03</v>
      </c>
      <c r="S309" t="b">
        <f>VLOOKUP(F309,distinctIds[[id]:[continuous_tracking]],8,FALSE)</f>
        <v>0</v>
      </c>
    </row>
    <row r="310" spans="1:19" x14ac:dyDescent="0.25">
      <c r="A310">
        <v>11501330828</v>
      </c>
      <c r="D310">
        <v>11501330828</v>
      </c>
      <c r="E310">
        <f>VLOOKUP(master[[#This Row],[distinct logIds]],distinctLogId[log_id],1,FALSE)</f>
        <v>11501330828</v>
      </c>
      <c r="F310">
        <f>VLOOKUP(master[[#This Row],[log_id]],distinctLogId[[log_id]:[id]],2,FALSE)</f>
        <v>5577150313</v>
      </c>
      <c r="G310" s="2">
        <f>VLOOKUP(master[[#This Row],[log_id]],distinctLogId[[log_id]:[activity_day]],3,FALSE)</f>
        <v>42485</v>
      </c>
      <c r="H310" s="1">
        <f>WEEKDAY(master[[#This Row],[activity_day]],2)</f>
        <v>1</v>
      </c>
      <c r="I310" s="9" t="str">
        <f>VLOOKUP(master[[#This Row],[log_id]],distinctLogId[[log_id]:[start_day]],5,FALSE)</f>
        <v>Monday</v>
      </c>
      <c r="J310">
        <f>VLOOKUP(master[[#This Row],[log_id]],distinctLogId[[log_id]:[day_num]],4,FALSE)</f>
        <v>2</v>
      </c>
      <c r="K310">
        <f>VLOOKUP(master[[#This Row],[log_id]],distinctLogId[[log_id]:[hrs_sleep]],10,FALSE)</f>
        <v>6.2833333333333332</v>
      </c>
      <c r="L310" s="8">
        <f>VLOOKUP(master[[#This Row],[log_id]],distinctLogId[[log_id]:[percent_value1]],12,FALSE)</f>
        <v>0.9389920424403182</v>
      </c>
      <c r="M310" s="8">
        <f>VLOOKUP(master[[#This Row],[log_id]],distinctLogId[[log_id]:[percent_value2]],13,FALSE)</f>
        <v>5.5702917771883291E-2</v>
      </c>
      <c r="N310" s="8">
        <f>VLOOKUP(master[[#This Row],[log_id]],distinctLogId[[log_id]:[percent_value3]],14,FALSE)</f>
        <v>0.02</v>
      </c>
      <c r="S310" t="b">
        <f>VLOOKUP(F310,distinctIds[[id]:[continuous_tracking]],8,FALSE)</f>
        <v>0</v>
      </c>
    </row>
    <row r="311" spans="1:19" x14ac:dyDescent="0.25">
      <c r="A311">
        <v>11501330829</v>
      </c>
      <c r="D311">
        <v>11501330829</v>
      </c>
      <c r="E311">
        <f>VLOOKUP(master[[#This Row],[distinct logIds]],distinctLogId[log_id],1,FALSE)</f>
        <v>11501330829</v>
      </c>
      <c r="F311">
        <f>VLOOKUP(master[[#This Row],[log_id]],distinctLogId[[log_id]:[id]],2,FALSE)</f>
        <v>5577150313</v>
      </c>
      <c r="G311" s="2">
        <f>VLOOKUP(master[[#This Row],[log_id]],distinctLogId[[log_id]:[activity_day]],3,FALSE)</f>
        <v>42486</v>
      </c>
      <c r="H311" s="1">
        <f>WEEKDAY(master[[#This Row],[activity_day]],2)</f>
        <v>2</v>
      </c>
      <c r="I311" s="9" t="str">
        <f>VLOOKUP(master[[#This Row],[log_id]],distinctLogId[[log_id]:[start_day]],5,FALSE)</f>
        <v>Tuesday</v>
      </c>
      <c r="J311">
        <f>VLOOKUP(master[[#This Row],[log_id]],distinctLogId[[log_id]:[day_num]],4,FALSE)</f>
        <v>3</v>
      </c>
      <c r="K311">
        <f>VLOOKUP(master[[#This Row],[log_id]],distinctLogId[[log_id]:[hrs_sleep]],10,FALSE)</f>
        <v>7.5333333333333332</v>
      </c>
      <c r="L311" s="8">
        <f>VLOOKUP(master[[#This Row],[log_id]],distinctLogId[[log_id]:[percent_value1]],12,FALSE)</f>
        <v>0.93805309734513276</v>
      </c>
      <c r="M311" s="8">
        <f>VLOOKUP(master[[#This Row],[log_id]],distinctLogId[[log_id]:[percent_value2]],13,FALSE)</f>
        <v>5.9734513274336286E-2</v>
      </c>
      <c r="N311" s="8">
        <f>VLOOKUP(master[[#This Row],[log_id]],distinctLogId[[log_id]:[percent_value3]],14,FALSE)</f>
        <v>0.01</v>
      </c>
      <c r="S311" t="b">
        <f>VLOOKUP(F311,distinctIds[[id]:[continuous_tracking]],8,FALSE)</f>
        <v>0</v>
      </c>
    </row>
    <row r="312" spans="1:19" x14ac:dyDescent="0.25">
      <c r="A312">
        <v>11506820877</v>
      </c>
      <c r="D312">
        <v>11506820877</v>
      </c>
      <c r="E312">
        <f>VLOOKUP(master[[#This Row],[distinct logIds]],distinctLogId[log_id],1,FALSE)</f>
        <v>11506820877</v>
      </c>
      <c r="F312">
        <f>VLOOKUP(master[[#This Row],[log_id]],distinctLogId[[log_id]:[id]],2,FALSE)</f>
        <v>5577150313</v>
      </c>
      <c r="G312" s="2">
        <f>VLOOKUP(master[[#This Row],[log_id]],distinctLogId[[log_id]:[activity_day]],3,FALSE)</f>
        <v>42487</v>
      </c>
      <c r="H312" s="1">
        <f>WEEKDAY(master[[#This Row],[activity_day]],2)</f>
        <v>3</v>
      </c>
      <c r="I312" s="9" t="str">
        <f>VLOOKUP(master[[#This Row],[log_id]],distinctLogId[[log_id]:[start_day]],5,FALSE)</f>
        <v>Wednesday</v>
      </c>
      <c r="J312">
        <f>VLOOKUP(master[[#This Row],[log_id]],distinctLogId[[log_id]:[day_num]],4,FALSE)</f>
        <v>4</v>
      </c>
      <c r="K312">
        <f>VLOOKUP(master[[#This Row],[log_id]],distinctLogId[[log_id]:[hrs_sleep]],10,FALSE)</f>
        <v>6.2</v>
      </c>
      <c r="L312" s="8">
        <f>VLOOKUP(master[[#This Row],[log_id]],distinctLogId[[log_id]:[percent_value1]],12,FALSE)</f>
        <v>0.97043010752688175</v>
      </c>
      <c r="M312" s="8">
        <f>VLOOKUP(master[[#This Row],[log_id]],distinctLogId[[log_id]:[percent_value2]],13,FALSE)</f>
        <v>2.9569892473118281E-2</v>
      </c>
      <c r="N312" s="8">
        <f>VLOOKUP(master[[#This Row],[log_id]],distinctLogId[[log_id]:[percent_value3]],14,FALSE)</f>
        <v>0</v>
      </c>
      <c r="S312" t="b">
        <f>VLOOKUP(F312,distinctIds[[id]:[continuous_tracking]],8,FALSE)</f>
        <v>0</v>
      </c>
    </row>
    <row r="313" spans="1:19" x14ac:dyDescent="0.25">
      <c r="A313">
        <v>11516051366</v>
      </c>
      <c r="D313">
        <v>11516051366</v>
      </c>
      <c r="E313">
        <f>VLOOKUP(master[[#This Row],[distinct logIds]],distinctLogId[log_id],1,FALSE)</f>
        <v>11516051366</v>
      </c>
      <c r="F313">
        <f>VLOOKUP(master[[#This Row],[log_id]],distinctLogId[[log_id]:[id]],2,FALSE)</f>
        <v>5577150313</v>
      </c>
      <c r="G313" s="2">
        <f>VLOOKUP(master[[#This Row],[log_id]],distinctLogId[[log_id]:[activity_day]],3,FALSE)</f>
        <v>42488</v>
      </c>
      <c r="H313" s="1">
        <f>WEEKDAY(master[[#This Row],[activity_day]],2)</f>
        <v>4</v>
      </c>
      <c r="I313" s="9" t="str">
        <f>VLOOKUP(master[[#This Row],[log_id]],distinctLogId[[log_id]:[start_day]],5,FALSE)</f>
        <v>Thursday</v>
      </c>
      <c r="J313">
        <f>VLOOKUP(master[[#This Row],[log_id]],distinctLogId[[log_id]:[day_num]],4,FALSE)</f>
        <v>5</v>
      </c>
      <c r="K313">
        <f>VLOOKUP(master[[#This Row],[log_id]],distinctLogId[[log_id]:[hrs_sleep]],10,FALSE)</f>
        <v>8.0833333333333339</v>
      </c>
      <c r="L313" s="8">
        <f>VLOOKUP(master[[#This Row],[log_id]],distinctLogId[[log_id]:[percent_value1]],12,FALSE)</f>
        <v>0.94639175257731956</v>
      </c>
      <c r="M313" s="8">
        <f>VLOOKUP(master[[#This Row],[log_id]],distinctLogId[[log_id]:[percent_value2]],13,FALSE)</f>
        <v>4.7422680412371139E-2</v>
      </c>
      <c r="N313" s="8">
        <f>VLOOKUP(master[[#This Row],[log_id]],distinctLogId[[log_id]:[percent_value3]],14,FALSE)</f>
        <v>0.03</v>
      </c>
      <c r="S313" t="b">
        <f>VLOOKUP(F313,distinctIds[[id]:[continuous_tracking]],8,FALSE)</f>
        <v>0</v>
      </c>
    </row>
    <row r="314" spans="1:19" x14ac:dyDescent="0.25">
      <c r="A314">
        <v>11538556119</v>
      </c>
      <c r="D314">
        <v>11538556119</v>
      </c>
      <c r="E314">
        <f>VLOOKUP(master[[#This Row],[distinct logIds]],distinctLogId[log_id],1,FALSE)</f>
        <v>11538556119</v>
      </c>
      <c r="F314">
        <f>VLOOKUP(master[[#This Row],[log_id]],distinctLogId[[log_id]:[id]],2,FALSE)</f>
        <v>5577150313</v>
      </c>
      <c r="G314" s="2">
        <f>VLOOKUP(master[[#This Row],[log_id]],distinctLogId[[log_id]:[activity_day]],3,FALSE)</f>
        <v>42489</v>
      </c>
      <c r="H314" s="1">
        <f>WEEKDAY(master[[#This Row],[activity_day]],2)</f>
        <v>5</v>
      </c>
      <c r="I314" s="9" t="str">
        <f>VLOOKUP(master[[#This Row],[log_id]],distinctLogId[[log_id]:[start_day]],5,FALSE)</f>
        <v>Friday</v>
      </c>
      <c r="J314">
        <f>VLOOKUP(master[[#This Row],[log_id]],distinctLogId[[log_id]:[day_num]],4,FALSE)</f>
        <v>6</v>
      </c>
      <c r="K314">
        <f>VLOOKUP(master[[#This Row],[log_id]],distinctLogId[[log_id]:[hrs_sleep]],10,FALSE)</f>
        <v>7.2166666666666668</v>
      </c>
      <c r="L314" s="8">
        <f>VLOOKUP(master[[#This Row],[log_id]],distinctLogId[[log_id]:[percent_value1]],12,FALSE)</f>
        <v>0.95150115473441121</v>
      </c>
      <c r="M314" s="8">
        <f>VLOOKUP(master[[#This Row],[log_id]],distinctLogId[[log_id]:[percent_value2]],13,FALSE)</f>
        <v>4.3879907621247112E-2</v>
      </c>
      <c r="N314" s="8">
        <f>VLOOKUP(master[[#This Row],[log_id]],distinctLogId[[log_id]:[percent_value3]],14,FALSE)</f>
        <v>0.02</v>
      </c>
      <c r="S314" t="b">
        <f>VLOOKUP(F314,distinctIds[[id]:[continuous_tracking]],8,FALSE)</f>
        <v>0</v>
      </c>
    </row>
    <row r="315" spans="1:19" x14ac:dyDescent="0.25">
      <c r="A315">
        <v>11538556120</v>
      </c>
      <c r="D315">
        <v>11538556120</v>
      </c>
      <c r="E315">
        <f>VLOOKUP(master[[#This Row],[distinct logIds]],distinctLogId[log_id],1,FALSE)</f>
        <v>11538556120</v>
      </c>
      <c r="F315">
        <f>VLOOKUP(master[[#This Row],[log_id]],distinctLogId[[log_id]:[id]],2,FALSE)</f>
        <v>5577150313</v>
      </c>
      <c r="G315" s="2">
        <f>VLOOKUP(master[[#This Row],[log_id]],distinctLogId[[log_id]:[activity_day]],3,FALSE)</f>
        <v>42490</v>
      </c>
      <c r="H315" s="1">
        <f>WEEKDAY(master[[#This Row],[activity_day]],2)</f>
        <v>6</v>
      </c>
      <c r="I315" s="9" t="str">
        <f>VLOOKUP(master[[#This Row],[log_id]],distinctLogId[[log_id]:[start_day]],5,FALSE)</f>
        <v>Saturday</v>
      </c>
      <c r="J315">
        <f>VLOOKUP(master[[#This Row],[log_id]],distinctLogId[[log_id]:[day_num]],4,FALSE)</f>
        <v>7</v>
      </c>
      <c r="K315">
        <f>VLOOKUP(master[[#This Row],[log_id]],distinctLogId[[log_id]:[hrs_sleep]],10,FALSE)</f>
        <v>6.6333333333333337</v>
      </c>
      <c r="L315" s="8">
        <f>VLOOKUP(master[[#This Row],[log_id]],distinctLogId[[log_id]:[percent_value1]],12,FALSE)</f>
        <v>0.95226130653266339</v>
      </c>
      <c r="M315" s="8">
        <f>VLOOKUP(master[[#This Row],[log_id]],distinctLogId[[log_id]:[percent_value2]],13,FALSE)</f>
        <v>4.5226130653266333E-2</v>
      </c>
      <c r="N315" s="8">
        <f>VLOOKUP(master[[#This Row],[log_id]],distinctLogId[[log_id]:[percent_value3]],14,FALSE)</f>
        <v>0.01</v>
      </c>
      <c r="S315" t="b">
        <f>VLOOKUP(F315,distinctIds[[id]:[continuous_tracking]],8,FALSE)</f>
        <v>0</v>
      </c>
    </row>
    <row r="316" spans="1:19" x14ac:dyDescent="0.25">
      <c r="A316">
        <v>11538556121</v>
      </c>
      <c r="D316">
        <v>11538556121</v>
      </c>
      <c r="E316">
        <f>VLOOKUP(master[[#This Row],[distinct logIds]],distinctLogId[log_id],1,FALSE)</f>
        <v>11538556121</v>
      </c>
      <c r="F316">
        <f>VLOOKUP(master[[#This Row],[log_id]],distinctLogId[[log_id]:[id]],2,FALSE)</f>
        <v>5577150313</v>
      </c>
      <c r="G316" s="2">
        <f>VLOOKUP(master[[#This Row],[log_id]],distinctLogId[[log_id]:[activity_day]],3,FALSE)</f>
        <v>42491</v>
      </c>
      <c r="H316" s="1">
        <f>WEEKDAY(master[[#This Row],[activity_day]],2)</f>
        <v>7</v>
      </c>
      <c r="I316" s="9" t="str">
        <f>VLOOKUP(master[[#This Row],[log_id]],distinctLogId[[log_id]:[start_day]],5,FALSE)</f>
        <v>Sunday</v>
      </c>
      <c r="J316">
        <f>VLOOKUP(master[[#This Row],[log_id]],distinctLogId[[log_id]:[day_num]],4,FALSE)</f>
        <v>1</v>
      </c>
      <c r="K316">
        <f>VLOOKUP(master[[#This Row],[log_id]],distinctLogId[[log_id]:[hrs_sleep]],10,FALSE)</f>
        <v>7.4666666666666668</v>
      </c>
      <c r="L316" s="8">
        <f>VLOOKUP(master[[#This Row],[log_id]],distinctLogId[[log_id]:[percent_value1]],12,FALSE)</f>
        <v>0.9620535714285714</v>
      </c>
      <c r="M316" s="8">
        <f>VLOOKUP(master[[#This Row],[log_id]],distinctLogId[[log_id]:[percent_value2]],13,FALSE)</f>
        <v>2.9017857142857144E-2</v>
      </c>
      <c r="N316" s="8">
        <f>VLOOKUP(master[[#This Row],[log_id]],distinctLogId[[log_id]:[percent_value3]],14,FALSE)</f>
        <v>0.04</v>
      </c>
      <c r="S316" t="b">
        <f>VLOOKUP(F316,distinctIds[[id]:[continuous_tracking]],8,FALSE)</f>
        <v>0</v>
      </c>
    </row>
    <row r="317" spans="1:19" x14ac:dyDescent="0.25">
      <c r="A317">
        <v>11560009515</v>
      </c>
      <c r="D317">
        <v>11560009515</v>
      </c>
      <c r="E317">
        <f>VLOOKUP(master[[#This Row],[distinct logIds]],distinctLogId[log_id],1,FALSE)</f>
        <v>11560009515</v>
      </c>
      <c r="F317">
        <f>VLOOKUP(master[[#This Row],[log_id]],distinctLogId[[log_id]:[id]],2,FALSE)</f>
        <v>5577150313</v>
      </c>
      <c r="G317" s="2">
        <f>VLOOKUP(master[[#This Row],[log_id]],distinctLogId[[log_id]:[activity_day]],3,FALSE)</f>
        <v>42492</v>
      </c>
      <c r="H317" s="1">
        <f>WEEKDAY(master[[#This Row],[activity_day]],2)</f>
        <v>1</v>
      </c>
      <c r="I317" s="9" t="str">
        <f>VLOOKUP(master[[#This Row],[log_id]],distinctLogId[[log_id]:[start_day]],5,FALSE)</f>
        <v>Monday</v>
      </c>
      <c r="J317">
        <f>VLOOKUP(master[[#This Row],[log_id]],distinctLogId[[log_id]:[day_num]],4,FALSE)</f>
        <v>2</v>
      </c>
      <c r="K317">
        <f>VLOOKUP(master[[#This Row],[log_id]],distinctLogId[[log_id]:[hrs_sleep]],10,FALSE)</f>
        <v>1.75</v>
      </c>
      <c r="L317" s="8">
        <f>VLOOKUP(master[[#This Row],[log_id]],distinctLogId[[log_id]:[percent_value1]],12,FALSE)</f>
        <v>0.89523809523809539</v>
      </c>
      <c r="M317" s="8">
        <f>VLOOKUP(master[[#This Row],[log_id]],distinctLogId[[log_id]:[percent_value2]],13,FALSE)</f>
        <v>5.7142857142857141E-2</v>
      </c>
      <c r="N317" s="8">
        <f>VLOOKUP(master[[#This Row],[log_id]],distinctLogId[[log_id]:[percent_value3]],14,FALSE)</f>
        <v>0.05</v>
      </c>
      <c r="S317" t="b">
        <f>VLOOKUP(F317,distinctIds[[id]:[continuous_tracking]],8,FALSE)</f>
        <v>0</v>
      </c>
    </row>
    <row r="318" spans="1:19" x14ac:dyDescent="0.25">
      <c r="A318">
        <v>11560009516</v>
      </c>
      <c r="D318">
        <v>11560009516</v>
      </c>
      <c r="E318">
        <f>VLOOKUP(master[[#This Row],[distinct logIds]],distinctLogId[log_id],1,FALSE)</f>
        <v>11560009516</v>
      </c>
      <c r="F318">
        <f>VLOOKUP(master[[#This Row],[log_id]],distinctLogId[[log_id]:[id]],2,FALSE)</f>
        <v>5577150313</v>
      </c>
      <c r="G318" s="2">
        <f>VLOOKUP(master[[#This Row],[log_id]],distinctLogId[[log_id]:[activity_day]],3,FALSE)</f>
        <v>42493</v>
      </c>
      <c r="H318" s="1">
        <f>WEEKDAY(master[[#This Row],[activity_day]],2)</f>
        <v>2</v>
      </c>
      <c r="I318" s="9" t="str">
        <f>VLOOKUP(master[[#This Row],[log_id]],distinctLogId[[log_id]:[start_day]],5,FALSE)</f>
        <v>Tuesday</v>
      </c>
      <c r="J318">
        <f>VLOOKUP(master[[#This Row],[log_id]],distinctLogId[[log_id]:[day_num]],4,FALSE)</f>
        <v>3</v>
      </c>
      <c r="K318">
        <f>VLOOKUP(master[[#This Row],[log_id]],distinctLogId[[log_id]:[hrs_sleep]],10,FALSE)</f>
        <v>9.0500000000000007</v>
      </c>
      <c r="L318" s="8">
        <f>VLOOKUP(master[[#This Row],[log_id]],distinctLogId[[log_id]:[percent_value1]],12,FALSE)</f>
        <v>0.9355432780847146</v>
      </c>
      <c r="M318" s="8">
        <f>VLOOKUP(master[[#This Row],[log_id]],distinctLogId[[log_id]:[percent_value2]],13,FALSE)</f>
        <v>6.2615101289134445E-2</v>
      </c>
      <c r="N318" s="8">
        <f>VLOOKUP(master[[#This Row],[log_id]],distinctLogId[[log_id]:[percent_value3]],14,FALSE)</f>
        <v>0.01</v>
      </c>
      <c r="S318" t="b">
        <f>VLOOKUP(F318,distinctIds[[id]:[continuous_tracking]],8,FALSE)</f>
        <v>0</v>
      </c>
    </row>
    <row r="319" spans="1:19" x14ac:dyDescent="0.25">
      <c r="A319">
        <v>11560009517</v>
      </c>
      <c r="D319">
        <v>11560009517</v>
      </c>
      <c r="E319">
        <f>VLOOKUP(master[[#This Row],[distinct logIds]],distinctLogId[log_id],1,FALSE)</f>
        <v>11560009517</v>
      </c>
      <c r="F319">
        <f>VLOOKUP(master[[#This Row],[log_id]],distinctLogId[[log_id]:[id]],2,FALSE)</f>
        <v>5577150313</v>
      </c>
      <c r="G319" s="2">
        <f>VLOOKUP(master[[#This Row],[log_id]],distinctLogId[[log_id]:[activity_day]],3,FALSE)</f>
        <v>42494</v>
      </c>
      <c r="H319" s="1">
        <f>WEEKDAY(master[[#This Row],[activity_day]],2)</f>
        <v>3</v>
      </c>
      <c r="I319" s="9" t="str">
        <f>VLOOKUP(master[[#This Row],[log_id]],distinctLogId[[log_id]:[start_day]],5,FALSE)</f>
        <v>Wednesday</v>
      </c>
      <c r="J319">
        <f>VLOOKUP(master[[#This Row],[log_id]],distinctLogId[[log_id]:[day_num]],4,FALSE)</f>
        <v>4</v>
      </c>
      <c r="K319">
        <f>VLOOKUP(master[[#This Row],[log_id]],distinctLogId[[log_id]:[hrs_sleep]],10,FALSE)</f>
        <v>10.566666666666666</v>
      </c>
      <c r="L319" s="8">
        <f>VLOOKUP(master[[#This Row],[log_id]],distinctLogId[[log_id]:[percent_value1]],12,FALSE)</f>
        <v>0.95110410094637221</v>
      </c>
      <c r="M319" s="8">
        <f>VLOOKUP(master[[#This Row],[log_id]],distinctLogId[[log_id]:[percent_value2]],13,FALSE)</f>
        <v>4.2586750788643539E-2</v>
      </c>
      <c r="N319" s="8">
        <f>VLOOKUP(master[[#This Row],[log_id]],distinctLogId[[log_id]:[percent_value3]],14,FALSE)</f>
        <v>0.04</v>
      </c>
      <c r="S319" t="b">
        <f>VLOOKUP(F319,distinctIds[[id]:[continuous_tracking]],8,FALSE)</f>
        <v>0</v>
      </c>
    </row>
    <row r="320" spans="1:19" x14ac:dyDescent="0.25">
      <c r="A320">
        <v>11568340140</v>
      </c>
      <c r="D320">
        <v>11568340140</v>
      </c>
      <c r="E320">
        <f>VLOOKUP(master[[#This Row],[distinct logIds]],distinctLogId[log_id],1,FALSE)</f>
        <v>11568340140</v>
      </c>
      <c r="F320">
        <f>VLOOKUP(master[[#This Row],[log_id]],distinctLogId[[log_id]:[id]],2,FALSE)</f>
        <v>5577150313</v>
      </c>
      <c r="G320" s="2">
        <f>VLOOKUP(master[[#This Row],[log_id]],distinctLogId[[log_id]:[activity_day]],3,FALSE)</f>
        <v>42495</v>
      </c>
      <c r="H320" s="1">
        <f>WEEKDAY(master[[#This Row],[activity_day]],2)</f>
        <v>4</v>
      </c>
      <c r="I320" s="9" t="str">
        <f>VLOOKUP(master[[#This Row],[log_id]],distinctLogId[[log_id]:[start_day]],5,FALSE)</f>
        <v>Thursday</v>
      </c>
      <c r="J320">
        <f>VLOOKUP(master[[#This Row],[log_id]],distinctLogId[[log_id]:[day_num]],4,FALSE)</f>
        <v>5</v>
      </c>
      <c r="K320">
        <f>VLOOKUP(master[[#This Row],[log_id]],distinctLogId[[log_id]:[hrs_sleep]],10,FALSE)</f>
        <v>1.3</v>
      </c>
      <c r="L320" s="8">
        <f>VLOOKUP(master[[#This Row],[log_id]],distinctLogId[[log_id]:[percent_value1]],12,FALSE)</f>
        <v>0.94871794871794868</v>
      </c>
      <c r="M320" s="8">
        <f>VLOOKUP(master[[#This Row],[log_id]],distinctLogId[[log_id]:[percent_value2]],13,FALSE)</f>
        <v>1.282051282051282E-2</v>
      </c>
      <c r="N320" s="8">
        <f>VLOOKUP(master[[#This Row],[log_id]],distinctLogId[[log_id]:[percent_value3]],14,FALSE)</f>
        <v>0.03</v>
      </c>
      <c r="S320" t="b">
        <f>VLOOKUP(F320,distinctIds[[id]:[continuous_tracking]],8,FALSE)</f>
        <v>0</v>
      </c>
    </row>
    <row r="321" spans="1:20" x14ac:dyDescent="0.25">
      <c r="A321">
        <v>11600721447</v>
      </c>
      <c r="D321">
        <v>11600721447</v>
      </c>
      <c r="E321">
        <f>VLOOKUP(master[[#This Row],[distinct logIds]],distinctLogId[log_id],1,FALSE)</f>
        <v>11600721447</v>
      </c>
      <c r="F321">
        <f>VLOOKUP(master[[#This Row],[log_id]],distinctLogId[[log_id]:[id]],2,FALSE)</f>
        <v>5577150313</v>
      </c>
      <c r="G321" s="2">
        <f>VLOOKUP(master[[#This Row],[log_id]],distinctLogId[[log_id]:[activity_day]],3,FALSE)</f>
        <v>42499</v>
      </c>
      <c r="H321" s="1">
        <f>WEEKDAY(master[[#This Row],[activity_day]],2)</f>
        <v>1</v>
      </c>
      <c r="I321" s="9" t="str">
        <f>VLOOKUP(master[[#This Row],[log_id]],distinctLogId[[log_id]:[start_day]],5,FALSE)</f>
        <v>Monday</v>
      </c>
      <c r="J321">
        <f>VLOOKUP(master[[#This Row],[log_id]],distinctLogId[[log_id]:[day_num]],4,FALSE)</f>
        <v>2</v>
      </c>
      <c r="K321">
        <f>VLOOKUP(master[[#This Row],[log_id]],distinctLogId[[log_id]:[hrs_sleep]],10,FALSE)</f>
        <v>9.3666666666666671</v>
      </c>
      <c r="L321" s="8">
        <f>VLOOKUP(master[[#This Row],[log_id]],distinctLogId[[log_id]:[percent_value1]],12,FALSE)</f>
        <v>0.89679715302491103</v>
      </c>
      <c r="M321" s="8">
        <f>VLOOKUP(master[[#This Row],[log_id]],distinctLogId[[log_id]:[percent_value2]],13,FALSE)</f>
        <v>6.5836298932384338E-2</v>
      </c>
      <c r="N321" s="8">
        <f>VLOOKUP(master[[#This Row],[log_id]],distinctLogId[[log_id]:[percent_value3]],14,FALSE)</f>
        <v>0.21</v>
      </c>
      <c r="S321" t="b">
        <f>VLOOKUP(F321,distinctIds[[id]:[continuous_tracking]],8,FALSE)</f>
        <v>0</v>
      </c>
    </row>
    <row r="322" spans="1:20" x14ac:dyDescent="0.25">
      <c r="A322">
        <v>11607787833</v>
      </c>
      <c r="D322">
        <v>11607787833</v>
      </c>
      <c r="E322">
        <f>VLOOKUP(master[[#This Row],[distinct logIds]],distinctLogId[log_id],1,FALSE)</f>
        <v>11607787833</v>
      </c>
      <c r="F322">
        <f>VLOOKUP(master[[#This Row],[log_id]],distinctLogId[[log_id]:[id]],2,FALSE)</f>
        <v>5577150313</v>
      </c>
      <c r="G322" s="2">
        <f>VLOOKUP(master[[#This Row],[log_id]],distinctLogId[[log_id]:[activity_day]],3,FALSE)</f>
        <v>42500</v>
      </c>
      <c r="H322" s="1">
        <f>WEEKDAY(master[[#This Row],[activity_day]],2)</f>
        <v>2</v>
      </c>
      <c r="I322" s="9" t="str">
        <f>VLOOKUP(master[[#This Row],[log_id]],distinctLogId[[log_id]:[start_day]],5,FALSE)</f>
        <v>Tuesday</v>
      </c>
      <c r="J322">
        <f>VLOOKUP(master[[#This Row],[log_id]],distinctLogId[[log_id]:[day_num]],4,FALSE)</f>
        <v>3</v>
      </c>
      <c r="K322">
        <f>VLOOKUP(master[[#This Row],[log_id]],distinctLogId[[log_id]:[hrs_sleep]],10,FALSE)</f>
        <v>7.9333333333333336</v>
      </c>
      <c r="L322" s="8">
        <f>VLOOKUP(master[[#This Row],[log_id]],distinctLogId[[log_id]:[percent_value1]],12,FALSE)</f>
        <v>0.90546218487394958</v>
      </c>
      <c r="M322" s="8">
        <f>VLOOKUP(master[[#This Row],[log_id]],distinctLogId[[log_id]:[percent_value2]],13,FALSE)</f>
        <v>7.9831932773109238E-2</v>
      </c>
      <c r="N322" s="8">
        <f>VLOOKUP(master[[#This Row],[log_id]],distinctLogId[[log_id]:[percent_value3]],14,FALSE)</f>
        <v>7.0000000000000007E-2</v>
      </c>
      <c r="S322" t="b">
        <f>VLOOKUP(F322,distinctIds[[id]:[continuous_tracking]],8,FALSE)</f>
        <v>0</v>
      </c>
    </row>
    <row r="323" spans="1:20" x14ac:dyDescent="0.25">
      <c r="A323">
        <v>11413551138</v>
      </c>
      <c r="D323">
        <v>11413551138</v>
      </c>
      <c r="E323">
        <f>VLOOKUP(master[[#This Row],[distinct logIds]],distinctLogId[log_id],1,FALSE)</f>
        <v>11413551138</v>
      </c>
      <c r="F323">
        <f>VLOOKUP(master[[#This Row],[log_id]],distinctLogId[[log_id]:[id]],2,FALSE)</f>
        <v>6117666160</v>
      </c>
      <c r="G323" s="2">
        <f>VLOOKUP(master[[#This Row],[log_id]],distinctLogId[[log_id]:[activity_day]],3,FALSE)</f>
        <v>42476</v>
      </c>
      <c r="H323" s="1">
        <f>WEEKDAY(master[[#This Row],[activity_day]],2)</f>
        <v>6</v>
      </c>
      <c r="I323" s="9" t="str">
        <f>VLOOKUP(master[[#This Row],[log_id]],distinctLogId[[log_id]:[start_day]],5,FALSE)</f>
        <v>Saturday</v>
      </c>
      <c r="J323">
        <f>VLOOKUP(master[[#This Row],[log_id]],distinctLogId[[log_id]:[day_num]],4,FALSE)</f>
        <v>7</v>
      </c>
      <c r="K323">
        <f>VLOOKUP(master[[#This Row],[log_id]],distinctLogId[[log_id]:[hrs_sleep]],10,FALSE)</f>
        <v>6.6333333333333337</v>
      </c>
      <c r="L323" s="8">
        <f>VLOOKUP(master[[#This Row],[log_id]],distinctLogId[[log_id]:[percent_value1]],12,FALSE)</f>
        <v>0.95477386934673381</v>
      </c>
      <c r="M323" s="8">
        <f>VLOOKUP(master[[#This Row],[log_id]],distinctLogId[[log_id]:[percent_value2]],13,FALSE)</f>
        <v>4.2713567839195977E-2</v>
      </c>
      <c r="N323" s="8">
        <f>VLOOKUP(master[[#This Row],[log_id]],distinctLogId[[log_id]:[percent_value3]],14,FALSE)</f>
        <v>0.01</v>
      </c>
      <c r="O323">
        <f>VLOOKUP(F323,distinctIds[[id]:[range_trackingDays]],4,FALSE)</f>
        <v>24</v>
      </c>
      <c r="P323">
        <f>COUNTIFS(master[id],master[[#This Row],[id]],master[new_day_num],"&lt;6")</f>
        <v>12</v>
      </c>
      <c r="Q323">
        <f>COUNTIFS(master[id],master[[#This Row],[id]],master[new_day_num],"&gt;5")</f>
        <v>10</v>
      </c>
      <c r="R323">
        <f>COUNTIF(master[id],master[[#This Row],[id]])</f>
        <v>22</v>
      </c>
      <c r="S323" t="b">
        <f>VLOOKUP(F323,distinctIds[[id]:[continuous_tracking]],8,FALSE)</f>
        <v>0</v>
      </c>
      <c r="T323">
        <f>COUNTIFS(F:F,master[[#This Row],[id]],master!I:I,master[[#This Row],[start_day]])</f>
        <v>5</v>
      </c>
    </row>
    <row r="324" spans="1:20" x14ac:dyDescent="0.25">
      <c r="A324">
        <v>11416558996</v>
      </c>
      <c r="D324">
        <v>11416558996</v>
      </c>
      <c r="E324">
        <f>VLOOKUP(master[[#This Row],[distinct logIds]],distinctLogId[log_id],1,FALSE)</f>
        <v>11416558996</v>
      </c>
      <c r="F324">
        <f>VLOOKUP(master[[#This Row],[log_id]],distinctLogId[[log_id]:[id]],2,FALSE)</f>
        <v>6117666160</v>
      </c>
      <c r="G324" s="2">
        <f>VLOOKUP(master[[#This Row],[log_id]],distinctLogId[[log_id]:[activity_day]],3,FALSE)</f>
        <v>42477</v>
      </c>
      <c r="H324" s="1">
        <f>WEEKDAY(master[[#This Row],[activity_day]],2)</f>
        <v>7</v>
      </c>
      <c r="I324" s="9" t="str">
        <f>VLOOKUP(master[[#This Row],[log_id]],distinctLogId[[log_id]:[start_day]],5,FALSE)</f>
        <v>Sunday</v>
      </c>
      <c r="J324">
        <f>VLOOKUP(master[[#This Row],[log_id]],distinctLogId[[log_id]:[day_num]],4,FALSE)</f>
        <v>1</v>
      </c>
      <c r="K324">
        <f>VLOOKUP(master[[#This Row],[log_id]],distinctLogId[[log_id]:[hrs_sleep]],10,FALSE)</f>
        <v>4.3166666666666664</v>
      </c>
      <c r="L324" s="8">
        <f>VLOOKUP(master[[#This Row],[log_id]],distinctLogId[[log_id]:[percent_value1]],12,FALSE)</f>
        <v>0.95366795366795365</v>
      </c>
      <c r="M324" s="8">
        <f>VLOOKUP(master[[#This Row],[log_id]],distinctLogId[[log_id]:[percent_value2]],13,FALSE)</f>
        <v>4.633204633204633E-2</v>
      </c>
      <c r="N324" s="8">
        <f>VLOOKUP(master[[#This Row],[log_id]],distinctLogId[[log_id]:[percent_value3]],14,FALSE)</f>
        <v>0</v>
      </c>
      <c r="S324" t="b">
        <f>VLOOKUP(F324,distinctIds[[id]:[continuous_tracking]],8,FALSE)</f>
        <v>0</v>
      </c>
      <c r="T324">
        <f>COUNTIFS(F:F,master[[#This Row],[id]],master!I:I,master[[#This Row],[start_day]])</f>
        <v>5</v>
      </c>
    </row>
    <row r="325" spans="1:20" x14ac:dyDescent="0.25">
      <c r="A325">
        <v>11421968301</v>
      </c>
      <c r="D325">
        <v>11421968301</v>
      </c>
      <c r="E325">
        <f>VLOOKUP(master[[#This Row],[distinct logIds]],distinctLogId[log_id],1,FALSE)</f>
        <v>11421968301</v>
      </c>
      <c r="F325">
        <f>VLOOKUP(master[[#This Row],[log_id]],distinctLogId[[log_id]:[id]],2,FALSE)</f>
        <v>6117666160</v>
      </c>
      <c r="G325" s="2">
        <f>VLOOKUP(master[[#This Row],[log_id]],distinctLogId[[log_id]:[activity_day]],3,FALSE)</f>
        <v>42477</v>
      </c>
      <c r="H325" s="1">
        <f>WEEKDAY(master[[#This Row],[activity_day]],2)</f>
        <v>7</v>
      </c>
      <c r="I325" s="9" t="str">
        <f>VLOOKUP(master[[#This Row],[log_id]],distinctLogId[[log_id]:[start_day]],5,FALSE)</f>
        <v>Sunday</v>
      </c>
      <c r="J325">
        <f>VLOOKUP(master[[#This Row],[log_id]],distinctLogId[[log_id]:[day_num]],4,FALSE)</f>
        <v>1</v>
      </c>
      <c r="K325">
        <f>VLOOKUP(master[[#This Row],[log_id]],distinctLogId[[log_id]:[hrs_sleep]],10,FALSE)</f>
        <v>1.5166666666666666</v>
      </c>
      <c r="L325" s="8">
        <f>VLOOKUP(master[[#This Row],[log_id]],distinctLogId[[log_id]:[percent_value1]],12,FALSE)</f>
        <v>0.97802197802197788</v>
      </c>
      <c r="M325" s="8">
        <f>VLOOKUP(master[[#This Row],[log_id]],distinctLogId[[log_id]:[percent_value2]],13,FALSE)</f>
        <v>2.197802197802198E-2</v>
      </c>
      <c r="N325" s="8">
        <f>VLOOKUP(master[[#This Row],[log_id]],distinctLogId[[log_id]:[percent_value3]],14,FALSE)</f>
        <v>0</v>
      </c>
      <c r="S325" t="b">
        <f>VLOOKUP(F325,distinctIds[[id]:[continuous_tracking]],8,FALSE)</f>
        <v>0</v>
      </c>
    </row>
    <row r="326" spans="1:20" x14ac:dyDescent="0.25">
      <c r="A326">
        <v>11422749670</v>
      </c>
      <c r="D326">
        <v>11422749670</v>
      </c>
      <c r="E326">
        <f>VLOOKUP(master[[#This Row],[distinct logIds]],distinctLogId[log_id],1,FALSE)</f>
        <v>11422749670</v>
      </c>
      <c r="F326">
        <f>VLOOKUP(master[[#This Row],[log_id]],distinctLogId[[log_id]:[id]],2,FALSE)</f>
        <v>6117666160</v>
      </c>
      <c r="G326" s="2">
        <f>VLOOKUP(master[[#This Row],[log_id]],distinctLogId[[log_id]:[activity_day]],3,FALSE)</f>
        <v>42477</v>
      </c>
      <c r="H326" s="1">
        <f>WEEKDAY(master[[#This Row],[activity_day]],2)</f>
        <v>7</v>
      </c>
      <c r="I326" s="9" t="str">
        <f>VLOOKUP(master[[#This Row],[log_id]],distinctLogId[[log_id]:[start_day]],5,FALSE)</f>
        <v>Sunday</v>
      </c>
      <c r="J326">
        <f>VLOOKUP(master[[#This Row],[log_id]],distinctLogId[[log_id]:[day_num]],4,FALSE)</f>
        <v>1</v>
      </c>
      <c r="K326">
        <f>VLOOKUP(master[[#This Row],[log_id]],distinctLogId[[log_id]:[hrs_sleep]],10,FALSE)</f>
        <v>1.7666666666666666</v>
      </c>
      <c r="L326" s="8">
        <f>VLOOKUP(master[[#This Row],[log_id]],distinctLogId[[log_id]:[percent_value1]],12,FALSE)</f>
        <v>0.97169811320754718</v>
      </c>
      <c r="M326" s="8">
        <f>VLOOKUP(master[[#This Row],[log_id]],distinctLogId[[log_id]:[percent_value2]],13,FALSE)</f>
        <v>2.8301886792452831E-2</v>
      </c>
      <c r="N326" s="8">
        <f>VLOOKUP(master[[#This Row],[log_id]],distinctLogId[[log_id]:[percent_value3]],14,FALSE)</f>
        <v>0</v>
      </c>
      <c r="S326" t="b">
        <f>VLOOKUP(F326,distinctIds[[id]:[continuous_tracking]],8,FALSE)</f>
        <v>0</v>
      </c>
    </row>
    <row r="327" spans="1:20" x14ac:dyDescent="0.25">
      <c r="A327">
        <v>11430191272</v>
      </c>
      <c r="D327">
        <v>11430191272</v>
      </c>
      <c r="E327">
        <f>VLOOKUP(master[[#This Row],[distinct logIds]],distinctLogId[log_id],1,FALSE)</f>
        <v>11430191272</v>
      </c>
      <c r="F327">
        <f>VLOOKUP(master[[#This Row],[log_id]],distinctLogId[[log_id]:[id]],2,FALSE)</f>
        <v>6117666160</v>
      </c>
      <c r="G327" s="2">
        <f>VLOOKUP(master[[#This Row],[log_id]],distinctLogId[[log_id]:[activity_day]],3,FALSE)</f>
        <v>42478</v>
      </c>
      <c r="H327" s="1">
        <f>WEEKDAY(master[[#This Row],[activity_day]],2)</f>
        <v>1</v>
      </c>
      <c r="I327" s="9" t="str">
        <f>VLOOKUP(master[[#This Row],[log_id]],distinctLogId[[log_id]:[start_day]],5,FALSE)</f>
        <v>Monday</v>
      </c>
      <c r="J327">
        <f>VLOOKUP(master[[#This Row],[log_id]],distinctLogId[[log_id]:[day_num]],4,FALSE)</f>
        <v>2</v>
      </c>
      <c r="K327">
        <f>VLOOKUP(master[[#This Row],[log_id]],distinctLogId[[log_id]:[hrs_sleep]],10,FALSE)</f>
        <v>6.7333333333333334</v>
      </c>
      <c r="L327" s="8">
        <f>VLOOKUP(master[[#This Row],[log_id]],distinctLogId[[log_id]:[percent_value1]],12,FALSE)</f>
        <v>0.96534653465346532</v>
      </c>
      <c r="M327" s="8">
        <f>VLOOKUP(master[[#This Row],[log_id]],distinctLogId[[log_id]:[percent_value2]],13,FALSE)</f>
        <v>2.4752475247524754E-2</v>
      </c>
      <c r="N327" s="8">
        <f>VLOOKUP(master[[#This Row],[log_id]],distinctLogId[[log_id]:[percent_value3]],14,FALSE)</f>
        <v>0.04</v>
      </c>
      <c r="S327" t="b">
        <f>VLOOKUP(F327,distinctIds[[id]:[continuous_tracking]],8,FALSE)</f>
        <v>0</v>
      </c>
      <c r="T327">
        <f>COUNTIFS(F:F,master[[#This Row],[id]],master!I:I,master[[#This Row],[start_day]])</f>
        <v>2</v>
      </c>
    </row>
    <row r="328" spans="1:20" x14ac:dyDescent="0.25">
      <c r="A328">
        <v>11445412645</v>
      </c>
      <c r="D328">
        <v>11445412645</v>
      </c>
      <c r="E328">
        <f>VLOOKUP(master[[#This Row],[distinct logIds]],distinctLogId[log_id],1,FALSE)</f>
        <v>11445412645</v>
      </c>
      <c r="F328">
        <f>VLOOKUP(master[[#This Row],[log_id]],distinctLogId[[log_id]:[id]],2,FALSE)</f>
        <v>6117666160</v>
      </c>
      <c r="G328" s="2">
        <f>VLOOKUP(master[[#This Row],[log_id]],distinctLogId[[log_id]:[activity_day]],3,FALSE)</f>
        <v>42478</v>
      </c>
      <c r="H328" s="1">
        <f>WEEKDAY(master[[#This Row],[activity_day]],2)</f>
        <v>1</v>
      </c>
      <c r="I328" s="9" t="str">
        <f>VLOOKUP(master[[#This Row],[log_id]],distinctLogId[[log_id]:[start_day]],5,FALSE)</f>
        <v>Monday</v>
      </c>
      <c r="J328">
        <f>VLOOKUP(master[[#This Row],[log_id]],distinctLogId[[log_id]:[day_num]],4,FALSE)</f>
        <v>2</v>
      </c>
      <c r="K328">
        <f>VLOOKUP(master[[#This Row],[log_id]],distinctLogId[[log_id]:[hrs_sleep]],10,FALSE)</f>
        <v>8.1999999999999993</v>
      </c>
      <c r="L328" s="8">
        <f>VLOOKUP(master[[#This Row],[log_id]],distinctLogId[[log_id]:[percent_value1]],12,FALSE)</f>
        <v>0.94512195121951215</v>
      </c>
      <c r="M328" s="8">
        <f>VLOOKUP(master[[#This Row],[log_id]],distinctLogId[[log_id]:[percent_value2]],13,FALSE)</f>
        <v>5.4878048780487805E-2</v>
      </c>
      <c r="N328" s="8">
        <f>VLOOKUP(master[[#This Row],[log_id]],distinctLogId[[log_id]:[percent_value3]],14,FALSE)</f>
        <v>0</v>
      </c>
      <c r="S328" t="b">
        <f>VLOOKUP(F328,distinctIds[[id]:[continuous_tracking]],8,FALSE)</f>
        <v>0</v>
      </c>
    </row>
    <row r="329" spans="1:20" x14ac:dyDescent="0.25">
      <c r="A329">
        <v>11445412646</v>
      </c>
      <c r="D329">
        <v>11445412646</v>
      </c>
      <c r="E329">
        <f>VLOOKUP(master[[#This Row],[distinct logIds]],distinctLogId[log_id],1,FALSE)</f>
        <v>11445412646</v>
      </c>
      <c r="F329">
        <f>VLOOKUP(master[[#This Row],[log_id]],distinctLogId[[log_id]:[id]],2,FALSE)</f>
        <v>6117666160</v>
      </c>
      <c r="G329" s="2">
        <f>VLOOKUP(master[[#This Row],[log_id]],distinctLogId[[log_id]:[activity_day]],3,FALSE)</f>
        <v>42479</v>
      </c>
      <c r="H329" s="1">
        <f>WEEKDAY(master[[#This Row],[activity_day]],2)</f>
        <v>2</v>
      </c>
      <c r="I329" s="9" t="str">
        <f>VLOOKUP(master[[#This Row],[log_id]],distinctLogId[[log_id]:[start_day]],5,FALSE)</f>
        <v>Tuesday</v>
      </c>
      <c r="J329">
        <f>VLOOKUP(master[[#This Row],[log_id]],distinctLogId[[log_id]:[day_num]],4,FALSE)</f>
        <v>3</v>
      </c>
      <c r="K329">
        <f>VLOOKUP(master[[#This Row],[log_id]],distinctLogId[[log_id]:[hrs_sleep]],10,FALSE)</f>
        <v>8.3666666666666671</v>
      </c>
      <c r="L329" s="8">
        <f>VLOOKUP(master[[#This Row],[log_id]],distinctLogId[[log_id]:[percent_value1]],12,FALSE)</f>
        <v>0.94422310756972117</v>
      </c>
      <c r="M329" s="8">
        <f>VLOOKUP(master[[#This Row],[log_id]],distinctLogId[[log_id]:[percent_value2]],13,FALSE)</f>
        <v>5.1792828685258967E-2</v>
      </c>
      <c r="N329" s="8">
        <f>VLOOKUP(master[[#This Row],[log_id]],distinctLogId[[log_id]:[percent_value3]],14,FALSE)</f>
        <v>0.02</v>
      </c>
      <c r="S329" t="b">
        <f>VLOOKUP(F329,distinctIds[[id]:[continuous_tracking]],8,FALSE)</f>
        <v>0</v>
      </c>
      <c r="T329">
        <f>COUNTIFS(F:F,master[[#This Row],[id]],master!I:I,master[[#This Row],[start_day]])</f>
        <v>2</v>
      </c>
    </row>
    <row r="330" spans="1:20" x14ac:dyDescent="0.25">
      <c r="A330">
        <v>11452486347</v>
      </c>
      <c r="D330">
        <v>11452486347</v>
      </c>
      <c r="E330">
        <f>VLOOKUP(master[[#This Row],[distinct logIds]],distinctLogId[log_id],1,FALSE)</f>
        <v>11452486347</v>
      </c>
      <c r="F330">
        <f>VLOOKUP(master[[#This Row],[log_id]],distinctLogId[[log_id]:[id]],2,FALSE)</f>
        <v>6117666160</v>
      </c>
      <c r="G330" s="2">
        <f>VLOOKUP(master[[#This Row],[log_id]],distinctLogId[[log_id]:[activity_day]],3,FALSE)</f>
        <v>42480</v>
      </c>
      <c r="H330" s="1">
        <f>WEEKDAY(master[[#This Row],[activity_day]],2)</f>
        <v>3</v>
      </c>
      <c r="I330" s="9" t="str">
        <f>VLOOKUP(master[[#This Row],[log_id]],distinctLogId[[log_id]:[start_day]],5,FALSE)</f>
        <v>Wednesday</v>
      </c>
      <c r="J330">
        <f>VLOOKUP(master[[#This Row],[log_id]],distinctLogId[[log_id]:[day_num]],4,FALSE)</f>
        <v>4</v>
      </c>
      <c r="K330">
        <f>VLOOKUP(master[[#This Row],[log_id]],distinctLogId[[log_id]:[hrs_sleep]],10,FALSE)</f>
        <v>9.1666666666666661</v>
      </c>
      <c r="L330" s="8">
        <f>VLOOKUP(master[[#This Row],[log_id]],distinctLogId[[log_id]:[percent_value1]],12,FALSE)</f>
        <v>0.92363636363636348</v>
      </c>
      <c r="M330" s="8">
        <f>VLOOKUP(master[[#This Row],[log_id]],distinctLogId[[log_id]:[percent_value2]],13,FALSE)</f>
        <v>6.7272727272727276E-2</v>
      </c>
      <c r="N330" s="8">
        <f>VLOOKUP(master[[#This Row],[log_id]],distinctLogId[[log_id]:[percent_value3]],14,FALSE)</f>
        <v>0.05</v>
      </c>
      <c r="S330" t="b">
        <f>VLOOKUP(F330,distinctIds[[id]:[continuous_tracking]],8,FALSE)</f>
        <v>0</v>
      </c>
      <c r="T330">
        <f>COUNTIFS(F:F,master[[#This Row],[id]],master!I:I,master[[#This Row],[start_day]])</f>
        <v>3</v>
      </c>
    </row>
    <row r="331" spans="1:20" x14ac:dyDescent="0.25">
      <c r="A331">
        <v>11458712407</v>
      </c>
      <c r="D331">
        <v>11458712407</v>
      </c>
      <c r="E331">
        <f>VLOOKUP(master[[#This Row],[distinct logIds]],distinctLogId[log_id],1,FALSE)</f>
        <v>11458712407</v>
      </c>
      <c r="F331">
        <f>VLOOKUP(master[[#This Row],[log_id]],distinctLogId[[log_id]:[id]],2,FALSE)</f>
        <v>6117666160</v>
      </c>
      <c r="G331" s="2">
        <f>VLOOKUP(master[[#This Row],[log_id]],distinctLogId[[log_id]:[activity_day]],3,FALSE)</f>
        <v>42482</v>
      </c>
      <c r="H331" s="1">
        <f>WEEKDAY(master[[#This Row],[activity_day]],2)</f>
        <v>5</v>
      </c>
      <c r="I331" s="9" t="str">
        <f>VLOOKUP(master[[#This Row],[log_id]],distinctLogId[[log_id]:[start_day]],5,FALSE)</f>
        <v>Friday</v>
      </c>
      <c r="J331">
        <f>VLOOKUP(master[[#This Row],[log_id]],distinctLogId[[log_id]:[day_num]],4,FALSE)</f>
        <v>6</v>
      </c>
      <c r="K331">
        <f>VLOOKUP(master[[#This Row],[log_id]],distinctLogId[[log_id]:[hrs_sleep]],10,FALSE)</f>
        <v>9.1</v>
      </c>
      <c r="L331" s="8">
        <f>VLOOKUP(master[[#This Row],[log_id]],distinctLogId[[log_id]:[percent_value1]],12,FALSE)</f>
        <v>0.90842490842490853</v>
      </c>
      <c r="M331" s="8">
        <f>VLOOKUP(master[[#This Row],[log_id]],distinctLogId[[log_id]:[percent_value2]],13,FALSE)</f>
        <v>5.6776556776556776E-2</v>
      </c>
      <c r="N331" s="8">
        <f>VLOOKUP(master[[#This Row],[log_id]],distinctLogId[[log_id]:[percent_value3]],14,FALSE)</f>
        <v>0.19</v>
      </c>
      <c r="S331" t="b">
        <f>VLOOKUP(F331,distinctIds[[id]:[continuous_tracking]],8,FALSE)</f>
        <v>0</v>
      </c>
      <c r="T331">
        <f>COUNTIFS(F:F,master[[#This Row],[id]],master!I:I,master[[#This Row],[start_day]])</f>
        <v>3</v>
      </c>
    </row>
    <row r="332" spans="1:20" x14ac:dyDescent="0.25">
      <c r="A332">
        <v>11463701257</v>
      </c>
      <c r="D332">
        <v>11463701257</v>
      </c>
      <c r="E332">
        <f>VLOOKUP(master[[#This Row],[distinct logIds]],distinctLogId[log_id],1,FALSE)</f>
        <v>11463701257</v>
      </c>
      <c r="F332">
        <f>VLOOKUP(master[[#This Row],[log_id]],distinctLogId[[log_id]:[id]],2,FALSE)</f>
        <v>6117666160</v>
      </c>
      <c r="G332" s="2">
        <f>VLOOKUP(master[[#This Row],[log_id]],distinctLogId[[log_id]:[activity_day]],3,FALSE)</f>
        <v>42482</v>
      </c>
      <c r="H332" s="1">
        <f>WEEKDAY(master[[#This Row],[activity_day]],2)</f>
        <v>5</v>
      </c>
      <c r="I332" s="9" t="str">
        <f>VLOOKUP(master[[#This Row],[log_id]],distinctLogId[[log_id]:[start_day]],5,FALSE)</f>
        <v>Friday</v>
      </c>
      <c r="J332">
        <f>VLOOKUP(master[[#This Row],[log_id]],distinctLogId[[log_id]:[day_num]],4,FALSE)</f>
        <v>6</v>
      </c>
      <c r="K332">
        <f>VLOOKUP(master[[#This Row],[log_id]],distinctLogId[[log_id]:[hrs_sleep]],10,FALSE)</f>
        <v>8.9833333333333325</v>
      </c>
      <c r="L332" s="8">
        <f>VLOOKUP(master[[#This Row],[log_id]],distinctLogId[[log_id]:[percent_value1]],12,FALSE)</f>
        <v>0.91651205936920221</v>
      </c>
      <c r="M332" s="8">
        <f>VLOOKUP(master[[#This Row],[log_id]],distinctLogId[[log_id]:[percent_value2]],13,FALSE)</f>
        <v>5.3803339517625233E-2</v>
      </c>
      <c r="N332" s="8">
        <f>VLOOKUP(master[[#This Row],[log_id]],distinctLogId[[log_id]:[percent_value3]],14,FALSE)</f>
        <v>0.16</v>
      </c>
      <c r="S332" t="b">
        <f>VLOOKUP(F332,distinctIds[[id]:[continuous_tracking]],8,FALSE)</f>
        <v>0</v>
      </c>
    </row>
    <row r="333" spans="1:20" x14ac:dyDescent="0.25">
      <c r="A333">
        <v>11493525940</v>
      </c>
      <c r="D333">
        <v>11493525940</v>
      </c>
      <c r="E333">
        <f>VLOOKUP(master[[#This Row],[distinct logIds]],distinctLogId[log_id],1,FALSE)</f>
        <v>11493525940</v>
      </c>
      <c r="F333">
        <f>VLOOKUP(master[[#This Row],[log_id]],distinctLogId[[log_id]:[id]],2,FALSE)</f>
        <v>6117666160</v>
      </c>
      <c r="G333" s="2">
        <f>VLOOKUP(master[[#This Row],[log_id]],distinctLogId[[log_id]:[activity_day]],3,FALSE)</f>
        <v>42484</v>
      </c>
      <c r="H333" s="1">
        <f>WEEKDAY(master[[#This Row],[activity_day]],2)</f>
        <v>7</v>
      </c>
      <c r="I333" s="9" t="str">
        <f>VLOOKUP(master[[#This Row],[log_id]],distinctLogId[[log_id]:[start_day]],5,FALSE)</f>
        <v>Sunday</v>
      </c>
      <c r="J333">
        <f>VLOOKUP(master[[#This Row],[log_id]],distinctLogId[[log_id]:[day_num]],4,FALSE)</f>
        <v>1</v>
      </c>
      <c r="K333">
        <f>VLOOKUP(master[[#This Row],[log_id]],distinctLogId[[log_id]:[hrs_sleep]],10,FALSE)</f>
        <v>6.1166666666666663</v>
      </c>
      <c r="L333" s="8">
        <f>VLOOKUP(master[[#This Row],[log_id]],distinctLogId[[log_id]:[percent_value1]],12,FALSE)</f>
        <v>0.96185286103542245</v>
      </c>
      <c r="M333" s="8">
        <f>VLOOKUP(master[[#This Row],[log_id]],distinctLogId[[log_id]:[percent_value2]],13,FALSE)</f>
        <v>3.5422343324250684E-2</v>
      </c>
      <c r="N333" s="8">
        <f>VLOOKUP(master[[#This Row],[log_id]],distinctLogId[[log_id]:[percent_value3]],14,FALSE)</f>
        <v>0.01</v>
      </c>
      <c r="S333" t="b">
        <f>VLOOKUP(F333,distinctIds[[id]:[continuous_tracking]],8,FALSE)</f>
        <v>0</v>
      </c>
    </row>
    <row r="334" spans="1:20" x14ac:dyDescent="0.25">
      <c r="A334">
        <v>11502015693</v>
      </c>
      <c r="D334">
        <v>11502015693</v>
      </c>
      <c r="E334">
        <f>VLOOKUP(master[[#This Row],[distinct logIds]],distinctLogId[log_id],1,FALSE)</f>
        <v>11502015693</v>
      </c>
      <c r="F334">
        <f>VLOOKUP(master[[#This Row],[log_id]],distinctLogId[[log_id]:[id]],2,FALSE)</f>
        <v>6117666160</v>
      </c>
      <c r="G334" s="2">
        <f>VLOOKUP(master[[#This Row],[log_id]],distinctLogId[[log_id]:[activity_day]],3,FALSE)</f>
        <v>42486</v>
      </c>
      <c r="H334" s="1">
        <f>WEEKDAY(master[[#This Row],[activity_day]],2)</f>
        <v>2</v>
      </c>
      <c r="I334" s="9" t="str">
        <f>VLOOKUP(master[[#This Row],[log_id]],distinctLogId[[log_id]:[start_day]],5,FALSE)</f>
        <v>Tuesday</v>
      </c>
      <c r="J334">
        <f>VLOOKUP(master[[#This Row],[log_id]],distinctLogId[[log_id]:[day_num]],4,FALSE)</f>
        <v>3</v>
      </c>
      <c r="K334">
        <f>VLOOKUP(master[[#This Row],[log_id]],distinctLogId[[log_id]:[hrs_sleep]],10,FALSE)</f>
        <v>9.2833333333333332</v>
      </c>
      <c r="L334" s="8">
        <f>VLOOKUP(master[[#This Row],[log_id]],distinctLogId[[log_id]:[percent_value1]],12,FALSE)</f>
        <v>0.97307001795332149</v>
      </c>
      <c r="M334" s="8">
        <f>VLOOKUP(master[[#This Row],[log_id]],distinctLogId[[log_id]:[percent_value2]],13,FALSE)</f>
        <v>2.5134649910233391E-2</v>
      </c>
      <c r="N334" s="8">
        <f>VLOOKUP(master[[#This Row],[log_id]],distinctLogId[[log_id]:[percent_value3]],14,FALSE)</f>
        <v>0.01</v>
      </c>
      <c r="S334" t="b">
        <f>VLOOKUP(F334,distinctIds[[id]:[continuous_tracking]],8,FALSE)</f>
        <v>0</v>
      </c>
    </row>
    <row r="335" spans="1:20" x14ac:dyDescent="0.25">
      <c r="A335">
        <v>11504747764</v>
      </c>
      <c r="D335">
        <v>11504747764</v>
      </c>
      <c r="E335">
        <f>VLOOKUP(master[[#This Row],[distinct logIds]],distinctLogId[log_id],1,FALSE)</f>
        <v>11504747764</v>
      </c>
      <c r="F335">
        <f>VLOOKUP(master[[#This Row],[log_id]],distinctLogId[[log_id]:[id]],2,FALSE)</f>
        <v>6117666160</v>
      </c>
      <c r="G335" s="2">
        <f>VLOOKUP(master[[#This Row],[log_id]],distinctLogId[[log_id]:[activity_day]],3,FALSE)</f>
        <v>42487</v>
      </c>
      <c r="H335" s="1">
        <f>WEEKDAY(master[[#This Row],[activity_day]],2)</f>
        <v>3</v>
      </c>
      <c r="I335" s="9" t="str">
        <f>VLOOKUP(master[[#This Row],[log_id]],distinctLogId[[log_id]:[start_day]],5,FALSE)</f>
        <v>Wednesday</v>
      </c>
      <c r="J335">
        <f>VLOOKUP(master[[#This Row],[log_id]],distinctLogId[[log_id]:[day_num]],4,FALSE)</f>
        <v>4</v>
      </c>
      <c r="K335">
        <f>VLOOKUP(master[[#This Row],[log_id]],distinctLogId[[log_id]:[hrs_sleep]],10,FALSE)</f>
        <v>6.9333333333333336</v>
      </c>
      <c r="L335" s="8">
        <f>VLOOKUP(master[[#This Row],[log_id]],distinctLogId[[log_id]:[percent_value1]],12,FALSE)</f>
        <v>0.94471153846153844</v>
      </c>
      <c r="M335" s="8">
        <f>VLOOKUP(master[[#This Row],[log_id]],distinctLogId[[log_id]:[percent_value2]],13,FALSE)</f>
        <v>5.5288461538461536E-2</v>
      </c>
      <c r="N335" s="8">
        <f>VLOOKUP(master[[#This Row],[log_id]],distinctLogId[[log_id]:[percent_value3]],14,FALSE)</f>
        <v>0</v>
      </c>
      <c r="S335" t="b">
        <f>VLOOKUP(F335,distinctIds[[id]:[continuous_tracking]],8,FALSE)</f>
        <v>0</v>
      </c>
    </row>
    <row r="336" spans="1:20" x14ac:dyDescent="0.25">
      <c r="A336">
        <v>11514386783</v>
      </c>
      <c r="D336">
        <v>11514386783</v>
      </c>
      <c r="E336">
        <f>VLOOKUP(master[[#This Row],[distinct logIds]],distinctLogId[log_id],1,FALSE)</f>
        <v>11514386783</v>
      </c>
      <c r="F336">
        <f>VLOOKUP(master[[#This Row],[log_id]],distinctLogId[[log_id]:[id]],2,FALSE)</f>
        <v>6117666160</v>
      </c>
      <c r="G336" s="2">
        <f>VLOOKUP(master[[#This Row],[log_id]],distinctLogId[[log_id]:[activity_day]],3,FALSE)</f>
        <v>42488</v>
      </c>
      <c r="H336" s="1">
        <f>WEEKDAY(master[[#This Row],[activity_day]],2)</f>
        <v>4</v>
      </c>
      <c r="I336" s="9" t="str">
        <f>VLOOKUP(master[[#This Row],[log_id]],distinctLogId[[log_id]:[start_day]],5,FALSE)</f>
        <v>Thursday</v>
      </c>
      <c r="J336">
        <f>VLOOKUP(master[[#This Row],[log_id]],distinctLogId[[log_id]:[day_num]],4,FALSE)</f>
        <v>5</v>
      </c>
      <c r="K336">
        <f>VLOOKUP(master[[#This Row],[log_id]],distinctLogId[[log_id]:[hrs_sleep]],10,FALSE)</f>
        <v>10.6</v>
      </c>
      <c r="L336" s="8">
        <f>VLOOKUP(master[[#This Row],[log_id]],distinctLogId[[log_id]:[percent_value1]],12,FALSE)</f>
        <v>0.94339622641509435</v>
      </c>
      <c r="M336" s="8">
        <f>VLOOKUP(master[[#This Row],[log_id]],distinctLogId[[log_id]:[percent_value2]],13,FALSE)</f>
        <v>4.40251572327044E-2</v>
      </c>
      <c r="N336" s="8">
        <f>VLOOKUP(master[[#This Row],[log_id]],distinctLogId[[log_id]:[percent_value3]],14,FALSE)</f>
        <v>0.08</v>
      </c>
      <c r="S336" t="b">
        <f>VLOOKUP(F336,distinctIds[[id]:[continuous_tracking]],8,FALSE)</f>
        <v>0</v>
      </c>
      <c r="T336">
        <f>COUNTIFS(F:F,master[[#This Row],[id]],master!I:I,master[[#This Row],[start_day]])</f>
        <v>2</v>
      </c>
    </row>
    <row r="337" spans="1:20" x14ac:dyDescent="0.25">
      <c r="A337">
        <v>11527781112</v>
      </c>
      <c r="D337">
        <v>11527781112</v>
      </c>
      <c r="E337">
        <f>VLOOKUP(master[[#This Row],[distinct logIds]],distinctLogId[log_id],1,FALSE)</f>
        <v>11527781112</v>
      </c>
      <c r="F337">
        <f>VLOOKUP(master[[#This Row],[log_id]],distinctLogId[[log_id]:[id]],2,FALSE)</f>
        <v>6117666160</v>
      </c>
      <c r="G337" s="2">
        <f>VLOOKUP(master[[#This Row],[log_id]],distinctLogId[[log_id]:[activity_day]],3,FALSE)</f>
        <v>42490</v>
      </c>
      <c r="H337" s="1">
        <f>WEEKDAY(master[[#This Row],[activity_day]],2)</f>
        <v>6</v>
      </c>
      <c r="I337" s="9" t="str">
        <f>VLOOKUP(master[[#This Row],[log_id]],distinctLogId[[log_id]:[start_day]],5,FALSE)</f>
        <v>Saturday</v>
      </c>
      <c r="J337">
        <f>VLOOKUP(master[[#This Row],[log_id]],distinctLogId[[log_id]:[day_num]],4,FALSE)</f>
        <v>7</v>
      </c>
      <c r="K337">
        <f>VLOOKUP(master[[#This Row],[log_id]],distinctLogId[[log_id]:[hrs_sleep]],10,FALSE)</f>
        <v>9.5833333333333339</v>
      </c>
      <c r="L337" s="8">
        <f>VLOOKUP(master[[#This Row],[log_id]],distinctLogId[[log_id]:[percent_value1]],12,FALSE)</f>
        <v>0.88173913043478258</v>
      </c>
      <c r="M337" s="8">
        <f>VLOOKUP(master[[#This Row],[log_id]],distinctLogId[[log_id]:[percent_value2]],13,FALSE)</f>
        <v>7.6521739130434779E-2</v>
      </c>
      <c r="N337" s="8">
        <f>VLOOKUP(master[[#This Row],[log_id]],distinctLogId[[log_id]:[percent_value3]],14,FALSE)</f>
        <v>0.24</v>
      </c>
      <c r="S337" t="b">
        <f>VLOOKUP(F337,distinctIds[[id]:[continuous_tracking]],8,FALSE)</f>
        <v>0</v>
      </c>
    </row>
    <row r="338" spans="1:20" x14ac:dyDescent="0.25">
      <c r="A338">
        <v>11568765044</v>
      </c>
      <c r="D338">
        <v>11568765044</v>
      </c>
      <c r="E338">
        <f>VLOOKUP(master[[#This Row],[distinct logIds]],distinctLogId[log_id],1,FALSE)</f>
        <v>11568765044</v>
      </c>
      <c r="F338">
        <f>VLOOKUP(master[[#This Row],[log_id]],distinctLogId[[log_id]:[id]],2,FALSE)</f>
        <v>6117666160</v>
      </c>
      <c r="G338" s="2">
        <f>VLOOKUP(master[[#This Row],[log_id]],distinctLogId[[log_id]:[activity_day]],3,FALSE)</f>
        <v>42494</v>
      </c>
      <c r="H338" s="1">
        <f>WEEKDAY(master[[#This Row],[activity_day]],2)</f>
        <v>3</v>
      </c>
      <c r="I338" s="9" t="str">
        <f>VLOOKUP(master[[#This Row],[log_id]],distinctLogId[[log_id]:[start_day]],5,FALSE)</f>
        <v>Wednesday</v>
      </c>
      <c r="J338">
        <f>VLOOKUP(master[[#This Row],[log_id]],distinctLogId[[log_id]:[day_num]],4,FALSE)</f>
        <v>4</v>
      </c>
      <c r="K338">
        <f>VLOOKUP(master[[#This Row],[log_id]],distinctLogId[[log_id]:[hrs_sleep]],10,FALSE)</f>
        <v>6.916666666666667</v>
      </c>
      <c r="L338" s="8">
        <f>VLOOKUP(master[[#This Row],[log_id]],distinctLogId[[log_id]:[percent_value1]],12,FALSE)</f>
        <v>0.944578313253012</v>
      </c>
      <c r="M338" s="8">
        <f>VLOOKUP(master[[#This Row],[log_id]],distinctLogId[[log_id]:[percent_value2]],13,FALSE)</f>
        <v>4.5783132530120479E-2</v>
      </c>
      <c r="N338" s="8">
        <f>VLOOKUP(master[[#This Row],[log_id]],distinctLogId[[log_id]:[percent_value3]],14,FALSE)</f>
        <v>0.04</v>
      </c>
      <c r="S338" t="b">
        <f>VLOOKUP(F338,distinctIds[[id]:[continuous_tracking]],8,FALSE)</f>
        <v>0</v>
      </c>
    </row>
    <row r="339" spans="1:20" x14ac:dyDescent="0.25">
      <c r="A339">
        <v>11568765045</v>
      </c>
      <c r="D339">
        <v>11568765045</v>
      </c>
      <c r="E339">
        <f>VLOOKUP(master[[#This Row],[distinct logIds]],distinctLogId[log_id],1,FALSE)</f>
        <v>11568765045</v>
      </c>
      <c r="F339">
        <f>VLOOKUP(master[[#This Row],[log_id]],distinctLogId[[log_id]:[id]],2,FALSE)</f>
        <v>6117666160</v>
      </c>
      <c r="G339" s="2">
        <f>VLOOKUP(master[[#This Row],[log_id]],distinctLogId[[log_id]:[activity_day]],3,FALSE)</f>
        <v>42495</v>
      </c>
      <c r="H339" s="1">
        <f>WEEKDAY(master[[#This Row],[activity_day]],2)</f>
        <v>4</v>
      </c>
      <c r="I339" s="9" t="str">
        <f>VLOOKUP(master[[#This Row],[log_id]],distinctLogId[[log_id]:[start_day]],5,FALSE)</f>
        <v>Thursday</v>
      </c>
      <c r="J339">
        <f>VLOOKUP(master[[#This Row],[log_id]],distinctLogId[[log_id]:[day_num]],4,FALSE)</f>
        <v>5</v>
      </c>
      <c r="K339">
        <f>VLOOKUP(master[[#This Row],[log_id]],distinctLogId[[log_id]:[hrs_sleep]],10,FALSE)</f>
        <v>10.216666666666667</v>
      </c>
      <c r="L339" s="8">
        <f>VLOOKUP(master[[#This Row],[log_id]],distinctLogId[[log_id]:[percent_value1]],12,FALSE)</f>
        <v>0.9510603588907014</v>
      </c>
      <c r="M339" s="8">
        <f>VLOOKUP(master[[#This Row],[log_id]],distinctLogId[[log_id]:[percent_value2]],13,FALSE)</f>
        <v>4.2414355628058731E-2</v>
      </c>
      <c r="N339" s="8">
        <f>VLOOKUP(master[[#This Row],[log_id]],distinctLogId[[log_id]:[percent_value3]],14,FALSE)</f>
        <v>0.04</v>
      </c>
      <c r="S339" t="b">
        <f>VLOOKUP(F339,distinctIds[[id]:[continuous_tracking]],8,FALSE)</f>
        <v>0</v>
      </c>
    </row>
    <row r="340" spans="1:20" x14ac:dyDescent="0.25">
      <c r="A340">
        <v>11568765046</v>
      </c>
      <c r="D340">
        <v>11568765046</v>
      </c>
      <c r="E340">
        <f>VLOOKUP(master[[#This Row],[distinct logIds]],distinctLogId[log_id],1,FALSE)</f>
        <v>11568765046</v>
      </c>
      <c r="F340">
        <f>VLOOKUP(master[[#This Row],[log_id]],distinctLogId[[log_id]:[id]],2,FALSE)</f>
        <v>6117666160</v>
      </c>
      <c r="G340" s="2">
        <f>VLOOKUP(master[[#This Row],[log_id]],distinctLogId[[log_id]:[activity_day]],3,FALSE)</f>
        <v>42496</v>
      </c>
      <c r="H340" s="1">
        <f>WEEKDAY(master[[#This Row],[activity_day]],2)</f>
        <v>5</v>
      </c>
      <c r="I340" s="9" t="str">
        <f>VLOOKUP(master[[#This Row],[log_id]],distinctLogId[[log_id]:[start_day]],5,FALSE)</f>
        <v>Friday</v>
      </c>
      <c r="J340">
        <f>VLOOKUP(master[[#This Row],[log_id]],distinctLogId[[log_id]:[day_num]],4,FALSE)</f>
        <v>6</v>
      </c>
      <c r="K340">
        <f>VLOOKUP(master[[#This Row],[log_id]],distinctLogId[[log_id]:[hrs_sleep]],10,FALSE)</f>
        <v>1.4166666666666667</v>
      </c>
      <c r="L340" s="8">
        <f>VLOOKUP(master[[#This Row],[log_id]],distinctLogId[[log_id]:[percent_value1]],12,FALSE)</f>
        <v>0.88235294117647056</v>
      </c>
      <c r="M340" s="8">
        <f>VLOOKUP(master[[#This Row],[log_id]],distinctLogId[[log_id]:[percent_value2]],13,FALSE)</f>
        <v>0.10588235294117648</v>
      </c>
      <c r="N340" s="8">
        <f>VLOOKUP(master[[#This Row],[log_id]],distinctLogId[[log_id]:[percent_value3]],14,FALSE)</f>
        <v>0.01</v>
      </c>
      <c r="S340" t="b">
        <f>VLOOKUP(F340,distinctIds[[id]:[continuous_tracking]],8,FALSE)</f>
        <v>0</v>
      </c>
    </row>
    <row r="341" spans="1:20" x14ac:dyDescent="0.25">
      <c r="A341">
        <v>11576509603</v>
      </c>
      <c r="D341">
        <v>11576509603</v>
      </c>
      <c r="E341">
        <f>VLOOKUP(master[[#This Row],[distinct logIds]],distinctLogId[log_id],1,FALSE)</f>
        <v>11576509603</v>
      </c>
      <c r="F341">
        <f>VLOOKUP(master[[#This Row],[log_id]],distinctLogId[[log_id]:[id]],2,FALSE)</f>
        <v>6117666160</v>
      </c>
      <c r="G341" s="2">
        <f>VLOOKUP(master[[#This Row],[log_id]],distinctLogId[[log_id]:[activity_day]],3,FALSE)</f>
        <v>42497</v>
      </c>
      <c r="H341" s="1">
        <f>WEEKDAY(master[[#This Row],[activity_day]],2)</f>
        <v>6</v>
      </c>
      <c r="I341" s="9" t="str">
        <f>VLOOKUP(master[[#This Row],[log_id]],distinctLogId[[log_id]:[start_day]],5,FALSE)</f>
        <v>Saturday</v>
      </c>
      <c r="J341">
        <f>VLOOKUP(master[[#This Row],[log_id]],distinctLogId[[log_id]:[day_num]],4,FALSE)</f>
        <v>7</v>
      </c>
      <c r="K341">
        <f>VLOOKUP(master[[#This Row],[log_id]],distinctLogId[[log_id]:[hrs_sleep]],10,FALSE)</f>
        <v>6.833333333333333</v>
      </c>
      <c r="L341" s="8">
        <f>VLOOKUP(master[[#This Row],[log_id]],distinctLogId[[log_id]:[percent_value1]],12,FALSE)</f>
        <v>0.98536585365853668</v>
      </c>
      <c r="M341" s="8">
        <f>VLOOKUP(master[[#This Row],[log_id]],distinctLogId[[log_id]:[percent_value2]],13,FALSE)</f>
        <v>1.2195121951219513E-2</v>
      </c>
      <c r="N341" s="8">
        <f>VLOOKUP(master[[#This Row],[log_id]],distinctLogId[[log_id]:[percent_value3]],14,FALSE)</f>
        <v>0.01</v>
      </c>
      <c r="S341" t="b">
        <f>VLOOKUP(F341,distinctIds[[id]:[continuous_tracking]],8,FALSE)</f>
        <v>0</v>
      </c>
    </row>
    <row r="342" spans="1:20" x14ac:dyDescent="0.25">
      <c r="A342">
        <v>11576509604</v>
      </c>
      <c r="D342">
        <v>11576509604</v>
      </c>
      <c r="E342">
        <f>VLOOKUP(master[[#This Row],[distinct logIds]],distinctLogId[log_id],1,FALSE)</f>
        <v>11576509604</v>
      </c>
      <c r="F342">
        <f>VLOOKUP(master[[#This Row],[log_id]],distinctLogId[[log_id]:[id]],2,FALSE)</f>
        <v>6117666160</v>
      </c>
      <c r="G342" s="2">
        <f>VLOOKUP(master[[#This Row],[log_id]],distinctLogId[[log_id]:[activity_day]],3,FALSE)</f>
        <v>42497</v>
      </c>
      <c r="H342" s="1">
        <f>WEEKDAY(master[[#This Row],[activity_day]],2)</f>
        <v>6</v>
      </c>
      <c r="I342" s="9" t="str">
        <f>VLOOKUP(master[[#This Row],[log_id]],distinctLogId[[log_id]:[start_day]],5,FALSE)</f>
        <v>Saturday</v>
      </c>
      <c r="J342">
        <f>VLOOKUP(master[[#This Row],[log_id]],distinctLogId[[log_id]:[day_num]],4,FALSE)</f>
        <v>7</v>
      </c>
      <c r="K342">
        <f>VLOOKUP(master[[#This Row],[log_id]],distinctLogId[[log_id]:[hrs_sleep]],10,FALSE)</f>
        <v>1.6166666666666667</v>
      </c>
      <c r="L342" s="8">
        <f>VLOOKUP(master[[#This Row],[log_id]],distinctLogId[[log_id]:[percent_value1]],12,FALSE)</f>
        <v>0.96907216494845361</v>
      </c>
      <c r="M342" s="8">
        <f>VLOOKUP(master[[#This Row],[log_id]],distinctLogId[[log_id]:[percent_value2]],13,FALSE)</f>
        <v>1.0309278350515464E-2</v>
      </c>
      <c r="N342" s="8">
        <f>VLOOKUP(master[[#This Row],[log_id]],distinctLogId[[log_id]:[percent_value3]],14,FALSE)</f>
        <v>0.02</v>
      </c>
      <c r="S342" t="b">
        <f>VLOOKUP(F342,distinctIds[[id]:[continuous_tracking]],8,FALSE)</f>
        <v>0</v>
      </c>
    </row>
    <row r="343" spans="1:20" x14ac:dyDescent="0.25">
      <c r="A343">
        <v>11589908471</v>
      </c>
      <c r="D343">
        <v>11589908471</v>
      </c>
      <c r="E343">
        <f>VLOOKUP(master[[#This Row],[distinct logIds]],distinctLogId[log_id],1,FALSE)</f>
        <v>11589908471</v>
      </c>
      <c r="F343">
        <f>VLOOKUP(master[[#This Row],[log_id]],distinctLogId[[log_id]:[id]],2,FALSE)</f>
        <v>6117666160</v>
      </c>
      <c r="G343" s="2">
        <f>VLOOKUP(master[[#This Row],[log_id]],distinctLogId[[log_id]:[activity_day]],3,FALSE)</f>
        <v>42497</v>
      </c>
      <c r="H343" s="1">
        <f>WEEKDAY(master[[#This Row],[activity_day]],2)</f>
        <v>6</v>
      </c>
      <c r="I343" s="9" t="str">
        <f>VLOOKUP(master[[#This Row],[log_id]],distinctLogId[[log_id]:[start_day]],5,FALSE)</f>
        <v>Saturday</v>
      </c>
      <c r="J343">
        <f>VLOOKUP(master[[#This Row],[log_id]],distinctLogId[[log_id]:[day_num]],4,FALSE)</f>
        <v>7</v>
      </c>
      <c r="K343">
        <f>VLOOKUP(master[[#This Row],[log_id]],distinctLogId[[log_id]:[hrs_sleep]],10,FALSE)</f>
        <v>10.050000000000001</v>
      </c>
      <c r="L343" s="8">
        <f>VLOOKUP(master[[#This Row],[log_id]],distinctLogId[[log_id]:[percent_value1]],12,FALSE)</f>
        <v>0.92039800995024879</v>
      </c>
      <c r="M343" s="8">
        <f>VLOOKUP(master[[#This Row],[log_id]],distinctLogId[[log_id]:[percent_value2]],13,FALSE)</f>
        <v>5.8043117744610281E-2</v>
      </c>
      <c r="N343" s="8">
        <f>VLOOKUP(master[[#This Row],[log_id]],distinctLogId[[log_id]:[percent_value3]],14,FALSE)</f>
        <v>0.13</v>
      </c>
      <c r="S343" t="b">
        <f>VLOOKUP(F343,distinctIds[[id]:[continuous_tracking]],8,FALSE)</f>
        <v>0</v>
      </c>
    </row>
    <row r="344" spans="1:20" x14ac:dyDescent="0.25">
      <c r="A344">
        <v>11589908472</v>
      </c>
      <c r="D344">
        <v>11589908472</v>
      </c>
      <c r="E344">
        <f>VLOOKUP(master[[#This Row],[distinct logIds]],distinctLogId[log_id],1,FALSE)</f>
        <v>11589908472</v>
      </c>
      <c r="F344">
        <f>VLOOKUP(master[[#This Row],[log_id]],distinctLogId[[log_id]:[id]],2,FALSE)</f>
        <v>6117666160</v>
      </c>
      <c r="G344" s="2">
        <f>VLOOKUP(master[[#This Row],[log_id]],distinctLogId[[log_id]:[activity_day]],3,FALSE)</f>
        <v>42498</v>
      </c>
      <c r="H344" s="1">
        <f>WEEKDAY(master[[#This Row],[activity_day]],2)</f>
        <v>7</v>
      </c>
      <c r="I344" s="9" t="str">
        <f>VLOOKUP(master[[#This Row],[log_id]],distinctLogId[[log_id]:[start_day]],5,FALSE)</f>
        <v>Sunday</v>
      </c>
      <c r="J344">
        <f>VLOOKUP(master[[#This Row],[log_id]],distinctLogId[[log_id]:[day_num]],4,FALSE)</f>
        <v>1</v>
      </c>
      <c r="K344">
        <f>VLOOKUP(master[[#This Row],[log_id]],distinctLogId[[log_id]:[hrs_sleep]],10,FALSE)</f>
        <v>8.6999999999999993</v>
      </c>
      <c r="L344" s="8">
        <f>VLOOKUP(master[[#This Row],[log_id]],distinctLogId[[log_id]:[percent_value1]],12,FALSE)</f>
        <v>0.94252873563218387</v>
      </c>
      <c r="M344" s="8">
        <f>VLOOKUP(master[[#This Row],[log_id]],distinctLogId[[log_id]:[percent_value2]],13,FALSE)</f>
        <v>4.7892720306513405E-2</v>
      </c>
      <c r="N344" s="8">
        <f>VLOOKUP(master[[#This Row],[log_id]],distinctLogId[[log_id]:[percent_value3]],14,FALSE)</f>
        <v>0.05</v>
      </c>
      <c r="S344" t="b">
        <f>VLOOKUP(F344,distinctIds[[id]:[continuous_tracking]],8,FALSE)</f>
        <v>0</v>
      </c>
    </row>
    <row r="345" spans="1:20" x14ac:dyDescent="0.25">
      <c r="A345">
        <v>11384442455</v>
      </c>
      <c r="D345">
        <v>11384442455</v>
      </c>
      <c r="E345">
        <f>VLOOKUP(master[[#This Row],[distinct logIds]],distinctLogId[log_id],1,FALSE)</f>
        <v>11384442455</v>
      </c>
      <c r="F345">
        <f>VLOOKUP(master[[#This Row],[log_id]],distinctLogId[[log_id]:[id]],2,FALSE)</f>
        <v>6775888955</v>
      </c>
      <c r="G345" s="2">
        <f>VLOOKUP(master[[#This Row],[log_id]],distinctLogId[[log_id]:[activity_day]],3,FALSE)</f>
        <v>42473</v>
      </c>
      <c r="H345" s="1">
        <f>WEEKDAY(master[[#This Row],[activity_day]],2)</f>
        <v>3</v>
      </c>
      <c r="I345" s="9" t="str">
        <f>VLOOKUP(master[[#This Row],[log_id]],distinctLogId[[log_id]:[start_day]],5,FALSE)</f>
        <v>Wednesday</v>
      </c>
      <c r="J345">
        <f>VLOOKUP(master[[#This Row],[log_id]],distinctLogId[[log_id]:[day_num]],4,FALSE)</f>
        <v>4</v>
      </c>
      <c r="K345">
        <f>VLOOKUP(master[[#This Row],[log_id]],distinctLogId[[log_id]:[hrs_sleep]],10,FALSE)</f>
        <v>4.333333333333333</v>
      </c>
      <c r="L345" s="8">
        <f>VLOOKUP(master[[#This Row],[log_id]],distinctLogId[[log_id]:[percent_value1]],12,FALSE)</f>
        <v>0.90384615384615397</v>
      </c>
      <c r="M345" s="8">
        <f>VLOOKUP(master[[#This Row],[log_id]],distinctLogId[[log_id]:[percent_value2]],13,FALSE)</f>
        <v>6.5384615384615388E-2</v>
      </c>
      <c r="N345" s="8">
        <f>VLOOKUP(master[[#This Row],[log_id]],distinctLogId[[log_id]:[percent_value3]],14,FALSE)</f>
        <v>0.08</v>
      </c>
      <c r="O345">
        <f>VLOOKUP(F345,distinctIds[[id]:[range_trackingDays]],4,FALSE)</f>
        <v>3</v>
      </c>
      <c r="P345">
        <f>COUNTIFS(master[id],master[[#This Row],[id]],master[new_day_num],"&lt;6")</f>
        <v>3</v>
      </c>
      <c r="Q345">
        <f>COUNTIFS(master[id],master[[#This Row],[id]],master[new_day_num],"&gt;5")</f>
        <v>0</v>
      </c>
      <c r="R345">
        <f>COUNTIF(master[id],master[[#This Row],[id]])</f>
        <v>3</v>
      </c>
      <c r="S345" t="b">
        <f>VLOOKUP(F345,distinctIds[[id]:[continuous_tracking]],8,FALSE)</f>
        <v>1</v>
      </c>
      <c r="T345">
        <f>COUNTIFS(F:F,master[[#This Row],[id]],master!I:I,master[[#This Row],[start_day]])</f>
        <v>1</v>
      </c>
    </row>
    <row r="346" spans="1:20" x14ac:dyDescent="0.25">
      <c r="A346">
        <v>11397216255</v>
      </c>
      <c r="D346">
        <v>11397216255</v>
      </c>
      <c r="E346">
        <f>VLOOKUP(master[[#This Row],[distinct logIds]],distinctLogId[log_id],1,FALSE)</f>
        <v>11397216255</v>
      </c>
      <c r="F346">
        <f>VLOOKUP(master[[#This Row],[log_id]],distinctLogId[[log_id]:[id]],2,FALSE)</f>
        <v>6775888955</v>
      </c>
      <c r="G346" s="2">
        <f>VLOOKUP(master[[#This Row],[log_id]],distinctLogId[[log_id]:[activity_day]],3,FALSE)</f>
        <v>42474</v>
      </c>
      <c r="H346" s="1">
        <f>WEEKDAY(master[[#This Row],[activity_day]],2)</f>
        <v>4</v>
      </c>
      <c r="I346" s="9" t="str">
        <f>VLOOKUP(master[[#This Row],[log_id]],distinctLogId[[log_id]:[start_day]],5,FALSE)</f>
        <v>Thursday</v>
      </c>
      <c r="J346">
        <f>VLOOKUP(master[[#This Row],[log_id]],distinctLogId[[log_id]:[day_num]],4,FALSE)</f>
        <v>5</v>
      </c>
      <c r="K346">
        <f>VLOOKUP(master[[#This Row],[log_id]],distinctLogId[[log_id]:[hrs_sleep]],10,FALSE)</f>
        <v>7.35</v>
      </c>
      <c r="L346" s="8">
        <f>VLOOKUP(master[[#This Row],[log_id]],distinctLogId[[log_id]:[percent_value1]],12,FALSE)</f>
        <v>0.95918367346938771</v>
      </c>
      <c r="M346" s="8">
        <f>VLOOKUP(master[[#This Row],[log_id]],distinctLogId[[log_id]:[percent_value2]],13,FALSE)</f>
        <v>2.9478458049886625E-2</v>
      </c>
      <c r="N346" s="8">
        <f>VLOOKUP(master[[#This Row],[log_id]],distinctLogId[[log_id]:[percent_value3]],14,FALSE)</f>
        <v>0.05</v>
      </c>
      <c r="S346" t="b">
        <f>VLOOKUP(F346,distinctIds[[id]:[continuous_tracking]],8,FALSE)</f>
        <v>1</v>
      </c>
      <c r="T346">
        <f>COUNTIFS(F:F,master[[#This Row],[id]],master!I:I,master[[#This Row],[start_day]])</f>
        <v>1</v>
      </c>
    </row>
    <row r="347" spans="1:20" x14ac:dyDescent="0.25">
      <c r="A347">
        <v>11400668739</v>
      </c>
      <c r="D347">
        <v>11400668739</v>
      </c>
      <c r="E347">
        <f>VLOOKUP(master[[#This Row],[distinct logIds]],distinctLogId[log_id],1,FALSE)</f>
        <v>11400668739</v>
      </c>
      <c r="F347">
        <f>VLOOKUP(master[[#This Row],[log_id]],distinctLogId[[log_id]:[id]],2,FALSE)</f>
        <v>6775888955</v>
      </c>
      <c r="G347" s="2">
        <f>VLOOKUP(master[[#This Row],[log_id]],distinctLogId[[log_id]:[activity_day]],3,FALSE)</f>
        <v>42475</v>
      </c>
      <c r="H347" s="1">
        <f>WEEKDAY(master[[#This Row],[activity_day]],2)</f>
        <v>5</v>
      </c>
      <c r="I347" s="9" t="str">
        <f>VLOOKUP(master[[#This Row],[log_id]],distinctLogId[[log_id]:[start_day]],5,FALSE)</f>
        <v>Friday</v>
      </c>
      <c r="J347">
        <f>VLOOKUP(master[[#This Row],[log_id]],distinctLogId[[log_id]:[day_num]],4,FALSE)</f>
        <v>6</v>
      </c>
      <c r="K347">
        <f>VLOOKUP(master[[#This Row],[log_id]],distinctLogId[[log_id]:[hrs_sleep]],10,FALSE)</f>
        <v>6.7666666666666666</v>
      </c>
      <c r="L347" s="8">
        <f>VLOOKUP(master[[#This Row],[log_id]],distinctLogId[[log_id]:[percent_value1]],12,FALSE)</f>
        <v>0.96305418719211822</v>
      </c>
      <c r="M347" s="8">
        <f>VLOOKUP(master[[#This Row],[log_id]],distinctLogId[[log_id]:[percent_value2]],13,FALSE)</f>
        <v>2.7093596059113306E-2</v>
      </c>
      <c r="N347" s="8">
        <f>VLOOKUP(master[[#This Row],[log_id]],distinctLogId[[log_id]:[percent_value3]],14,FALSE)</f>
        <v>0.04</v>
      </c>
      <c r="S347" t="b">
        <f>VLOOKUP(F347,distinctIds[[id]:[continuous_tracking]],8,FALSE)</f>
        <v>1</v>
      </c>
      <c r="T347">
        <f>COUNTIFS(F:F,master[[#This Row],[id]],master!I:I,master[[#This Row],[start_day]])</f>
        <v>1</v>
      </c>
    </row>
    <row r="348" spans="1:20" x14ac:dyDescent="0.25">
      <c r="A348">
        <v>11372617693</v>
      </c>
      <c r="D348">
        <v>11372617693</v>
      </c>
      <c r="E348">
        <f>VLOOKUP(master[[#This Row],[distinct logIds]],distinctLogId[log_id],1,FALSE)</f>
        <v>11372617693</v>
      </c>
      <c r="F348">
        <f>VLOOKUP(master[[#This Row],[log_id]],distinctLogId[[log_id]:[id]],2,FALSE)</f>
        <v>6962181067</v>
      </c>
      <c r="G348" s="2">
        <f>VLOOKUP(master[[#This Row],[log_id]],distinctLogId[[log_id]:[activity_day]],3,FALSE)</f>
        <v>42472</v>
      </c>
      <c r="H348" s="1">
        <f>WEEKDAY(master[[#This Row],[activity_day]],2)</f>
        <v>2</v>
      </c>
      <c r="I348" s="9" t="str">
        <f>VLOOKUP(master[[#This Row],[log_id]],distinctLogId[[log_id]:[start_day]],5,FALSE)</f>
        <v>Tuesday</v>
      </c>
      <c r="J348">
        <f>VLOOKUP(master[[#This Row],[log_id]],distinctLogId[[log_id]:[day_num]],4,FALSE)</f>
        <v>3</v>
      </c>
      <c r="K348">
        <f>VLOOKUP(master[[#This Row],[log_id]],distinctLogId[[log_id]:[hrs_sleep]],10,FALSE)</f>
        <v>6.45</v>
      </c>
      <c r="L348" s="8">
        <f>VLOOKUP(master[[#This Row],[log_id]],distinctLogId[[log_id]:[percent_value1]],12,FALSE)</f>
        <v>0.94573643410852715</v>
      </c>
      <c r="M348" s="8">
        <f>VLOOKUP(master[[#This Row],[log_id]],distinctLogId[[log_id]:[percent_value2]],13,FALSE)</f>
        <v>4.6511627906976744E-2</v>
      </c>
      <c r="N348" s="8">
        <f>VLOOKUP(master[[#This Row],[log_id]],distinctLogId[[log_id]:[percent_value3]],14,FALSE)</f>
        <v>0.03</v>
      </c>
      <c r="O348">
        <f>VLOOKUP(F348,distinctIds[[id]:[range_trackingDays]],4,FALSE)</f>
        <v>31</v>
      </c>
      <c r="P348">
        <f>COUNTIFS(master[id],master[[#This Row],[id]],master[new_day_num],"&lt;6")</f>
        <v>23</v>
      </c>
      <c r="Q348">
        <f>COUNTIFS(master[id],master[[#This Row],[id]],master[new_day_num],"&gt;5")</f>
        <v>11</v>
      </c>
      <c r="R348">
        <f>COUNTIF(master[id],master[[#This Row],[id]])</f>
        <v>34</v>
      </c>
      <c r="S348" t="b">
        <f>VLOOKUP(F348,distinctIds[[id]:[continuous_tracking]],8,FALSE)</f>
        <v>1</v>
      </c>
      <c r="T348">
        <f>COUNTIFS(F:F,master[[#This Row],[id]],master!I:I,master[[#This Row],[start_day]])</f>
        <v>6</v>
      </c>
    </row>
    <row r="349" spans="1:20" x14ac:dyDescent="0.25">
      <c r="A349">
        <v>11383389803</v>
      </c>
      <c r="D349">
        <v>11383389803</v>
      </c>
      <c r="E349">
        <f>VLOOKUP(master[[#This Row],[distinct logIds]],distinctLogId[log_id],1,FALSE)</f>
        <v>11383389803</v>
      </c>
      <c r="F349">
        <f>VLOOKUP(master[[#This Row],[log_id]],distinctLogId[[log_id]:[id]],2,FALSE)</f>
        <v>6962181067</v>
      </c>
      <c r="G349" s="2">
        <f>VLOOKUP(master[[#This Row],[log_id]],distinctLogId[[log_id]:[activity_day]],3,FALSE)</f>
        <v>42472</v>
      </c>
      <c r="H349" s="1">
        <f>WEEKDAY(master[[#This Row],[activity_day]],2)</f>
        <v>2</v>
      </c>
      <c r="I349" s="9" t="str">
        <f>VLOOKUP(master[[#This Row],[log_id]],distinctLogId[[log_id]:[start_day]],5,FALSE)</f>
        <v>Tuesday</v>
      </c>
      <c r="J349">
        <f>VLOOKUP(master[[#This Row],[log_id]],distinctLogId[[log_id]:[day_num]],4,FALSE)</f>
        <v>3</v>
      </c>
      <c r="K349">
        <f>VLOOKUP(master[[#This Row],[log_id]],distinctLogId[[log_id]:[hrs_sleep]],10,FALSE)</f>
        <v>8.1666666666666661</v>
      </c>
      <c r="L349" s="8">
        <f>VLOOKUP(master[[#This Row],[log_id]],distinctLogId[[log_id]:[percent_value1]],12,FALSE)</f>
        <v>0.91428571428571426</v>
      </c>
      <c r="M349" s="8">
        <f>VLOOKUP(master[[#This Row],[log_id]],distinctLogId[[log_id]:[percent_value2]],13,FALSE)</f>
        <v>7.3469387755102047E-2</v>
      </c>
      <c r="N349" s="8">
        <f>VLOOKUP(master[[#This Row],[log_id]],distinctLogId[[log_id]:[percent_value3]],14,FALSE)</f>
        <v>0.06</v>
      </c>
      <c r="S349" t="b">
        <f>VLOOKUP(F349,distinctIds[[id]:[continuous_tracking]],8,FALSE)</f>
        <v>1</v>
      </c>
    </row>
    <row r="350" spans="1:20" x14ac:dyDescent="0.25">
      <c r="A350">
        <v>11384378592</v>
      </c>
      <c r="D350">
        <v>11384378592</v>
      </c>
      <c r="E350">
        <f>VLOOKUP(master[[#This Row],[distinct logIds]],distinctLogId[log_id],1,FALSE)</f>
        <v>11384378592</v>
      </c>
      <c r="F350">
        <f>VLOOKUP(master[[#This Row],[log_id]],distinctLogId[[log_id]:[id]],2,FALSE)</f>
        <v>6962181067</v>
      </c>
      <c r="G350" s="2">
        <f>VLOOKUP(master[[#This Row],[log_id]],distinctLogId[[log_id]:[activity_day]],3,FALSE)</f>
        <v>42473</v>
      </c>
      <c r="H350" s="1">
        <f>WEEKDAY(master[[#This Row],[activity_day]],2)</f>
        <v>3</v>
      </c>
      <c r="I350" s="9" t="str">
        <f>VLOOKUP(master[[#This Row],[log_id]],distinctLogId[[log_id]:[start_day]],5,FALSE)</f>
        <v>Wednesday</v>
      </c>
      <c r="J350">
        <f>VLOOKUP(master[[#This Row],[log_id]],distinctLogId[[log_id]:[day_num]],4,FALSE)</f>
        <v>4</v>
      </c>
      <c r="K350">
        <f>VLOOKUP(master[[#This Row],[log_id]],distinctLogId[[log_id]:[hrs_sleep]],10,FALSE)</f>
        <v>1.05</v>
      </c>
      <c r="L350" s="8">
        <f>VLOOKUP(master[[#This Row],[log_id]],distinctLogId[[log_id]:[percent_value1]],12,FALSE)</f>
        <v>0.88888888888888884</v>
      </c>
      <c r="M350" s="8">
        <f>VLOOKUP(master[[#This Row],[log_id]],distinctLogId[[log_id]:[percent_value2]],13,FALSE)</f>
        <v>9.5238095238095233E-2</v>
      </c>
      <c r="N350" s="8">
        <f>VLOOKUP(master[[#This Row],[log_id]],distinctLogId[[log_id]:[percent_value3]],14,FALSE)</f>
        <v>0.01</v>
      </c>
      <c r="S350" t="b">
        <f>VLOOKUP(F350,distinctIds[[id]:[continuous_tracking]],8,FALSE)</f>
        <v>1</v>
      </c>
      <c r="T350">
        <f>COUNTIFS(F:F,master[[#This Row],[id]],master!I:I,master[[#This Row],[start_day]])</f>
        <v>7</v>
      </c>
    </row>
    <row r="351" spans="1:20" x14ac:dyDescent="0.25">
      <c r="A351">
        <v>11385239921</v>
      </c>
      <c r="D351">
        <v>11385239921</v>
      </c>
      <c r="E351">
        <f>VLOOKUP(master[[#This Row],[distinct logIds]],distinctLogId[log_id],1,FALSE)</f>
        <v>11385239921</v>
      </c>
      <c r="F351">
        <f>VLOOKUP(master[[#This Row],[log_id]],distinctLogId[[log_id]:[id]],2,FALSE)</f>
        <v>6962181067</v>
      </c>
      <c r="G351" s="2">
        <f>VLOOKUP(master[[#This Row],[log_id]],distinctLogId[[log_id]:[activity_day]],3,FALSE)</f>
        <v>42473</v>
      </c>
      <c r="H351" s="1">
        <f>WEEKDAY(master[[#This Row],[activity_day]],2)</f>
        <v>3</v>
      </c>
      <c r="I351" s="9" t="str">
        <f>VLOOKUP(master[[#This Row],[log_id]],distinctLogId[[log_id]:[start_day]],5,FALSE)</f>
        <v>Wednesday</v>
      </c>
      <c r="J351">
        <f>VLOOKUP(master[[#This Row],[log_id]],distinctLogId[[log_id]:[day_num]],4,FALSE)</f>
        <v>4</v>
      </c>
      <c r="K351">
        <f>VLOOKUP(master[[#This Row],[log_id]],distinctLogId[[log_id]:[hrs_sleep]],10,FALSE)</f>
        <v>2.1</v>
      </c>
      <c r="L351" s="8">
        <f>VLOOKUP(master[[#This Row],[log_id]],distinctLogId[[log_id]:[percent_value1]],12,FALSE)</f>
        <v>1</v>
      </c>
      <c r="M351" s="8">
        <f>VLOOKUP(master[[#This Row],[log_id]],distinctLogId[[log_id]:[percent_value2]],13,FALSE)</f>
        <v>0</v>
      </c>
      <c r="N351" s="8">
        <f>VLOOKUP(master[[#This Row],[log_id]],distinctLogId[[log_id]:[percent_value3]],14,FALSE)</f>
        <v>0</v>
      </c>
      <c r="S351" t="b">
        <f>VLOOKUP(F351,distinctIds[[id]:[continuous_tracking]],8,FALSE)</f>
        <v>1</v>
      </c>
    </row>
    <row r="352" spans="1:20" x14ac:dyDescent="0.25">
      <c r="A352">
        <v>11391082858</v>
      </c>
      <c r="D352">
        <v>11391082858</v>
      </c>
      <c r="E352">
        <f>VLOOKUP(master[[#This Row],[distinct logIds]],distinctLogId[log_id],1,FALSE)</f>
        <v>11391082858</v>
      </c>
      <c r="F352">
        <f>VLOOKUP(master[[#This Row],[log_id]],distinctLogId[[log_id]:[id]],2,FALSE)</f>
        <v>6962181067</v>
      </c>
      <c r="G352" s="2">
        <f>VLOOKUP(master[[#This Row],[log_id]],distinctLogId[[log_id]:[activity_day]],3,FALSE)</f>
        <v>42473</v>
      </c>
      <c r="H352" s="1">
        <f>WEEKDAY(master[[#This Row],[activity_day]],2)</f>
        <v>3</v>
      </c>
      <c r="I352" s="9" t="str">
        <f>VLOOKUP(master[[#This Row],[log_id]],distinctLogId[[log_id]:[start_day]],5,FALSE)</f>
        <v>Wednesday</v>
      </c>
      <c r="J352">
        <f>VLOOKUP(master[[#This Row],[log_id]],distinctLogId[[log_id]:[day_num]],4,FALSE)</f>
        <v>4</v>
      </c>
      <c r="K352">
        <f>VLOOKUP(master[[#This Row],[log_id]],distinctLogId[[log_id]:[hrs_sleep]],10,FALSE)</f>
        <v>7.583333333333333</v>
      </c>
      <c r="L352" s="8">
        <f>VLOOKUP(master[[#This Row],[log_id]],distinctLogId[[log_id]:[percent_value1]],12,FALSE)</f>
        <v>0.94945054945054941</v>
      </c>
      <c r="M352" s="8">
        <f>VLOOKUP(master[[#This Row],[log_id]],distinctLogId[[log_id]:[percent_value2]],13,FALSE)</f>
        <v>3.7362637362637362E-2</v>
      </c>
      <c r="N352" s="8">
        <f>VLOOKUP(master[[#This Row],[log_id]],distinctLogId[[log_id]:[percent_value3]],14,FALSE)</f>
        <v>0.06</v>
      </c>
      <c r="S352" t="b">
        <f>VLOOKUP(F352,distinctIds[[id]:[continuous_tracking]],8,FALSE)</f>
        <v>1</v>
      </c>
    </row>
    <row r="353" spans="1:20" x14ac:dyDescent="0.25">
      <c r="A353">
        <v>11392223003</v>
      </c>
      <c r="D353">
        <v>11392223003</v>
      </c>
      <c r="E353">
        <f>VLOOKUP(master[[#This Row],[distinct logIds]],distinctLogId[log_id],1,FALSE)</f>
        <v>11392223003</v>
      </c>
      <c r="F353">
        <f>VLOOKUP(master[[#This Row],[log_id]],distinctLogId[[log_id]:[id]],2,FALSE)</f>
        <v>6962181067</v>
      </c>
      <c r="G353" s="2">
        <f>VLOOKUP(master[[#This Row],[log_id]],distinctLogId[[log_id]:[activity_day]],3,FALSE)</f>
        <v>42474</v>
      </c>
      <c r="H353" s="1">
        <f>WEEKDAY(master[[#This Row],[activity_day]],2)</f>
        <v>4</v>
      </c>
      <c r="I353" s="9" t="str">
        <f>VLOOKUP(master[[#This Row],[log_id]],distinctLogId[[log_id]:[start_day]],5,FALSE)</f>
        <v>Thursday</v>
      </c>
      <c r="J353">
        <f>VLOOKUP(master[[#This Row],[log_id]],distinctLogId[[log_id]:[day_num]],4,FALSE)</f>
        <v>5</v>
      </c>
      <c r="K353">
        <f>VLOOKUP(master[[#This Row],[log_id]],distinctLogId[[log_id]:[hrs_sleep]],10,FALSE)</f>
        <v>1.3333333333333333</v>
      </c>
      <c r="L353" s="8">
        <f>VLOOKUP(master[[#This Row],[log_id]],distinctLogId[[log_id]:[percent_value1]],12,FALSE)</f>
        <v>0.95</v>
      </c>
      <c r="M353" s="8">
        <f>VLOOKUP(master[[#This Row],[log_id]],distinctLogId[[log_id]:[percent_value2]],13,FALSE)</f>
        <v>0.05</v>
      </c>
      <c r="N353" s="8">
        <f>VLOOKUP(master[[#This Row],[log_id]],distinctLogId[[log_id]:[percent_value3]],14,FALSE)</f>
        <v>0</v>
      </c>
      <c r="S353" t="b">
        <f>VLOOKUP(F353,distinctIds[[id]:[continuous_tracking]],8,FALSE)</f>
        <v>1</v>
      </c>
      <c r="T353">
        <f>COUNTIFS(F:F,master[[#This Row],[id]],master!I:I,master[[#This Row],[start_day]])</f>
        <v>4</v>
      </c>
    </row>
    <row r="354" spans="1:20" x14ac:dyDescent="0.25">
      <c r="A354">
        <v>11399562896</v>
      </c>
      <c r="D354">
        <v>11399562896</v>
      </c>
      <c r="E354">
        <f>VLOOKUP(master[[#This Row],[distinct logIds]],distinctLogId[log_id],1,FALSE)</f>
        <v>11399562896</v>
      </c>
      <c r="F354">
        <f>VLOOKUP(master[[#This Row],[log_id]],distinctLogId[[log_id]:[id]],2,FALSE)</f>
        <v>6962181067</v>
      </c>
      <c r="G354" s="2">
        <f>VLOOKUP(master[[#This Row],[log_id]],distinctLogId[[log_id]:[activity_day]],3,FALSE)</f>
        <v>42475</v>
      </c>
      <c r="H354" s="1">
        <f>WEEKDAY(master[[#This Row],[activity_day]],2)</f>
        <v>5</v>
      </c>
      <c r="I354" s="9" t="str">
        <f>VLOOKUP(master[[#This Row],[log_id]],distinctLogId[[log_id]:[start_day]],5,FALSE)</f>
        <v>Friday</v>
      </c>
      <c r="J354">
        <f>VLOOKUP(master[[#This Row],[log_id]],distinctLogId[[log_id]:[day_num]],4,FALSE)</f>
        <v>6</v>
      </c>
      <c r="K354">
        <f>VLOOKUP(master[[#This Row],[log_id]],distinctLogId[[log_id]:[hrs_sleep]],10,FALSE)</f>
        <v>6.4333333333333336</v>
      </c>
      <c r="L354" s="8">
        <f>VLOOKUP(master[[#This Row],[log_id]],distinctLogId[[log_id]:[percent_value1]],12,FALSE)</f>
        <v>0.95854922279792731</v>
      </c>
      <c r="M354" s="8">
        <f>VLOOKUP(master[[#This Row],[log_id]],distinctLogId[[log_id]:[percent_value2]],13,FALSE)</f>
        <v>3.6269430051813475E-2</v>
      </c>
      <c r="N354" s="8">
        <f>VLOOKUP(master[[#This Row],[log_id]],distinctLogId[[log_id]:[percent_value3]],14,FALSE)</f>
        <v>0.02</v>
      </c>
      <c r="S354" t="b">
        <f>VLOOKUP(F354,distinctIds[[id]:[continuous_tracking]],8,FALSE)</f>
        <v>1</v>
      </c>
      <c r="T354">
        <f>COUNTIFS(F:F,master[[#This Row],[id]],master!I:I,master[[#This Row],[start_day]])</f>
        <v>2</v>
      </c>
    </row>
    <row r="355" spans="1:20" x14ac:dyDescent="0.25">
      <c r="A355">
        <v>11408300019</v>
      </c>
      <c r="D355">
        <v>11408300019</v>
      </c>
      <c r="E355">
        <f>VLOOKUP(master[[#This Row],[distinct logIds]],distinctLogId[log_id],1,FALSE)</f>
        <v>11408300019</v>
      </c>
      <c r="F355">
        <f>VLOOKUP(master[[#This Row],[log_id]],distinctLogId[[log_id]:[id]],2,FALSE)</f>
        <v>6962181067</v>
      </c>
      <c r="G355" s="2">
        <f>VLOOKUP(master[[#This Row],[log_id]],distinctLogId[[log_id]:[activity_day]],3,FALSE)</f>
        <v>42476</v>
      </c>
      <c r="H355" s="1">
        <f>WEEKDAY(master[[#This Row],[activity_day]],2)</f>
        <v>6</v>
      </c>
      <c r="I355" s="9" t="str">
        <f>VLOOKUP(master[[#This Row],[log_id]],distinctLogId[[log_id]:[start_day]],5,FALSE)</f>
        <v>Saturday</v>
      </c>
      <c r="J355">
        <f>VLOOKUP(master[[#This Row],[log_id]],distinctLogId[[log_id]:[day_num]],4,FALSE)</f>
        <v>7</v>
      </c>
      <c r="K355">
        <f>VLOOKUP(master[[#This Row],[log_id]],distinctLogId[[log_id]:[hrs_sleep]],10,FALSE)</f>
        <v>6.1</v>
      </c>
      <c r="L355" s="8">
        <f>VLOOKUP(master[[#This Row],[log_id]],distinctLogId[[log_id]:[percent_value1]],12,FALSE)</f>
        <v>0.97540983606557374</v>
      </c>
      <c r="M355" s="8">
        <f>VLOOKUP(master[[#This Row],[log_id]],distinctLogId[[log_id]:[percent_value2]],13,FALSE)</f>
        <v>1.3661202185792348E-2</v>
      </c>
      <c r="N355" s="8">
        <f>VLOOKUP(master[[#This Row],[log_id]],distinctLogId[[log_id]:[percent_value3]],14,FALSE)</f>
        <v>0.04</v>
      </c>
      <c r="S355" t="b">
        <f>VLOOKUP(F355,distinctIds[[id]:[continuous_tracking]],8,FALSE)</f>
        <v>1</v>
      </c>
      <c r="T355">
        <f>COUNTIFS(F:F,master[[#This Row],[id]],master!I:I,master[[#This Row],[start_day]])</f>
        <v>4</v>
      </c>
    </row>
    <row r="356" spans="1:20" x14ac:dyDescent="0.25">
      <c r="A356">
        <v>11415835154</v>
      </c>
      <c r="D356">
        <v>11415835154</v>
      </c>
      <c r="E356">
        <f>VLOOKUP(master[[#This Row],[distinct logIds]],distinctLogId[log_id],1,FALSE)</f>
        <v>11415835154</v>
      </c>
      <c r="F356">
        <f>VLOOKUP(master[[#This Row],[log_id]],distinctLogId[[log_id]:[id]],2,FALSE)</f>
        <v>6962181067</v>
      </c>
      <c r="G356" s="2">
        <f>VLOOKUP(master[[#This Row],[log_id]],distinctLogId[[log_id]:[activity_day]],3,FALSE)</f>
        <v>42477</v>
      </c>
      <c r="H356" s="1">
        <f>WEEKDAY(master[[#This Row],[activity_day]],2)</f>
        <v>7</v>
      </c>
      <c r="I356" s="9" t="str">
        <f>VLOOKUP(master[[#This Row],[log_id]],distinctLogId[[log_id]:[start_day]],5,FALSE)</f>
        <v>Sunday</v>
      </c>
      <c r="J356">
        <f>VLOOKUP(master[[#This Row],[log_id]],distinctLogId[[log_id]:[day_num]],4,FALSE)</f>
        <v>1</v>
      </c>
      <c r="K356">
        <f>VLOOKUP(master[[#This Row],[log_id]],distinctLogId[[log_id]:[hrs_sleep]],10,FALSE)</f>
        <v>7.4333333333333336</v>
      </c>
      <c r="L356" s="8">
        <f>VLOOKUP(master[[#This Row],[log_id]],distinctLogId[[log_id]:[percent_value1]],12,FALSE)</f>
        <v>0.95739910313901344</v>
      </c>
      <c r="M356" s="8">
        <f>VLOOKUP(master[[#This Row],[log_id]],distinctLogId[[log_id]:[percent_value2]],13,FALSE)</f>
        <v>3.5874439461883408E-2</v>
      </c>
      <c r="N356" s="8">
        <f>VLOOKUP(master[[#This Row],[log_id]],distinctLogId[[log_id]:[percent_value3]],14,FALSE)</f>
        <v>0.03</v>
      </c>
      <c r="S356" t="b">
        <f>VLOOKUP(F356,distinctIds[[id]:[continuous_tracking]],8,FALSE)</f>
        <v>1</v>
      </c>
      <c r="T356">
        <f>COUNTIFS(F:F,master[[#This Row],[id]],master!I:I,master[[#This Row],[start_day]])</f>
        <v>7</v>
      </c>
    </row>
    <row r="357" spans="1:20" x14ac:dyDescent="0.25">
      <c r="A357">
        <v>11424306120</v>
      </c>
      <c r="D357">
        <v>11424306120</v>
      </c>
      <c r="E357">
        <f>VLOOKUP(master[[#This Row],[distinct logIds]],distinctLogId[log_id],1,FALSE)</f>
        <v>11424306120</v>
      </c>
      <c r="F357">
        <f>VLOOKUP(master[[#This Row],[log_id]],distinctLogId[[log_id]:[id]],2,FALSE)</f>
        <v>6962181067</v>
      </c>
      <c r="G357" s="2">
        <f>VLOOKUP(master[[#This Row],[log_id]],distinctLogId[[log_id]:[activity_day]],3,FALSE)</f>
        <v>42477</v>
      </c>
      <c r="H357" s="1">
        <f>WEEKDAY(master[[#This Row],[activity_day]],2)</f>
        <v>7</v>
      </c>
      <c r="I357" s="9" t="str">
        <f>VLOOKUP(master[[#This Row],[log_id]],distinctLogId[[log_id]:[start_day]],5,FALSE)</f>
        <v>Sunday</v>
      </c>
      <c r="J357">
        <f>VLOOKUP(master[[#This Row],[log_id]],distinctLogId[[log_id]:[day_num]],4,FALSE)</f>
        <v>1</v>
      </c>
      <c r="K357">
        <f>VLOOKUP(master[[#This Row],[log_id]],distinctLogId[[log_id]:[hrs_sleep]],10,FALSE)</f>
        <v>7.6333333333333337</v>
      </c>
      <c r="L357" s="8">
        <f>VLOOKUP(master[[#This Row],[log_id]],distinctLogId[[log_id]:[percent_value1]],12,FALSE)</f>
        <v>0.96506550218340603</v>
      </c>
      <c r="M357" s="8">
        <f>VLOOKUP(master[[#This Row],[log_id]],distinctLogId[[log_id]:[percent_value2]],13,FALSE)</f>
        <v>2.8384279475982533E-2</v>
      </c>
      <c r="N357" s="8">
        <f>VLOOKUP(master[[#This Row],[log_id]],distinctLogId[[log_id]:[percent_value3]],14,FALSE)</f>
        <v>0.03</v>
      </c>
      <c r="S357" t="b">
        <f>VLOOKUP(F357,distinctIds[[id]:[continuous_tracking]],8,FALSE)</f>
        <v>1</v>
      </c>
    </row>
    <row r="358" spans="1:20" x14ac:dyDescent="0.25">
      <c r="A358">
        <v>11434169235</v>
      </c>
      <c r="D358">
        <v>11434169235</v>
      </c>
      <c r="E358">
        <f>VLOOKUP(master[[#This Row],[distinct logIds]],distinctLogId[log_id],1,FALSE)</f>
        <v>11434169235</v>
      </c>
      <c r="F358">
        <f>VLOOKUP(master[[#This Row],[log_id]],distinctLogId[[log_id]:[id]],2,FALSE)</f>
        <v>6962181067</v>
      </c>
      <c r="G358" s="2">
        <f>VLOOKUP(master[[#This Row],[log_id]],distinctLogId[[log_id]:[activity_day]],3,FALSE)</f>
        <v>42478</v>
      </c>
      <c r="H358" s="1">
        <f>WEEKDAY(master[[#This Row],[activity_day]],2)</f>
        <v>1</v>
      </c>
      <c r="I358" s="9" t="str">
        <f>VLOOKUP(master[[#This Row],[log_id]],distinctLogId[[log_id]:[start_day]],5,FALSE)</f>
        <v>Monday</v>
      </c>
      <c r="J358">
        <f>VLOOKUP(master[[#This Row],[log_id]],distinctLogId[[log_id]:[day_num]],4,FALSE)</f>
        <v>2</v>
      </c>
      <c r="K358">
        <f>VLOOKUP(master[[#This Row],[log_id]],distinctLogId[[log_id]:[hrs_sleep]],10,FALSE)</f>
        <v>8.9166666666666661</v>
      </c>
      <c r="L358" s="8">
        <f>VLOOKUP(master[[#This Row],[log_id]],distinctLogId[[log_id]:[percent_value1]],12,FALSE)</f>
        <v>0.88971962616822431</v>
      </c>
      <c r="M358" s="8">
        <f>VLOOKUP(master[[#This Row],[log_id]],distinctLogId[[log_id]:[percent_value2]],13,FALSE)</f>
        <v>0.10280373831775701</v>
      </c>
      <c r="N358" s="8">
        <f>VLOOKUP(master[[#This Row],[log_id]],distinctLogId[[log_id]:[percent_value3]],14,FALSE)</f>
        <v>0.04</v>
      </c>
      <c r="S358" t="b">
        <f>VLOOKUP(F358,distinctIds[[id]:[continuous_tracking]],8,FALSE)</f>
        <v>1</v>
      </c>
      <c r="T358">
        <f>COUNTIFS(F:F,master[[#This Row],[id]],master!I:I,master[[#This Row],[start_day]])</f>
        <v>4</v>
      </c>
    </row>
    <row r="359" spans="1:20" x14ac:dyDescent="0.25">
      <c r="A359">
        <v>11441506388</v>
      </c>
      <c r="D359">
        <v>11441506388</v>
      </c>
      <c r="E359">
        <f>VLOOKUP(master[[#This Row],[distinct logIds]],distinctLogId[log_id],1,FALSE)</f>
        <v>11441506388</v>
      </c>
      <c r="F359">
        <f>VLOOKUP(master[[#This Row],[log_id]],distinctLogId[[log_id]:[id]],2,FALSE)</f>
        <v>6962181067</v>
      </c>
      <c r="G359" s="2">
        <f>VLOOKUP(master[[#This Row],[log_id]],distinctLogId[[log_id]:[activity_day]],3,FALSE)</f>
        <v>42479</v>
      </c>
      <c r="H359" s="1">
        <f>WEEKDAY(master[[#This Row],[activity_day]],2)</f>
        <v>2</v>
      </c>
      <c r="I359" s="9" t="str">
        <f>VLOOKUP(master[[#This Row],[log_id]],distinctLogId[[log_id]:[start_day]],5,FALSE)</f>
        <v>Tuesday</v>
      </c>
      <c r="J359">
        <f>VLOOKUP(master[[#This Row],[log_id]],distinctLogId[[log_id]:[day_num]],4,FALSE)</f>
        <v>3</v>
      </c>
      <c r="K359">
        <f>VLOOKUP(master[[#This Row],[log_id]],distinctLogId[[log_id]:[hrs_sleep]],10,FALSE)</f>
        <v>7.0666666666666664</v>
      </c>
      <c r="L359" s="8">
        <f>VLOOKUP(master[[#This Row],[log_id]],distinctLogId[[log_id]:[percent_value1]],12,FALSE)</f>
        <v>0.98584905660377364</v>
      </c>
      <c r="M359" s="8">
        <f>VLOOKUP(master[[#This Row],[log_id]],distinctLogId[[log_id]:[percent_value2]],13,FALSE)</f>
        <v>1.179245283018868E-2</v>
      </c>
      <c r="N359" s="8">
        <f>VLOOKUP(master[[#This Row],[log_id]],distinctLogId[[log_id]:[percent_value3]],14,FALSE)</f>
        <v>0.01</v>
      </c>
      <c r="S359" t="b">
        <f>VLOOKUP(F359,distinctIds[[id]:[continuous_tracking]],8,FALSE)</f>
        <v>1</v>
      </c>
    </row>
    <row r="360" spans="1:20" x14ac:dyDescent="0.25">
      <c r="A360">
        <v>11449886243</v>
      </c>
      <c r="D360">
        <v>11449886243</v>
      </c>
      <c r="E360">
        <f>VLOOKUP(master[[#This Row],[distinct logIds]],distinctLogId[log_id],1,FALSE)</f>
        <v>11449886243</v>
      </c>
      <c r="F360">
        <f>VLOOKUP(master[[#This Row],[log_id]],distinctLogId[[log_id]:[id]],2,FALSE)</f>
        <v>6962181067</v>
      </c>
      <c r="G360" s="2">
        <f>VLOOKUP(master[[#This Row],[log_id]],distinctLogId[[log_id]:[activity_day]],3,FALSE)</f>
        <v>42480</v>
      </c>
      <c r="H360" s="1">
        <f>WEEKDAY(master[[#This Row],[activity_day]],2)</f>
        <v>3</v>
      </c>
      <c r="I360" s="9" t="str">
        <f>VLOOKUP(master[[#This Row],[log_id]],distinctLogId[[log_id]:[start_day]],5,FALSE)</f>
        <v>Wednesday</v>
      </c>
      <c r="J360">
        <f>VLOOKUP(master[[#This Row],[log_id]],distinctLogId[[log_id]:[day_num]],4,FALSE)</f>
        <v>4</v>
      </c>
      <c r="K360">
        <f>VLOOKUP(master[[#This Row],[log_id]],distinctLogId[[log_id]:[hrs_sleep]],10,FALSE)</f>
        <v>7.6166666666666663</v>
      </c>
      <c r="L360" s="8">
        <f>VLOOKUP(master[[#This Row],[log_id]],distinctLogId[[log_id]:[percent_value1]],12,FALSE)</f>
        <v>0.98687089715536092</v>
      </c>
      <c r="M360" s="8">
        <f>VLOOKUP(master[[#This Row],[log_id]],distinctLogId[[log_id]:[percent_value2]],13,FALSE)</f>
        <v>1.3129102844638947E-2</v>
      </c>
      <c r="N360" s="8">
        <f>VLOOKUP(master[[#This Row],[log_id]],distinctLogId[[log_id]:[percent_value3]],14,FALSE)</f>
        <v>0</v>
      </c>
      <c r="S360" t="b">
        <f>VLOOKUP(F360,distinctIds[[id]:[continuous_tracking]],8,FALSE)</f>
        <v>1</v>
      </c>
    </row>
    <row r="361" spans="1:20" x14ac:dyDescent="0.25">
      <c r="A361">
        <v>11457937567</v>
      </c>
      <c r="D361">
        <v>11457937567</v>
      </c>
      <c r="E361">
        <f>VLOOKUP(master[[#This Row],[distinct logIds]],distinctLogId[log_id],1,FALSE)</f>
        <v>11457937567</v>
      </c>
      <c r="F361">
        <f>VLOOKUP(master[[#This Row],[log_id]],distinctLogId[[log_id]:[id]],2,FALSE)</f>
        <v>6962181067</v>
      </c>
      <c r="G361" s="2">
        <f>VLOOKUP(master[[#This Row],[log_id]],distinctLogId[[log_id]:[activity_day]],3,FALSE)</f>
        <v>42481</v>
      </c>
      <c r="H361" s="1">
        <f>WEEKDAY(master[[#This Row],[activity_day]],2)</f>
        <v>4</v>
      </c>
      <c r="I361" s="9" t="str">
        <f>VLOOKUP(master[[#This Row],[log_id]],distinctLogId[[log_id]:[start_day]],5,FALSE)</f>
        <v>Thursday</v>
      </c>
      <c r="J361">
        <f>VLOOKUP(master[[#This Row],[log_id]],distinctLogId[[log_id]:[day_num]],4,FALSE)</f>
        <v>5</v>
      </c>
      <c r="K361">
        <f>VLOOKUP(master[[#This Row],[log_id]],distinctLogId[[log_id]:[hrs_sleep]],10,FALSE)</f>
        <v>7.25</v>
      </c>
      <c r="L361" s="8">
        <f>VLOOKUP(master[[#This Row],[log_id]],distinctLogId[[log_id]:[percent_value1]],12,FALSE)</f>
        <v>0.97701149425287359</v>
      </c>
      <c r="M361" s="8">
        <f>VLOOKUP(master[[#This Row],[log_id]],distinctLogId[[log_id]:[percent_value2]],13,FALSE)</f>
        <v>2.2988505747126436E-2</v>
      </c>
      <c r="N361" s="8">
        <f>VLOOKUP(master[[#This Row],[log_id]],distinctLogId[[log_id]:[percent_value3]],14,FALSE)</f>
        <v>0</v>
      </c>
      <c r="S361" t="b">
        <f>VLOOKUP(F361,distinctIds[[id]:[continuous_tracking]],8,FALSE)</f>
        <v>1</v>
      </c>
    </row>
    <row r="362" spans="1:20" x14ac:dyDescent="0.25">
      <c r="A362">
        <v>11464896666</v>
      </c>
      <c r="D362">
        <v>11464896666</v>
      </c>
      <c r="E362">
        <f>VLOOKUP(master[[#This Row],[distinct logIds]],distinctLogId[log_id],1,FALSE)</f>
        <v>11464896666</v>
      </c>
      <c r="F362">
        <f>VLOOKUP(master[[#This Row],[log_id]],distinctLogId[[log_id]:[id]],2,FALSE)</f>
        <v>6962181067</v>
      </c>
      <c r="G362" s="2">
        <f>VLOOKUP(master[[#This Row],[log_id]],distinctLogId[[log_id]:[activity_day]],3,FALSE)</f>
        <v>42482</v>
      </c>
      <c r="H362" s="1">
        <f>WEEKDAY(master[[#This Row],[activity_day]],2)</f>
        <v>5</v>
      </c>
      <c r="I362" s="9" t="str">
        <f>VLOOKUP(master[[#This Row],[log_id]],distinctLogId[[log_id]:[start_day]],5,FALSE)</f>
        <v>Friday</v>
      </c>
      <c r="J362">
        <f>VLOOKUP(master[[#This Row],[log_id]],distinctLogId[[log_id]:[day_num]],4,FALSE)</f>
        <v>6</v>
      </c>
      <c r="K362">
        <f>VLOOKUP(master[[#This Row],[log_id]],distinctLogId[[log_id]:[hrs_sleep]],10,FALSE)</f>
        <v>9.1</v>
      </c>
      <c r="L362" s="8">
        <f>VLOOKUP(master[[#This Row],[log_id]],distinctLogId[[log_id]:[percent_value1]],12,FALSE)</f>
        <v>0.96703296703296704</v>
      </c>
      <c r="M362" s="8">
        <f>VLOOKUP(master[[#This Row],[log_id]],distinctLogId[[log_id]:[percent_value2]],13,FALSE)</f>
        <v>2.7472527472527472E-2</v>
      </c>
      <c r="N362" s="8">
        <f>VLOOKUP(master[[#This Row],[log_id]],distinctLogId[[log_id]:[percent_value3]],14,FALSE)</f>
        <v>0.03</v>
      </c>
      <c r="S362" t="b">
        <f>VLOOKUP(F362,distinctIds[[id]:[continuous_tracking]],8,FALSE)</f>
        <v>1</v>
      </c>
    </row>
    <row r="363" spans="1:20" x14ac:dyDescent="0.25">
      <c r="A363">
        <v>11472150478</v>
      </c>
      <c r="D363">
        <v>11472150478</v>
      </c>
      <c r="E363">
        <f>VLOOKUP(master[[#This Row],[distinct logIds]],distinctLogId[log_id],1,FALSE)</f>
        <v>11472150478</v>
      </c>
      <c r="F363">
        <f>VLOOKUP(master[[#This Row],[log_id]],distinctLogId[[log_id]:[id]],2,FALSE)</f>
        <v>6962181067</v>
      </c>
      <c r="G363" s="2">
        <f>VLOOKUP(master[[#This Row],[log_id]],distinctLogId[[log_id]:[activity_day]],3,FALSE)</f>
        <v>42484</v>
      </c>
      <c r="H363" s="1">
        <f>WEEKDAY(master[[#This Row],[activity_day]],2)</f>
        <v>7</v>
      </c>
      <c r="I363" s="9" t="str">
        <f>VLOOKUP(master[[#This Row],[log_id]],distinctLogId[[log_id]:[start_day]],5,FALSE)</f>
        <v>Sunday</v>
      </c>
      <c r="J363">
        <f>VLOOKUP(master[[#This Row],[log_id]],distinctLogId[[log_id]:[day_num]],4,FALSE)</f>
        <v>1</v>
      </c>
      <c r="K363">
        <f>VLOOKUP(master[[#This Row],[log_id]],distinctLogId[[log_id]:[hrs_sleep]],10,FALSE)</f>
        <v>8.5666666666666664</v>
      </c>
      <c r="L363" s="8">
        <f>VLOOKUP(master[[#This Row],[log_id]],distinctLogId[[log_id]:[percent_value1]],12,FALSE)</f>
        <v>0.99416342412451364</v>
      </c>
      <c r="M363" s="8">
        <f>VLOOKUP(master[[#This Row],[log_id]],distinctLogId[[log_id]:[percent_value2]],13,FALSE)</f>
        <v>5.8365758754863814E-3</v>
      </c>
      <c r="N363" s="8">
        <f>VLOOKUP(master[[#This Row],[log_id]],distinctLogId[[log_id]:[percent_value3]],14,FALSE)</f>
        <v>0</v>
      </c>
      <c r="S363" t="b">
        <f>VLOOKUP(F363,distinctIds[[id]:[continuous_tracking]],8,FALSE)</f>
        <v>1</v>
      </c>
    </row>
    <row r="364" spans="1:20" x14ac:dyDescent="0.25">
      <c r="A364">
        <v>11479670086</v>
      </c>
      <c r="D364">
        <v>11479670086</v>
      </c>
      <c r="E364">
        <f>VLOOKUP(master[[#This Row],[distinct logIds]],distinctLogId[log_id],1,FALSE)</f>
        <v>11479670086</v>
      </c>
      <c r="F364">
        <f>VLOOKUP(master[[#This Row],[log_id]],distinctLogId[[log_id]:[id]],2,FALSE)</f>
        <v>6962181067</v>
      </c>
      <c r="G364" s="2">
        <f>VLOOKUP(master[[#This Row],[log_id]],distinctLogId[[log_id]:[activity_day]],3,FALSE)</f>
        <v>42484</v>
      </c>
      <c r="H364" s="1">
        <f>WEEKDAY(master[[#This Row],[activity_day]],2)</f>
        <v>7</v>
      </c>
      <c r="I364" s="9" t="str">
        <f>VLOOKUP(master[[#This Row],[log_id]],distinctLogId[[log_id]:[start_day]],5,FALSE)</f>
        <v>Sunday</v>
      </c>
      <c r="J364">
        <f>VLOOKUP(master[[#This Row],[log_id]],distinctLogId[[log_id]:[day_num]],4,FALSE)</f>
        <v>1</v>
      </c>
      <c r="K364">
        <f>VLOOKUP(master[[#This Row],[log_id]],distinctLogId[[log_id]:[hrs_sleep]],10,FALSE)</f>
        <v>6.916666666666667</v>
      </c>
      <c r="L364" s="8">
        <f>VLOOKUP(master[[#This Row],[log_id]],distinctLogId[[log_id]:[percent_value1]],12,FALSE)</f>
        <v>0.96385542168674709</v>
      </c>
      <c r="M364" s="8">
        <f>VLOOKUP(master[[#This Row],[log_id]],distinctLogId[[log_id]:[percent_value2]],13,FALSE)</f>
        <v>2.6506024096385541E-2</v>
      </c>
      <c r="N364" s="8">
        <f>VLOOKUP(master[[#This Row],[log_id]],distinctLogId[[log_id]:[percent_value3]],14,FALSE)</f>
        <v>0.04</v>
      </c>
      <c r="S364" t="b">
        <f>VLOOKUP(F364,distinctIds[[id]:[continuous_tracking]],8,FALSE)</f>
        <v>1</v>
      </c>
    </row>
    <row r="365" spans="1:20" x14ac:dyDescent="0.25">
      <c r="A365">
        <v>11488695133</v>
      </c>
      <c r="D365">
        <v>11488695133</v>
      </c>
      <c r="E365">
        <f>VLOOKUP(master[[#This Row],[distinct logIds]],distinctLogId[log_id],1,FALSE)</f>
        <v>11488695133</v>
      </c>
      <c r="F365">
        <f>VLOOKUP(master[[#This Row],[log_id]],distinctLogId[[log_id]:[id]],2,FALSE)</f>
        <v>6962181067</v>
      </c>
      <c r="G365" s="2">
        <f>VLOOKUP(master[[#This Row],[log_id]],distinctLogId[[log_id]:[activity_day]],3,FALSE)</f>
        <v>42485</v>
      </c>
      <c r="H365" s="1">
        <f>WEEKDAY(master[[#This Row],[activity_day]],2)</f>
        <v>1</v>
      </c>
      <c r="I365" s="9" t="str">
        <f>VLOOKUP(master[[#This Row],[log_id]],distinctLogId[[log_id]:[start_day]],5,FALSE)</f>
        <v>Monday</v>
      </c>
      <c r="J365">
        <f>VLOOKUP(master[[#This Row],[log_id]],distinctLogId[[log_id]:[day_num]],4,FALSE)</f>
        <v>2</v>
      </c>
      <c r="K365">
        <f>VLOOKUP(master[[#This Row],[log_id]],distinctLogId[[log_id]:[hrs_sleep]],10,FALSE)</f>
        <v>7.4333333333333336</v>
      </c>
      <c r="L365" s="8">
        <f>VLOOKUP(master[[#This Row],[log_id]],distinctLogId[[log_id]:[percent_value1]],12,FALSE)</f>
        <v>0.9887892376681614</v>
      </c>
      <c r="M365" s="8">
        <f>VLOOKUP(master[[#This Row],[log_id]],distinctLogId[[log_id]:[percent_value2]],13,FALSE)</f>
        <v>1.1210762331838564E-2</v>
      </c>
      <c r="N365" s="8">
        <f>VLOOKUP(master[[#This Row],[log_id]],distinctLogId[[log_id]:[percent_value3]],14,FALSE)</f>
        <v>0</v>
      </c>
      <c r="S365" t="b">
        <f>VLOOKUP(F365,distinctIds[[id]:[continuous_tracking]],8,FALSE)</f>
        <v>1</v>
      </c>
    </row>
    <row r="366" spans="1:20" x14ac:dyDescent="0.25">
      <c r="A366">
        <v>11496026553</v>
      </c>
      <c r="D366">
        <v>11496026553</v>
      </c>
      <c r="E366">
        <f>VLOOKUP(master[[#This Row],[distinct logIds]],distinctLogId[log_id],1,FALSE)</f>
        <v>11496026553</v>
      </c>
      <c r="F366">
        <f>VLOOKUP(master[[#This Row],[log_id]],distinctLogId[[log_id]:[id]],2,FALSE)</f>
        <v>6962181067</v>
      </c>
      <c r="G366" s="2">
        <f>VLOOKUP(master[[#This Row],[log_id]],distinctLogId[[log_id]:[activity_day]],3,FALSE)</f>
        <v>42486</v>
      </c>
      <c r="H366" s="1">
        <f>WEEKDAY(master[[#This Row],[activity_day]],2)</f>
        <v>2</v>
      </c>
      <c r="I366" s="9" t="str">
        <f>VLOOKUP(master[[#This Row],[log_id]],distinctLogId[[log_id]:[start_day]],5,FALSE)</f>
        <v>Tuesday</v>
      </c>
      <c r="J366">
        <f>VLOOKUP(master[[#This Row],[log_id]],distinctLogId[[log_id]:[day_num]],4,FALSE)</f>
        <v>3</v>
      </c>
      <c r="K366">
        <f>VLOOKUP(master[[#This Row],[log_id]],distinctLogId[[log_id]:[hrs_sleep]],10,FALSE)</f>
        <v>7.7833333333333332</v>
      </c>
      <c r="L366" s="8">
        <f>VLOOKUP(master[[#This Row],[log_id]],distinctLogId[[log_id]:[percent_value1]],12,FALSE)</f>
        <v>0.97430406852248397</v>
      </c>
      <c r="M366" s="8">
        <f>VLOOKUP(master[[#This Row],[log_id]],distinctLogId[[log_id]:[percent_value2]],13,FALSE)</f>
        <v>2.3554603854389723E-2</v>
      </c>
      <c r="N366" s="8">
        <f>VLOOKUP(master[[#This Row],[log_id]],distinctLogId[[log_id]:[percent_value3]],14,FALSE)</f>
        <v>0.01</v>
      </c>
      <c r="S366" t="b">
        <f>VLOOKUP(F366,distinctIds[[id]:[continuous_tracking]],8,FALSE)</f>
        <v>1</v>
      </c>
    </row>
    <row r="367" spans="1:20" x14ac:dyDescent="0.25">
      <c r="A367">
        <v>11504431352</v>
      </c>
      <c r="D367">
        <v>11504431352</v>
      </c>
      <c r="E367">
        <f>VLOOKUP(master[[#This Row],[distinct logIds]],distinctLogId[log_id],1,FALSE)</f>
        <v>11504431352</v>
      </c>
      <c r="F367">
        <f>VLOOKUP(master[[#This Row],[log_id]],distinctLogId[[log_id]:[id]],2,FALSE)</f>
        <v>6962181067</v>
      </c>
      <c r="G367" s="2">
        <f>VLOOKUP(master[[#This Row],[log_id]],distinctLogId[[log_id]:[activity_day]],3,FALSE)</f>
        <v>42487</v>
      </c>
      <c r="H367" s="1">
        <f>WEEKDAY(master[[#This Row],[activity_day]],2)</f>
        <v>3</v>
      </c>
      <c r="I367" s="9" t="str">
        <f>VLOOKUP(master[[#This Row],[log_id]],distinctLogId[[log_id]:[start_day]],5,FALSE)</f>
        <v>Wednesday</v>
      </c>
      <c r="J367">
        <f>VLOOKUP(master[[#This Row],[log_id]],distinctLogId[[log_id]:[day_num]],4,FALSE)</f>
        <v>4</v>
      </c>
      <c r="K367">
        <f>VLOOKUP(master[[#This Row],[log_id]],distinctLogId[[log_id]:[hrs_sleep]],10,FALSE)</f>
        <v>7.55</v>
      </c>
      <c r="L367" s="8">
        <f>VLOOKUP(master[[#This Row],[log_id]],distinctLogId[[log_id]:[percent_value1]],12,FALSE)</f>
        <v>0.9713024282560706</v>
      </c>
      <c r="M367" s="8">
        <f>VLOOKUP(master[[#This Row],[log_id]],distinctLogId[[log_id]:[percent_value2]],13,FALSE)</f>
        <v>2.4282560706401765E-2</v>
      </c>
      <c r="N367" s="8">
        <f>VLOOKUP(master[[#This Row],[log_id]],distinctLogId[[log_id]:[percent_value3]],14,FALSE)</f>
        <v>0.02</v>
      </c>
      <c r="S367" t="b">
        <f>VLOOKUP(F367,distinctIds[[id]:[continuous_tracking]],8,FALSE)</f>
        <v>1</v>
      </c>
    </row>
    <row r="368" spans="1:20" x14ac:dyDescent="0.25">
      <c r="A368">
        <v>11511802750</v>
      </c>
      <c r="D368">
        <v>11511802750</v>
      </c>
      <c r="E368">
        <f>VLOOKUP(master[[#This Row],[distinct logIds]],distinctLogId[log_id],1,FALSE)</f>
        <v>11511802750</v>
      </c>
      <c r="F368">
        <f>VLOOKUP(master[[#This Row],[log_id]],distinctLogId[[log_id]:[id]],2,FALSE)</f>
        <v>6962181067</v>
      </c>
      <c r="G368" s="2">
        <f>VLOOKUP(master[[#This Row],[log_id]],distinctLogId[[log_id]:[activity_day]],3,FALSE)</f>
        <v>42488</v>
      </c>
      <c r="H368" s="1">
        <f>WEEKDAY(master[[#This Row],[activity_day]],2)</f>
        <v>4</v>
      </c>
      <c r="I368" s="9" t="str">
        <f>VLOOKUP(master[[#This Row],[log_id]],distinctLogId[[log_id]:[start_day]],5,FALSE)</f>
        <v>Thursday</v>
      </c>
      <c r="J368">
        <f>VLOOKUP(master[[#This Row],[log_id]],distinctLogId[[log_id]:[day_num]],4,FALSE)</f>
        <v>5</v>
      </c>
      <c r="K368">
        <f>VLOOKUP(master[[#This Row],[log_id]],distinctLogId[[log_id]:[hrs_sleep]],10,FALSE)</f>
        <v>7.45</v>
      </c>
      <c r="L368" s="8">
        <f>VLOOKUP(master[[#This Row],[log_id]],distinctLogId[[log_id]:[percent_value1]],12,FALSE)</f>
        <v>0.96868008948545858</v>
      </c>
      <c r="M368" s="8">
        <f>VLOOKUP(master[[#This Row],[log_id]],distinctLogId[[log_id]:[percent_value2]],13,FALSE)</f>
        <v>3.1319910514541388E-2</v>
      </c>
      <c r="N368" s="8">
        <f>VLOOKUP(master[[#This Row],[log_id]],distinctLogId[[log_id]:[percent_value3]],14,FALSE)</f>
        <v>0</v>
      </c>
      <c r="S368" t="b">
        <f>VLOOKUP(F368,distinctIds[[id]:[continuous_tracking]],8,FALSE)</f>
        <v>1</v>
      </c>
    </row>
    <row r="369" spans="1:20" x14ac:dyDescent="0.25">
      <c r="A369">
        <v>11520934806</v>
      </c>
      <c r="D369">
        <v>11520934806</v>
      </c>
      <c r="E369">
        <f>VLOOKUP(master[[#This Row],[distinct logIds]],distinctLogId[log_id],1,FALSE)</f>
        <v>11520934806</v>
      </c>
      <c r="F369">
        <f>VLOOKUP(master[[#This Row],[log_id]],distinctLogId[[log_id]:[id]],2,FALSE)</f>
        <v>6962181067</v>
      </c>
      <c r="G369" s="2">
        <f>VLOOKUP(master[[#This Row],[log_id]],distinctLogId[[log_id]:[activity_day]],3,FALSE)</f>
        <v>42490</v>
      </c>
      <c r="H369" s="1">
        <f>WEEKDAY(master[[#This Row],[activity_day]],2)</f>
        <v>6</v>
      </c>
      <c r="I369" s="9" t="str">
        <f>VLOOKUP(master[[#This Row],[log_id]],distinctLogId[[log_id]:[start_day]],5,FALSE)</f>
        <v>Saturday</v>
      </c>
      <c r="J369">
        <f>VLOOKUP(master[[#This Row],[log_id]],distinctLogId[[log_id]:[day_num]],4,FALSE)</f>
        <v>7</v>
      </c>
      <c r="K369">
        <f>VLOOKUP(master[[#This Row],[log_id]],distinctLogId[[log_id]:[hrs_sleep]],10,FALSE)</f>
        <v>7.0666666666666664</v>
      </c>
      <c r="L369" s="8">
        <f>VLOOKUP(master[[#This Row],[log_id]],distinctLogId[[log_id]:[percent_value1]],12,FALSE)</f>
        <v>0.99528301886792447</v>
      </c>
      <c r="M369" s="8">
        <f>VLOOKUP(master[[#This Row],[log_id]],distinctLogId[[log_id]:[percent_value2]],13,FALSE)</f>
        <v>4.7169811320754715E-3</v>
      </c>
      <c r="N369" s="8">
        <f>VLOOKUP(master[[#This Row],[log_id]],distinctLogId[[log_id]:[percent_value3]],14,FALSE)</f>
        <v>0</v>
      </c>
      <c r="S369" t="b">
        <f>VLOOKUP(F369,distinctIds[[id]:[continuous_tracking]],8,FALSE)</f>
        <v>1</v>
      </c>
    </row>
    <row r="370" spans="1:20" x14ac:dyDescent="0.25">
      <c r="A370">
        <v>11526663776</v>
      </c>
      <c r="D370">
        <v>11526663776</v>
      </c>
      <c r="E370">
        <f>VLOOKUP(master[[#This Row],[distinct logIds]],distinctLogId[log_id],1,FALSE)</f>
        <v>11526663776</v>
      </c>
      <c r="F370">
        <f>VLOOKUP(master[[#This Row],[log_id]],distinctLogId[[log_id]:[id]],2,FALSE)</f>
        <v>6962181067</v>
      </c>
      <c r="G370" s="2">
        <f>VLOOKUP(master[[#This Row],[log_id]],distinctLogId[[log_id]:[activity_day]],3,FALSE)</f>
        <v>42491</v>
      </c>
      <c r="H370" s="1">
        <f>WEEKDAY(master[[#This Row],[activity_day]],2)</f>
        <v>7</v>
      </c>
      <c r="I370" s="9" t="str">
        <f>VLOOKUP(master[[#This Row],[log_id]],distinctLogId[[log_id]:[start_day]],5,FALSE)</f>
        <v>Sunday</v>
      </c>
      <c r="J370">
        <f>VLOOKUP(master[[#This Row],[log_id]],distinctLogId[[log_id]:[day_num]],4,FALSE)</f>
        <v>1</v>
      </c>
      <c r="K370">
        <f>VLOOKUP(master[[#This Row],[log_id]],distinctLogId[[log_id]:[hrs_sleep]],10,FALSE)</f>
        <v>7.1</v>
      </c>
      <c r="L370" s="8">
        <f>VLOOKUP(master[[#This Row],[log_id]],distinctLogId[[log_id]:[percent_value1]],12,FALSE)</f>
        <v>0.96478873239436624</v>
      </c>
      <c r="M370" s="8">
        <f>VLOOKUP(master[[#This Row],[log_id]],distinctLogId[[log_id]:[percent_value2]],13,FALSE)</f>
        <v>2.8169014084507043E-2</v>
      </c>
      <c r="N370" s="8">
        <f>VLOOKUP(master[[#This Row],[log_id]],distinctLogId[[log_id]:[percent_value3]],14,FALSE)</f>
        <v>0.03</v>
      </c>
      <c r="S370" t="b">
        <f>VLOOKUP(F370,distinctIds[[id]:[continuous_tracking]],8,FALSE)</f>
        <v>1</v>
      </c>
    </row>
    <row r="371" spans="1:20" x14ac:dyDescent="0.25">
      <c r="A371">
        <v>11534084699</v>
      </c>
      <c r="D371">
        <v>11534084699</v>
      </c>
      <c r="E371">
        <f>VLOOKUP(master[[#This Row],[distinct logIds]],distinctLogId[log_id],1,FALSE)</f>
        <v>11534084699</v>
      </c>
      <c r="F371">
        <f>VLOOKUP(master[[#This Row],[log_id]],distinctLogId[[log_id]:[id]],2,FALSE)</f>
        <v>6962181067</v>
      </c>
      <c r="G371" s="2">
        <f>VLOOKUP(master[[#This Row],[log_id]],distinctLogId[[log_id]:[activity_day]],3,FALSE)</f>
        <v>42491</v>
      </c>
      <c r="H371" s="1">
        <f>WEEKDAY(master[[#This Row],[activity_day]],2)</f>
        <v>7</v>
      </c>
      <c r="I371" s="9" t="str">
        <f>VLOOKUP(master[[#This Row],[log_id]],distinctLogId[[log_id]:[start_day]],5,FALSE)</f>
        <v>Sunday</v>
      </c>
      <c r="J371">
        <f>VLOOKUP(master[[#This Row],[log_id]],distinctLogId[[log_id]:[day_num]],4,FALSE)</f>
        <v>1</v>
      </c>
      <c r="K371">
        <f>VLOOKUP(master[[#This Row],[log_id]],distinctLogId[[log_id]:[hrs_sleep]],10,FALSE)</f>
        <v>8.0333333333333332</v>
      </c>
      <c r="L371" s="8">
        <f>VLOOKUP(master[[#This Row],[log_id]],distinctLogId[[log_id]:[percent_value1]],12,FALSE)</f>
        <v>0.96680497925311204</v>
      </c>
      <c r="M371" s="8">
        <f>VLOOKUP(master[[#This Row],[log_id]],distinctLogId[[log_id]:[percent_value2]],13,FALSE)</f>
        <v>2.9045643153526972E-2</v>
      </c>
      <c r="N371" s="8">
        <f>VLOOKUP(master[[#This Row],[log_id]],distinctLogId[[log_id]:[percent_value3]],14,FALSE)</f>
        <v>0.02</v>
      </c>
      <c r="S371" t="b">
        <f>VLOOKUP(F371,distinctIds[[id]:[continuous_tracking]],8,FALSE)</f>
        <v>1</v>
      </c>
    </row>
    <row r="372" spans="1:20" x14ac:dyDescent="0.25">
      <c r="A372">
        <v>11542593091</v>
      </c>
      <c r="D372">
        <v>11542593091</v>
      </c>
      <c r="E372">
        <f>VLOOKUP(master[[#This Row],[distinct logIds]],distinctLogId[log_id],1,FALSE)</f>
        <v>11542593091</v>
      </c>
      <c r="F372">
        <f>VLOOKUP(master[[#This Row],[log_id]],distinctLogId[[log_id]:[id]],2,FALSE)</f>
        <v>6962181067</v>
      </c>
      <c r="G372" s="2">
        <f>VLOOKUP(master[[#This Row],[log_id]],distinctLogId[[log_id]:[activity_day]],3,FALSE)</f>
        <v>42492</v>
      </c>
      <c r="H372" s="1">
        <f>WEEKDAY(master[[#This Row],[activity_day]],2)</f>
        <v>1</v>
      </c>
      <c r="I372" s="9" t="str">
        <f>VLOOKUP(master[[#This Row],[log_id]],distinctLogId[[log_id]:[start_day]],5,FALSE)</f>
        <v>Monday</v>
      </c>
      <c r="J372">
        <f>VLOOKUP(master[[#This Row],[log_id]],distinctLogId[[log_id]:[day_num]],4,FALSE)</f>
        <v>2</v>
      </c>
      <c r="K372">
        <f>VLOOKUP(master[[#This Row],[log_id]],distinctLogId[[log_id]:[hrs_sleep]],10,FALSE)</f>
        <v>6.9666666666666668</v>
      </c>
      <c r="L372" s="8">
        <f>VLOOKUP(master[[#This Row],[log_id]],distinctLogId[[log_id]:[percent_value1]],12,FALSE)</f>
        <v>0.94258373205741641</v>
      </c>
      <c r="M372" s="8">
        <f>VLOOKUP(master[[#This Row],[log_id]],distinctLogId[[log_id]:[percent_value2]],13,FALSE)</f>
        <v>4.0669856459330141E-2</v>
      </c>
      <c r="N372" s="8">
        <f>VLOOKUP(master[[#This Row],[log_id]],distinctLogId[[log_id]:[percent_value3]],14,FALSE)</f>
        <v>7.0000000000000007E-2</v>
      </c>
      <c r="S372" t="b">
        <f>VLOOKUP(F372,distinctIds[[id]:[continuous_tracking]],8,FALSE)</f>
        <v>1</v>
      </c>
    </row>
    <row r="373" spans="1:20" x14ac:dyDescent="0.25">
      <c r="A373">
        <v>11549818349</v>
      </c>
      <c r="D373">
        <v>11549818349</v>
      </c>
      <c r="E373">
        <f>VLOOKUP(master[[#This Row],[distinct logIds]],distinctLogId[log_id],1,FALSE)</f>
        <v>11549818349</v>
      </c>
      <c r="F373">
        <f>VLOOKUP(master[[#This Row],[log_id]],distinctLogId[[log_id]:[id]],2,FALSE)</f>
        <v>6962181067</v>
      </c>
      <c r="G373" s="2">
        <f>VLOOKUP(master[[#This Row],[log_id]],distinctLogId[[log_id]:[activity_day]],3,FALSE)</f>
        <v>42493</v>
      </c>
      <c r="H373" s="1">
        <f>WEEKDAY(master[[#This Row],[activity_day]],2)</f>
        <v>2</v>
      </c>
      <c r="I373" s="9" t="str">
        <f>VLOOKUP(master[[#This Row],[log_id]],distinctLogId[[log_id]:[start_day]],5,FALSE)</f>
        <v>Tuesday</v>
      </c>
      <c r="J373">
        <f>VLOOKUP(master[[#This Row],[log_id]],distinctLogId[[log_id]:[day_num]],4,FALSE)</f>
        <v>3</v>
      </c>
      <c r="K373">
        <f>VLOOKUP(master[[#This Row],[log_id]],distinctLogId[[log_id]:[hrs_sleep]],10,FALSE)</f>
        <v>7.583333333333333</v>
      </c>
      <c r="L373" s="8">
        <f>VLOOKUP(master[[#This Row],[log_id]],distinctLogId[[log_id]:[percent_value1]],12,FALSE)</f>
        <v>0.97142857142857131</v>
      </c>
      <c r="M373" s="8">
        <f>VLOOKUP(master[[#This Row],[log_id]],distinctLogId[[log_id]:[percent_value2]],13,FALSE)</f>
        <v>2.6373626373626377E-2</v>
      </c>
      <c r="N373" s="8">
        <f>VLOOKUP(master[[#This Row],[log_id]],distinctLogId[[log_id]:[percent_value3]],14,FALSE)</f>
        <v>0.01</v>
      </c>
      <c r="S373" t="b">
        <f>VLOOKUP(F373,distinctIds[[id]:[continuous_tracking]],8,FALSE)</f>
        <v>1</v>
      </c>
    </row>
    <row r="374" spans="1:20" x14ac:dyDescent="0.25">
      <c r="A374">
        <v>11557829052</v>
      </c>
      <c r="D374">
        <v>11557829052</v>
      </c>
      <c r="E374">
        <f>VLOOKUP(master[[#This Row],[distinct logIds]],distinctLogId[log_id],1,FALSE)</f>
        <v>11557829052</v>
      </c>
      <c r="F374">
        <f>VLOOKUP(master[[#This Row],[log_id]],distinctLogId[[log_id]:[id]],2,FALSE)</f>
        <v>6962181067</v>
      </c>
      <c r="G374" s="2">
        <f>VLOOKUP(master[[#This Row],[log_id]],distinctLogId[[log_id]:[activity_day]],3,FALSE)</f>
        <v>42494</v>
      </c>
      <c r="H374" s="1">
        <f>WEEKDAY(master[[#This Row],[activity_day]],2)</f>
        <v>3</v>
      </c>
      <c r="I374" s="9" t="str">
        <f>VLOOKUP(master[[#This Row],[log_id]],distinctLogId[[log_id]:[start_day]],5,FALSE)</f>
        <v>Wednesday</v>
      </c>
      <c r="J374">
        <f>VLOOKUP(master[[#This Row],[log_id]],distinctLogId[[log_id]:[day_num]],4,FALSE)</f>
        <v>4</v>
      </c>
      <c r="K374">
        <f>VLOOKUP(master[[#This Row],[log_id]],distinctLogId[[log_id]:[hrs_sleep]],10,FALSE)</f>
        <v>8.1833333333333336</v>
      </c>
      <c r="L374" s="8">
        <f>VLOOKUP(master[[#This Row],[log_id]],distinctLogId[[log_id]:[percent_value1]],12,FALSE)</f>
        <v>0.95112016293279023</v>
      </c>
      <c r="M374" s="8">
        <f>VLOOKUP(master[[#This Row],[log_id]],distinctLogId[[log_id]:[percent_value2]],13,FALSE)</f>
        <v>4.2769857433808553E-2</v>
      </c>
      <c r="N374" s="8">
        <f>VLOOKUP(master[[#This Row],[log_id]],distinctLogId[[log_id]:[percent_value3]],14,FALSE)</f>
        <v>0.03</v>
      </c>
      <c r="S374" t="b">
        <f>VLOOKUP(F374,distinctIds[[id]:[continuous_tracking]],8,FALSE)</f>
        <v>1</v>
      </c>
    </row>
    <row r="375" spans="1:20" x14ac:dyDescent="0.25">
      <c r="A375">
        <v>11564797317</v>
      </c>
      <c r="D375">
        <v>11564797317</v>
      </c>
      <c r="E375">
        <f>VLOOKUP(master[[#This Row],[distinct logIds]],distinctLogId[log_id],1,FALSE)</f>
        <v>11564797317</v>
      </c>
      <c r="F375">
        <f>VLOOKUP(master[[#This Row],[log_id]],distinctLogId[[log_id]:[id]],2,FALSE)</f>
        <v>6962181067</v>
      </c>
      <c r="G375" s="2">
        <f>VLOOKUP(master[[#This Row],[log_id]],distinctLogId[[log_id]:[activity_day]],3,FALSE)</f>
        <v>42495</v>
      </c>
      <c r="H375" s="1">
        <f>WEEKDAY(master[[#This Row],[activity_day]],2)</f>
        <v>4</v>
      </c>
      <c r="I375" s="9" t="str">
        <f>VLOOKUP(master[[#This Row],[log_id]],distinctLogId[[log_id]:[start_day]],5,FALSE)</f>
        <v>Thursday</v>
      </c>
      <c r="J375">
        <f>VLOOKUP(master[[#This Row],[log_id]],distinctLogId[[log_id]:[day_num]],4,FALSE)</f>
        <v>5</v>
      </c>
      <c r="K375">
        <f>VLOOKUP(master[[#This Row],[log_id]],distinctLogId[[log_id]:[hrs_sleep]],10,FALSE)</f>
        <v>7.7</v>
      </c>
      <c r="L375" s="8">
        <f>VLOOKUP(master[[#This Row],[log_id]],distinctLogId[[log_id]:[percent_value1]],12,FALSE)</f>
        <v>0.95887445887445888</v>
      </c>
      <c r="M375" s="8">
        <f>VLOOKUP(master[[#This Row],[log_id]],distinctLogId[[log_id]:[percent_value2]],13,FALSE)</f>
        <v>3.2467532467532464E-2</v>
      </c>
      <c r="N375" s="8">
        <f>VLOOKUP(master[[#This Row],[log_id]],distinctLogId[[log_id]:[percent_value3]],14,FALSE)</f>
        <v>0.04</v>
      </c>
      <c r="S375" t="b">
        <f>VLOOKUP(F375,distinctIds[[id]:[continuous_tracking]],8,FALSE)</f>
        <v>1</v>
      </c>
    </row>
    <row r="376" spans="1:20" x14ac:dyDescent="0.25">
      <c r="A376">
        <v>11572402930</v>
      </c>
      <c r="D376">
        <v>11572402930</v>
      </c>
      <c r="E376">
        <f>VLOOKUP(master[[#This Row],[distinct logIds]],distinctLogId[log_id],1,FALSE)</f>
        <v>11572402930</v>
      </c>
      <c r="F376">
        <f>VLOOKUP(master[[#This Row],[log_id]],distinctLogId[[log_id]:[id]],2,FALSE)</f>
        <v>6962181067</v>
      </c>
      <c r="G376" s="2">
        <f>VLOOKUP(master[[#This Row],[log_id]],distinctLogId[[log_id]:[activity_day]],3,FALSE)</f>
        <v>42497</v>
      </c>
      <c r="H376" s="1">
        <f>WEEKDAY(master[[#This Row],[activity_day]],2)</f>
        <v>6</v>
      </c>
      <c r="I376" s="9" t="str">
        <f>VLOOKUP(master[[#This Row],[log_id]],distinctLogId[[log_id]:[start_day]],5,FALSE)</f>
        <v>Saturday</v>
      </c>
      <c r="J376">
        <f>VLOOKUP(master[[#This Row],[log_id]],distinctLogId[[log_id]:[day_num]],4,FALSE)</f>
        <v>7</v>
      </c>
      <c r="K376">
        <f>VLOOKUP(master[[#This Row],[log_id]],distinctLogId[[log_id]:[hrs_sleep]],10,FALSE)</f>
        <v>5.5666666666666664</v>
      </c>
      <c r="L376" s="8">
        <f>VLOOKUP(master[[#This Row],[log_id]],distinctLogId[[log_id]:[percent_value1]],12,FALSE)</f>
        <v>0.89221556886227549</v>
      </c>
      <c r="M376" s="8">
        <f>VLOOKUP(master[[#This Row],[log_id]],distinctLogId[[log_id]:[percent_value2]],13,FALSE)</f>
        <v>7.4850299401197598E-2</v>
      </c>
      <c r="N376" s="8">
        <f>VLOOKUP(master[[#This Row],[log_id]],distinctLogId[[log_id]:[percent_value3]],14,FALSE)</f>
        <v>0.11</v>
      </c>
      <c r="S376" t="b">
        <f>VLOOKUP(F376,distinctIds[[id]:[continuous_tracking]],8,FALSE)</f>
        <v>1</v>
      </c>
    </row>
    <row r="377" spans="1:20" x14ac:dyDescent="0.25">
      <c r="A377">
        <v>11579365841</v>
      </c>
      <c r="D377">
        <v>11579365841</v>
      </c>
      <c r="E377">
        <f>VLOOKUP(master[[#This Row],[distinct logIds]],distinctLogId[log_id],1,FALSE)</f>
        <v>11579365841</v>
      </c>
      <c r="F377">
        <f>VLOOKUP(master[[#This Row],[log_id]],distinctLogId[[log_id]:[id]],2,FALSE)</f>
        <v>6962181067</v>
      </c>
      <c r="G377" s="2">
        <f>VLOOKUP(master[[#This Row],[log_id]],distinctLogId[[log_id]:[activity_day]],3,FALSE)</f>
        <v>42497</v>
      </c>
      <c r="H377" s="1">
        <f>WEEKDAY(master[[#This Row],[activity_day]],2)</f>
        <v>6</v>
      </c>
      <c r="I377" s="9" t="str">
        <f>VLOOKUP(master[[#This Row],[log_id]],distinctLogId[[log_id]:[start_day]],5,FALSE)</f>
        <v>Saturday</v>
      </c>
      <c r="J377">
        <f>VLOOKUP(master[[#This Row],[log_id]],distinctLogId[[log_id]:[day_num]],4,FALSE)</f>
        <v>7</v>
      </c>
      <c r="K377">
        <f>VLOOKUP(master[[#This Row],[log_id]],distinctLogId[[log_id]:[hrs_sleep]],10,FALSE)</f>
        <v>9.4833333333333325</v>
      </c>
      <c r="L377" s="8">
        <f>VLOOKUP(master[[#This Row],[log_id]],distinctLogId[[log_id]:[percent_value1]],12,FALSE)</f>
        <v>0.95079086115992972</v>
      </c>
      <c r="M377" s="8">
        <f>VLOOKUP(master[[#This Row],[log_id]],distinctLogId[[log_id]:[percent_value2]],13,FALSE)</f>
        <v>3.8664323374340941E-2</v>
      </c>
      <c r="N377" s="8">
        <f>VLOOKUP(master[[#This Row],[log_id]],distinctLogId[[log_id]:[percent_value3]],14,FALSE)</f>
        <v>0.06</v>
      </c>
      <c r="S377" t="b">
        <f>VLOOKUP(F377,distinctIds[[id]:[continuous_tracking]],8,FALSE)</f>
        <v>1</v>
      </c>
    </row>
    <row r="378" spans="1:20" x14ac:dyDescent="0.25">
      <c r="A378">
        <v>11587333914</v>
      </c>
      <c r="D378">
        <v>11587333914</v>
      </c>
      <c r="E378">
        <f>VLOOKUP(master[[#This Row],[distinct logIds]],distinctLogId[log_id],1,FALSE)</f>
        <v>11587333914</v>
      </c>
      <c r="F378">
        <f>VLOOKUP(master[[#This Row],[log_id]],distinctLogId[[log_id]:[id]],2,FALSE)</f>
        <v>6962181067</v>
      </c>
      <c r="G378" s="2">
        <f>VLOOKUP(master[[#This Row],[log_id]],distinctLogId[[log_id]:[activity_day]],3,FALSE)</f>
        <v>42498</v>
      </c>
      <c r="H378" s="1">
        <f>WEEKDAY(master[[#This Row],[activity_day]],2)</f>
        <v>7</v>
      </c>
      <c r="I378" s="9" t="str">
        <f>VLOOKUP(master[[#This Row],[log_id]],distinctLogId[[log_id]:[start_day]],5,FALSE)</f>
        <v>Sunday</v>
      </c>
      <c r="J378">
        <f>VLOOKUP(master[[#This Row],[log_id]],distinctLogId[[log_id]:[day_num]],4,FALSE)</f>
        <v>1</v>
      </c>
      <c r="K378">
        <f>VLOOKUP(master[[#This Row],[log_id]],distinctLogId[[log_id]:[hrs_sleep]],10,FALSE)</f>
        <v>8.2833333333333332</v>
      </c>
      <c r="L378" s="8">
        <f>VLOOKUP(master[[#This Row],[log_id]],distinctLogId[[log_id]:[percent_value1]],12,FALSE)</f>
        <v>0.98390342052313884</v>
      </c>
      <c r="M378" s="8">
        <f>VLOOKUP(master[[#This Row],[log_id]],distinctLogId[[log_id]:[percent_value2]],13,FALSE)</f>
        <v>1.6096579476861168E-2</v>
      </c>
      <c r="N378" s="8">
        <f>VLOOKUP(master[[#This Row],[log_id]],distinctLogId[[log_id]:[percent_value3]],14,FALSE)</f>
        <v>0</v>
      </c>
      <c r="S378" t="b">
        <f>VLOOKUP(F378,distinctIds[[id]:[continuous_tracking]],8,FALSE)</f>
        <v>1</v>
      </c>
    </row>
    <row r="379" spans="1:20" x14ac:dyDescent="0.25">
      <c r="A379">
        <v>11596233059</v>
      </c>
      <c r="D379">
        <v>11596233059</v>
      </c>
      <c r="E379">
        <f>VLOOKUP(master[[#This Row],[distinct logIds]],distinctLogId[log_id],1,FALSE)</f>
        <v>11596233059</v>
      </c>
      <c r="F379">
        <f>VLOOKUP(master[[#This Row],[log_id]],distinctLogId[[log_id]:[id]],2,FALSE)</f>
        <v>6962181067</v>
      </c>
      <c r="G379" s="2">
        <f>VLOOKUP(master[[#This Row],[log_id]],distinctLogId[[log_id]:[activity_day]],3,FALSE)</f>
        <v>42499</v>
      </c>
      <c r="H379" s="1">
        <f>WEEKDAY(master[[#This Row],[activity_day]],2)</f>
        <v>1</v>
      </c>
      <c r="I379" s="9" t="str">
        <f>VLOOKUP(master[[#This Row],[log_id]],distinctLogId[[log_id]:[start_day]],5,FALSE)</f>
        <v>Monday</v>
      </c>
      <c r="J379">
        <f>VLOOKUP(master[[#This Row],[log_id]],distinctLogId[[log_id]:[day_num]],4,FALSE)</f>
        <v>2</v>
      </c>
      <c r="K379">
        <f>VLOOKUP(master[[#This Row],[log_id]],distinctLogId[[log_id]:[hrs_sleep]],10,FALSE)</f>
        <v>8.0166666666666675</v>
      </c>
      <c r="L379" s="8">
        <f>VLOOKUP(master[[#This Row],[log_id]],distinctLogId[[log_id]:[percent_value1]],12,FALSE)</f>
        <v>0.97505197505197505</v>
      </c>
      <c r="M379" s="8">
        <f>VLOOKUP(master[[#This Row],[log_id]],distinctLogId[[log_id]:[percent_value2]],13,FALSE)</f>
        <v>2.0790020790020791E-2</v>
      </c>
      <c r="N379" s="8">
        <f>VLOOKUP(master[[#This Row],[log_id]],distinctLogId[[log_id]:[percent_value3]],14,FALSE)</f>
        <v>0.02</v>
      </c>
      <c r="S379" t="b">
        <f>VLOOKUP(F379,distinctIds[[id]:[continuous_tracking]],8,FALSE)</f>
        <v>1</v>
      </c>
    </row>
    <row r="380" spans="1:20" x14ac:dyDescent="0.25">
      <c r="A380">
        <v>11605753758</v>
      </c>
      <c r="D380">
        <v>11605753758</v>
      </c>
      <c r="E380">
        <f>VLOOKUP(master[[#This Row],[distinct logIds]],distinctLogId[log_id],1,FALSE)</f>
        <v>11605753758</v>
      </c>
      <c r="F380">
        <f>VLOOKUP(master[[#This Row],[log_id]],distinctLogId[[log_id]:[id]],2,FALSE)</f>
        <v>6962181067</v>
      </c>
      <c r="G380" s="2">
        <f>VLOOKUP(master[[#This Row],[log_id]],distinctLogId[[log_id]:[activity_day]],3,FALSE)</f>
        <v>42500</v>
      </c>
      <c r="H380" s="1">
        <f>WEEKDAY(master[[#This Row],[activity_day]],2)</f>
        <v>2</v>
      </c>
      <c r="I380" s="9" t="str">
        <f>VLOOKUP(master[[#This Row],[log_id]],distinctLogId[[log_id]:[start_day]],5,FALSE)</f>
        <v>Tuesday</v>
      </c>
      <c r="J380">
        <f>VLOOKUP(master[[#This Row],[log_id]],distinctLogId[[log_id]:[day_num]],4,FALSE)</f>
        <v>3</v>
      </c>
      <c r="K380">
        <f>VLOOKUP(master[[#This Row],[log_id]],distinctLogId[[log_id]:[hrs_sleep]],10,FALSE)</f>
        <v>8</v>
      </c>
      <c r="L380" s="8">
        <f>VLOOKUP(master[[#This Row],[log_id]],distinctLogId[[log_id]:[percent_value1]],12,FALSE)</f>
        <v>0.94166666666666676</v>
      </c>
      <c r="M380" s="8">
        <f>VLOOKUP(master[[#This Row],[log_id]],distinctLogId[[log_id]:[percent_value2]],13,FALSE)</f>
        <v>5.4166666666666675E-2</v>
      </c>
      <c r="N380" s="8">
        <f>VLOOKUP(master[[#This Row],[log_id]],distinctLogId[[log_id]:[percent_value3]],14,FALSE)</f>
        <v>0.02</v>
      </c>
      <c r="S380" t="b">
        <f>VLOOKUP(F380,distinctIds[[id]:[continuous_tracking]],8,FALSE)</f>
        <v>1</v>
      </c>
    </row>
    <row r="381" spans="1:20" x14ac:dyDescent="0.25">
      <c r="A381">
        <v>11614342249</v>
      </c>
      <c r="D381">
        <v>11614342249</v>
      </c>
      <c r="E381">
        <f>VLOOKUP(master[[#This Row],[distinct logIds]],distinctLogId[log_id],1,FALSE)</f>
        <v>11614342249</v>
      </c>
      <c r="F381">
        <f>VLOOKUP(master[[#This Row],[log_id]],distinctLogId[[log_id]:[id]],2,FALSE)</f>
        <v>6962181067</v>
      </c>
      <c r="G381" s="2">
        <f>VLOOKUP(master[[#This Row],[log_id]],distinctLogId[[log_id]:[activity_day]],3,FALSE)</f>
        <v>42501</v>
      </c>
      <c r="H381" s="1">
        <f>WEEKDAY(master[[#This Row],[activity_day]],2)</f>
        <v>3</v>
      </c>
      <c r="I381" s="9" t="str">
        <f>VLOOKUP(master[[#This Row],[log_id]],distinctLogId[[log_id]:[start_day]],5,FALSE)</f>
        <v>Wednesday</v>
      </c>
      <c r="J381">
        <f>VLOOKUP(master[[#This Row],[log_id]],distinctLogId[[log_id]:[day_num]],4,FALSE)</f>
        <v>4</v>
      </c>
      <c r="K381">
        <f>VLOOKUP(master[[#This Row],[log_id]],distinctLogId[[log_id]:[hrs_sleep]],10,FALSE)</f>
        <v>8.9166666666666661</v>
      </c>
      <c r="L381" s="8">
        <f>VLOOKUP(master[[#This Row],[log_id]],distinctLogId[[log_id]:[percent_value1]],12,FALSE)</f>
        <v>0.96448598130841123</v>
      </c>
      <c r="M381" s="8">
        <f>VLOOKUP(master[[#This Row],[log_id]],distinctLogId[[log_id]:[percent_value2]],13,FALSE)</f>
        <v>3.1775700934579439E-2</v>
      </c>
      <c r="N381" s="8">
        <f>VLOOKUP(master[[#This Row],[log_id]],distinctLogId[[log_id]:[percent_value3]],14,FALSE)</f>
        <v>0.02</v>
      </c>
      <c r="S381" t="b">
        <f>VLOOKUP(F381,distinctIds[[id]:[continuous_tracking]],8,FALSE)</f>
        <v>1</v>
      </c>
    </row>
    <row r="382" spans="1:20" x14ac:dyDescent="0.25">
      <c r="A382">
        <v>11413262371</v>
      </c>
      <c r="D382">
        <v>11413262371</v>
      </c>
      <c r="E382">
        <f>VLOOKUP(master[[#This Row],[distinct logIds]],distinctLogId[log_id],1,FALSE)</f>
        <v>11413262371</v>
      </c>
      <c r="F382">
        <f>VLOOKUP(master[[#This Row],[log_id]],distinctLogId[[log_id]:[id]],2,FALSE)</f>
        <v>7007744171</v>
      </c>
      <c r="G382" s="2">
        <f>VLOOKUP(master[[#This Row],[log_id]],distinctLogId[[log_id]:[activity_day]],3,FALSE)</f>
        <v>42476</v>
      </c>
      <c r="H382" s="1">
        <f>WEEKDAY(master[[#This Row],[activity_day]],2)</f>
        <v>6</v>
      </c>
      <c r="I382" s="9" t="str">
        <f>VLOOKUP(master[[#This Row],[log_id]],distinctLogId[[log_id]:[start_day]],5,FALSE)</f>
        <v>Saturday</v>
      </c>
      <c r="J382">
        <f>VLOOKUP(master[[#This Row],[log_id]],distinctLogId[[log_id]:[day_num]],4,FALSE)</f>
        <v>7</v>
      </c>
      <c r="K382">
        <f>VLOOKUP(master[[#This Row],[log_id]],distinctLogId[[log_id]:[hrs_sleep]],10,FALSE)</f>
        <v>1.3666666666666667</v>
      </c>
      <c r="L382" s="8">
        <f>VLOOKUP(master[[#This Row],[log_id]],distinctLogId[[log_id]:[percent_value1]],12,FALSE)</f>
        <v>0.96341463414634143</v>
      </c>
      <c r="M382" s="8">
        <f>VLOOKUP(master[[#This Row],[log_id]],distinctLogId[[log_id]:[percent_value2]],13,FALSE)</f>
        <v>3.6585365853658534E-2</v>
      </c>
      <c r="N382" s="8">
        <f>VLOOKUP(master[[#This Row],[log_id]],distinctLogId[[log_id]:[percent_value3]],14,FALSE)</f>
        <v>0</v>
      </c>
      <c r="O382">
        <f>VLOOKUP(F382,distinctIds[[id]:[range_trackingDays]],4,FALSE)</f>
        <v>16</v>
      </c>
      <c r="P382">
        <f>COUNTIFS(master[id],master[[#This Row],[id]],master[new_day_num],"&lt;6")</f>
        <v>0</v>
      </c>
      <c r="Q382">
        <f>COUNTIFS(master[id],master[[#This Row],[id]],master[new_day_num],"&gt;5")</f>
        <v>2</v>
      </c>
      <c r="R382">
        <f>COUNTIF(master[id],master[[#This Row],[id]])</f>
        <v>2</v>
      </c>
      <c r="S382" t="b">
        <f>VLOOKUP(F382,distinctIds[[id]:[continuous_tracking]],8,FALSE)</f>
        <v>0</v>
      </c>
      <c r="T382">
        <f>COUNTIFS(F:F,master[[#This Row],[id]],master!I:I,master[[#This Row],[start_day]])</f>
        <v>1</v>
      </c>
    </row>
    <row r="383" spans="1:20" x14ac:dyDescent="0.25">
      <c r="A383">
        <v>11536633979</v>
      </c>
      <c r="D383">
        <v>11536633979</v>
      </c>
      <c r="E383">
        <f>VLOOKUP(master[[#This Row],[distinct logIds]],distinctLogId[log_id],1,FALSE)</f>
        <v>11536633979</v>
      </c>
      <c r="F383">
        <f>VLOOKUP(master[[#This Row],[log_id]],distinctLogId[[log_id]:[id]],2,FALSE)</f>
        <v>7007744171</v>
      </c>
      <c r="G383" s="2">
        <f>VLOOKUP(master[[#This Row],[log_id]],distinctLogId[[log_id]:[activity_day]],3,FALSE)</f>
        <v>42491</v>
      </c>
      <c r="H383" s="1">
        <f>WEEKDAY(master[[#This Row],[activity_day]],2)</f>
        <v>7</v>
      </c>
      <c r="I383" s="9" t="str">
        <f>VLOOKUP(master[[#This Row],[log_id]],distinctLogId[[log_id]:[start_day]],5,FALSE)</f>
        <v>Sunday</v>
      </c>
      <c r="J383">
        <f>VLOOKUP(master[[#This Row],[log_id]],distinctLogId[[log_id]:[day_num]],4,FALSE)</f>
        <v>1</v>
      </c>
      <c r="K383">
        <f>VLOOKUP(master[[#This Row],[log_id]],distinctLogId[[log_id]:[hrs_sleep]],10,FALSE)</f>
        <v>1.0166666666666666</v>
      </c>
      <c r="L383" s="8">
        <f>VLOOKUP(master[[#This Row],[log_id]],distinctLogId[[log_id]:[percent_value1]],12,FALSE)</f>
        <v>0.95081967213114749</v>
      </c>
      <c r="M383" s="8">
        <f>VLOOKUP(master[[#This Row],[log_id]],distinctLogId[[log_id]:[percent_value2]],13,FALSE)</f>
        <v>4.9180327868852458E-2</v>
      </c>
      <c r="N383" s="8">
        <f>VLOOKUP(master[[#This Row],[log_id]],distinctLogId[[log_id]:[percent_value3]],14,FALSE)</f>
        <v>0</v>
      </c>
      <c r="S383" t="b">
        <f>VLOOKUP(F383,distinctIds[[id]:[continuous_tracking]],8,FALSE)</f>
        <v>0</v>
      </c>
      <c r="T383">
        <f>COUNTIFS(F:F,master[[#This Row],[id]],master!I:I,master[[#This Row],[start_day]])</f>
        <v>1</v>
      </c>
    </row>
    <row r="384" spans="1:20" x14ac:dyDescent="0.25">
      <c r="A384">
        <v>11374876178</v>
      </c>
      <c r="D384">
        <v>11374876178</v>
      </c>
      <c r="E384">
        <f>VLOOKUP(master[[#This Row],[distinct logIds]],distinctLogId[log_id],1,FALSE)</f>
        <v>11374876178</v>
      </c>
      <c r="F384">
        <f>VLOOKUP(master[[#This Row],[log_id]],distinctLogId[[log_id]:[id]],2,FALSE)</f>
        <v>7086361926</v>
      </c>
      <c r="G384" s="2">
        <f>VLOOKUP(master[[#This Row],[log_id]],distinctLogId[[log_id]:[activity_day]],3,FALSE)</f>
        <v>42471</v>
      </c>
      <c r="H384" s="1">
        <f>WEEKDAY(master[[#This Row],[activity_day]],2)</f>
        <v>1</v>
      </c>
      <c r="I384" s="9" t="str">
        <f>VLOOKUP(master[[#This Row],[log_id]],distinctLogId[[log_id]:[start_day]],5,FALSE)</f>
        <v>Monday</v>
      </c>
      <c r="J384">
        <f>VLOOKUP(master[[#This Row],[log_id]],distinctLogId[[log_id]:[day_num]],4,FALSE)</f>
        <v>2</v>
      </c>
      <c r="K384">
        <f>VLOOKUP(master[[#This Row],[log_id]],distinctLogId[[log_id]:[hrs_sleep]],10,FALSE)</f>
        <v>8.75</v>
      </c>
      <c r="L384" s="8">
        <f>VLOOKUP(master[[#This Row],[log_id]],distinctLogId[[log_id]:[percent_value1]],12,FALSE)</f>
        <v>0.97904761904761906</v>
      </c>
      <c r="M384" s="8">
        <f>VLOOKUP(master[[#This Row],[log_id]],distinctLogId[[log_id]:[percent_value2]],13,FALSE)</f>
        <v>1.7142857142857144E-2</v>
      </c>
      <c r="N384" s="8">
        <f>VLOOKUP(master[[#This Row],[log_id]],distinctLogId[[log_id]:[percent_value3]],14,FALSE)</f>
        <v>0.02</v>
      </c>
      <c r="O384">
        <f>VLOOKUP(F384,distinctIds[[id]:[range_trackingDays]],4,FALSE)</f>
        <v>31</v>
      </c>
      <c r="P384">
        <f>COUNTIFS(master[id],master[[#This Row],[id]],master[new_day_num],"&lt;6")</f>
        <v>16</v>
      </c>
      <c r="Q384">
        <f>COUNTIFS(master[id],master[[#This Row],[id]],master[new_day_num],"&gt;5")</f>
        <v>8</v>
      </c>
      <c r="R384">
        <f>COUNTIF(master[id],master[[#This Row],[id]])</f>
        <v>24</v>
      </c>
      <c r="S384" t="b">
        <f>VLOOKUP(F384,distinctIds[[id]:[continuous_tracking]],8,FALSE)</f>
        <v>0</v>
      </c>
      <c r="T384">
        <f>COUNTIFS(F:F,master[[#This Row],[id]],master!I:I,master[[#This Row],[start_day]])</f>
        <v>4</v>
      </c>
    </row>
    <row r="385" spans="1:20" x14ac:dyDescent="0.25">
      <c r="A385">
        <v>11384782524</v>
      </c>
      <c r="D385">
        <v>11384782524</v>
      </c>
      <c r="E385">
        <f>VLOOKUP(master[[#This Row],[distinct logIds]],distinctLogId[log_id],1,FALSE)</f>
        <v>11384782524</v>
      </c>
      <c r="F385">
        <f>VLOOKUP(master[[#This Row],[log_id]],distinctLogId[[log_id]:[id]],2,FALSE)</f>
        <v>7086361926</v>
      </c>
      <c r="G385" s="2">
        <f>VLOOKUP(master[[#This Row],[log_id]],distinctLogId[[log_id]:[activity_day]],3,FALSE)</f>
        <v>42472</v>
      </c>
      <c r="H385" s="1">
        <f>WEEKDAY(master[[#This Row],[activity_day]],2)</f>
        <v>2</v>
      </c>
      <c r="I385" s="9" t="str">
        <f>VLOOKUP(master[[#This Row],[log_id]],distinctLogId[[log_id]:[start_day]],5,FALSE)</f>
        <v>Tuesday</v>
      </c>
      <c r="J385">
        <f>VLOOKUP(master[[#This Row],[log_id]],distinctLogId[[log_id]:[day_num]],4,FALSE)</f>
        <v>3</v>
      </c>
      <c r="K385">
        <f>VLOOKUP(master[[#This Row],[log_id]],distinctLogId[[log_id]:[hrs_sleep]],10,FALSE)</f>
        <v>7.75</v>
      </c>
      <c r="L385" s="8">
        <f>VLOOKUP(master[[#This Row],[log_id]],distinctLogId[[log_id]:[percent_value1]],12,FALSE)</f>
        <v>0.96989247311827953</v>
      </c>
      <c r="M385" s="8">
        <f>VLOOKUP(master[[#This Row],[log_id]],distinctLogId[[log_id]:[percent_value2]],13,FALSE)</f>
        <v>2.7956989247311829E-2</v>
      </c>
      <c r="N385" s="8">
        <f>VLOOKUP(master[[#This Row],[log_id]],distinctLogId[[log_id]:[percent_value3]],14,FALSE)</f>
        <v>0.01</v>
      </c>
      <c r="S385" t="b">
        <f>VLOOKUP(F385,distinctIds[[id]:[continuous_tracking]],8,FALSE)</f>
        <v>0</v>
      </c>
      <c r="T385">
        <f>COUNTIFS(F:F,master[[#This Row],[id]],master!I:I,master[[#This Row],[start_day]])</f>
        <v>5</v>
      </c>
    </row>
    <row r="386" spans="1:20" x14ac:dyDescent="0.25">
      <c r="A386">
        <v>11393314816</v>
      </c>
      <c r="D386">
        <v>11393314816</v>
      </c>
      <c r="E386">
        <f>VLOOKUP(master[[#This Row],[distinct logIds]],distinctLogId[log_id],1,FALSE)</f>
        <v>11393314816</v>
      </c>
      <c r="F386">
        <f>VLOOKUP(master[[#This Row],[log_id]],distinctLogId[[log_id]:[id]],2,FALSE)</f>
        <v>7086361926</v>
      </c>
      <c r="G386" s="2">
        <f>VLOOKUP(master[[#This Row],[log_id]],distinctLogId[[log_id]:[activity_day]],3,FALSE)</f>
        <v>42473</v>
      </c>
      <c r="H386" s="1">
        <f>WEEKDAY(master[[#This Row],[activity_day]],2)</f>
        <v>3</v>
      </c>
      <c r="I386" s="9" t="str">
        <f>VLOOKUP(master[[#This Row],[log_id]],distinctLogId[[log_id]:[start_day]],5,FALSE)</f>
        <v>Wednesday</v>
      </c>
      <c r="J386">
        <f>VLOOKUP(master[[#This Row],[log_id]],distinctLogId[[log_id]:[day_num]],4,FALSE)</f>
        <v>4</v>
      </c>
      <c r="K386">
        <f>VLOOKUP(master[[#This Row],[log_id]],distinctLogId[[log_id]:[hrs_sleep]],10,FALSE)</f>
        <v>7.9333333333333336</v>
      </c>
      <c r="L386" s="8">
        <f>VLOOKUP(master[[#This Row],[log_id]],distinctLogId[[log_id]:[percent_value1]],12,FALSE)</f>
        <v>0.99159663865546221</v>
      </c>
      <c r="M386" s="8">
        <f>VLOOKUP(master[[#This Row],[log_id]],distinctLogId[[log_id]:[percent_value2]],13,FALSE)</f>
        <v>8.4033613445378148E-3</v>
      </c>
      <c r="N386" s="8">
        <f>VLOOKUP(master[[#This Row],[log_id]],distinctLogId[[log_id]:[percent_value3]],14,FALSE)</f>
        <v>0</v>
      </c>
      <c r="S386" t="b">
        <f>VLOOKUP(F386,distinctIds[[id]:[continuous_tracking]],8,FALSE)</f>
        <v>0</v>
      </c>
      <c r="T386">
        <f>COUNTIFS(F:F,master[[#This Row],[id]],master!I:I,master[[#This Row],[start_day]])</f>
        <v>2</v>
      </c>
    </row>
    <row r="387" spans="1:20" x14ac:dyDescent="0.25">
      <c r="A387">
        <v>11402209490</v>
      </c>
      <c r="D387">
        <v>11402209490</v>
      </c>
      <c r="E387">
        <f>VLOOKUP(master[[#This Row],[distinct logIds]],distinctLogId[log_id],1,FALSE)</f>
        <v>11402209490</v>
      </c>
      <c r="F387">
        <f>VLOOKUP(master[[#This Row],[log_id]],distinctLogId[[log_id]:[id]],2,FALSE)</f>
        <v>7086361926</v>
      </c>
      <c r="G387" s="2">
        <f>VLOOKUP(master[[#This Row],[log_id]],distinctLogId[[log_id]:[activity_day]],3,FALSE)</f>
        <v>42475</v>
      </c>
      <c r="H387" s="1">
        <f>WEEKDAY(master[[#This Row],[activity_day]],2)</f>
        <v>5</v>
      </c>
      <c r="I387" s="9" t="str">
        <f>VLOOKUP(master[[#This Row],[log_id]],distinctLogId[[log_id]:[start_day]],5,FALSE)</f>
        <v>Friday</v>
      </c>
      <c r="J387">
        <f>VLOOKUP(master[[#This Row],[log_id]],distinctLogId[[log_id]:[day_num]],4,FALSE)</f>
        <v>6</v>
      </c>
      <c r="K387">
        <f>VLOOKUP(master[[#This Row],[log_id]],distinctLogId[[log_id]:[hrs_sleep]],10,FALSE)</f>
        <v>6.4333333333333336</v>
      </c>
      <c r="L387" s="8">
        <f>VLOOKUP(master[[#This Row],[log_id]],distinctLogId[[log_id]:[percent_value1]],12,FALSE)</f>
        <v>0.97668393782383423</v>
      </c>
      <c r="M387" s="8">
        <f>VLOOKUP(master[[#This Row],[log_id]],distinctLogId[[log_id]:[percent_value2]],13,FALSE)</f>
        <v>2.072538860103627E-2</v>
      </c>
      <c r="N387" s="8">
        <f>VLOOKUP(master[[#This Row],[log_id]],distinctLogId[[log_id]:[percent_value3]],14,FALSE)</f>
        <v>0.01</v>
      </c>
      <c r="S387" t="b">
        <f>VLOOKUP(F387,distinctIds[[id]:[continuous_tracking]],8,FALSE)</f>
        <v>0</v>
      </c>
      <c r="T387">
        <f>COUNTIFS(F:F,master[[#This Row],[id]],master!I:I,master[[#This Row],[start_day]])</f>
        <v>2</v>
      </c>
    </row>
    <row r="388" spans="1:20" x14ac:dyDescent="0.25">
      <c r="A388">
        <v>11435753721</v>
      </c>
      <c r="D388">
        <v>11435753721</v>
      </c>
      <c r="E388">
        <f>VLOOKUP(master[[#This Row],[distinct logIds]],distinctLogId[log_id],1,FALSE)</f>
        <v>11435753721</v>
      </c>
      <c r="F388">
        <f>VLOOKUP(master[[#This Row],[log_id]],distinctLogId[[log_id]:[id]],2,FALSE)</f>
        <v>7086361926</v>
      </c>
      <c r="G388" s="2">
        <f>VLOOKUP(master[[#This Row],[log_id]],distinctLogId[[log_id]:[activity_day]],3,FALSE)</f>
        <v>42478</v>
      </c>
      <c r="H388" s="1">
        <f>WEEKDAY(master[[#This Row],[activity_day]],2)</f>
        <v>1</v>
      </c>
      <c r="I388" s="9" t="str">
        <f>VLOOKUP(master[[#This Row],[log_id]],distinctLogId[[log_id]:[start_day]],5,FALSE)</f>
        <v>Monday</v>
      </c>
      <c r="J388">
        <f>VLOOKUP(master[[#This Row],[log_id]],distinctLogId[[log_id]:[day_num]],4,FALSE)</f>
        <v>2</v>
      </c>
      <c r="K388">
        <f>VLOOKUP(master[[#This Row],[log_id]],distinctLogId[[log_id]:[hrs_sleep]],10,FALSE)</f>
        <v>8.0500000000000007</v>
      </c>
      <c r="L388" s="8">
        <f>VLOOKUP(master[[#This Row],[log_id]],distinctLogId[[log_id]:[percent_value1]],12,FALSE)</f>
        <v>0.97722567287784667</v>
      </c>
      <c r="M388" s="8">
        <f>VLOOKUP(master[[#This Row],[log_id]],distinctLogId[[log_id]:[percent_value2]],13,FALSE)</f>
        <v>2.2774327122153208E-2</v>
      </c>
      <c r="N388" s="8">
        <f>VLOOKUP(master[[#This Row],[log_id]],distinctLogId[[log_id]:[percent_value3]],14,FALSE)</f>
        <v>0</v>
      </c>
      <c r="S388" t="b">
        <f>VLOOKUP(F388,distinctIds[[id]:[continuous_tracking]],8,FALSE)</f>
        <v>0</v>
      </c>
    </row>
    <row r="389" spans="1:20" x14ac:dyDescent="0.25">
      <c r="A389">
        <v>11443866261</v>
      </c>
      <c r="D389">
        <v>11443866261</v>
      </c>
      <c r="E389">
        <f>VLOOKUP(master[[#This Row],[distinct logIds]],distinctLogId[log_id],1,FALSE)</f>
        <v>11443866261</v>
      </c>
      <c r="F389">
        <f>VLOOKUP(master[[#This Row],[log_id]],distinctLogId[[log_id]:[id]],2,FALSE)</f>
        <v>7086361926</v>
      </c>
      <c r="G389" s="2">
        <f>VLOOKUP(master[[#This Row],[log_id]],distinctLogId[[log_id]:[activity_day]],3,FALSE)</f>
        <v>42479</v>
      </c>
      <c r="H389" s="1">
        <f>WEEKDAY(master[[#This Row],[activity_day]],2)</f>
        <v>2</v>
      </c>
      <c r="I389" s="9" t="str">
        <f>VLOOKUP(master[[#This Row],[log_id]],distinctLogId[[log_id]:[start_day]],5,FALSE)</f>
        <v>Tuesday</v>
      </c>
      <c r="J389">
        <f>VLOOKUP(master[[#This Row],[log_id]],distinctLogId[[log_id]:[day_num]],4,FALSE)</f>
        <v>3</v>
      </c>
      <c r="K389">
        <f>VLOOKUP(master[[#This Row],[log_id]],distinctLogId[[log_id]:[hrs_sleep]],10,FALSE)</f>
        <v>8.3666666666666671</v>
      </c>
      <c r="L389" s="8">
        <f>VLOOKUP(master[[#This Row],[log_id]],distinctLogId[[log_id]:[percent_value1]],12,FALSE)</f>
        <v>0.98007968127490053</v>
      </c>
      <c r="M389" s="8">
        <f>VLOOKUP(master[[#This Row],[log_id]],distinctLogId[[log_id]:[percent_value2]],13,FALSE)</f>
        <v>1.9920318725099601E-2</v>
      </c>
      <c r="N389" s="8">
        <f>VLOOKUP(master[[#This Row],[log_id]],distinctLogId[[log_id]:[percent_value3]],14,FALSE)</f>
        <v>0</v>
      </c>
      <c r="S389" t="b">
        <f>VLOOKUP(F389,distinctIds[[id]:[continuous_tracking]],8,FALSE)</f>
        <v>0</v>
      </c>
    </row>
    <row r="390" spans="1:20" x14ac:dyDescent="0.25">
      <c r="A390">
        <v>11452159041</v>
      </c>
      <c r="D390">
        <v>11452159041</v>
      </c>
      <c r="E390">
        <f>VLOOKUP(master[[#This Row],[distinct logIds]],distinctLogId[log_id],1,FALSE)</f>
        <v>11452159041</v>
      </c>
      <c r="F390">
        <f>VLOOKUP(master[[#This Row],[log_id]],distinctLogId[[log_id]:[id]],2,FALSE)</f>
        <v>7086361926</v>
      </c>
      <c r="G390" s="2">
        <f>VLOOKUP(master[[#This Row],[log_id]],distinctLogId[[log_id]:[activity_day]],3,FALSE)</f>
        <v>42481</v>
      </c>
      <c r="H390" s="1">
        <f>WEEKDAY(master[[#This Row],[activity_day]],2)</f>
        <v>4</v>
      </c>
      <c r="I390" s="9" t="str">
        <f>VLOOKUP(master[[#This Row],[log_id]],distinctLogId[[log_id]:[start_day]],5,FALSE)</f>
        <v>Thursday</v>
      </c>
      <c r="J390">
        <f>VLOOKUP(master[[#This Row],[log_id]],distinctLogId[[log_id]:[day_num]],4,FALSE)</f>
        <v>5</v>
      </c>
      <c r="K390">
        <f>VLOOKUP(master[[#This Row],[log_id]],distinctLogId[[log_id]:[hrs_sleep]],10,FALSE)</f>
        <v>6.85</v>
      </c>
      <c r="L390" s="8">
        <f>VLOOKUP(master[[#This Row],[log_id]],distinctLogId[[log_id]:[percent_value1]],12,FALSE)</f>
        <v>0.94890510948905105</v>
      </c>
      <c r="M390" s="8">
        <f>VLOOKUP(master[[#This Row],[log_id]],distinctLogId[[log_id]:[percent_value2]],13,FALSE)</f>
        <v>3.4063260340632603E-2</v>
      </c>
      <c r="N390" s="8">
        <f>VLOOKUP(master[[#This Row],[log_id]],distinctLogId[[log_id]:[percent_value3]],14,FALSE)</f>
        <v>7.0000000000000007E-2</v>
      </c>
      <c r="S390" t="b">
        <f>VLOOKUP(F390,distinctIds[[id]:[continuous_tracking]],8,FALSE)</f>
        <v>0</v>
      </c>
      <c r="T390">
        <f>COUNTIFS(F:F,master[[#This Row],[id]],master!I:I,master[[#This Row],[start_day]])</f>
        <v>3</v>
      </c>
    </row>
    <row r="391" spans="1:20" x14ac:dyDescent="0.25">
      <c r="A391">
        <v>11459947346</v>
      </c>
      <c r="D391">
        <v>11459947346</v>
      </c>
      <c r="E391">
        <f>VLOOKUP(master[[#This Row],[distinct logIds]],distinctLogId[log_id],1,FALSE)</f>
        <v>11459947346</v>
      </c>
      <c r="F391">
        <f>VLOOKUP(master[[#This Row],[log_id]],distinctLogId[[log_id]:[id]],2,FALSE)</f>
        <v>7086361926</v>
      </c>
      <c r="G391" s="2">
        <f>VLOOKUP(master[[#This Row],[log_id]],distinctLogId[[log_id]:[activity_day]],3,FALSE)</f>
        <v>42481</v>
      </c>
      <c r="H391" s="1">
        <f>WEEKDAY(master[[#This Row],[activity_day]],2)</f>
        <v>4</v>
      </c>
      <c r="I391" s="9" t="str">
        <f>VLOOKUP(master[[#This Row],[log_id]],distinctLogId[[log_id]:[start_day]],5,FALSE)</f>
        <v>Thursday</v>
      </c>
      <c r="J391">
        <f>VLOOKUP(master[[#This Row],[log_id]],distinctLogId[[log_id]:[day_num]],4,FALSE)</f>
        <v>5</v>
      </c>
      <c r="K391">
        <f>VLOOKUP(master[[#This Row],[log_id]],distinctLogId[[log_id]:[hrs_sleep]],10,FALSE)</f>
        <v>7.4666666666666668</v>
      </c>
      <c r="L391" s="8">
        <f>VLOOKUP(master[[#This Row],[log_id]],distinctLogId[[log_id]:[percent_value1]],12,FALSE)</f>
        <v>0.95535714285714279</v>
      </c>
      <c r="M391" s="8">
        <f>VLOOKUP(master[[#This Row],[log_id]],distinctLogId[[log_id]:[percent_value2]],13,FALSE)</f>
        <v>2.9017857142857144E-2</v>
      </c>
      <c r="N391" s="8">
        <f>VLOOKUP(master[[#This Row],[log_id]],distinctLogId[[log_id]:[percent_value3]],14,FALSE)</f>
        <v>7.0000000000000007E-2</v>
      </c>
      <c r="S391" t="b">
        <f>VLOOKUP(F391,distinctIds[[id]:[continuous_tracking]],8,FALSE)</f>
        <v>0</v>
      </c>
    </row>
    <row r="392" spans="1:20" x14ac:dyDescent="0.25">
      <c r="A392">
        <v>11475129406</v>
      </c>
      <c r="D392">
        <v>11475129406</v>
      </c>
      <c r="E392">
        <f>VLOOKUP(master[[#This Row],[distinct logIds]],distinctLogId[log_id],1,FALSE)</f>
        <v>11475129406</v>
      </c>
      <c r="F392">
        <f>VLOOKUP(master[[#This Row],[log_id]],distinctLogId[[log_id]:[id]],2,FALSE)</f>
        <v>7086361926</v>
      </c>
      <c r="G392" s="2">
        <f>VLOOKUP(master[[#This Row],[log_id]],distinctLogId[[log_id]:[activity_day]],3,FALSE)</f>
        <v>42484</v>
      </c>
      <c r="H392" s="1">
        <f>WEEKDAY(master[[#This Row],[activity_day]],2)</f>
        <v>7</v>
      </c>
      <c r="I392" s="9" t="str">
        <f>VLOOKUP(master[[#This Row],[log_id]],distinctLogId[[log_id]:[start_day]],5,FALSE)</f>
        <v>Sunday</v>
      </c>
      <c r="J392">
        <f>VLOOKUP(master[[#This Row],[log_id]],distinctLogId[[log_id]:[day_num]],4,FALSE)</f>
        <v>1</v>
      </c>
      <c r="K392">
        <f>VLOOKUP(master[[#This Row],[log_id]],distinctLogId[[log_id]:[hrs_sleep]],10,FALSE)</f>
        <v>11.733333333333333</v>
      </c>
      <c r="L392" s="8">
        <f>VLOOKUP(master[[#This Row],[log_id]],distinctLogId[[log_id]:[percent_value1]],12,FALSE)</f>
        <v>0.96732954545454541</v>
      </c>
      <c r="M392" s="8">
        <f>VLOOKUP(master[[#This Row],[log_id]],distinctLogId[[log_id]:[percent_value2]],13,FALSE)</f>
        <v>3.2670454545454544E-2</v>
      </c>
      <c r="N392" s="8">
        <f>VLOOKUP(master[[#This Row],[log_id]],distinctLogId[[log_id]:[percent_value3]],14,FALSE)</f>
        <v>0</v>
      </c>
      <c r="S392" t="b">
        <f>VLOOKUP(F392,distinctIds[[id]:[continuous_tracking]],8,FALSE)</f>
        <v>0</v>
      </c>
      <c r="T392">
        <f>COUNTIFS(F:F,master[[#This Row],[id]],master!I:I,master[[#This Row],[start_day]])</f>
        <v>6</v>
      </c>
    </row>
    <row r="393" spans="1:20" x14ac:dyDescent="0.25">
      <c r="A393">
        <v>11481756215</v>
      </c>
      <c r="D393">
        <v>11481756215</v>
      </c>
      <c r="E393">
        <f>VLOOKUP(master[[#This Row],[distinct logIds]],distinctLogId[log_id],1,FALSE)</f>
        <v>11481756215</v>
      </c>
      <c r="F393">
        <f>VLOOKUP(master[[#This Row],[log_id]],distinctLogId[[log_id]:[id]],2,FALSE)</f>
        <v>7086361926</v>
      </c>
      <c r="G393" s="2">
        <f>VLOOKUP(master[[#This Row],[log_id]],distinctLogId[[log_id]:[activity_day]],3,FALSE)</f>
        <v>42484</v>
      </c>
      <c r="H393" s="1">
        <f>WEEKDAY(master[[#This Row],[activity_day]],2)</f>
        <v>7</v>
      </c>
      <c r="I393" s="9" t="str">
        <f>VLOOKUP(master[[#This Row],[log_id]],distinctLogId[[log_id]:[start_day]],5,FALSE)</f>
        <v>Sunday</v>
      </c>
      <c r="J393">
        <f>VLOOKUP(master[[#This Row],[log_id]],distinctLogId[[log_id]:[day_num]],4,FALSE)</f>
        <v>1</v>
      </c>
      <c r="K393">
        <f>VLOOKUP(master[[#This Row],[log_id]],distinctLogId[[log_id]:[hrs_sleep]],10,FALSE)</f>
        <v>7.45</v>
      </c>
      <c r="L393" s="8">
        <f>VLOOKUP(master[[#This Row],[log_id]],distinctLogId[[log_id]:[percent_value1]],12,FALSE)</f>
        <v>0.99776286353467547</v>
      </c>
      <c r="M393" s="8">
        <f>VLOOKUP(master[[#This Row],[log_id]],distinctLogId[[log_id]:[percent_value2]],13,FALSE)</f>
        <v>2.2371364653243847E-3</v>
      </c>
      <c r="N393" s="8">
        <f>VLOOKUP(master[[#This Row],[log_id]],distinctLogId[[log_id]:[percent_value3]],14,FALSE)</f>
        <v>0</v>
      </c>
      <c r="S393" t="b">
        <f>VLOOKUP(F393,distinctIds[[id]:[continuous_tracking]],8,FALSE)</f>
        <v>0</v>
      </c>
    </row>
    <row r="394" spans="1:20" x14ac:dyDescent="0.25">
      <c r="A394">
        <v>11491310648</v>
      </c>
      <c r="D394">
        <v>11491310648</v>
      </c>
      <c r="E394">
        <f>VLOOKUP(master[[#This Row],[distinct logIds]],distinctLogId[log_id],1,FALSE)</f>
        <v>11491310648</v>
      </c>
      <c r="F394">
        <f>VLOOKUP(master[[#This Row],[log_id]],distinctLogId[[log_id]:[id]],2,FALSE)</f>
        <v>7086361926</v>
      </c>
      <c r="G394" s="2">
        <f>VLOOKUP(master[[#This Row],[log_id]],distinctLogId[[log_id]:[activity_day]],3,FALSE)</f>
        <v>42485</v>
      </c>
      <c r="H394" s="1">
        <f>WEEKDAY(master[[#This Row],[activity_day]],2)</f>
        <v>1</v>
      </c>
      <c r="I394" s="9" t="str">
        <f>VLOOKUP(master[[#This Row],[log_id]],distinctLogId[[log_id]:[start_day]],5,FALSE)</f>
        <v>Monday</v>
      </c>
      <c r="J394">
        <f>VLOOKUP(master[[#This Row],[log_id]],distinctLogId[[log_id]:[day_num]],4,FALSE)</f>
        <v>2</v>
      </c>
      <c r="K394">
        <f>VLOOKUP(master[[#This Row],[log_id]],distinctLogId[[log_id]:[hrs_sleep]],10,FALSE)</f>
        <v>8.3333333333333339</v>
      </c>
      <c r="L394" s="8">
        <f>VLOOKUP(master[[#This Row],[log_id]],distinctLogId[[log_id]:[percent_value1]],12,FALSE)</f>
        <v>0.97</v>
      </c>
      <c r="M394" s="8">
        <f>VLOOKUP(master[[#This Row],[log_id]],distinctLogId[[log_id]:[percent_value2]],13,FALSE)</f>
        <v>0.03</v>
      </c>
      <c r="N394" s="8">
        <f>VLOOKUP(master[[#This Row],[log_id]],distinctLogId[[log_id]:[percent_value3]],14,FALSE)</f>
        <v>0</v>
      </c>
      <c r="S394" t="b">
        <f>VLOOKUP(F394,distinctIds[[id]:[continuous_tracking]],8,FALSE)</f>
        <v>0</v>
      </c>
    </row>
    <row r="395" spans="1:20" x14ac:dyDescent="0.25">
      <c r="A395">
        <v>11498140223</v>
      </c>
      <c r="D395">
        <v>11498140223</v>
      </c>
      <c r="E395">
        <f>VLOOKUP(master[[#This Row],[distinct logIds]],distinctLogId[log_id],1,FALSE)</f>
        <v>11498140223</v>
      </c>
      <c r="F395">
        <f>VLOOKUP(master[[#This Row],[log_id]],distinctLogId[[log_id]:[id]],2,FALSE)</f>
        <v>7086361926</v>
      </c>
      <c r="G395" s="2">
        <f>VLOOKUP(master[[#This Row],[log_id]],distinctLogId[[log_id]:[activity_day]],3,FALSE)</f>
        <v>42486</v>
      </c>
      <c r="H395" s="1">
        <f>WEEKDAY(master[[#This Row],[activity_day]],2)</f>
        <v>2</v>
      </c>
      <c r="I395" s="9" t="str">
        <f>VLOOKUP(master[[#This Row],[log_id]],distinctLogId[[log_id]:[start_day]],5,FALSE)</f>
        <v>Tuesday</v>
      </c>
      <c r="J395">
        <f>VLOOKUP(master[[#This Row],[log_id]],distinctLogId[[log_id]:[day_num]],4,FALSE)</f>
        <v>3</v>
      </c>
      <c r="K395">
        <f>VLOOKUP(master[[#This Row],[log_id]],distinctLogId[[log_id]:[hrs_sleep]],10,FALSE)</f>
        <v>7.9833333333333334</v>
      </c>
      <c r="L395" s="8">
        <f>VLOOKUP(master[[#This Row],[log_id]],distinctLogId[[log_id]:[percent_value1]],12,FALSE)</f>
        <v>0.97912317327766174</v>
      </c>
      <c r="M395" s="8">
        <f>VLOOKUP(master[[#This Row],[log_id]],distinctLogId[[log_id]:[percent_value2]],13,FALSE)</f>
        <v>2.0876826722338204E-2</v>
      </c>
      <c r="N395" s="8">
        <f>VLOOKUP(master[[#This Row],[log_id]],distinctLogId[[log_id]:[percent_value3]],14,FALSE)</f>
        <v>0</v>
      </c>
      <c r="S395" t="b">
        <f>VLOOKUP(F395,distinctIds[[id]:[continuous_tracking]],8,FALSE)</f>
        <v>0</v>
      </c>
    </row>
    <row r="396" spans="1:20" x14ac:dyDescent="0.25">
      <c r="A396">
        <v>11506304723</v>
      </c>
      <c r="D396">
        <v>11506304723</v>
      </c>
      <c r="E396">
        <f>VLOOKUP(master[[#This Row],[distinct logIds]],distinctLogId[log_id],1,FALSE)</f>
        <v>11506304723</v>
      </c>
      <c r="F396">
        <f>VLOOKUP(master[[#This Row],[log_id]],distinctLogId[[log_id]:[id]],2,FALSE)</f>
        <v>7086361926</v>
      </c>
      <c r="G396" s="2">
        <f>VLOOKUP(master[[#This Row],[log_id]],distinctLogId[[log_id]:[activity_day]],3,FALSE)</f>
        <v>42488</v>
      </c>
      <c r="H396" s="1">
        <f>WEEKDAY(master[[#This Row],[activity_day]],2)</f>
        <v>4</v>
      </c>
      <c r="I396" s="9" t="str">
        <f>VLOOKUP(master[[#This Row],[log_id]],distinctLogId[[log_id]:[start_day]],5,FALSE)</f>
        <v>Thursday</v>
      </c>
      <c r="J396">
        <f>VLOOKUP(master[[#This Row],[log_id]],distinctLogId[[log_id]:[day_num]],4,FALSE)</f>
        <v>5</v>
      </c>
      <c r="K396">
        <f>VLOOKUP(master[[#This Row],[log_id]],distinctLogId[[log_id]:[hrs_sleep]],10,FALSE)</f>
        <v>6.1166666666666663</v>
      </c>
      <c r="L396" s="8">
        <f>VLOOKUP(master[[#This Row],[log_id]],distinctLogId[[log_id]:[percent_value1]],12,FALSE)</f>
        <v>0.96457765667574924</v>
      </c>
      <c r="M396" s="8">
        <f>VLOOKUP(master[[#This Row],[log_id]],distinctLogId[[log_id]:[percent_value2]],13,FALSE)</f>
        <v>2.4523160762942781E-2</v>
      </c>
      <c r="N396" s="8">
        <f>VLOOKUP(master[[#This Row],[log_id]],distinctLogId[[log_id]:[percent_value3]],14,FALSE)</f>
        <v>0.04</v>
      </c>
      <c r="S396" t="b">
        <f>VLOOKUP(F396,distinctIds[[id]:[continuous_tracking]],8,FALSE)</f>
        <v>0</v>
      </c>
    </row>
    <row r="397" spans="1:20" x14ac:dyDescent="0.25">
      <c r="A397">
        <v>11522703526</v>
      </c>
      <c r="D397">
        <v>11522703526</v>
      </c>
      <c r="E397">
        <f>VLOOKUP(master[[#This Row],[distinct logIds]],distinctLogId[log_id],1,FALSE)</f>
        <v>11522703526</v>
      </c>
      <c r="F397">
        <f>VLOOKUP(master[[#This Row],[log_id]],distinctLogId[[log_id]:[id]],2,FALSE)</f>
        <v>7086361926</v>
      </c>
      <c r="G397" s="2">
        <f>VLOOKUP(master[[#This Row],[log_id]],distinctLogId[[log_id]:[activity_day]],3,FALSE)</f>
        <v>42490</v>
      </c>
      <c r="H397" s="1">
        <f>WEEKDAY(master[[#This Row],[activity_day]],2)</f>
        <v>6</v>
      </c>
      <c r="I397" s="9" t="str">
        <f>VLOOKUP(master[[#This Row],[log_id]],distinctLogId[[log_id]:[start_day]],5,FALSE)</f>
        <v>Saturday</v>
      </c>
      <c r="J397">
        <f>VLOOKUP(master[[#This Row],[log_id]],distinctLogId[[log_id]:[day_num]],4,FALSE)</f>
        <v>7</v>
      </c>
      <c r="K397">
        <f>VLOOKUP(master[[#This Row],[log_id]],distinctLogId[[log_id]:[hrs_sleep]],10,FALSE)</f>
        <v>8.15</v>
      </c>
      <c r="L397" s="8">
        <f>VLOOKUP(master[[#This Row],[log_id]],distinctLogId[[log_id]:[percent_value1]],12,FALSE)</f>
        <v>0.99182004089979547</v>
      </c>
      <c r="M397" s="8">
        <f>VLOOKUP(master[[#This Row],[log_id]],distinctLogId[[log_id]:[percent_value2]],13,FALSE)</f>
        <v>4.0899795501022499E-3</v>
      </c>
      <c r="N397" s="8">
        <f>VLOOKUP(master[[#This Row],[log_id]],distinctLogId[[log_id]:[percent_value3]],14,FALSE)</f>
        <v>0.02</v>
      </c>
      <c r="S397" t="b">
        <f>VLOOKUP(F397,distinctIds[[id]:[continuous_tracking]],8,FALSE)</f>
        <v>0</v>
      </c>
      <c r="T397">
        <f>COUNTIFS(F:F,master[[#This Row],[id]],master!I:I,master[[#This Row],[start_day]])</f>
        <v>2</v>
      </c>
    </row>
    <row r="398" spans="1:20" x14ac:dyDescent="0.25">
      <c r="A398">
        <v>11528444538</v>
      </c>
      <c r="D398">
        <v>11528444538</v>
      </c>
      <c r="E398">
        <f>VLOOKUP(master[[#This Row],[distinct logIds]],distinctLogId[log_id],1,FALSE)</f>
        <v>11528444538</v>
      </c>
      <c r="F398">
        <f>VLOOKUP(master[[#This Row],[log_id]],distinctLogId[[log_id]:[id]],2,FALSE)</f>
        <v>7086361926</v>
      </c>
      <c r="G398" s="2">
        <f>VLOOKUP(master[[#This Row],[log_id]],distinctLogId[[log_id]:[activity_day]],3,FALSE)</f>
        <v>42491</v>
      </c>
      <c r="H398" s="1">
        <f>WEEKDAY(master[[#This Row],[activity_day]],2)</f>
        <v>7</v>
      </c>
      <c r="I398" s="9" t="str">
        <f>VLOOKUP(master[[#This Row],[log_id]],distinctLogId[[log_id]:[start_day]],5,FALSE)</f>
        <v>Sunday</v>
      </c>
      <c r="J398">
        <f>VLOOKUP(master[[#This Row],[log_id]],distinctLogId[[log_id]:[day_num]],4,FALSE)</f>
        <v>1</v>
      </c>
      <c r="K398">
        <f>VLOOKUP(master[[#This Row],[log_id]],distinctLogId[[log_id]:[hrs_sleep]],10,FALSE)</f>
        <v>6.7833333333333332</v>
      </c>
      <c r="L398" s="8">
        <f>VLOOKUP(master[[#This Row],[log_id]],distinctLogId[[log_id]:[percent_value1]],12,FALSE)</f>
        <v>0.95331695331695332</v>
      </c>
      <c r="M398" s="8">
        <f>VLOOKUP(master[[#This Row],[log_id]],distinctLogId[[log_id]:[percent_value2]],13,FALSE)</f>
        <v>2.9484029484029485E-2</v>
      </c>
      <c r="N398" s="8">
        <f>VLOOKUP(master[[#This Row],[log_id]],distinctLogId[[log_id]:[percent_value3]],14,FALSE)</f>
        <v>7.0000000000000007E-2</v>
      </c>
      <c r="S398" t="b">
        <f>VLOOKUP(F398,distinctIds[[id]:[continuous_tracking]],8,FALSE)</f>
        <v>0</v>
      </c>
    </row>
    <row r="399" spans="1:20" x14ac:dyDescent="0.25">
      <c r="A399">
        <v>11536298042</v>
      </c>
      <c r="D399">
        <v>11536298042</v>
      </c>
      <c r="E399">
        <f>VLOOKUP(master[[#This Row],[distinct logIds]],distinctLogId[log_id],1,FALSE)</f>
        <v>11536298042</v>
      </c>
      <c r="F399">
        <f>VLOOKUP(master[[#This Row],[log_id]],distinctLogId[[log_id]:[id]],2,FALSE)</f>
        <v>7086361926</v>
      </c>
      <c r="G399" s="2">
        <f>VLOOKUP(master[[#This Row],[log_id]],distinctLogId[[log_id]:[activity_day]],3,FALSE)</f>
        <v>42491</v>
      </c>
      <c r="H399" s="1">
        <f>WEEKDAY(master[[#This Row],[activity_day]],2)</f>
        <v>7</v>
      </c>
      <c r="I399" s="9" t="str">
        <f>VLOOKUP(master[[#This Row],[log_id]],distinctLogId[[log_id]:[start_day]],5,FALSE)</f>
        <v>Sunday</v>
      </c>
      <c r="J399">
        <f>VLOOKUP(master[[#This Row],[log_id]],distinctLogId[[log_id]:[day_num]],4,FALSE)</f>
        <v>1</v>
      </c>
      <c r="K399">
        <f>VLOOKUP(master[[#This Row],[log_id]],distinctLogId[[log_id]:[hrs_sleep]],10,FALSE)</f>
        <v>7.65</v>
      </c>
      <c r="L399" s="8">
        <f>VLOOKUP(master[[#This Row],[log_id]],distinctLogId[[log_id]:[percent_value1]],12,FALSE)</f>
        <v>0.95860566448801743</v>
      </c>
      <c r="M399" s="8">
        <f>VLOOKUP(master[[#This Row],[log_id]],distinctLogId[[log_id]:[percent_value2]],13,FALSE)</f>
        <v>3.4858387799564274E-2</v>
      </c>
      <c r="N399" s="8">
        <f>VLOOKUP(master[[#This Row],[log_id]],distinctLogId[[log_id]:[percent_value3]],14,FALSE)</f>
        <v>0.03</v>
      </c>
      <c r="S399" t="b">
        <f>VLOOKUP(F399,distinctIds[[id]:[continuous_tracking]],8,FALSE)</f>
        <v>0</v>
      </c>
    </row>
    <row r="400" spans="1:20" x14ac:dyDescent="0.25">
      <c r="A400">
        <v>11545051498</v>
      </c>
      <c r="D400">
        <v>11545051498</v>
      </c>
      <c r="E400">
        <f>VLOOKUP(master[[#This Row],[distinct logIds]],distinctLogId[log_id],1,FALSE)</f>
        <v>11545051498</v>
      </c>
      <c r="F400">
        <f>VLOOKUP(master[[#This Row],[log_id]],distinctLogId[[log_id]:[id]],2,FALSE)</f>
        <v>7086361926</v>
      </c>
      <c r="G400" s="2">
        <f>VLOOKUP(master[[#This Row],[log_id]],distinctLogId[[log_id]:[activity_day]],3,FALSE)</f>
        <v>42492</v>
      </c>
      <c r="H400" s="1">
        <f>WEEKDAY(master[[#This Row],[activity_day]],2)</f>
        <v>1</v>
      </c>
      <c r="I400" s="9" t="str">
        <f>VLOOKUP(master[[#This Row],[log_id]],distinctLogId[[log_id]:[start_day]],5,FALSE)</f>
        <v>Monday</v>
      </c>
      <c r="J400">
        <f>VLOOKUP(master[[#This Row],[log_id]],distinctLogId[[log_id]:[day_num]],4,FALSE)</f>
        <v>2</v>
      </c>
      <c r="K400">
        <f>VLOOKUP(master[[#This Row],[log_id]],distinctLogId[[log_id]:[hrs_sleep]],10,FALSE)</f>
        <v>7.6833333333333336</v>
      </c>
      <c r="L400" s="8">
        <f>VLOOKUP(master[[#This Row],[log_id]],distinctLogId[[log_id]:[percent_value1]],12,FALSE)</f>
        <v>0.98915401301518435</v>
      </c>
      <c r="M400" s="8">
        <f>VLOOKUP(master[[#This Row],[log_id]],distinctLogId[[log_id]:[percent_value2]],13,FALSE)</f>
        <v>1.0845986984815618E-2</v>
      </c>
      <c r="N400" s="8">
        <f>VLOOKUP(master[[#This Row],[log_id]],distinctLogId[[log_id]:[percent_value3]],14,FALSE)</f>
        <v>0</v>
      </c>
      <c r="S400" t="b">
        <f>VLOOKUP(F400,distinctIds[[id]:[continuous_tracking]],8,FALSE)</f>
        <v>0</v>
      </c>
    </row>
    <row r="401" spans="1:20" x14ac:dyDescent="0.25">
      <c r="A401">
        <v>11552208347</v>
      </c>
      <c r="D401">
        <v>11552208347</v>
      </c>
      <c r="E401">
        <f>VLOOKUP(master[[#This Row],[distinct logIds]],distinctLogId[log_id],1,FALSE)</f>
        <v>11552208347</v>
      </c>
      <c r="F401">
        <f>VLOOKUP(master[[#This Row],[log_id]],distinctLogId[[log_id]:[id]],2,FALSE)</f>
        <v>7086361926</v>
      </c>
      <c r="G401" s="2">
        <f>VLOOKUP(master[[#This Row],[log_id]],distinctLogId[[log_id]:[activity_day]],3,FALSE)</f>
        <v>42493</v>
      </c>
      <c r="H401" s="1">
        <f>WEEKDAY(master[[#This Row],[activity_day]],2)</f>
        <v>2</v>
      </c>
      <c r="I401" s="9" t="str">
        <f>VLOOKUP(master[[#This Row],[log_id]],distinctLogId[[log_id]:[start_day]],5,FALSE)</f>
        <v>Tuesday</v>
      </c>
      <c r="J401">
        <f>VLOOKUP(master[[#This Row],[log_id]],distinctLogId[[log_id]:[day_num]],4,FALSE)</f>
        <v>3</v>
      </c>
      <c r="K401">
        <f>VLOOKUP(master[[#This Row],[log_id]],distinctLogId[[log_id]:[hrs_sleep]],10,FALSE)</f>
        <v>7.2666666666666666</v>
      </c>
      <c r="L401" s="8">
        <f>VLOOKUP(master[[#This Row],[log_id]],distinctLogId[[log_id]:[percent_value1]],12,FALSE)</f>
        <v>0.96330275229357787</v>
      </c>
      <c r="M401" s="8">
        <f>VLOOKUP(master[[#This Row],[log_id]],distinctLogId[[log_id]:[percent_value2]],13,FALSE)</f>
        <v>3.669724770642202E-2</v>
      </c>
      <c r="N401" s="8">
        <f>VLOOKUP(master[[#This Row],[log_id]],distinctLogId[[log_id]:[percent_value3]],14,FALSE)</f>
        <v>0</v>
      </c>
      <c r="S401" t="b">
        <f>VLOOKUP(F401,distinctIds[[id]:[continuous_tracking]],8,FALSE)</f>
        <v>0</v>
      </c>
    </row>
    <row r="402" spans="1:20" x14ac:dyDescent="0.25">
      <c r="A402">
        <v>11567152284</v>
      </c>
      <c r="D402">
        <v>11567152284</v>
      </c>
      <c r="E402">
        <f>VLOOKUP(master[[#This Row],[distinct logIds]],distinctLogId[log_id],1,FALSE)</f>
        <v>11567152284</v>
      </c>
      <c r="F402">
        <f>VLOOKUP(master[[#This Row],[log_id]],distinctLogId[[log_id]:[id]],2,FALSE)</f>
        <v>7086361926</v>
      </c>
      <c r="G402" s="2">
        <f>VLOOKUP(master[[#This Row],[log_id]],distinctLogId[[log_id]:[activity_day]],3,FALSE)</f>
        <v>42496</v>
      </c>
      <c r="H402" s="1">
        <f>WEEKDAY(master[[#This Row],[activity_day]],2)</f>
        <v>5</v>
      </c>
      <c r="I402" s="9" t="str">
        <f>VLOOKUP(master[[#This Row],[log_id]],distinctLogId[[log_id]:[start_day]],5,FALSE)</f>
        <v>Friday</v>
      </c>
      <c r="J402">
        <f>VLOOKUP(master[[#This Row],[log_id]],distinctLogId[[log_id]:[day_num]],4,FALSE)</f>
        <v>6</v>
      </c>
      <c r="K402">
        <f>VLOOKUP(master[[#This Row],[log_id]],distinctLogId[[log_id]:[hrs_sleep]],10,FALSE)</f>
        <v>5.55</v>
      </c>
      <c r="L402" s="8">
        <f>VLOOKUP(master[[#This Row],[log_id]],distinctLogId[[log_id]:[percent_value1]],12,FALSE)</f>
        <v>0.96696696696696693</v>
      </c>
      <c r="M402" s="8">
        <f>VLOOKUP(master[[#This Row],[log_id]],distinctLogId[[log_id]:[percent_value2]],13,FALSE)</f>
        <v>3.003003003003003E-2</v>
      </c>
      <c r="N402" s="8">
        <f>VLOOKUP(master[[#This Row],[log_id]],distinctLogId[[log_id]:[percent_value3]],14,FALSE)</f>
        <v>0.01</v>
      </c>
      <c r="S402" t="b">
        <f>VLOOKUP(F402,distinctIds[[id]:[continuous_tracking]],8,FALSE)</f>
        <v>0</v>
      </c>
    </row>
    <row r="403" spans="1:20" x14ac:dyDescent="0.25">
      <c r="A403">
        <v>11574341026</v>
      </c>
      <c r="D403">
        <v>11574341026</v>
      </c>
      <c r="E403">
        <f>VLOOKUP(master[[#This Row],[distinct logIds]],distinctLogId[log_id],1,FALSE)</f>
        <v>11574341026</v>
      </c>
      <c r="F403">
        <f>VLOOKUP(master[[#This Row],[log_id]],distinctLogId[[log_id]:[id]],2,FALSE)</f>
        <v>7086361926</v>
      </c>
      <c r="G403" s="2">
        <f>VLOOKUP(master[[#This Row],[log_id]],distinctLogId[[log_id]:[activity_day]],3,FALSE)</f>
        <v>42497</v>
      </c>
      <c r="H403" s="1">
        <f>WEEKDAY(master[[#This Row],[activity_day]],2)</f>
        <v>6</v>
      </c>
      <c r="I403" s="9" t="str">
        <f>VLOOKUP(master[[#This Row],[log_id]],distinctLogId[[log_id]:[start_day]],5,FALSE)</f>
        <v>Saturday</v>
      </c>
      <c r="J403">
        <f>VLOOKUP(master[[#This Row],[log_id]],distinctLogId[[log_id]:[day_num]],4,FALSE)</f>
        <v>7</v>
      </c>
      <c r="K403">
        <f>VLOOKUP(master[[#This Row],[log_id]],distinctLogId[[log_id]:[hrs_sleep]],10,FALSE)</f>
        <v>9.1333333333333329</v>
      </c>
      <c r="L403" s="8">
        <f>VLOOKUP(master[[#This Row],[log_id]],distinctLogId[[log_id]:[percent_value1]],12,FALSE)</f>
        <v>0.96715328467153283</v>
      </c>
      <c r="M403" s="8">
        <f>VLOOKUP(master[[#This Row],[log_id]],distinctLogId[[log_id]:[percent_value2]],13,FALSE)</f>
        <v>3.1021897810218975E-2</v>
      </c>
      <c r="N403" s="8">
        <f>VLOOKUP(master[[#This Row],[log_id]],distinctLogId[[log_id]:[percent_value3]],14,FALSE)</f>
        <v>0.01</v>
      </c>
      <c r="S403" t="b">
        <f>VLOOKUP(F403,distinctIds[[id]:[continuous_tracking]],8,FALSE)</f>
        <v>0</v>
      </c>
    </row>
    <row r="404" spans="1:20" x14ac:dyDescent="0.25">
      <c r="A404">
        <v>11581172715</v>
      </c>
      <c r="D404">
        <v>11581172715</v>
      </c>
      <c r="E404">
        <f>VLOOKUP(master[[#This Row],[distinct logIds]],distinctLogId[log_id],1,FALSE)</f>
        <v>11581172715</v>
      </c>
      <c r="F404">
        <f>VLOOKUP(master[[#This Row],[log_id]],distinctLogId[[log_id]:[id]],2,FALSE)</f>
        <v>7086361926</v>
      </c>
      <c r="G404" s="2">
        <f>VLOOKUP(master[[#This Row],[log_id]],distinctLogId[[log_id]:[activity_day]],3,FALSE)</f>
        <v>42498</v>
      </c>
      <c r="H404" s="1">
        <f>WEEKDAY(master[[#This Row],[activity_day]],2)</f>
        <v>7</v>
      </c>
      <c r="I404" s="9" t="str">
        <f>VLOOKUP(master[[#This Row],[log_id]],distinctLogId[[log_id]:[start_day]],5,FALSE)</f>
        <v>Sunday</v>
      </c>
      <c r="J404">
        <f>VLOOKUP(master[[#This Row],[log_id]],distinctLogId[[log_id]:[day_num]],4,FALSE)</f>
        <v>1</v>
      </c>
      <c r="K404">
        <f>VLOOKUP(master[[#This Row],[log_id]],distinctLogId[[log_id]:[hrs_sleep]],10,FALSE)</f>
        <v>8.5</v>
      </c>
      <c r="L404" s="8">
        <f>VLOOKUP(master[[#This Row],[log_id]],distinctLogId[[log_id]:[percent_value1]],12,FALSE)</f>
        <v>0.94313725490196076</v>
      </c>
      <c r="M404" s="8">
        <f>VLOOKUP(master[[#This Row],[log_id]],distinctLogId[[log_id]:[percent_value2]],13,FALSE)</f>
        <v>3.9215686274509803E-2</v>
      </c>
      <c r="N404" s="8">
        <f>VLOOKUP(master[[#This Row],[log_id]],distinctLogId[[log_id]:[percent_value3]],14,FALSE)</f>
        <v>0.09</v>
      </c>
      <c r="S404" t="b">
        <f>VLOOKUP(F404,distinctIds[[id]:[continuous_tracking]],8,FALSE)</f>
        <v>0</v>
      </c>
    </row>
    <row r="405" spans="1:20" x14ac:dyDescent="0.25">
      <c r="A405">
        <v>11588926929</v>
      </c>
      <c r="D405">
        <v>11588926929</v>
      </c>
      <c r="E405">
        <f>VLOOKUP(master[[#This Row],[distinct logIds]],distinctLogId[log_id],1,FALSE)</f>
        <v>11588926929</v>
      </c>
      <c r="F405">
        <f>VLOOKUP(master[[#This Row],[log_id]],distinctLogId[[log_id]:[id]],2,FALSE)</f>
        <v>7086361926</v>
      </c>
      <c r="G405" s="2">
        <f>VLOOKUP(master[[#This Row],[log_id]],distinctLogId[[log_id]:[activity_day]],3,FALSE)</f>
        <v>42498</v>
      </c>
      <c r="H405" s="1">
        <f>WEEKDAY(master[[#This Row],[activity_day]],2)</f>
        <v>7</v>
      </c>
      <c r="I405" s="9" t="str">
        <f>VLOOKUP(master[[#This Row],[log_id]],distinctLogId[[log_id]:[start_day]],5,FALSE)</f>
        <v>Sunday</v>
      </c>
      <c r="J405">
        <f>VLOOKUP(master[[#This Row],[log_id]],distinctLogId[[log_id]:[day_num]],4,FALSE)</f>
        <v>1</v>
      </c>
      <c r="K405">
        <f>VLOOKUP(master[[#This Row],[log_id]],distinctLogId[[log_id]:[hrs_sleep]],10,FALSE)</f>
        <v>7.3</v>
      </c>
      <c r="L405" s="8">
        <f>VLOOKUP(master[[#This Row],[log_id]],distinctLogId[[log_id]:[percent_value1]],12,FALSE)</f>
        <v>0.97488584474885842</v>
      </c>
      <c r="M405" s="8">
        <f>VLOOKUP(master[[#This Row],[log_id]],distinctLogId[[log_id]:[percent_value2]],13,FALSE)</f>
        <v>2.5114155251141551E-2</v>
      </c>
      <c r="N405" s="8">
        <f>VLOOKUP(master[[#This Row],[log_id]],distinctLogId[[log_id]:[percent_value3]],14,FALSE)</f>
        <v>0</v>
      </c>
      <c r="S405" t="b">
        <f>VLOOKUP(F405,distinctIds[[id]:[continuous_tracking]],8,FALSE)</f>
        <v>0</v>
      </c>
    </row>
    <row r="406" spans="1:20" x14ac:dyDescent="0.25">
      <c r="A406">
        <v>11607696585</v>
      </c>
      <c r="D406">
        <v>11607696585</v>
      </c>
      <c r="E406">
        <f>VLOOKUP(master[[#This Row],[distinct logIds]],distinctLogId[log_id],1,FALSE)</f>
        <v>11607696585</v>
      </c>
      <c r="F406">
        <f>VLOOKUP(master[[#This Row],[log_id]],distinctLogId[[log_id]:[id]],2,FALSE)</f>
        <v>7086361926</v>
      </c>
      <c r="G406" s="2">
        <f>VLOOKUP(master[[#This Row],[log_id]],distinctLogId[[log_id]:[activity_day]],3,FALSE)</f>
        <v>42500</v>
      </c>
      <c r="H406" s="1">
        <f>WEEKDAY(master[[#This Row],[activity_day]],2)</f>
        <v>2</v>
      </c>
      <c r="I406" s="9" t="str">
        <f>VLOOKUP(master[[#This Row],[log_id]],distinctLogId[[log_id]:[start_day]],5,FALSE)</f>
        <v>Tuesday</v>
      </c>
      <c r="J406">
        <f>VLOOKUP(master[[#This Row],[log_id]],distinctLogId[[log_id]:[day_num]],4,FALSE)</f>
        <v>3</v>
      </c>
      <c r="K406">
        <f>VLOOKUP(master[[#This Row],[log_id]],distinctLogId[[log_id]:[hrs_sleep]],10,FALSE)</f>
        <v>7.7166666666666668</v>
      </c>
      <c r="L406" s="8">
        <f>VLOOKUP(master[[#This Row],[log_id]],distinctLogId[[log_id]:[percent_value1]],12,FALSE)</f>
        <v>0.97408207343412523</v>
      </c>
      <c r="M406" s="8">
        <f>VLOOKUP(master[[#This Row],[log_id]],distinctLogId[[log_id]:[percent_value2]],13,FALSE)</f>
        <v>2.3758099352051837E-2</v>
      </c>
      <c r="N406" s="8">
        <f>VLOOKUP(master[[#This Row],[log_id]],distinctLogId[[log_id]:[percent_value3]],14,FALSE)</f>
        <v>0.01</v>
      </c>
      <c r="S406" t="b">
        <f>VLOOKUP(F406,distinctIds[[id]:[continuous_tracking]],8,FALSE)</f>
        <v>0</v>
      </c>
    </row>
    <row r="407" spans="1:20" x14ac:dyDescent="0.25">
      <c r="A407">
        <v>11615720066</v>
      </c>
      <c r="D407">
        <v>11615720066</v>
      </c>
      <c r="E407">
        <f>VLOOKUP(master[[#This Row],[distinct logIds]],distinctLogId[log_id],1,FALSE)</f>
        <v>11615720066</v>
      </c>
      <c r="F407">
        <f>VLOOKUP(master[[#This Row],[log_id]],distinctLogId[[log_id]:[id]],2,FALSE)</f>
        <v>7086361926</v>
      </c>
      <c r="G407" s="2">
        <f>VLOOKUP(master[[#This Row],[log_id]],distinctLogId[[log_id]:[activity_day]],3,FALSE)</f>
        <v>42501</v>
      </c>
      <c r="H407" s="1">
        <f>WEEKDAY(master[[#This Row],[activity_day]],2)</f>
        <v>3</v>
      </c>
      <c r="I407" s="9" t="str">
        <f>VLOOKUP(master[[#This Row],[log_id]],distinctLogId[[log_id]:[start_day]],5,FALSE)</f>
        <v>Wednesday</v>
      </c>
      <c r="J407">
        <f>VLOOKUP(master[[#This Row],[log_id]],distinctLogId[[log_id]:[day_num]],4,FALSE)</f>
        <v>4</v>
      </c>
      <c r="K407">
        <f>VLOOKUP(master[[#This Row],[log_id]],distinctLogId[[log_id]:[hrs_sleep]],10,FALSE)</f>
        <v>7.6166666666666663</v>
      </c>
      <c r="L407" s="8">
        <f>VLOOKUP(master[[#This Row],[log_id]],distinctLogId[[log_id]:[percent_value1]],12,FALSE)</f>
        <v>0.97155361050328226</v>
      </c>
      <c r="M407" s="8">
        <f>VLOOKUP(master[[#This Row],[log_id]],distinctLogId[[log_id]:[percent_value2]],13,FALSE)</f>
        <v>2.8446389496717725E-2</v>
      </c>
      <c r="N407" s="8">
        <f>VLOOKUP(master[[#This Row],[log_id]],distinctLogId[[log_id]:[percent_value3]],14,FALSE)</f>
        <v>0</v>
      </c>
      <c r="S407" t="b">
        <f>VLOOKUP(F407,distinctIds[[id]:[continuous_tracking]],8,FALSE)</f>
        <v>0</v>
      </c>
    </row>
    <row r="408" spans="1:20" x14ac:dyDescent="0.25">
      <c r="A408">
        <v>11444501949</v>
      </c>
      <c r="D408">
        <v>11444501949</v>
      </c>
      <c r="E408">
        <f>VLOOKUP(master[[#This Row],[distinct logIds]],distinctLogId[log_id],1,FALSE)</f>
        <v>11444501949</v>
      </c>
      <c r="F408">
        <f>VLOOKUP(master[[#This Row],[log_id]],distinctLogId[[log_id]:[id]],2,FALSE)</f>
        <v>8053475328</v>
      </c>
      <c r="G408" s="2">
        <f>VLOOKUP(master[[#This Row],[log_id]],distinctLogId[[log_id]:[activity_day]],3,FALSE)</f>
        <v>42480</v>
      </c>
      <c r="H408" s="1">
        <f>WEEKDAY(master[[#This Row],[activity_day]],2)</f>
        <v>3</v>
      </c>
      <c r="I408" s="9" t="str">
        <f>VLOOKUP(master[[#This Row],[log_id]],distinctLogId[[log_id]:[start_day]],5,FALSE)</f>
        <v>Wednesday</v>
      </c>
      <c r="J408">
        <f>VLOOKUP(master[[#This Row],[log_id]],distinctLogId[[log_id]:[day_num]],4,FALSE)</f>
        <v>4</v>
      </c>
      <c r="K408">
        <f>VLOOKUP(master[[#This Row],[log_id]],distinctLogId[[log_id]:[hrs_sleep]],10,FALSE)</f>
        <v>8.2166666666666668</v>
      </c>
      <c r="L408" s="8">
        <f>VLOOKUP(master[[#This Row],[log_id]],distinctLogId[[log_id]:[percent_value1]],12,FALSE)</f>
        <v>0.98580121703853951</v>
      </c>
      <c r="M408" s="8">
        <f>VLOOKUP(master[[#This Row],[log_id]],distinctLogId[[log_id]:[percent_value2]],13,FALSE)</f>
        <v>8.1135902636916835E-3</v>
      </c>
      <c r="N408" s="8">
        <f>VLOOKUP(master[[#This Row],[log_id]],distinctLogId[[log_id]:[percent_value3]],14,FALSE)</f>
        <v>0.03</v>
      </c>
      <c r="O408">
        <f>VLOOKUP(F408,distinctIds[[id]:[range_trackingDays]],4,FALSE)</f>
        <v>18</v>
      </c>
      <c r="P408">
        <f>COUNTIFS(master[id],master[[#This Row],[id]],master[new_day_num],"&lt;6")</f>
        <v>1</v>
      </c>
      <c r="Q408">
        <f>COUNTIFS(master[id],master[[#This Row],[id]],master[new_day_num],"&gt;5")</f>
        <v>2</v>
      </c>
      <c r="R408">
        <f>COUNTIF(master[id],master[[#This Row],[id]])</f>
        <v>3</v>
      </c>
      <c r="S408" t="b">
        <f>VLOOKUP(F408,distinctIds[[id]:[continuous_tracking]],8,FALSE)</f>
        <v>0</v>
      </c>
      <c r="T408">
        <f>COUNTIFS(F:F,master[[#This Row],[id]],master!I:I,master[[#This Row],[start_day]])</f>
        <v>1</v>
      </c>
    </row>
    <row r="409" spans="1:20" x14ac:dyDescent="0.25">
      <c r="A409">
        <v>11467486051</v>
      </c>
      <c r="D409">
        <v>11467486051</v>
      </c>
      <c r="E409">
        <f>VLOOKUP(master[[#This Row],[distinct logIds]],distinctLogId[log_id],1,FALSE)</f>
        <v>11467486051</v>
      </c>
      <c r="F409">
        <f>VLOOKUP(master[[#This Row],[log_id]],distinctLogId[[log_id]:[id]],2,FALSE)</f>
        <v>8053475328</v>
      </c>
      <c r="G409" s="2">
        <f>VLOOKUP(master[[#This Row],[log_id]],distinctLogId[[log_id]:[activity_day]],3,FALSE)</f>
        <v>42483</v>
      </c>
      <c r="H409" s="1">
        <f>WEEKDAY(master[[#This Row],[activity_day]],2)</f>
        <v>6</v>
      </c>
      <c r="I409" s="9" t="str">
        <f>VLOOKUP(master[[#This Row],[log_id]],distinctLogId[[log_id]:[start_day]],5,FALSE)</f>
        <v>Saturday</v>
      </c>
      <c r="J409">
        <f>VLOOKUP(master[[#This Row],[log_id]],distinctLogId[[log_id]:[day_num]],4,FALSE)</f>
        <v>7</v>
      </c>
      <c r="K409">
        <f>VLOOKUP(master[[#This Row],[log_id]],distinctLogId[[log_id]:[hrs_sleep]],10,FALSE)</f>
        <v>5.6166666666666663</v>
      </c>
      <c r="L409" s="8">
        <f>VLOOKUP(master[[#This Row],[log_id]],distinctLogId[[log_id]:[percent_value1]],12,FALSE)</f>
        <v>0.98219584569732943</v>
      </c>
      <c r="M409" s="8">
        <f>VLOOKUP(master[[#This Row],[log_id]],distinctLogId[[log_id]:[percent_value2]],13,FALSE)</f>
        <v>2.967359050445104E-3</v>
      </c>
      <c r="N409" s="8">
        <f>VLOOKUP(master[[#This Row],[log_id]],distinctLogId[[log_id]:[percent_value3]],14,FALSE)</f>
        <v>0.05</v>
      </c>
      <c r="S409" t="b">
        <f>VLOOKUP(F409,distinctIds[[id]:[continuous_tracking]],8,FALSE)</f>
        <v>0</v>
      </c>
      <c r="T409">
        <f>COUNTIFS(F:F,master[[#This Row],[id]],master!I:I,master[[#This Row],[start_day]])</f>
        <v>2</v>
      </c>
    </row>
    <row r="410" spans="1:20" x14ac:dyDescent="0.25">
      <c r="A410">
        <v>11576391252</v>
      </c>
      <c r="D410">
        <v>11576391252</v>
      </c>
      <c r="E410">
        <f>VLOOKUP(master[[#This Row],[distinct logIds]],distinctLogId[log_id],1,FALSE)</f>
        <v>11576391252</v>
      </c>
      <c r="F410">
        <f>VLOOKUP(master[[#This Row],[log_id]],distinctLogId[[log_id]:[id]],2,FALSE)</f>
        <v>8053475328</v>
      </c>
      <c r="G410" s="2">
        <f>VLOOKUP(master[[#This Row],[log_id]],distinctLogId[[log_id]:[activity_day]],3,FALSE)</f>
        <v>42497</v>
      </c>
      <c r="H410" s="1">
        <f>WEEKDAY(master[[#This Row],[activity_day]],2)</f>
        <v>6</v>
      </c>
      <c r="I410" s="9" t="str">
        <f>VLOOKUP(master[[#This Row],[log_id]],distinctLogId[[log_id]:[start_day]],5,FALSE)</f>
        <v>Saturday</v>
      </c>
      <c r="J410">
        <f>VLOOKUP(master[[#This Row],[log_id]],distinctLogId[[log_id]:[day_num]],4,FALSE)</f>
        <v>7</v>
      </c>
      <c r="K410">
        <f>VLOOKUP(master[[#This Row],[log_id]],distinctLogId[[log_id]:[hrs_sleep]],10,FALSE)</f>
        <v>1.25</v>
      </c>
      <c r="L410" s="8">
        <f>VLOOKUP(master[[#This Row],[log_id]],distinctLogId[[log_id]:[percent_value1]],12,FALSE)</f>
        <v>0.98666666666666669</v>
      </c>
      <c r="M410" s="8">
        <f>VLOOKUP(master[[#This Row],[log_id]],distinctLogId[[log_id]:[percent_value2]],13,FALSE)</f>
        <v>0</v>
      </c>
      <c r="N410" s="8">
        <f>VLOOKUP(master[[#This Row],[log_id]],distinctLogId[[log_id]:[percent_value3]],14,FALSE)</f>
        <v>0.01</v>
      </c>
      <c r="S410" t="b">
        <f>VLOOKUP(F410,distinctIds[[id]:[continuous_tracking]],8,FALSE)</f>
        <v>0</v>
      </c>
    </row>
    <row r="411" spans="1:20" x14ac:dyDescent="0.25">
      <c r="A411">
        <v>11373088895</v>
      </c>
      <c r="D411">
        <v>11373088895</v>
      </c>
      <c r="E411">
        <f>VLOOKUP(master[[#This Row],[distinct logIds]],distinctLogId[log_id],1,FALSE)</f>
        <v>11373088895</v>
      </c>
      <c r="F411">
        <f>VLOOKUP(master[[#This Row],[log_id]],distinctLogId[[log_id]:[id]],2,FALSE)</f>
        <v>8378563200</v>
      </c>
      <c r="G411" s="2">
        <f>VLOOKUP(master[[#This Row],[log_id]],distinctLogId[[log_id]:[activity_day]],3,FALSE)</f>
        <v>42471</v>
      </c>
      <c r="H411" s="1">
        <f>WEEKDAY(master[[#This Row],[activity_day]],2)</f>
        <v>1</v>
      </c>
      <c r="I411" s="9" t="str">
        <f>VLOOKUP(master[[#This Row],[log_id]],distinctLogId[[log_id]:[start_day]],5,FALSE)</f>
        <v>Monday</v>
      </c>
      <c r="J411">
        <f>VLOOKUP(master[[#This Row],[log_id]],distinctLogId[[log_id]:[day_num]],4,FALSE)</f>
        <v>2</v>
      </c>
      <c r="K411">
        <f>VLOOKUP(master[[#This Row],[log_id]],distinctLogId[[log_id]:[hrs_sleep]],10,FALSE)</f>
        <v>5.9333333333333336</v>
      </c>
      <c r="L411" s="8">
        <f>VLOOKUP(master[[#This Row],[log_id]],distinctLogId[[log_id]:[percent_value1]],12,FALSE)</f>
        <v>0.949438202247191</v>
      </c>
      <c r="M411" s="8">
        <f>VLOOKUP(master[[#This Row],[log_id]],distinctLogId[[log_id]:[percent_value2]],13,FALSE)</f>
        <v>4.49438202247191E-2</v>
      </c>
      <c r="N411" s="8">
        <f>VLOOKUP(master[[#This Row],[log_id]],distinctLogId[[log_id]:[percent_value3]],14,FALSE)</f>
        <v>0.02</v>
      </c>
      <c r="O411">
        <f>VLOOKUP(F411,distinctIds[[id]:[range_trackingDays]],4,FALSE)</f>
        <v>31</v>
      </c>
      <c r="P411">
        <f>COUNTIFS(master[id],master[[#This Row],[id]],master[new_day_num],"&lt;6")</f>
        <v>24</v>
      </c>
      <c r="Q411">
        <f>COUNTIFS(master[id],master[[#This Row],[id]],master[new_day_num],"&gt;5")</f>
        <v>11</v>
      </c>
      <c r="R411">
        <f>COUNTIF(master[id],master[[#This Row],[id]])</f>
        <v>35</v>
      </c>
      <c r="S411" t="b">
        <f>VLOOKUP(F411,distinctIds[[id]:[continuous_tracking]],8,FALSE)</f>
        <v>1</v>
      </c>
      <c r="T411">
        <f>COUNTIFS(F:F,master[[#This Row],[id]],master!I:I,master[[#This Row],[start_day]])</f>
        <v>5</v>
      </c>
    </row>
    <row r="412" spans="1:20" x14ac:dyDescent="0.25">
      <c r="A412">
        <v>11382763276</v>
      </c>
      <c r="D412">
        <v>11382763276</v>
      </c>
      <c r="E412">
        <f>VLOOKUP(master[[#This Row],[distinct logIds]],distinctLogId[log_id],1,FALSE)</f>
        <v>11382763276</v>
      </c>
      <c r="F412">
        <f>VLOOKUP(master[[#This Row],[log_id]],distinctLogId[[log_id]:[id]],2,FALSE)</f>
        <v>8378563200</v>
      </c>
      <c r="G412" s="2">
        <f>VLOOKUP(master[[#This Row],[log_id]],distinctLogId[[log_id]:[activity_day]],3,FALSE)</f>
        <v>42472</v>
      </c>
      <c r="H412" s="1">
        <f>WEEKDAY(master[[#This Row],[activity_day]],2)</f>
        <v>2</v>
      </c>
      <c r="I412" s="9" t="str">
        <f>VLOOKUP(master[[#This Row],[log_id]],distinctLogId[[log_id]:[start_day]],5,FALSE)</f>
        <v>Tuesday</v>
      </c>
      <c r="J412">
        <f>VLOOKUP(master[[#This Row],[log_id]],distinctLogId[[log_id]:[day_num]],4,FALSE)</f>
        <v>3</v>
      </c>
      <c r="K412">
        <f>VLOOKUP(master[[#This Row],[log_id]],distinctLogId[[log_id]:[hrs_sleep]],10,FALSE)</f>
        <v>6.25</v>
      </c>
      <c r="L412" s="8">
        <f>VLOOKUP(master[[#This Row],[log_id]],distinctLogId[[log_id]:[percent_value1]],12,FALSE)</f>
        <v>0.90933333333333333</v>
      </c>
      <c r="M412" s="8">
        <f>VLOOKUP(master[[#This Row],[log_id]],distinctLogId[[log_id]:[percent_value2]],13,FALSE)</f>
        <v>9.0666666666666673E-2</v>
      </c>
      <c r="N412" s="8">
        <f>VLOOKUP(master[[#This Row],[log_id]],distinctLogId[[log_id]:[percent_value3]],14,FALSE)</f>
        <v>0</v>
      </c>
      <c r="S412" t="b">
        <f>VLOOKUP(F412,distinctIds[[id]:[continuous_tracking]],8,FALSE)</f>
        <v>1</v>
      </c>
      <c r="T412">
        <f>COUNTIFS(F:F,master[[#This Row],[id]],master!I:I,master[[#This Row],[start_day]])</f>
        <v>5</v>
      </c>
    </row>
    <row r="413" spans="1:20" x14ac:dyDescent="0.25">
      <c r="A413">
        <v>11382763277</v>
      </c>
      <c r="D413">
        <v>11382763277</v>
      </c>
      <c r="E413">
        <f>VLOOKUP(master[[#This Row],[distinct logIds]],distinctLogId[log_id],1,FALSE)</f>
        <v>11382763277</v>
      </c>
      <c r="F413">
        <f>VLOOKUP(master[[#This Row],[log_id]],distinctLogId[[log_id]:[id]],2,FALSE)</f>
        <v>8378563200</v>
      </c>
      <c r="G413" s="2">
        <f>VLOOKUP(master[[#This Row],[log_id]],distinctLogId[[log_id]:[activity_day]],3,FALSE)</f>
        <v>42473</v>
      </c>
      <c r="H413" s="1">
        <f>WEEKDAY(master[[#This Row],[activity_day]],2)</f>
        <v>3</v>
      </c>
      <c r="I413" s="9" t="str">
        <f>VLOOKUP(master[[#This Row],[log_id]],distinctLogId[[log_id]:[start_day]],5,FALSE)</f>
        <v>Wednesday</v>
      </c>
      <c r="J413">
        <f>VLOOKUP(master[[#This Row],[log_id]],distinctLogId[[log_id]:[day_num]],4,FALSE)</f>
        <v>4</v>
      </c>
      <c r="K413">
        <f>VLOOKUP(master[[#This Row],[log_id]],distinctLogId[[log_id]:[hrs_sleep]],10,FALSE)</f>
        <v>1.8666666666666667</v>
      </c>
      <c r="L413" s="8">
        <f>VLOOKUP(master[[#This Row],[log_id]],distinctLogId[[log_id]:[percent_value1]],12,FALSE)</f>
        <v>0.9464285714285714</v>
      </c>
      <c r="M413" s="8">
        <f>VLOOKUP(master[[#This Row],[log_id]],distinctLogId[[log_id]:[percent_value2]],13,FALSE)</f>
        <v>1.7857142857142856E-2</v>
      </c>
      <c r="N413" s="8">
        <f>VLOOKUP(master[[#This Row],[log_id]],distinctLogId[[log_id]:[percent_value3]],14,FALSE)</f>
        <v>0.04</v>
      </c>
      <c r="S413" t="b">
        <f>VLOOKUP(F413,distinctIds[[id]:[continuous_tracking]],8,FALSE)</f>
        <v>1</v>
      </c>
      <c r="T413">
        <f>COUNTIFS(F:F,master[[#This Row],[id]],master!I:I,master[[#This Row],[start_day]])</f>
        <v>6</v>
      </c>
    </row>
    <row r="414" spans="1:20" x14ac:dyDescent="0.25">
      <c r="A414">
        <v>11391590098</v>
      </c>
      <c r="D414">
        <v>11391590098</v>
      </c>
      <c r="E414">
        <f>VLOOKUP(master[[#This Row],[distinct logIds]],distinctLogId[log_id],1,FALSE)</f>
        <v>11391590098</v>
      </c>
      <c r="F414">
        <f>VLOOKUP(master[[#This Row],[log_id]],distinctLogId[[log_id]:[id]],2,FALSE)</f>
        <v>8378563200</v>
      </c>
      <c r="G414" s="2">
        <f>VLOOKUP(master[[#This Row],[log_id]],distinctLogId[[log_id]:[activity_day]],3,FALSE)</f>
        <v>42473</v>
      </c>
      <c r="H414" s="1">
        <f>WEEKDAY(master[[#This Row],[activity_day]],2)</f>
        <v>3</v>
      </c>
      <c r="I414" s="9" t="str">
        <f>VLOOKUP(master[[#This Row],[log_id]],distinctLogId[[log_id]:[start_day]],5,FALSE)</f>
        <v>Wednesday</v>
      </c>
      <c r="J414">
        <f>VLOOKUP(master[[#This Row],[log_id]],distinctLogId[[log_id]:[day_num]],4,FALSE)</f>
        <v>4</v>
      </c>
      <c r="K414">
        <f>VLOOKUP(master[[#This Row],[log_id]],distinctLogId[[log_id]:[hrs_sleep]],10,FALSE)</f>
        <v>7.583333333333333</v>
      </c>
      <c r="L414" s="8">
        <f>VLOOKUP(master[[#This Row],[log_id]],distinctLogId[[log_id]:[percent_value1]],12,FALSE)</f>
        <v>0.93186813186813189</v>
      </c>
      <c r="M414" s="8">
        <f>VLOOKUP(master[[#This Row],[log_id]],distinctLogId[[log_id]:[percent_value2]],13,FALSE)</f>
        <v>6.1538461538461542E-2</v>
      </c>
      <c r="N414" s="8">
        <f>VLOOKUP(master[[#This Row],[log_id]],distinctLogId[[log_id]:[percent_value3]],14,FALSE)</f>
        <v>0.03</v>
      </c>
      <c r="S414" t="b">
        <f>VLOOKUP(F414,distinctIds[[id]:[continuous_tracking]],8,FALSE)</f>
        <v>1</v>
      </c>
    </row>
    <row r="415" spans="1:20" x14ac:dyDescent="0.25">
      <c r="A415">
        <v>11400023617</v>
      </c>
      <c r="D415">
        <v>11400023617</v>
      </c>
      <c r="E415">
        <f>VLOOKUP(master[[#This Row],[distinct logIds]],distinctLogId[log_id],1,FALSE)</f>
        <v>11400023617</v>
      </c>
      <c r="F415">
        <f>VLOOKUP(master[[#This Row],[log_id]],distinctLogId[[log_id]:[id]],2,FALSE)</f>
        <v>8378563200</v>
      </c>
      <c r="G415" s="2">
        <f>VLOOKUP(master[[#This Row],[log_id]],distinctLogId[[log_id]:[activity_day]],3,FALSE)</f>
        <v>42474</v>
      </c>
      <c r="H415" s="1">
        <f>WEEKDAY(master[[#This Row],[activity_day]],2)</f>
        <v>4</v>
      </c>
      <c r="I415" s="9" t="str">
        <f>VLOOKUP(master[[#This Row],[log_id]],distinctLogId[[log_id]:[start_day]],5,FALSE)</f>
        <v>Thursday</v>
      </c>
      <c r="J415">
        <f>VLOOKUP(master[[#This Row],[log_id]],distinctLogId[[log_id]:[day_num]],4,FALSE)</f>
        <v>5</v>
      </c>
      <c r="K415">
        <f>VLOOKUP(master[[#This Row],[log_id]],distinctLogId[[log_id]:[hrs_sleep]],10,FALSE)</f>
        <v>8.8833333333333329</v>
      </c>
      <c r="L415" s="8">
        <f>VLOOKUP(master[[#This Row],[log_id]],distinctLogId[[log_id]:[percent_value1]],12,FALSE)</f>
        <v>0.96247654784240155</v>
      </c>
      <c r="M415" s="8">
        <f>VLOOKUP(master[[#This Row],[log_id]],distinctLogId[[log_id]:[percent_value2]],13,FALSE)</f>
        <v>2.8142589118198873E-2</v>
      </c>
      <c r="N415" s="8">
        <f>VLOOKUP(master[[#This Row],[log_id]],distinctLogId[[log_id]:[percent_value3]],14,FALSE)</f>
        <v>0.05</v>
      </c>
      <c r="S415" t="b">
        <f>VLOOKUP(F415,distinctIds[[id]:[continuous_tracking]],8,FALSE)</f>
        <v>1</v>
      </c>
      <c r="T415">
        <f>COUNTIFS(F:F,master[[#This Row],[id]],master!I:I,master[[#This Row],[start_day]])</f>
        <v>4</v>
      </c>
    </row>
    <row r="416" spans="1:20" x14ac:dyDescent="0.25">
      <c r="A416">
        <v>11409127461</v>
      </c>
      <c r="D416">
        <v>11409127461</v>
      </c>
      <c r="E416">
        <f>VLOOKUP(master[[#This Row],[distinct logIds]],distinctLogId[log_id],1,FALSE)</f>
        <v>11409127461</v>
      </c>
      <c r="F416">
        <f>VLOOKUP(master[[#This Row],[log_id]],distinctLogId[[log_id]:[id]],2,FALSE)</f>
        <v>8378563200</v>
      </c>
      <c r="G416" s="2">
        <f>VLOOKUP(master[[#This Row],[log_id]],distinctLogId[[log_id]:[activity_day]],3,FALSE)</f>
        <v>42475</v>
      </c>
      <c r="H416" s="1">
        <f>WEEKDAY(master[[#This Row],[activity_day]],2)</f>
        <v>5</v>
      </c>
      <c r="I416" s="9" t="str">
        <f>VLOOKUP(master[[#This Row],[log_id]],distinctLogId[[log_id]:[start_day]],5,FALSE)</f>
        <v>Friday</v>
      </c>
      <c r="J416">
        <f>VLOOKUP(master[[#This Row],[log_id]],distinctLogId[[log_id]:[day_num]],4,FALSE)</f>
        <v>6</v>
      </c>
      <c r="K416">
        <f>VLOOKUP(master[[#This Row],[log_id]],distinctLogId[[log_id]:[hrs_sleep]],10,FALSE)</f>
        <v>9.1833333333333336</v>
      </c>
      <c r="L416" s="8">
        <f>VLOOKUP(master[[#This Row],[log_id]],distinctLogId[[log_id]:[percent_value1]],12,FALSE)</f>
        <v>0.89655172413793105</v>
      </c>
      <c r="M416" s="8">
        <f>VLOOKUP(master[[#This Row],[log_id]],distinctLogId[[log_id]:[percent_value2]],13,FALSE)</f>
        <v>9.2558983666061689E-2</v>
      </c>
      <c r="N416" s="8">
        <f>VLOOKUP(master[[#This Row],[log_id]],distinctLogId[[log_id]:[percent_value3]],14,FALSE)</f>
        <v>0.06</v>
      </c>
      <c r="S416" t="b">
        <f>VLOOKUP(F416,distinctIds[[id]:[continuous_tracking]],8,FALSE)</f>
        <v>1</v>
      </c>
      <c r="T416">
        <f>COUNTIFS(F:F,master[[#This Row],[id]],master!I:I,master[[#This Row],[start_day]])</f>
        <v>4</v>
      </c>
    </row>
    <row r="417" spans="1:20" x14ac:dyDescent="0.25">
      <c r="A417">
        <v>11414152053</v>
      </c>
      <c r="D417">
        <v>11414152053</v>
      </c>
      <c r="E417">
        <f>VLOOKUP(master[[#This Row],[distinct logIds]],distinctLogId[log_id],1,FALSE)</f>
        <v>11414152053</v>
      </c>
      <c r="F417">
        <f>VLOOKUP(master[[#This Row],[log_id]],distinctLogId[[log_id]:[id]],2,FALSE)</f>
        <v>8378563200</v>
      </c>
      <c r="G417" s="2">
        <f>VLOOKUP(master[[#This Row],[log_id]],distinctLogId[[log_id]:[activity_day]],3,FALSE)</f>
        <v>42476</v>
      </c>
      <c r="H417" s="1">
        <f>WEEKDAY(master[[#This Row],[activity_day]],2)</f>
        <v>6</v>
      </c>
      <c r="I417" s="9" t="str">
        <f>VLOOKUP(master[[#This Row],[log_id]],distinctLogId[[log_id]:[start_day]],5,FALSE)</f>
        <v>Saturday</v>
      </c>
      <c r="J417">
        <f>VLOOKUP(master[[#This Row],[log_id]],distinctLogId[[log_id]:[day_num]],4,FALSE)</f>
        <v>7</v>
      </c>
      <c r="K417">
        <f>VLOOKUP(master[[#This Row],[log_id]],distinctLogId[[log_id]:[hrs_sleep]],10,FALSE)</f>
        <v>2.2999999999999998</v>
      </c>
      <c r="L417" s="8">
        <f>VLOOKUP(master[[#This Row],[log_id]],distinctLogId[[log_id]:[percent_value1]],12,FALSE)</f>
        <v>0.84782608695652173</v>
      </c>
      <c r="M417" s="8">
        <f>VLOOKUP(master[[#This Row],[log_id]],distinctLogId[[log_id]:[percent_value2]],13,FALSE)</f>
        <v>0.13043478260869565</v>
      </c>
      <c r="N417" s="8">
        <f>VLOOKUP(master[[#This Row],[log_id]],distinctLogId[[log_id]:[percent_value3]],14,FALSE)</f>
        <v>0.03</v>
      </c>
      <c r="S417" t="b">
        <f>VLOOKUP(F417,distinctIds[[id]:[continuous_tracking]],8,FALSE)</f>
        <v>1</v>
      </c>
      <c r="T417">
        <f>COUNTIFS(F:F,master[[#This Row],[id]],master!I:I,master[[#This Row],[start_day]])</f>
        <v>6</v>
      </c>
    </row>
    <row r="418" spans="1:20" x14ac:dyDescent="0.25">
      <c r="A418">
        <v>11416249771</v>
      </c>
      <c r="D418">
        <v>11416249771</v>
      </c>
      <c r="E418">
        <f>VLOOKUP(master[[#This Row],[distinct logIds]],distinctLogId[log_id],1,FALSE)</f>
        <v>11416249771</v>
      </c>
      <c r="F418">
        <f>VLOOKUP(master[[#This Row],[log_id]],distinctLogId[[log_id]:[id]],2,FALSE)</f>
        <v>8378563200</v>
      </c>
      <c r="G418" s="2">
        <f>VLOOKUP(master[[#This Row],[log_id]],distinctLogId[[log_id]:[activity_day]],3,FALSE)</f>
        <v>42476</v>
      </c>
      <c r="H418" s="1">
        <f>WEEKDAY(master[[#This Row],[activity_day]],2)</f>
        <v>6</v>
      </c>
      <c r="I418" s="9" t="str">
        <f>VLOOKUP(master[[#This Row],[log_id]],distinctLogId[[log_id]:[start_day]],5,FALSE)</f>
        <v>Saturday</v>
      </c>
      <c r="J418">
        <f>VLOOKUP(master[[#This Row],[log_id]],distinctLogId[[log_id]:[day_num]],4,FALSE)</f>
        <v>7</v>
      </c>
      <c r="K418">
        <f>VLOOKUP(master[[#This Row],[log_id]],distinctLogId[[log_id]:[hrs_sleep]],10,FALSE)</f>
        <v>7.7</v>
      </c>
      <c r="L418" s="8">
        <f>VLOOKUP(master[[#This Row],[log_id]],distinctLogId[[log_id]:[percent_value1]],12,FALSE)</f>
        <v>0.93722943722943708</v>
      </c>
      <c r="M418" s="8">
        <f>VLOOKUP(master[[#This Row],[log_id]],distinctLogId[[log_id]:[percent_value2]],13,FALSE)</f>
        <v>5.4112554112554112E-2</v>
      </c>
      <c r="N418" s="8">
        <f>VLOOKUP(master[[#This Row],[log_id]],distinctLogId[[log_id]:[percent_value3]],14,FALSE)</f>
        <v>0.04</v>
      </c>
      <c r="S418" t="b">
        <f>VLOOKUP(F418,distinctIds[[id]:[continuous_tracking]],8,FALSE)</f>
        <v>1</v>
      </c>
    </row>
    <row r="419" spans="1:20" x14ac:dyDescent="0.25">
      <c r="A419">
        <v>11420754094</v>
      </c>
      <c r="D419">
        <v>11420754094</v>
      </c>
      <c r="E419">
        <f>VLOOKUP(master[[#This Row],[distinct logIds]],distinctLogId[log_id],1,FALSE)</f>
        <v>11420754094</v>
      </c>
      <c r="F419">
        <f>VLOOKUP(master[[#This Row],[log_id]],distinctLogId[[log_id]:[id]],2,FALSE)</f>
        <v>8378563200</v>
      </c>
      <c r="G419" s="2">
        <f>VLOOKUP(master[[#This Row],[log_id]],distinctLogId[[log_id]:[activity_day]],3,FALSE)</f>
        <v>42477</v>
      </c>
      <c r="H419" s="1">
        <f>WEEKDAY(master[[#This Row],[activity_day]],2)</f>
        <v>7</v>
      </c>
      <c r="I419" s="9" t="str">
        <f>VLOOKUP(master[[#This Row],[log_id]],distinctLogId[[log_id]:[start_day]],5,FALSE)</f>
        <v>Sunday</v>
      </c>
      <c r="J419">
        <f>VLOOKUP(master[[#This Row],[log_id]],distinctLogId[[log_id]:[day_num]],4,FALSE)</f>
        <v>1</v>
      </c>
      <c r="K419">
        <f>VLOOKUP(master[[#This Row],[log_id]],distinctLogId[[log_id]:[hrs_sleep]],10,FALSE)</f>
        <v>2.15</v>
      </c>
      <c r="L419" s="8">
        <f>VLOOKUP(master[[#This Row],[log_id]],distinctLogId[[log_id]:[percent_value1]],12,FALSE)</f>
        <v>0.71317829457364346</v>
      </c>
      <c r="M419" s="8">
        <f>VLOOKUP(master[[#This Row],[log_id]],distinctLogId[[log_id]:[percent_value2]],13,FALSE)</f>
        <v>0.27906976744186046</v>
      </c>
      <c r="N419" s="8">
        <f>VLOOKUP(master[[#This Row],[log_id]],distinctLogId[[log_id]:[percent_value3]],14,FALSE)</f>
        <v>0.01</v>
      </c>
      <c r="S419" t="b">
        <f>VLOOKUP(F419,distinctIds[[id]:[continuous_tracking]],8,FALSE)</f>
        <v>1</v>
      </c>
      <c r="T419">
        <f>COUNTIFS(F:F,master[[#This Row],[id]],master!I:I,master[[#This Row],[start_day]])</f>
        <v>5</v>
      </c>
    </row>
    <row r="420" spans="1:20" x14ac:dyDescent="0.25">
      <c r="A420">
        <v>11424513975</v>
      </c>
      <c r="D420">
        <v>11424513975</v>
      </c>
      <c r="E420">
        <f>VLOOKUP(master[[#This Row],[distinct logIds]],distinctLogId[log_id],1,FALSE)</f>
        <v>11424513975</v>
      </c>
      <c r="F420">
        <f>VLOOKUP(master[[#This Row],[log_id]],distinctLogId[[log_id]:[id]],2,FALSE)</f>
        <v>8378563200</v>
      </c>
      <c r="G420" s="2">
        <f>VLOOKUP(master[[#This Row],[log_id]],distinctLogId[[log_id]:[activity_day]],3,FALSE)</f>
        <v>42477</v>
      </c>
      <c r="H420" s="1">
        <f>WEEKDAY(master[[#This Row],[activity_day]],2)</f>
        <v>7</v>
      </c>
      <c r="I420" s="9" t="str">
        <f>VLOOKUP(master[[#This Row],[log_id]],distinctLogId[[log_id]:[start_day]],5,FALSE)</f>
        <v>Sunday</v>
      </c>
      <c r="J420">
        <f>VLOOKUP(master[[#This Row],[log_id]],distinctLogId[[log_id]:[day_num]],4,FALSE)</f>
        <v>1</v>
      </c>
      <c r="K420">
        <f>VLOOKUP(master[[#This Row],[log_id]],distinctLogId[[log_id]:[hrs_sleep]],10,FALSE)</f>
        <v>7.5166666666666666</v>
      </c>
      <c r="L420" s="8">
        <f>VLOOKUP(master[[#This Row],[log_id]],distinctLogId[[log_id]:[percent_value1]],12,FALSE)</f>
        <v>0.8824833702882483</v>
      </c>
      <c r="M420" s="8">
        <f>VLOOKUP(master[[#This Row],[log_id]],distinctLogId[[log_id]:[percent_value2]],13,FALSE)</f>
        <v>0.10864745011086474</v>
      </c>
      <c r="N420" s="8">
        <f>VLOOKUP(master[[#This Row],[log_id]],distinctLogId[[log_id]:[percent_value3]],14,FALSE)</f>
        <v>0.04</v>
      </c>
      <c r="S420" t="b">
        <f>VLOOKUP(F420,distinctIds[[id]:[continuous_tracking]],8,FALSE)</f>
        <v>1</v>
      </c>
    </row>
    <row r="421" spans="1:20" x14ac:dyDescent="0.25">
      <c r="A421">
        <v>11433548828</v>
      </c>
      <c r="D421">
        <v>11433548828</v>
      </c>
      <c r="E421">
        <f>VLOOKUP(master[[#This Row],[distinct logIds]],distinctLogId[log_id],1,FALSE)</f>
        <v>11433548828</v>
      </c>
      <c r="F421">
        <f>VLOOKUP(master[[#This Row],[log_id]],distinctLogId[[log_id]:[id]],2,FALSE)</f>
        <v>8378563200</v>
      </c>
      <c r="G421" s="2">
        <f>VLOOKUP(master[[#This Row],[log_id]],distinctLogId[[log_id]:[activity_day]],3,FALSE)</f>
        <v>42478</v>
      </c>
      <c r="H421" s="1">
        <f>WEEKDAY(master[[#This Row],[activity_day]],2)</f>
        <v>1</v>
      </c>
      <c r="I421" s="9" t="str">
        <f>VLOOKUP(master[[#This Row],[log_id]],distinctLogId[[log_id]:[start_day]],5,FALSE)</f>
        <v>Monday</v>
      </c>
      <c r="J421">
        <f>VLOOKUP(master[[#This Row],[log_id]],distinctLogId[[log_id]:[day_num]],4,FALSE)</f>
        <v>2</v>
      </c>
      <c r="K421">
        <f>VLOOKUP(master[[#This Row],[log_id]],distinctLogId[[log_id]:[hrs_sleep]],10,FALSE)</f>
        <v>7.0166666666666666</v>
      </c>
      <c r="L421" s="8">
        <f>VLOOKUP(master[[#This Row],[log_id]],distinctLogId[[log_id]:[percent_value1]],12,FALSE)</f>
        <v>0.91923990498812347</v>
      </c>
      <c r="M421" s="8">
        <f>VLOOKUP(master[[#This Row],[log_id]],distinctLogId[[log_id]:[percent_value2]],13,FALSE)</f>
        <v>6.413301662707839E-2</v>
      </c>
      <c r="N421" s="8">
        <f>VLOOKUP(master[[#This Row],[log_id]],distinctLogId[[log_id]:[percent_value3]],14,FALSE)</f>
        <v>7.0000000000000007E-2</v>
      </c>
      <c r="S421" t="b">
        <f>VLOOKUP(F421,distinctIds[[id]:[continuous_tracking]],8,FALSE)</f>
        <v>1</v>
      </c>
    </row>
    <row r="422" spans="1:20" x14ac:dyDescent="0.25">
      <c r="A422">
        <v>11441710430</v>
      </c>
      <c r="D422">
        <v>11441710430</v>
      </c>
      <c r="E422">
        <f>VLOOKUP(master[[#This Row],[distinct logIds]],distinctLogId[log_id],1,FALSE)</f>
        <v>11441710430</v>
      </c>
      <c r="F422">
        <f>VLOOKUP(master[[#This Row],[log_id]],distinctLogId[[log_id]:[id]],2,FALSE)</f>
        <v>8378563200</v>
      </c>
      <c r="G422" s="2">
        <f>VLOOKUP(master[[#This Row],[log_id]],distinctLogId[[log_id]:[activity_day]],3,FALSE)</f>
        <v>42479</v>
      </c>
      <c r="H422" s="1">
        <f>WEEKDAY(master[[#This Row],[activity_day]],2)</f>
        <v>2</v>
      </c>
      <c r="I422" s="9" t="str">
        <f>VLOOKUP(master[[#This Row],[log_id]],distinctLogId[[log_id]:[start_day]],5,FALSE)</f>
        <v>Tuesday</v>
      </c>
      <c r="J422">
        <f>VLOOKUP(master[[#This Row],[log_id]],distinctLogId[[log_id]:[day_num]],4,FALSE)</f>
        <v>3</v>
      </c>
      <c r="K422">
        <f>VLOOKUP(master[[#This Row],[log_id]],distinctLogId[[log_id]:[hrs_sleep]],10,FALSE)</f>
        <v>6.8166666666666664</v>
      </c>
      <c r="L422" s="8">
        <f>VLOOKUP(master[[#This Row],[log_id]],distinctLogId[[log_id]:[percent_value1]],12,FALSE)</f>
        <v>0.93154034229828853</v>
      </c>
      <c r="M422" s="8">
        <f>VLOOKUP(master[[#This Row],[log_id]],distinctLogId[[log_id]:[percent_value2]],13,FALSE)</f>
        <v>6.3569682151589244E-2</v>
      </c>
      <c r="N422" s="8">
        <f>VLOOKUP(master[[#This Row],[log_id]],distinctLogId[[log_id]:[percent_value3]],14,FALSE)</f>
        <v>0.02</v>
      </c>
      <c r="S422" t="b">
        <f>VLOOKUP(F422,distinctIds[[id]:[continuous_tracking]],8,FALSE)</f>
        <v>1</v>
      </c>
    </row>
    <row r="423" spans="1:20" x14ac:dyDescent="0.25">
      <c r="A423">
        <v>11450382515</v>
      </c>
      <c r="D423">
        <v>11450382515</v>
      </c>
      <c r="E423">
        <f>VLOOKUP(master[[#This Row],[distinct logIds]],distinctLogId[log_id],1,FALSE)</f>
        <v>11450382515</v>
      </c>
      <c r="F423">
        <f>VLOOKUP(master[[#This Row],[log_id]],distinctLogId[[log_id]:[id]],2,FALSE)</f>
        <v>8378563200</v>
      </c>
      <c r="G423" s="2">
        <f>VLOOKUP(master[[#This Row],[log_id]],distinctLogId[[log_id]:[activity_day]],3,FALSE)</f>
        <v>42480</v>
      </c>
      <c r="H423" s="1">
        <f>WEEKDAY(master[[#This Row],[activity_day]],2)</f>
        <v>3</v>
      </c>
      <c r="I423" s="9" t="str">
        <f>VLOOKUP(master[[#This Row],[log_id]],distinctLogId[[log_id]:[start_day]],5,FALSE)</f>
        <v>Wednesday</v>
      </c>
      <c r="J423">
        <f>VLOOKUP(master[[#This Row],[log_id]],distinctLogId[[log_id]:[day_num]],4,FALSE)</f>
        <v>4</v>
      </c>
      <c r="K423">
        <f>VLOOKUP(master[[#This Row],[log_id]],distinctLogId[[log_id]:[hrs_sleep]],10,FALSE)</f>
        <v>6.95</v>
      </c>
      <c r="L423" s="8">
        <f>VLOOKUP(master[[#This Row],[log_id]],distinctLogId[[log_id]:[percent_value1]],12,FALSE)</f>
        <v>0.94964028776978415</v>
      </c>
      <c r="M423" s="8">
        <f>VLOOKUP(master[[#This Row],[log_id]],distinctLogId[[log_id]:[percent_value2]],13,FALSE)</f>
        <v>4.0767386091127102E-2</v>
      </c>
      <c r="N423" s="8">
        <f>VLOOKUP(master[[#This Row],[log_id]],distinctLogId[[log_id]:[percent_value3]],14,FALSE)</f>
        <v>0.04</v>
      </c>
      <c r="S423" t="b">
        <f>VLOOKUP(F423,distinctIds[[id]:[continuous_tracking]],8,FALSE)</f>
        <v>1</v>
      </c>
    </row>
    <row r="424" spans="1:20" x14ac:dyDescent="0.25">
      <c r="A424">
        <v>11458449548</v>
      </c>
      <c r="D424">
        <v>11458449548</v>
      </c>
      <c r="E424">
        <f>VLOOKUP(master[[#This Row],[distinct logIds]],distinctLogId[log_id],1,FALSE)</f>
        <v>11458449548</v>
      </c>
      <c r="F424">
        <f>VLOOKUP(master[[#This Row],[log_id]],distinctLogId[[log_id]:[id]],2,FALSE)</f>
        <v>8378563200</v>
      </c>
      <c r="G424" s="2">
        <f>VLOOKUP(master[[#This Row],[log_id]],distinctLogId[[log_id]:[activity_day]],3,FALSE)</f>
        <v>42481</v>
      </c>
      <c r="H424" s="1">
        <f>WEEKDAY(master[[#This Row],[activity_day]],2)</f>
        <v>4</v>
      </c>
      <c r="I424" s="9" t="str">
        <f>VLOOKUP(master[[#This Row],[log_id]],distinctLogId[[log_id]:[start_day]],5,FALSE)</f>
        <v>Thursday</v>
      </c>
      <c r="J424">
        <f>VLOOKUP(master[[#This Row],[log_id]],distinctLogId[[log_id]:[day_num]],4,FALSE)</f>
        <v>5</v>
      </c>
      <c r="K424">
        <f>VLOOKUP(master[[#This Row],[log_id]],distinctLogId[[log_id]:[hrs_sleep]],10,FALSE)</f>
        <v>7.8166666666666664</v>
      </c>
      <c r="L424" s="8">
        <f>VLOOKUP(master[[#This Row],[log_id]],distinctLogId[[log_id]:[percent_value1]],12,FALSE)</f>
        <v>0.94029850746268651</v>
      </c>
      <c r="M424" s="8">
        <f>VLOOKUP(master[[#This Row],[log_id]],distinctLogId[[log_id]:[percent_value2]],13,FALSE)</f>
        <v>4.9040511727078899E-2</v>
      </c>
      <c r="N424" s="8">
        <f>VLOOKUP(master[[#This Row],[log_id]],distinctLogId[[log_id]:[percent_value3]],14,FALSE)</f>
        <v>0.05</v>
      </c>
      <c r="S424" t="b">
        <f>VLOOKUP(F424,distinctIds[[id]:[continuous_tracking]],8,FALSE)</f>
        <v>1</v>
      </c>
    </row>
    <row r="425" spans="1:20" x14ac:dyDescent="0.25">
      <c r="A425">
        <v>11465706523</v>
      </c>
      <c r="D425">
        <v>11465706523</v>
      </c>
      <c r="E425">
        <f>VLOOKUP(master[[#This Row],[distinct logIds]],distinctLogId[log_id],1,FALSE)</f>
        <v>11465706523</v>
      </c>
      <c r="F425">
        <f>VLOOKUP(master[[#This Row],[log_id]],distinctLogId[[log_id]:[id]],2,FALSE)</f>
        <v>8378563200</v>
      </c>
      <c r="G425" s="2">
        <f>VLOOKUP(master[[#This Row],[log_id]],distinctLogId[[log_id]:[activity_day]],3,FALSE)</f>
        <v>42482</v>
      </c>
      <c r="H425" s="1">
        <f>WEEKDAY(master[[#This Row],[activity_day]],2)</f>
        <v>5</v>
      </c>
      <c r="I425" s="9" t="str">
        <f>VLOOKUP(master[[#This Row],[log_id]],distinctLogId[[log_id]:[start_day]],5,FALSE)</f>
        <v>Friday</v>
      </c>
      <c r="J425">
        <f>VLOOKUP(master[[#This Row],[log_id]],distinctLogId[[log_id]:[day_num]],4,FALSE)</f>
        <v>6</v>
      </c>
      <c r="K425">
        <f>VLOOKUP(master[[#This Row],[log_id]],distinctLogId[[log_id]:[hrs_sleep]],10,FALSE)</f>
        <v>9.85</v>
      </c>
      <c r="L425" s="8">
        <f>VLOOKUP(master[[#This Row],[log_id]],distinctLogId[[log_id]:[percent_value1]],12,FALSE)</f>
        <v>0.95600676818950947</v>
      </c>
      <c r="M425" s="8">
        <f>VLOOKUP(master[[#This Row],[log_id]],distinctLogId[[log_id]:[percent_value2]],13,FALSE)</f>
        <v>3.3840947546531303E-2</v>
      </c>
      <c r="N425" s="8">
        <f>VLOOKUP(master[[#This Row],[log_id]],distinctLogId[[log_id]:[percent_value3]],14,FALSE)</f>
        <v>0.06</v>
      </c>
      <c r="S425" t="b">
        <f>VLOOKUP(F425,distinctIds[[id]:[continuous_tracking]],8,FALSE)</f>
        <v>1</v>
      </c>
    </row>
    <row r="426" spans="1:20" x14ac:dyDescent="0.25">
      <c r="A426">
        <v>11471818605</v>
      </c>
      <c r="D426">
        <v>11471818605</v>
      </c>
      <c r="E426">
        <f>VLOOKUP(master[[#This Row],[distinct logIds]],distinctLogId[log_id],1,FALSE)</f>
        <v>11471818605</v>
      </c>
      <c r="F426">
        <f>VLOOKUP(master[[#This Row],[log_id]],distinctLogId[[log_id]:[id]],2,FALSE)</f>
        <v>8378563200</v>
      </c>
      <c r="G426" s="2">
        <f>VLOOKUP(master[[#This Row],[log_id]],distinctLogId[[log_id]:[activity_day]],3,FALSE)</f>
        <v>42483</v>
      </c>
      <c r="H426" s="1">
        <f>WEEKDAY(master[[#This Row],[activity_day]],2)</f>
        <v>6</v>
      </c>
      <c r="I426" s="9" t="str">
        <f>VLOOKUP(master[[#This Row],[log_id]],distinctLogId[[log_id]:[start_day]],5,FALSE)</f>
        <v>Saturday</v>
      </c>
      <c r="J426">
        <f>VLOOKUP(master[[#This Row],[log_id]],distinctLogId[[log_id]:[day_num]],4,FALSE)</f>
        <v>7</v>
      </c>
      <c r="K426">
        <f>VLOOKUP(master[[#This Row],[log_id]],distinctLogId[[log_id]:[hrs_sleep]],10,FALSE)</f>
        <v>8.1999999999999993</v>
      </c>
      <c r="L426" s="8">
        <f>VLOOKUP(master[[#This Row],[log_id]],distinctLogId[[log_id]:[percent_value1]],12,FALSE)</f>
        <v>0.93089430894308944</v>
      </c>
      <c r="M426" s="8">
        <f>VLOOKUP(master[[#This Row],[log_id]],distinctLogId[[log_id]:[percent_value2]],13,FALSE)</f>
        <v>5.6910569105691054E-2</v>
      </c>
      <c r="N426" s="8">
        <f>VLOOKUP(master[[#This Row],[log_id]],distinctLogId[[log_id]:[percent_value3]],14,FALSE)</f>
        <v>0.06</v>
      </c>
      <c r="S426" t="b">
        <f>VLOOKUP(F426,distinctIds[[id]:[continuous_tracking]],8,FALSE)</f>
        <v>1</v>
      </c>
    </row>
    <row r="427" spans="1:20" x14ac:dyDescent="0.25">
      <c r="A427">
        <v>11480131819</v>
      </c>
      <c r="D427">
        <v>11480131819</v>
      </c>
      <c r="E427">
        <f>VLOOKUP(master[[#This Row],[distinct logIds]],distinctLogId[log_id],1,FALSE)</f>
        <v>11480131819</v>
      </c>
      <c r="F427">
        <f>VLOOKUP(master[[#This Row],[log_id]],distinctLogId[[log_id]:[id]],2,FALSE)</f>
        <v>8378563200</v>
      </c>
      <c r="G427" s="2">
        <f>VLOOKUP(master[[#This Row],[log_id]],distinctLogId[[log_id]:[activity_day]],3,FALSE)</f>
        <v>42484</v>
      </c>
      <c r="H427" s="1">
        <f>WEEKDAY(master[[#This Row],[activity_day]],2)</f>
        <v>7</v>
      </c>
      <c r="I427" s="9" t="str">
        <f>VLOOKUP(master[[#This Row],[log_id]],distinctLogId[[log_id]:[start_day]],5,FALSE)</f>
        <v>Sunday</v>
      </c>
      <c r="J427">
        <f>VLOOKUP(master[[#This Row],[log_id]],distinctLogId[[log_id]:[day_num]],4,FALSE)</f>
        <v>1</v>
      </c>
      <c r="K427">
        <f>VLOOKUP(master[[#This Row],[log_id]],distinctLogId[[log_id]:[hrs_sleep]],10,FALSE)</f>
        <v>6.7</v>
      </c>
      <c r="L427" s="8">
        <f>VLOOKUP(master[[#This Row],[log_id]],distinctLogId[[log_id]:[percent_value1]],12,FALSE)</f>
        <v>0.96517412935323388</v>
      </c>
      <c r="M427" s="8">
        <f>VLOOKUP(master[[#This Row],[log_id]],distinctLogId[[log_id]:[percent_value2]],13,FALSE)</f>
        <v>3.482587064676617E-2</v>
      </c>
      <c r="N427" s="8">
        <f>VLOOKUP(master[[#This Row],[log_id]],distinctLogId[[log_id]:[percent_value3]],14,FALSE)</f>
        <v>0</v>
      </c>
      <c r="S427" t="b">
        <f>VLOOKUP(F427,distinctIds[[id]:[continuous_tracking]],8,FALSE)</f>
        <v>1</v>
      </c>
    </row>
    <row r="428" spans="1:20" x14ac:dyDescent="0.25">
      <c r="A428">
        <v>11489307342</v>
      </c>
      <c r="D428">
        <v>11489307342</v>
      </c>
      <c r="E428">
        <f>VLOOKUP(master[[#This Row],[distinct logIds]],distinctLogId[log_id],1,FALSE)</f>
        <v>11489307342</v>
      </c>
      <c r="F428">
        <f>VLOOKUP(master[[#This Row],[log_id]],distinctLogId[[log_id]:[id]],2,FALSE)</f>
        <v>8378563200</v>
      </c>
      <c r="G428" s="2">
        <f>VLOOKUP(master[[#This Row],[log_id]],distinctLogId[[log_id]:[activity_day]],3,FALSE)</f>
        <v>42485</v>
      </c>
      <c r="H428" s="1">
        <f>WEEKDAY(master[[#This Row],[activity_day]],2)</f>
        <v>1</v>
      </c>
      <c r="I428" s="9" t="str">
        <f>VLOOKUP(master[[#This Row],[log_id]],distinctLogId[[log_id]:[start_day]],5,FALSE)</f>
        <v>Monday</v>
      </c>
      <c r="J428">
        <f>VLOOKUP(master[[#This Row],[log_id]],distinctLogId[[log_id]:[day_num]],4,FALSE)</f>
        <v>2</v>
      </c>
      <c r="K428">
        <f>VLOOKUP(master[[#This Row],[log_id]],distinctLogId[[log_id]:[hrs_sleep]],10,FALSE)</f>
        <v>9.7333333333333325</v>
      </c>
      <c r="L428" s="8">
        <f>VLOOKUP(master[[#This Row],[log_id]],distinctLogId[[log_id]:[percent_value1]],12,FALSE)</f>
        <v>0.94178082191780821</v>
      </c>
      <c r="M428" s="8">
        <f>VLOOKUP(master[[#This Row],[log_id]],distinctLogId[[log_id]:[percent_value2]],13,FALSE)</f>
        <v>5.3082191780821915E-2</v>
      </c>
      <c r="N428" s="8">
        <f>VLOOKUP(master[[#This Row],[log_id]],distinctLogId[[log_id]:[percent_value3]],14,FALSE)</f>
        <v>0.03</v>
      </c>
      <c r="S428" t="b">
        <f>VLOOKUP(F428,distinctIds[[id]:[continuous_tracking]],8,FALSE)</f>
        <v>1</v>
      </c>
    </row>
    <row r="429" spans="1:20" x14ac:dyDescent="0.25">
      <c r="A429">
        <v>11494852178</v>
      </c>
      <c r="D429">
        <v>11494852178</v>
      </c>
      <c r="E429">
        <f>VLOOKUP(master[[#This Row],[distinct logIds]],distinctLogId[log_id],1,FALSE)</f>
        <v>11494852178</v>
      </c>
      <c r="F429">
        <f>VLOOKUP(master[[#This Row],[log_id]],distinctLogId[[log_id]:[id]],2,FALSE)</f>
        <v>8378563200</v>
      </c>
      <c r="G429" s="2">
        <f>VLOOKUP(master[[#This Row],[log_id]],distinctLogId[[log_id]:[activity_day]],3,FALSE)</f>
        <v>42486</v>
      </c>
      <c r="H429" s="1">
        <f>WEEKDAY(master[[#This Row],[activity_day]],2)</f>
        <v>2</v>
      </c>
      <c r="I429" s="9" t="str">
        <f>VLOOKUP(master[[#This Row],[log_id]],distinctLogId[[log_id]:[start_day]],5,FALSE)</f>
        <v>Tuesday</v>
      </c>
      <c r="J429">
        <f>VLOOKUP(master[[#This Row],[log_id]],distinctLogId[[log_id]:[day_num]],4,FALSE)</f>
        <v>3</v>
      </c>
      <c r="K429">
        <f>VLOOKUP(master[[#This Row],[log_id]],distinctLogId[[log_id]:[hrs_sleep]],10,FALSE)</f>
        <v>10</v>
      </c>
      <c r="L429" s="8">
        <f>VLOOKUP(master[[#This Row],[log_id]],distinctLogId[[log_id]:[percent_value1]],12,FALSE)</f>
        <v>0.90166666666666651</v>
      </c>
      <c r="M429" s="8">
        <f>VLOOKUP(master[[#This Row],[log_id]],distinctLogId[[log_id]:[percent_value2]],13,FALSE)</f>
        <v>7.8333333333333338E-2</v>
      </c>
      <c r="N429" s="8">
        <f>VLOOKUP(master[[#This Row],[log_id]],distinctLogId[[log_id]:[percent_value3]],14,FALSE)</f>
        <v>0.12</v>
      </c>
      <c r="S429" t="b">
        <f>VLOOKUP(F429,distinctIds[[id]:[continuous_tracking]],8,FALSE)</f>
        <v>1</v>
      </c>
    </row>
    <row r="430" spans="1:20" x14ac:dyDescent="0.25">
      <c r="A430">
        <v>11508037626</v>
      </c>
      <c r="D430">
        <v>11508037626</v>
      </c>
      <c r="E430">
        <f>VLOOKUP(master[[#This Row],[distinct logIds]],distinctLogId[log_id],1,FALSE)</f>
        <v>11508037626</v>
      </c>
      <c r="F430">
        <f>VLOOKUP(master[[#This Row],[log_id]],distinctLogId[[log_id]:[id]],2,FALSE)</f>
        <v>8378563200</v>
      </c>
      <c r="G430" s="2">
        <f>VLOOKUP(master[[#This Row],[log_id]],distinctLogId[[log_id]:[activity_day]],3,FALSE)</f>
        <v>42487</v>
      </c>
      <c r="H430" s="1">
        <f>WEEKDAY(master[[#This Row],[activity_day]],2)</f>
        <v>3</v>
      </c>
      <c r="I430" s="9" t="str">
        <f>VLOOKUP(master[[#This Row],[log_id]],distinctLogId[[log_id]:[start_day]],5,FALSE)</f>
        <v>Wednesday</v>
      </c>
      <c r="J430">
        <f>VLOOKUP(master[[#This Row],[log_id]],distinctLogId[[log_id]:[day_num]],4,FALSE)</f>
        <v>4</v>
      </c>
      <c r="K430">
        <f>VLOOKUP(master[[#This Row],[log_id]],distinctLogId[[log_id]:[hrs_sleep]],10,FALSE)</f>
        <v>9.2666666666666675</v>
      </c>
      <c r="L430" s="8">
        <f>VLOOKUP(master[[#This Row],[log_id]],distinctLogId[[log_id]:[percent_value1]],12,FALSE)</f>
        <v>0.91007194244604317</v>
      </c>
      <c r="M430" s="8">
        <f>VLOOKUP(master[[#This Row],[log_id]],distinctLogId[[log_id]:[percent_value2]],13,FALSE)</f>
        <v>7.3741007194244604E-2</v>
      </c>
      <c r="N430" s="8">
        <f>VLOOKUP(master[[#This Row],[log_id]],distinctLogId[[log_id]:[percent_value3]],14,FALSE)</f>
        <v>0.09</v>
      </c>
      <c r="S430" t="b">
        <f>VLOOKUP(F430,distinctIds[[id]:[continuous_tracking]],8,FALSE)</f>
        <v>1</v>
      </c>
    </row>
    <row r="431" spans="1:20" x14ac:dyDescent="0.25">
      <c r="A431">
        <v>11512161584</v>
      </c>
      <c r="D431">
        <v>11512161584</v>
      </c>
      <c r="E431">
        <f>VLOOKUP(master[[#This Row],[distinct logIds]],distinctLogId[log_id],1,FALSE)</f>
        <v>11512161584</v>
      </c>
      <c r="F431">
        <f>VLOOKUP(master[[#This Row],[log_id]],distinctLogId[[log_id]:[id]],2,FALSE)</f>
        <v>8378563200</v>
      </c>
      <c r="G431" s="2">
        <f>VLOOKUP(master[[#This Row],[log_id]],distinctLogId[[log_id]:[activity_day]],3,FALSE)</f>
        <v>42488</v>
      </c>
      <c r="H431" s="1">
        <f>WEEKDAY(master[[#This Row],[activity_day]],2)</f>
        <v>4</v>
      </c>
      <c r="I431" s="9" t="str">
        <f>VLOOKUP(master[[#This Row],[log_id]],distinctLogId[[log_id]:[start_day]],5,FALSE)</f>
        <v>Thursday</v>
      </c>
      <c r="J431">
        <f>VLOOKUP(master[[#This Row],[log_id]],distinctLogId[[log_id]:[day_num]],4,FALSE)</f>
        <v>5</v>
      </c>
      <c r="K431">
        <f>VLOOKUP(master[[#This Row],[log_id]],distinctLogId[[log_id]:[hrs_sleep]],10,FALSE)</f>
        <v>9.3666666666666671</v>
      </c>
      <c r="L431" s="8">
        <f>VLOOKUP(master[[#This Row],[log_id]],distinctLogId[[log_id]:[percent_value1]],12,FALSE)</f>
        <v>0.93772241992882555</v>
      </c>
      <c r="M431" s="8">
        <f>VLOOKUP(master[[#This Row],[log_id]],distinctLogId[[log_id]:[percent_value2]],13,FALSE)</f>
        <v>5.6939501779359421E-2</v>
      </c>
      <c r="N431" s="8">
        <f>VLOOKUP(master[[#This Row],[log_id]],distinctLogId[[log_id]:[percent_value3]],14,FALSE)</f>
        <v>0.03</v>
      </c>
      <c r="S431" t="b">
        <f>VLOOKUP(F431,distinctIds[[id]:[continuous_tracking]],8,FALSE)</f>
        <v>1</v>
      </c>
    </row>
    <row r="432" spans="1:20" x14ac:dyDescent="0.25">
      <c r="A432">
        <v>11520206581</v>
      </c>
      <c r="D432">
        <v>11520206581</v>
      </c>
      <c r="E432">
        <f>VLOOKUP(master[[#This Row],[distinct logIds]],distinctLogId[log_id],1,FALSE)</f>
        <v>11520206581</v>
      </c>
      <c r="F432">
        <f>VLOOKUP(master[[#This Row],[log_id]],distinctLogId[[log_id]:[id]],2,FALSE)</f>
        <v>8378563200</v>
      </c>
      <c r="G432" s="2">
        <f>VLOOKUP(master[[#This Row],[log_id]],distinctLogId[[log_id]:[activity_day]],3,FALSE)</f>
        <v>42489</v>
      </c>
      <c r="H432" s="1">
        <f>WEEKDAY(master[[#This Row],[activity_day]],2)</f>
        <v>5</v>
      </c>
      <c r="I432" s="9" t="str">
        <f>VLOOKUP(master[[#This Row],[log_id]],distinctLogId[[log_id]:[start_day]],5,FALSE)</f>
        <v>Friday</v>
      </c>
      <c r="J432">
        <f>VLOOKUP(master[[#This Row],[log_id]],distinctLogId[[log_id]:[day_num]],4,FALSE)</f>
        <v>6</v>
      </c>
      <c r="K432">
        <f>VLOOKUP(master[[#This Row],[log_id]],distinctLogId[[log_id]:[hrs_sleep]],10,FALSE)</f>
        <v>9.25</v>
      </c>
      <c r="L432" s="8">
        <f>VLOOKUP(master[[#This Row],[log_id]],distinctLogId[[log_id]:[percent_value1]],12,FALSE)</f>
        <v>0.8432432432432434</v>
      </c>
      <c r="M432" s="8">
        <f>VLOOKUP(master[[#This Row],[log_id]],distinctLogId[[log_id]:[percent_value2]],13,FALSE)</f>
        <v>0.12792792792792793</v>
      </c>
      <c r="N432" s="8">
        <f>VLOOKUP(master[[#This Row],[log_id]],distinctLogId[[log_id]:[percent_value3]],14,FALSE)</f>
        <v>0.16</v>
      </c>
      <c r="S432" t="b">
        <f>VLOOKUP(F432,distinctIds[[id]:[continuous_tracking]],8,FALSE)</f>
        <v>1</v>
      </c>
    </row>
    <row r="433" spans="1:20" x14ac:dyDescent="0.25">
      <c r="A433">
        <v>11527533844</v>
      </c>
      <c r="D433">
        <v>11527533844</v>
      </c>
      <c r="E433">
        <f>VLOOKUP(master[[#This Row],[distinct logIds]],distinctLogId[log_id],1,FALSE)</f>
        <v>11527533844</v>
      </c>
      <c r="F433">
        <f>VLOOKUP(master[[#This Row],[log_id]],distinctLogId[[log_id]:[id]],2,FALSE)</f>
        <v>8378563200</v>
      </c>
      <c r="G433" s="2">
        <f>VLOOKUP(master[[#This Row],[log_id]],distinctLogId[[log_id]:[activity_day]],3,FALSE)</f>
        <v>42490</v>
      </c>
      <c r="H433" s="1">
        <f>WEEKDAY(master[[#This Row],[activity_day]],2)</f>
        <v>6</v>
      </c>
      <c r="I433" s="9" t="str">
        <f>VLOOKUP(master[[#This Row],[log_id]],distinctLogId[[log_id]:[start_day]],5,FALSE)</f>
        <v>Saturday</v>
      </c>
      <c r="J433">
        <f>VLOOKUP(master[[#This Row],[log_id]],distinctLogId[[log_id]:[day_num]],4,FALSE)</f>
        <v>7</v>
      </c>
      <c r="K433">
        <f>VLOOKUP(master[[#This Row],[log_id]],distinctLogId[[log_id]:[hrs_sleep]],10,FALSE)</f>
        <v>8.9833333333333325</v>
      </c>
      <c r="L433" s="8">
        <f>VLOOKUP(master[[#This Row],[log_id]],distinctLogId[[log_id]:[percent_value1]],12,FALSE)</f>
        <v>0.88126159554730987</v>
      </c>
      <c r="M433" s="8">
        <f>VLOOKUP(master[[#This Row],[log_id]],distinctLogId[[log_id]:[percent_value2]],13,FALSE)</f>
        <v>9.6474953617810763E-2</v>
      </c>
      <c r="N433" s="8">
        <f>VLOOKUP(master[[#This Row],[log_id]],distinctLogId[[log_id]:[percent_value3]],14,FALSE)</f>
        <v>0.12</v>
      </c>
      <c r="S433" t="b">
        <f>VLOOKUP(F433,distinctIds[[id]:[continuous_tracking]],8,FALSE)</f>
        <v>1</v>
      </c>
    </row>
    <row r="434" spans="1:20" x14ac:dyDescent="0.25">
      <c r="A434">
        <v>11534586771</v>
      </c>
      <c r="D434">
        <v>11534586771</v>
      </c>
      <c r="E434">
        <f>VLOOKUP(master[[#This Row],[distinct logIds]],distinctLogId[log_id],1,FALSE)</f>
        <v>11534586771</v>
      </c>
      <c r="F434">
        <f>VLOOKUP(master[[#This Row],[log_id]],distinctLogId[[log_id]:[id]],2,FALSE)</f>
        <v>8378563200</v>
      </c>
      <c r="G434" s="2">
        <f>VLOOKUP(master[[#This Row],[log_id]],distinctLogId[[log_id]:[activity_day]],3,FALSE)</f>
        <v>42491</v>
      </c>
      <c r="H434" s="1">
        <f>WEEKDAY(master[[#This Row],[activity_day]],2)</f>
        <v>7</v>
      </c>
      <c r="I434" s="9" t="str">
        <f>VLOOKUP(master[[#This Row],[log_id]],distinctLogId[[log_id]:[start_day]],5,FALSE)</f>
        <v>Sunday</v>
      </c>
      <c r="J434">
        <f>VLOOKUP(master[[#This Row],[log_id]],distinctLogId[[log_id]:[day_num]],4,FALSE)</f>
        <v>1</v>
      </c>
      <c r="K434">
        <f>VLOOKUP(master[[#This Row],[log_id]],distinctLogId[[log_id]:[hrs_sleep]],10,FALSE)</f>
        <v>6.416666666666667</v>
      </c>
      <c r="L434" s="8">
        <f>VLOOKUP(master[[#This Row],[log_id]],distinctLogId[[log_id]:[percent_value1]],12,FALSE)</f>
        <v>0.91168831168831166</v>
      </c>
      <c r="M434" s="8">
        <f>VLOOKUP(master[[#This Row],[log_id]],distinctLogId[[log_id]:[percent_value2]],13,FALSE)</f>
        <v>7.792207792207792E-2</v>
      </c>
      <c r="N434" s="8">
        <f>VLOOKUP(master[[#This Row],[log_id]],distinctLogId[[log_id]:[percent_value3]],14,FALSE)</f>
        <v>0.04</v>
      </c>
      <c r="S434" t="b">
        <f>VLOOKUP(F434,distinctIds[[id]:[continuous_tracking]],8,FALSE)</f>
        <v>1</v>
      </c>
    </row>
    <row r="435" spans="1:20" x14ac:dyDescent="0.25">
      <c r="A435">
        <v>11543250624</v>
      </c>
      <c r="D435">
        <v>11543250624</v>
      </c>
      <c r="E435">
        <f>VLOOKUP(master[[#This Row],[distinct logIds]],distinctLogId[log_id],1,FALSE)</f>
        <v>11543250624</v>
      </c>
      <c r="F435">
        <f>VLOOKUP(master[[#This Row],[log_id]],distinctLogId[[log_id]:[id]],2,FALSE)</f>
        <v>8378563200</v>
      </c>
      <c r="G435" s="2">
        <f>VLOOKUP(master[[#This Row],[log_id]],distinctLogId[[log_id]:[activity_day]],3,FALSE)</f>
        <v>42492</v>
      </c>
      <c r="H435" s="1">
        <f>WEEKDAY(master[[#This Row],[activity_day]],2)</f>
        <v>1</v>
      </c>
      <c r="I435" s="9" t="str">
        <f>VLOOKUP(master[[#This Row],[log_id]],distinctLogId[[log_id]:[start_day]],5,FALSE)</f>
        <v>Monday</v>
      </c>
      <c r="J435">
        <f>VLOOKUP(master[[#This Row],[log_id]],distinctLogId[[log_id]:[day_num]],4,FALSE)</f>
        <v>2</v>
      </c>
      <c r="K435">
        <f>VLOOKUP(master[[#This Row],[log_id]],distinctLogId[[log_id]:[hrs_sleep]],10,FALSE)</f>
        <v>7.15</v>
      </c>
      <c r="L435" s="8">
        <f>VLOOKUP(master[[#This Row],[log_id]],distinctLogId[[log_id]:[percent_value1]],12,FALSE)</f>
        <v>0.94405594405594395</v>
      </c>
      <c r="M435" s="8">
        <f>VLOOKUP(master[[#This Row],[log_id]],distinctLogId[[log_id]:[percent_value2]],13,FALSE)</f>
        <v>4.8951048951048952E-2</v>
      </c>
      <c r="N435" s="8">
        <f>VLOOKUP(master[[#This Row],[log_id]],distinctLogId[[log_id]:[percent_value3]],14,FALSE)</f>
        <v>0.03</v>
      </c>
      <c r="S435" t="b">
        <f>VLOOKUP(F435,distinctIds[[id]:[continuous_tracking]],8,FALSE)</f>
        <v>1</v>
      </c>
    </row>
    <row r="436" spans="1:20" x14ac:dyDescent="0.25">
      <c r="A436">
        <v>11550654115</v>
      </c>
      <c r="D436">
        <v>11550654115</v>
      </c>
      <c r="E436">
        <f>VLOOKUP(master[[#This Row],[distinct logIds]],distinctLogId[log_id],1,FALSE)</f>
        <v>11550654115</v>
      </c>
      <c r="F436">
        <f>VLOOKUP(master[[#This Row],[log_id]],distinctLogId[[log_id]:[id]],2,FALSE)</f>
        <v>8378563200</v>
      </c>
      <c r="G436" s="2">
        <f>VLOOKUP(master[[#This Row],[log_id]],distinctLogId[[log_id]:[activity_day]],3,FALSE)</f>
        <v>42493</v>
      </c>
      <c r="H436" s="1">
        <f>WEEKDAY(master[[#This Row],[activity_day]],2)</f>
        <v>2</v>
      </c>
      <c r="I436" s="9" t="str">
        <f>VLOOKUP(master[[#This Row],[log_id]],distinctLogId[[log_id]:[start_day]],5,FALSE)</f>
        <v>Tuesday</v>
      </c>
      <c r="J436">
        <f>VLOOKUP(master[[#This Row],[log_id]],distinctLogId[[log_id]:[day_num]],4,FALSE)</f>
        <v>3</v>
      </c>
      <c r="K436">
        <f>VLOOKUP(master[[#This Row],[log_id]],distinctLogId[[log_id]:[hrs_sleep]],10,FALSE)</f>
        <v>7.95</v>
      </c>
      <c r="L436" s="8">
        <f>VLOOKUP(master[[#This Row],[log_id]],distinctLogId[[log_id]:[percent_value1]],12,FALSE)</f>
        <v>0.92452830188679247</v>
      </c>
      <c r="M436" s="8">
        <f>VLOOKUP(master[[#This Row],[log_id]],distinctLogId[[log_id]:[percent_value2]],13,FALSE)</f>
        <v>6.2893081761006289E-2</v>
      </c>
      <c r="N436" s="8">
        <f>VLOOKUP(master[[#This Row],[log_id]],distinctLogId[[log_id]:[percent_value3]],14,FALSE)</f>
        <v>0.06</v>
      </c>
      <c r="S436" t="b">
        <f>VLOOKUP(F436,distinctIds[[id]:[continuous_tracking]],8,FALSE)</f>
        <v>1</v>
      </c>
    </row>
    <row r="437" spans="1:20" x14ac:dyDescent="0.25">
      <c r="A437">
        <v>11557612620</v>
      </c>
      <c r="D437">
        <v>11557612620</v>
      </c>
      <c r="E437">
        <f>VLOOKUP(master[[#This Row],[distinct logIds]],distinctLogId[log_id],1,FALSE)</f>
        <v>11557612620</v>
      </c>
      <c r="F437">
        <f>VLOOKUP(master[[#This Row],[log_id]],distinctLogId[[log_id]:[id]],2,FALSE)</f>
        <v>8378563200</v>
      </c>
      <c r="G437" s="2">
        <f>VLOOKUP(master[[#This Row],[log_id]],distinctLogId[[log_id]:[activity_day]],3,FALSE)</f>
        <v>42494</v>
      </c>
      <c r="H437" s="1">
        <f>WEEKDAY(master[[#This Row],[activity_day]],2)</f>
        <v>3</v>
      </c>
      <c r="I437" s="9" t="str">
        <f>VLOOKUP(master[[#This Row],[log_id]],distinctLogId[[log_id]:[start_day]],5,FALSE)</f>
        <v>Wednesday</v>
      </c>
      <c r="J437">
        <f>VLOOKUP(master[[#This Row],[log_id]],distinctLogId[[log_id]:[day_num]],4,FALSE)</f>
        <v>4</v>
      </c>
      <c r="K437">
        <f>VLOOKUP(master[[#This Row],[log_id]],distinctLogId[[log_id]:[hrs_sleep]],10,FALSE)</f>
        <v>6.95</v>
      </c>
      <c r="L437" s="8">
        <f>VLOOKUP(master[[#This Row],[log_id]],distinctLogId[[log_id]:[percent_value1]],12,FALSE)</f>
        <v>0.91366906474820142</v>
      </c>
      <c r="M437" s="8">
        <f>VLOOKUP(master[[#This Row],[log_id]],distinctLogId[[log_id]:[percent_value2]],13,FALSE)</f>
        <v>6.235011990407674E-2</v>
      </c>
      <c r="N437" s="8">
        <f>VLOOKUP(master[[#This Row],[log_id]],distinctLogId[[log_id]:[percent_value3]],14,FALSE)</f>
        <v>0.1</v>
      </c>
      <c r="S437" t="b">
        <f>VLOOKUP(F437,distinctIds[[id]:[continuous_tracking]],8,FALSE)</f>
        <v>1</v>
      </c>
    </row>
    <row r="438" spans="1:20" x14ac:dyDescent="0.25">
      <c r="A438">
        <v>11565147460</v>
      </c>
      <c r="D438">
        <v>11565147460</v>
      </c>
      <c r="E438">
        <f>VLOOKUP(master[[#This Row],[distinct logIds]],distinctLogId[log_id],1,FALSE)</f>
        <v>11565147460</v>
      </c>
      <c r="F438">
        <f>VLOOKUP(master[[#This Row],[log_id]],distinctLogId[[log_id]:[id]],2,FALSE)</f>
        <v>8378563200</v>
      </c>
      <c r="G438" s="2">
        <f>VLOOKUP(master[[#This Row],[log_id]],distinctLogId[[log_id]:[activity_day]],3,FALSE)</f>
        <v>42495</v>
      </c>
      <c r="H438" s="1">
        <f>WEEKDAY(master[[#This Row],[activity_day]],2)</f>
        <v>4</v>
      </c>
      <c r="I438" s="9" t="str">
        <f>VLOOKUP(master[[#This Row],[log_id]],distinctLogId[[log_id]:[start_day]],5,FALSE)</f>
        <v>Thursday</v>
      </c>
      <c r="J438">
        <f>VLOOKUP(master[[#This Row],[log_id]],distinctLogId[[log_id]:[day_num]],4,FALSE)</f>
        <v>5</v>
      </c>
      <c r="K438">
        <f>VLOOKUP(master[[#This Row],[log_id]],distinctLogId[[log_id]:[hrs_sleep]],10,FALSE)</f>
        <v>5.916666666666667</v>
      </c>
      <c r="L438" s="8">
        <f>VLOOKUP(master[[#This Row],[log_id]],distinctLogId[[log_id]:[percent_value1]],12,FALSE)</f>
        <v>0.90985915492957747</v>
      </c>
      <c r="M438" s="8">
        <f>VLOOKUP(master[[#This Row],[log_id]],distinctLogId[[log_id]:[percent_value2]],13,FALSE)</f>
        <v>6.4788732394366194E-2</v>
      </c>
      <c r="N438" s="8">
        <f>VLOOKUP(master[[#This Row],[log_id]],distinctLogId[[log_id]:[percent_value3]],14,FALSE)</f>
        <v>0.09</v>
      </c>
      <c r="S438" t="b">
        <f>VLOOKUP(F438,distinctIds[[id]:[continuous_tracking]],8,FALSE)</f>
        <v>1</v>
      </c>
    </row>
    <row r="439" spans="1:20" x14ac:dyDescent="0.25">
      <c r="A439">
        <v>11572911643</v>
      </c>
      <c r="D439">
        <v>11572911643</v>
      </c>
      <c r="E439">
        <f>VLOOKUP(master[[#This Row],[distinct logIds]],distinctLogId[log_id],1,FALSE)</f>
        <v>11572911643</v>
      </c>
      <c r="F439">
        <f>VLOOKUP(master[[#This Row],[log_id]],distinctLogId[[log_id]:[id]],2,FALSE)</f>
        <v>8378563200</v>
      </c>
      <c r="G439" s="2">
        <f>VLOOKUP(master[[#This Row],[log_id]],distinctLogId[[log_id]:[activity_day]],3,FALSE)</f>
        <v>42496</v>
      </c>
      <c r="H439" s="1">
        <f>WEEKDAY(master[[#This Row],[activity_day]],2)</f>
        <v>5</v>
      </c>
      <c r="I439" s="9" t="str">
        <f>VLOOKUP(master[[#This Row],[log_id]],distinctLogId[[log_id]:[start_day]],5,FALSE)</f>
        <v>Friday</v>
      </c>
      <c r="J439">
        <f>VLOOKUP(master[[#This Row],[log_id]],distinctLogId[[log_id]:[day_num]],4,FALSE)</f>
        <v>6</v>
      </c>
      <c r="K439">
        <f>VLOOKUP(master[[#This Row],[log_id]],distinctLogId[[log_id]:[hrs_sleep]],10,FALSE)</f>
        <v>4.2</v>
      </c>
      <c r="L439" s="8">
        <f>VLOOKUP(master[[#This Row],[log_id]],distinctLogId[[log_id]:[percent_value1]],12,FALSE)</f>
        <v>0.90476190476190477</v>
      </c>
      <c r="M439" s="8">
        <f>VLOOKUP(master[[#This Row],[log_id]],distinctLogId[[log_id]:[percent_value2]],13,FALSE)</f>
        <v>7.9365079365079361E-2</v>
      </c>
      <c r="N439" s="8">
        <f>VLOOKUP(master[[#This Row],[log_id]],distinctLogId[[log_id]:[percent_value3]],14,FALSE)</f>
        <v>0.04</v>
      </c>
      <c r="S439" t="b">
        <f>VLOOKUP(F439,distinctIds[[id]:[continuous_tracking]],8,FALSE)</f>
        <v>1</v>
      </c>
    </row>
    <row r="440" spans="1:20" x14ac:dyDescent="0.25">
      <c r="A440">
        <v>11572911644</v>
      </c>
      <c r="D440">
        <v>11572911644</v>
      </c>
      <c r="E440">
        <f>VLOOKUP(master[[#This Row],[distinct logIds]],distinctLogId[log_id],1,FALSE)</f>
        <v>11572911644</v>
      </c>
      <c r="F440">
        <f>VLOOKUP(master[[#This Row],[log_id]],distinctLogId[[log_id]:[id]],2,FALSE)</f>
        <v>8378563200</v>
      </c>
      <c r="G440" s="2">
        <f>VLOOKUP(master[[#This Row],[log_id]],distinctLogId[[log_id]:[activity_day]],3,FALSE)</f>
        <v>42497</v>
      </c>
      <c r="H440" s="1">
        <f>WEEKDAY(master[[#This Row],[activity_day]],2)</f>
        <v>6</v>
      </c>
      <c r="I440" s="9" t="str">
        <f>VLOOKUP(master[[#This Row],[log_id]],distinctLogId[[log_id]:[start_day]],5,FALSE)</f>
        <v>Saturday</v>
      </c>
      <c r="J440">
        <f>VLOOKUP(master[[#This Row],[log_id]],distinctLogId[[log_id]:[day_num]],4,FALSE)</f>
        <v>7</v>
      </c>
      <c r="K440">
        <f>VLOOKUP(master[[#This Row],[log_id]],distinctLogId[[log_id]:[hrs_sleep]],10,FALSE)</f>
        <v>4.3499999999999996</v>
      </c>
      <c r="L440" s="8">
        <f>VLOOKUP(master[[#This Row],[log_id]],distinctLogId[[log_id]:[percent_value1]],12,FALSE)</f>
        <v>0.88505747126436785</v>
      </c>
      <c r="M440" s="8">
        <f>VLOOKUP(master[[#This Row],[log_id]],distinctLogId[[log_id]:[percent_value2]],13,FALSE)</f>
        <v>7.662835249042145E-2</v>
      </c>
      <c r="N440" s="8">
        <f>VLOOKUP(master[[#This Row],[log_id]],distinctLogId[[log_id]:[percent_value3]],14,FALSE)</f>
        <v>0.1</v>
      </c>
      <c r="S440" t="b">
        <f>VLOOKUP(F440,distinctIds[[id]:[continuous_tracking]],8,FALSE)</f>
        <v>1</v>
      </c>
    </row>
    <row r="441" spans="1:20" x14ac:dyDescent="0.25">
      <c r="A441">
        <v>11578970640</v>
      </c>
      <c r="D441">
        <v>11578970640</v>
      </c>
      <c r="E441">
        <f>VLOOKUP(master[[#This Row],[distinct logIds]],distinctLogId[log_id],1,FALSE)</f>
        <v>11578970640</v>
      </c>
      <c r="F441">
        <f>VLOOKUP(master[[#This Row],[log_id]],distinctLogId[[log_id]:[id]],2,FALSE)</f>
        <v>8378563200</v>
      </c>
      <c r="G441" s="2">
        <f>VLOOKUP(master[[#This Row],[log_id]],distinctLogId[[log_id]:[activity_day]],3,FALSE)</f>
        <v>42497</v>
      </c>
      <c r="H441" s="1">
        <f>WEEKDAY(master[[#This Row],[activity_day]],2)</f>
        <v>6</v>
      </c>
      <c r="I441" s="9" t="str">
        <f>VLOOKUP(master[[#This Row],[log_id]],distinctLogId[[log_id]:[start_day]],5,FALSE)</f>
        <v>Saturday</v>
      </c>
      <c r="J441">
        <f>VLOOKUP(master[[#This Row],[log_id]],distinctLogId[[log_id]:[day_num]],4,FALSE)</f>
        <v>7</v>
      </c>
      <c r="K441">
        <f>VLOOKUP(master[[#This Row],[log_id]],distinctLogId[[log_id]:[hrs_sleep]],10,FALSE)</f>
        <v>10.1</v>
      </c>
      <c r="L441" s="8">
        <f>VLOOKUP(master[[#This Row],[log_id]],distinctLogId[[log_id]:[percent_value1]],12,FALSE)</f>
        <v>0.91254125412541243</v>
      </c>
      <c r="M441" s="8">
        <f>VLOOKUP(master[[#This Row],[log_id]],distinctLogId[[log_id]:[percent_value2]],13,FALSE)</f>
        <v>6.7656765676567657E-2</v>
      </c>
      <c r="N441" s="8">
        <f>VLOOKUP(master[[#This Row],[log_id]],distinctLogId[[log_id]:[percent_value3]],14,FALSE)</f>
        <v>0.12</v>
      </c>
      <c r="S441" t="b">
        <f>VLOOKUP(F441,distinctIds[[id]:[continuous_tracking]],8,FALSE)</f>
        <v>1</v>
      </c>
    </row>
    <row r="442" spans="1:20" x14ac:dyDescent="0.25">
      <c r="A442">
        <v>11587138241</v>
      </c>
      <c r="D442">
        <v>11587138241</v>
      </c>
      <c r="E442">
        <f>VLOOKUP(master[[#This Row],[distinct logIds]],distinctLogId[log_id],1,FALSE)</f>
        <v>11587138241</v>
      </c>
      <c r="F442">
        <f>VLOOKUP(master[[#This Row],[log_id]],distinctLogId[[log_id]:[id]],2,FALSE)</f>
        <v>8378563200</v>
      </c>
      <c r="G442" s="2">
        <f>VLOOKUP(master[[#This Row],[log_id]],distinctLogId[[log_id]:[activity_day]],3,FALSE)</f>
        <v>42498</v>
      </c>
      <c r="H442" s="1">
        <f>WEEKDAY(master[[#This Row],[activity_day]],2)</f>
        <v>7</v>
      </c>
      <c r="I442" s="9" t="str">
        <f>VLOOKUP(master[[#This Row],[log_id]],distinctLogId[[log_id]:[start_day]],5,FALSE)</f>
        <v>Sunday</v>
      </c>
      <c r="J442">
        <f>VLOOKUP(master[[#This Row],[log_id]],distinctLogId[[log_id]:[day_num]],4,FALSE)</f>
        <v>1</v>
      </c>
      <c r="K442">
        <f>VLOOKUP(master[[#This Row],[log_id]],distinctLogId[[log_id]:[hrs_sleep]],10,FALSE)</f>
        <v>6.65</v>
      </c>
      <c r="L442" s="8">
        <f>VLOOKUP(master[[#This Row],[log_id]],distinctLogId[[log_id]:[percent_value1]],12,FALSE)</f>
        <v>0.89974937343358397</v>
      </c>
      <c r="M442" s="8">
        <f>VLOOKUP(master[[#This Row],[log_id]],distinctLogId[[log_id]:[percent_value2]],13,FALSE)</f>
        <v>8.5213032581453629E-2</v>
      </c>
      <c r="N442" s="8">
        <f>VLOOKUP(master[[#This Row],[log_id]],distinctLogId[[log_id]:[percent_value3]],14,FALSE)</f>
        <v>0.06</v>
      </c>
      <c r="S442" t="b">
        <f>VLOOKUP(F442,distinctIds[[id]:[continuous_tracking]],8,FALSE)</f>
        <v>1</v>
      </c>
    </row>
    <row r="443" spans="1:20" x14ac:dyDescent="0.25">
      <c r="A443">
        <v>11595151537</v>
      </c>
      <c r="D443">
        <v>11595151537</v>
      </c>
      <c r="E443">
        <f>VLOOKUP(master[[#This Row],[distinct logIds]],distinctLogId[log_id],1,FALSE)</f>
        <v>11595151537</v>
      </c>
      <c r="F443">
        <f>VLOOKUP(master[[#This Row],[log_id]],distinctLogId[[log_id]:[id]],2,FALSE)</f>
        <v>8378563200</v>
      </c>
      <c r="G443" s="2">
        <f>VLOOKUP(master[[#This Row],[log_id]],distinctLogId[[log_id]:[activity_day]],3,FALSE)</f>
        <v>42499</v>
      </c>
      <c r="H443" s="1">
        <f>WEEKDAY(master[[#This Row],[activity_day]],2)</f>
        <v>1</v>
      </c>
      <c r="I443" s="9" t="str">
        <f>VLOOKUP(master[[#This Row],[log_id]],distinctLogId[[log_id]:[start_day]],5,FALSE)</f>
        <v>Monday</v>
      </c>
      <c r="J443">
        <f>VLOOKUP(master[[#This Row],[log_id]],distinctLogId[[log_id]:[day_num]],4,FALSE)</f>
        <v>2</v>
      </c>
      <c r="K443">
        <f>VLOOKUP(master[[#This Row],[log_id]],distinctLogId[[log_id]:[hrs_sleep]],10,FALSE)</f>
        <v>6.5166666666666666</v>
      </c>
      <c r="L443" s="8">
        <f>VLOOKUP(master[[#This Row],[log_id]],distinctLogId[[log_id]:[percent_value1]],12,FALSE)</f>
        <v>0.92583120204603564</v>
      </c>
      <c r="M443" s="8">
        <f>VLOOKUP(master[[#This Row],[log_id]],distinctLogId[[log_id]:[percent_value2]],13,FALSE)</f>
        <v>5.8823529411764705E-2</v>
      </c>
      <c r="N443" s="8">
        <f>VLOOKUP(master[[#This Row],[log_id]],distinctLogId[[log_id]:[percent_value3]],14,FALSE)</f>
        <v>0.06</v>
      </c>
      <c r="S443" t="b">
        <f>VLOOKUP(F443,distinctIds[[id]:[continuous_tracking]],8,FALSE)</f>
        <v>1</v>
      </c>
    </row>
    <row r="444" spans="1:20" x14ac:dyDescent="0.25">
      <c r="A444">
        <v>11605715978</v>
      </c>
      <c r="D444">
        <v>11605715978</v>
      </c>
      <c r="E444">
        <f>VLOOKUP(master[[#This Row],[distinct logIds]],distinctLogId[log_id],1,FALSE)</f>
        <v>11605715978</v>
      </c>
      <c r="F444">
        <f>VLOOKUP(master[[#This Row],[log_id]],distinctLogId[[log_id]:[id]],2,FALSE)</f>
        <v>8378563200</v>
      </c>
      <c r="G444" s="2">
        <f>VLOOKUP(master[[#This Row],[log_id]],distinctLogId[[log_id]:[activity_day]],3,FALSE)</f>
        <v>42500</v>
      </c>
      <c r="H444" s="1">
        <f>WEEKDAY(master[[#This Row],[activity_day]],2)</f>
        <v>2</v>
      </c>
      <c r="I444" s="9" t="str">
        <f>VLOOKUP(master[[#This Row],[log_id]],distinctLogId[[log_id]:[start_day]],5,FALSE)</f>
        <v>Tuesday</v>
      </c>
      <c r="J444">
        <f>VLOOKUP(master[[#This Row],[log_id]],distinctLogId[[log_id]:[day_num]],4,FALSE)</f>
        <v>3</v>
      </c>
      <c r="K444">
        <f>VLOOKUP(master[[#This Row],[log_id]],distinctLogId[[log_id]:[hrs_sleep]],10,FALSE)</f>
        <v>6.45</v>
      </c>
      <c r="L444" s="8">
        <f>VLOOKUP(master[[#This Row],[log_id]],distinctLogId[[log_id]:[percent_value1]],12,FALSE)</f>
        <v>0.95090439276485772</v>
      </c>
      <c r="M444" s="8">
        <f>VLOOKUP(master[[#This Row],[log_id]],distinctLogId[[log_id]:[percent_value2]],13,FALSE)</f>
        <v>4.6511627906976744E-2</v>
      </c>
      <c r="N444" s="8">
        <f>VLOOKUP(master[[#This Row],[log_id]],distinctLogId[[log_id]:[percent_value3]],14,FALSE)</f>
        <v>0.01</v>
      </c>
      <c r="S444" t="b">
        <f>VLOOKUP(F444,distinctIds[[id]:[continuous_tracking]],8,FALSE)</f>
        <v>1</v>
      </c>
    </row>
    <row r="445" spans="1:20" x14ac:dyDescent="0.25">
      <c r="A445">
        <v>11611590375</v>
      </c>
      <c r="D445">
        <v>11611590375</v>
      </c>
      <c r="E445">
        <f>VLOOKUP(master[[#This Row],[distinct logIds]],distinctLogId[log_id],1,FALSE)</f>
        <v>11611590375</v>
      </c>
      <c r="F445">
        <f>VLOOKUP(master[[#This Row],[log_id]],distinctLogId[[log_id]:[id]],2,FALSE)</f>
        <v>8378563200</v>
      </c>
      <c r="G445" s="2">
        <f>VLOOKUP(master[[#This Row],[log_id]],distinctLogId[[log_id]:[activity_day]],3,FALSE)</f>
        <v>42501</v>
      </c>
      <c r="H445" s="1">
        <f>WEEKDAY(master[[#This Row],[activity_day]],2)</f>
        <v>3</v>
      </c>
      <c r="I445" s="9" t="str">
        <f>VLOOKUP(master[[#This Row],[log_id]],distinctLogId[[log_id]:[start_day]],5,FALSE)</f>
        <v>Wednesday</v>
      </c>
      <c r="J445">
        <f>VLOOKUP(master[[#This Row],[log_id]],distinctLogId[[log_id]:[day_num]],4,FALSE)</f>
        <v>4</v>
      </c>
      <c r="K445">
        <f>VLOOKUP(master[[#This Row],[log_id]],distinctLogId[[log_id]:[hrs_sleep]],10,FALSE)</f>
        <v>9.1</v>
      </c>
      <c r="L445" s="8">
        <f>VLOOKUP(master[[#This Row],[log_id]],distinctLogId[[log_id]:[percent_value1]],12,FALSE)</f>
        <v>0.91391941391941389</v>
      </c>
      <c r="M445" s="8">
        <f>VLOOKUP(master[[#This Row],[log_id]],distinctLogId[[log_id]:[percent_value2]],13,FALSE)</f>
        <v>7.3260073260073263E-2</v>
      </c>
      <c r="N445" s="8">
        <f>VLOOKUP(master[[#This Row],[log_id]],distinctLogId[[log_id]:[percent_value3]],14,FALSE)</f>
        <v>7.0000000000000007E-2</v>
      </c>
      <c r="S445" t="b">
        <f>VLOOKUP(F445,distinctIds[[id]:[continuous_tracking]],8,FALSE)</f>
        <v>1</v>
      </c>
    </row>
    <row r="446" spans="1:20" x14ac:dyDescent="0.25">
      <c r="A446">
        <v>11375666612</v>
      </c>
      <c r="D446">
        <v>11375666612</v>
      </c>
      <c r="E446">
        <f>VLOOKUP(master[[#This Row],[distinct logIds]],distinctLogId[log_id],1,FALSE)</f>
        <v>11375666612</v>
      </c>
      <c r="F446">
        <f>VLOOKUP(master[[#This Row],[log_id]],distinctLogId[[log_id]:[id]],2,FALSE)</f>
        <v>8792009665</v>
      </c>
      <c r="G446" s="2">
        <f>VLOOKUP(master[[#This Row],[log_id]],distinctLogId[[log_id]:[activity_day]],3,FALSE)</f>
        <v>42472</v>
      </c>
      <c r="H446" s="1">
        <f>WEEKDAY(master[[#This Row],[activity_day]],2)</f>
        <v>2</v>
      </c>
      <c r="I446" s="9" t="str">
        <f>VLOOKUP(master[[#This Row],[log_id]],distinctLogId[[log_id]:[start_day]],5,FALSE)</f>
        <v>Tuesday</v>
      </c>
      <c r="J446">
        <f>VLOOKUP(master[[#This Row],[log_id]],distinctLogId[[log_id]:[day_num]],4,FALSE)</f>
        <v>3</v>
      </c>
      <c r="K446">
        <f>VLOOKUP(master[[#This Row],[log_id]],distinctLogId[[log_id]:[hrs_sleep]],10,FALSE)</f>
        <v>8.2166666666666668</v>
      </c>
      <c r="L446" s="8">
        <f>VLOOKUP(master[[#This Row],[log_id]],distinctLogId[[log_id]:[percent_value1]],12,FALSE)</f>
        <v>0.92900608519269778</v>
      </c>
      <c r="M446" s="8">
        <f>VLOOKUP(master[[#This Row],[log_id]],distinctLogId[[log_id]:[percent_value2]],13,FALSE)</f>
        <v>6.4908722109533468E-2</v>
      </c>
      <c r="N446" s="8">
        <f>VLOOKUP(master[[#This Row],[log_id]],distinctLogId[[log_id]:[percent_value3]],14,FALSE)</f>
        <v>0.03</v>
      </c>
      <c r="O446">
        <f>VLOOKUP(F446,distinctIds[[id]:[range_trackingDays]],4,FALSE)</f>
        <v>23</v>
      </c>
      <c r="P446">
        <f>COUNTIFS(master[id],master[[#This Row],[id]],master[new_day_num],"&lt;6")</f>
        <v>12</v>
      </c>
      <c r="Q446">
        <f>COUNTIFS(master[id],master[[#This Row],[id]],master[new_day_num],"&gt;5")</f>
        <v>3</v>
      </c>
      <c r="R446">
        <f>COUNTIF(master[id],master[[#This Row],[id]])</f>
        <v>15</v>
      </c>
      <c r="S446" t="b">
        <f>VLOOKUP(F446,distinctIds[[id]:[continuous_tracking]],8,FALSE)</f>
        <v>0</v>
      </c>
      <c r="T446">
        <f>COUNTIFS(F:F,master[[#This Row],[id]],master!I:I,master[[#This Row],[start_day]])</f>
        <v>2</v>
      </c>
    </row>
    <row r="447" spans="1:20" x14ac:dyDescent="0.25">
      <c r="A447">
        <v>11385348917</v>
      </c>
      <c r="D447">
        <v>11385348917</v>
      </c>
      <c r="E447">
        <f>VLOOKUP(master[[#This Row],[distinct logIds]],distinctLogId[log_id],1,FALSE)</f>
        <v>11385348917</v>
      </c>
      <c r="F447">
        <f>VLOOKUP(master[[#This Row],[log_id]],distinctLogId[[log_id]:[id]],2,FALSE)</f>
        <v>8792009665</v>
      </c>
      <c r="G447" s="2">
        <f>VLOOKUP(master[[#This Row],[log_id]],distinctLogId[[log_id]:[activity_day]],3,FALSE)</f>
        <v>42473</v>
      </c>
      <c r="H447" s="1">
        <f>WEEKDAY(master[[#This Row],[activity_day]],2)</f>
        <v>3</v>
      </c>
      <c r="I447" s="9" t="str">
        <f>VLOOKUP(master[[#This Row],[log_id]],distinctLogId[[log_id]:[start_day]],5,FALSE)</f>
        <v>Wednesday</v>
      </c>
      <c r="J447">
        <f>VLOOKUP(master[[#This Row],[log_id]],distinctLogId[[log_id]:[day_num]],4,FALSE)</f>
        <v>4</v>
      </c>
      <c r="K447">
        <f>VLOOKUP(master[[#This Row],[log_id]],distinctLogId[[log_id]:[hrs_sleep]],10,FALSE)</f>
        <v>9.1999999999999993</v>
      </c>
      <c r="L447" s="8">
        <f>VLOOKUP(master[[#This Row],[log_id]],distinctLogId[[log_id]:[percent_value1]],12,FALSE)</f>
        <v>0.9619565217391306</v>
      </c>
      <c r="M447" s="8">
        <f>VLOOKUP(master[[#This Row],[log_id]],distinctLogId[[log_id]:[percent_value2]],13,FALSE)</f>
        <v>3.2608695652173912E-2</v>
      </c>
      <c r="N447" s="8">
        <f>VLOOKUP(master[[#This Row],[log_id]],distinctLogId[[log_id]:[percent_value3]],14,FALSE)</f>
        <v>0.03</v>
      </c>
      <c r="S447" t="b">
        <f>VLOOKUP(F447,distinctIds[[id]:[continuous_tracking]],8,FALSE)</f>
        <v>0</v>
      </c>
      <c r="T447">
        <f>COUNTIFS(F:F,master[[#This Row],[id]],master!I:I,master[[#This Row],[start_day]])</f>
        <v>4</v>
      </c>
    </row>
    <row r="448" spans="1:20" x14ac:dyDescent="0.25">
      <c r="A448">
        <v>11431161768</v>
      </c>
      <c r="D448">
        <v>11431161768</v>
      </c>
      <c r="E448">
        <f>VLOOKUP(master[[#This Row],[distinct logIds]],distinctLogId[log_id],1,FALSE)</f>
        <v>11431161768</v>
      </c>
      <c r="F448">
        <f>VLOOKUP(master[[#This Row],[log_id]],distinctLogId[[log_id]:[id]],2,FALSE)</f>
        <v>8792009665</v>
      </c>
      <c r="G448" s="2">
        <f>VLOOKUP(master[[#This Row],[log_id]],distinctLogId[[log_id]:[activity_day]],3,FALSE)</f>
        <v>42474</v>
      </c>
      <c r="H448" s="1">
        <f>WEEKDAY(master[[#This Row],[activity_day]],2)</f>
        <v>4</v>
      </c>
      <c r="I448" s="9" t="str">
        <f>VLOOKUP(master[[#This Row],[log_id]],distinctLogId[[log_id]:[start_day]],5,FALSE)</f>
        <v>Thursday</v>
      </c>
      <c r="J448">
        <f>VLOOKUP(master[[#This Row],[log_id]],distinctLogId[[log_id]:[day_num]],4,FALSE)</f>
        <v>5</v>
      </c>
      <c r="K448">
        <f>VLOOKUP(master[[#This Row],[log_id]],distinctLogId[[log_id]:[hrs_sleep]],10,FALSE)</f>
        <v>8.3833333333333329</v>
      </c>
      <c r="L448" s="8">
        <f>VLOOKUP(master[[#This Row],[log_id]],distinctLogId[[log_id]:[percent_value1]],12,FALSE)</f>
        <v>0.96620278330019893</v>
      </c>
      <c r="M448" s="8">
        <f>VLOOKUP(master[[#This Row],[log_id]],distinctLogId[[log_id]:[percent_value2]],13,FALSE)</f>
        <v>3.3797216699801194E-2</v>
      </c>
      <c r="N448" s="8">
        <f>VLOOKUP(master[[#This Row],[log_id]],distinctLogId[[log_id]:[percent_value3]],14,FALSE)</f>
        <v>0</v>
      </c>
      <c r="S448" t="b">
        <f>VLOOKUP(F448,distinctIds[[id]:[continuous_tracking]],8,FALSE)</f>
        <v>0</v>
      </c>
      <c r="T448">
        <f>COUNTIFS(F:F,master[[#This Row],[id]],master!I:I,master[[#This Row],[start_day]])</f>
        <v>2</v>
      </c>
    </row>
    <row r="449" spans="1:20" x14ac:dyDescent="0.25">
      <c r="A449">
        <v>11431161769</v>
      </c>
      <c r="D449">
        <v>11431161769</v>
      </c>
      <c r="E449">
        <f>VLOOKUP(master[[#This Row],[distinct logIds]],distinctLogId[log_id],1,FALSE)</f>
        <v>11431161769</v>
      </c>
      <c r="F449">
        <f>VLOOKUP(master[[#This Row],[log_id]],distinctLogId[[log_id]:[id]],2,FALSE)</f>
        <v>8792009665</v>
      </c>
      <c r="G449" s="2">
        <f>VLOOKUP(master[[#This Row],[log_id]],distinctLogId[[log_id]:[activity_day]],3,FALSE)</f>
        <v>42475</v>
      </c>
      <c r="H449" s="1">
        <f>WEEKDAY(master[[#This Row],[activity_day]],2)</f>
        <v>5</v>
      </c>
      <c r="I449" s="9" t="str">
        <f>VLOOKUP(master[[#This Row],[log_id]],distinctLogId[[log_id]:[start_day]],5,FALSE)</f>
        <v>Friday</v>
      </c>
      <c r="J449">
        <f>VLOOKUP(master[[#This Row],[log_id]],distinctLogId[[log_id]:[day_num]],4,FALSE)</f>
        <v>6</v>
      </c>
      <c r="K449">
        <f>VLOOKUP(master[[#This Row],[log_id]],distinctLogId[[log_id]:[hrs_sleep]],10,FALSE)</f>
        <v>6.2833333333333332</v>
      </c>
      <c r="L449" s="8">
        <f>VLOOKUP(master[[#This Row],[log_id]],distinctLogId[[log_id]:[percent_value1]],12,FALSE)</f>
        <v>0.96286472148541125</v>
      </c>
      <c r="M449" s="8">
        <f>VLOOKUP(master[[#This Row],[log_id]],distinctLogId[[log_id]:[percent_value2]],13,FALSE)</f>
        <v>3.4482758620689655E-2</v>
      </c>
      <c r="N449" s="8">
        <f>VLOOKUP(master[[#This Row],[log_id]],distinctLogId[[log_id]:[percent_value3]],14,FALSE)</f>
        <v>0.01</v>
      </c>
      <c r="S449" t="b">
        <f>VLOOKUP(F449,distinctIds[[id]:[continuous_tracking]],8,FALSE)</f>
        <v>0</v>
      </c>
      <c r="T449">
        <f>COUNTIFS(F:F,master[[#This Row],[id]],master!I:I,master[[#This Row],[start_day]])</f>
        <v>3</v>
      </c>
    </row>
    <row r="450" spans="1:20" x14ac:dyDescent="0.25">
      <c r="A450">
        <v>11444600597</v>
      </c>
      <c r="D450">
        <v>11444600597</v>
      </c>
      <c r="E450">
        <f>VLOOKUP(master[[#This Row],[distinct logIds]],distinctLogId[log_id],1,FALSE)</f>
        <v>11444600597</v>
      </c>
      <c r="F450">
        <f>VLOOKUP(master[[#This Row],[log_id]],distinctLogId[[log_id]:[id]],2,FALSE)</f>
        <v>8792009665</v>
      </c>
      <c r="G450" s="2">
        <f>VLOOKUP(master[[#This Row],[log_id]],distinctLogId[[log_id]:[activity_day]],3,FALSE)</f>
        <v>42480</v>
      </c>
      <c r="H450" s="1">
        <f>WEEKDAY(master[[#This Row],[activity_day]],2)</f>
        <v>3</v>
      </c>
      <c r="I450" s="9" t="str">
        <f>VLOOKUP(master[[#This Row],[log_id]],distinctLogId[[log_id]:[start_day]],5,FALSE)</f>
        <v>Wednesday</v>
      </c>
      <c r="J450">
        <f>VLOOKUP(master[[#This Row],[log_id]],distinctLogId[[log_id]:[day_num]],4,FALSE)</f>
        <v>4</v>
      </c>
      <c r="K450">
        <f>VLOOKUP(master[[#This Row],[log_id]],distinctLogId[[log_id]:[hrs_sleep]],10,FALSE)</f>
        <v>9.1166666666666671</v>
      </c>
      <c r="L450" s="8">
        <f>VLOOKUP(master[[#This Row],[log_id]],distinctLogId[[log_id]:[percent_value1]],12,FALSE)</f>
        <v>0.96526508226691043</v>
      </c>
      <c r="M450" s="8">
        <f>VLOOKUP(master[[#This Row],[log_id]],distinctLogId[[log_id]:[percent_value2]],13,FALSE)</f>
        <v>2.7422303473491772E-2</v>
      </c>
      <c r="N450" s="8">
        <f>VLOOKUP(master[[#This Row],[log_id]],distinctLogId[[log_id]:[percent_value3]],14,FALSE)</f>
        <v>0.04</v>
      </c>
      <c r="S450" t="b">
        <f>VLOOKUP(F450,distinctIds[[id]:[continuous_tracking]],8,FALSE)</f>
        <v>0</v>
      </c>
    </row>
    <row r="451" spans="1:20" x14ac:dyDescent="0.25">
      <c r="A451">
        <v>11459956046</v>
      </c>
      <c r="D451">
        <v>11459956046</v>
      </c>
      <c r="E451">
        <f>VLOOKUP(master[[#This Row],[distinct logIds]],distinctLogId[log_id],1,FALSE)</f>
        <v>11459956046</v>
      </c>
      <c r="F451">
        <f>VLOOKUP(master[[#This Row],[log_id]],distinctLogId[[log_id]:[id]],2,FALSE)</f>
        <v>8792009665</v>
      </c>
      <c r="G451" s="2">
        <f>VLOOKUP(master[[#This Row],[log_id]],distinctLogId[[log_id]:[activity_day]],3,FALSE)</f>
        <v>42482</v>
      </c>
      <c r="H451" s="1">
        <f>WEEKDAY(master[[#This Row],[activity_day]],2)</f>
        <v>5</v>
      </c>
      <c r="I451" s="9" t="str">
        <f>VLOOKUP(master[[#This Row],[log_id]],distinctLogId[[log_id]:[start_day]],5,FALSE)</f>
        <v>Friday</v>
      </c>
      <c r="J451">
        <f>VLOOKUP(master[[#This Row],[log_id]],distinctLogId[[log_id]:[day_num]],4,FALSE)</f>
        <v>6</v>
      </c>
      <c r="K451">
        <f>VLOOKUP(master[[#This Row],[log_id]],distinctLogId[[log_id]:[hrs_sleep]],10,FALSE)</f>
        <v>6.7833333333333332</v>
      </c>
      <c r="L451" s="8">
        <f>VLOOKUP(master[[#This Row],[log_id]],distinctLogId[[log_id]:[percent_value1]],12,FALSE)</f>
        <v>0.96068796068796081</v>
      </c>
      <c r="M451" s="8">
        <f>VLOOKUP(master[[#This Row],[log_id]],distinctLogId[[log_id]:[percent_value2]],13,FALSE)</f>
        <v>2.9484029484029485E-2</v>
      </c>
      <c r="N451" s="8">
        <f>VLOOKUP(master[[#This Row],[log_id]],distinctLogId[[log_id]:[percent_value3]],14,FALSE)</f>
        <v>0.04</v>
      </c>
      <c r="S451" t="b">
        <f>VLOOKUP(F451,distinctIds[[id]:[continuous_tracking]],8,FALSE)</f>
        <v>0</v>
      </c>
    </row>
    <row r="452" spans="1:20" x14ac:dyDescent="0.25">
      <c r="A452">
        <v>11466415426</v>
      </c>
      <c r="D452">
        <v>11466415426</v>
      </c>
      <c r="E452">
        <f>VLOOKUP(master[[#This Row],[distinct logIds]],distinctLogId[log_id],1,FALSE)</f>
        <v>11466415426</v>
      </c>
      <c r="F452">
        <f>VLOOKUP(master[[#This Row],[log_id]],distinctLogId[[log_id]:[id]],2,FALSE)</f>
        <v>8792009665</v>
      </c>
      <c r="G452" s="2">
        <f>VLOOKUP(master[[#This Row],[log_id]],distinctLogId[[log_id]:[activity_day]],3,FALSE)</f>
        <v>42483</v>
      </c>
      <c r="H452" s="1">
        <f>WEEKDAY(master[[#This Row],[activity_day]],2)</f>
        <v>6</v>
      </c>
      <c r="I452" s="9" t="str">
        <f>VLOOKUP(master[[#This Row],[log_id]],distinctLogId[[log_id]:[start_day]],5,FALSE)</f>
        <v>Saturday</v>
      </c>
      <c r="J452">
        <f>VLOOKUP(master[[#This Row],[log_id]],distinctLogId[[log_id]:[day_num]],4,FALSE)</f>
        <v>7</v>
      </c>
      <c r="K452">
        <f>VLOOKUP(master[[#This Row],[log_id]],distinctLogId[[log_id]:[hrs_sleep]],10,FALSE)</f>
        <v>6</v>
      </c>
      <c r="L452" s="8">
        <f>VLOOKUP(master[[#This Row],[log_id]],distinctLogId[[log_id]:[percent_value1]],12,FALSE)</f>
        <v>0.94166666666666676</v>
      </c>
      <c r="M452" s="8">
        <f>VLOOKUP(master[[#This Row],[log_id]],distinctLogId[[log_id]:[percent_value2]],13,FALSE)</f>
        <v>5.5555555555555552E-2</v>
      </c>
      <c r="N452" s="8">
        <f>VLOOKUP(master[[#This Row],[log_id]],distinctLogId[[log_id]:[percent_value3]],14,FALSE)</f>
        <v>0.01</v>
      </c>
      <c r="S452" t="b">
        <f>VLOOKUP(F452,distinctIds[[id]:[continuous_tracking]],8,FALSE)</f>
        <v>0</v>
      </c>
      <c r="T452">
        <f>COUNTIFS(F:F,master[[#This Row],[id]],master!I:I,master[[#This Row],[start_day]])</f>
        <v>2</v>
      </c>
    </row>
    <row r="453" spans="1:20" x14ac:dyDescent="0.25">
      <c r="A453">
        <v>11510924293</v>
      </c>
      <c r="D453">
        <v>11510924293</v>
      </c>
      <c r="E453">
        <f>VLOOKUP(master[[#This Row],[distinct logIds]],distinctLogId[log_id],1,FALSE)</f>
        <v>11510924293</v>
      </c>
      <c r="F453">
        <f>VLOOKUP(master[[#This Row],[log_id]],distinctLogId[[log_id]:[id]],2,FALSE)</f>
        <v>8792009665</v>
      </c>
      <c r="G453" s="2">
        <f>VLOOKUP(master[[#This Row],[log_id]],distinctLogId[[log_id]:[activity_day]],3,FALSE)</f>
        <v>42487</v>
      </c>
      <c r="H453" s="1">
        <f>WEEKDAY(master[[#This Row],[activity_day]],2)</f>
        <v>3</v>
      </c>
      <c r="I453" s="9" t="str">
        <f>VLOOKUP(master[[#This Row],[log_id]],distinctLogId[[log_id]:[start_day]],5,FALSE)</f>
        <v>Wednesday</v>
      </c>
      <c r="J453">
        <f>VLOOKUP(master[[#This Row],[log_id]],distinctLogId[[log_id]:[day_num]],4,FALSE)</f>
        <v>4</v>
      </c>
      <c r="K453">
        <f>VLOOKUP(master[[#This Row],[log_id]],distinctLogId[[log_id]:[hrs_sleep]],10,FALSE)</f>
        <v>7.1333333333333337</v>
      </c>
      <c r="L453" s="8">
        <f>VLOOKUP(master[[#This Row],[log_id]],distinctLogId[[log_id]:[percent_value1]],12,FALSE)</f>
        <v>0.98831775700934577</v>
      </c>
      <c r="M453" s="8">
        <f>VLOOKUP(master[[#This Row],[log_id]],distinctLogId[[log_id]:[percent_value2]],13,FALSE)</f>
        <v>1.1682242990654203E-2</v>
      </c>
      <c r="N453" s="8">
        <f>VLOOKUP(master[[#This Row],[log_id]],distinctLogId[[log_id]:[percent_value3]],14,FALSE)</f>
        <v>0</v>
      </c>
      <c r="S453" t="b">
        <f>VLOOKUP(F453,distinctIds[[id]:[continuous_tracking]],8,FALSE)</f>
        <v>0</v>
      </c>
    </row>
    <row r="454" spans="1:20" x14ac:dyDescent="0.25">
      <c r="A454">
        <v>11510924294</v>
      </c>
      <c r="D454">
        <v>11510924294</v>
      </c>
      <c r="E454">
        <f>VLOOKUP(master[[#This Row],[distinct logIds]],distinctLogId[log_id],1,FALSE)</f>
        <v>11510924294</v>
      </c>
      <c r="F454">
        <f>VLOOKUP(master[[#This Row],[log_id]],distinctLogId[[log_id]:[id]],2,FALSE)</f>
        <v>8792009665</v>
      </c>
      <c r="G454" s="2">
        <f>VLOOKUP(master[[#This Row],[log_id]],distinctLogId[[log_id]:[activity_day]],3,FALSE)</f>
        <v>42488</v>
      </c>
      <c r="H454" s="1">
        <f>WEEKDAY(master[[#This Row],[activity_day]],2)</f>
        <v>4</v>
      </c>
      <c r="I454" s="9" t="str">
        <f>VLOOKUP(master[[#This Row],[log_id]],distinctLogId[[log_id]:[start_day]],5,FALSE)</f>
        <v>Thursday</v>
      </c>
      <c r="J454">
        <f>VLOOKUP(master[[#This Row],[log_id]],distinctLogId[[log_id]:[day_num]],4,FALSE)</f>
        <v>5</v>
      </c>
      <c r="K454">
        <f>VLOOKUP(master[[#This Row],[log_id]],distinctLogId[[log_id]:[hrs_sleep]],10,FALSE)</f>
        <v>6.9333333333333336</v>
      </c>
      <c r="L454" s="8">
        <f>VLOOKUP(master[[#This Row],[log_id]],distinctLogId[[log_id]:[percent_value1]],12,FALSE)</f>
        <v>0.96634615384615397</v>
      </c>
      <c r="M454" s="8">
        <f>VLOOKUP(master[[#This Row],[log_id]],distinctLogId[[log_id]:[percent_value2]],13,FALSE)</f>
        <v>2.6442307692307692E-2</v>
      </c>
      <c r="N454" s="8">
        <f>VLOOKUP(master[[#This Row],[log_id]],distinctLogId[[log_id]:[percent_value3]],14,FALSE)</f>
        <v>0.03</v>
      </c>
      <c r="S454" t="b">
        <f>VLOOKUP(F454,distinctIds[[id]:[continuous_tracking]],8,FALSE)</f>
        <v>0</v>
      </c>
    </row>
    <row r="455" spans="1:20" x14ac:dyDescent="0.25">
      <c r="A455">
        <v>11514018985</v>
      </c>
      <c r="D455">
        <v>11514018985</v>
      </c>
      <c r="E455">
        <f>VLOOKUP(master[[#This Row],[distinct logIds]],distinctLogId[log_id],1,FALSE)</f>
        <v>11514018985</v>
      </c>
      <c r="F455">
        <f>VLOOKUP(master[[#This Row],[log_id]],distinctLogId[[log_id]:[id]],2,FALSE)</f>
        <v>8792009665</v>
      </c>
      <c r="G455" s="2">
        <f>VLOOKUP(master[[#This Row],[log_id]],distinctLogId[[log_id]:[activity_day]],3,FALSE)</f>
        <v>42489</v>
      </c>
      <c r="H455" s="1">
        <f>WEEKDAY(master[[#This Row],[activity_day]],2)</f>
        <v>5</v>
      </c>
      <c r="I455" s="9" t="str">
        <f>VLOOKUP(master[[#This Row],[log_id]],distinctLogId[[log_id]:[start_day]],5,FALSE)</f>
        <v>Friday</v>
      </c>
      <c r="J455">
        <f>VLOOKUP(master[[#This Row],[log_id]],distinctLogId[[log_id]:[day_num]],4,FALSE)</f>
        <v>6</v>
      </c>
      <c r="K455">
        <f>VLOOKUP(master[[#This Row],[log_id]],distinctLogId[[log_id]:[hrs_sleep]],10,FALSE)</f>
        <v>6.7666666666666666</v>
      </c>
      <c r="L455" s="8">
        <f>VLOOKUP(master[[#This Row],[log_id]],distinctLogId[[log_id]:[percent_value1]],12,FALSE)</f>
        <v>0.98029556650246308</v>
      </c>
      <c r="M455" s="8">
        <f>VLOOKUP(master[[#This Row],[log_id]],distinctLogId[[log_id]:[percent_value2]],13,FALSE)</f>
        <v>1.4778325123152709E-2</v>
      </c>
      <c r="N455" s="8">
        <f>VLOOKUP(master[[#This Row],[log_id]],distinctLogId[[log_id]:[percent_value3]],14,FALSE)</f>
        <v>0.02</v>
      </c>
      <c r="S455" t="b">
        <f>VLOOKUP(F455,distinctIds[[id]:[continuous_tracking]],8,FALSE)</f>
        <v>0</v>
      </c>
    </row>
    <row r="456" spans="1:20" x14ac:dyDescent="0.25">
      <c r="A456">
        <v>11521265607</v>
      </c>
      <c r="D456">
        <v>11521265607</v>
      </c>
      <c r="E456">
        <f>VLOOKUP(master[[#This Row],[distinct logIds]],distinctLogId[log_id],1,FALSE)</f>
        <v>11521265607</v>
      </c>
      <c r="F456">
        <f>VLOOKUP(master[[#This Row],[log_id]],distinctLogId[[log_id]:[id]],2,FALSE)</f>
        <v>8792009665</v>
      </c>
      <c r="G456" s="2">
        <f>VLOOKUP(master[[#This Row],[log_id]],distinctLogId[[log_id]:[activity_day]],3,FALSE)</f>
        <v>42490</v>
      </c>
      <c r="H456" s="1">
        <f>WEEKDAY(master[[#This Row],[activity_day]],2)</f>
        <v>6</v>
      </c>
      <c r="I456" s="9" t="str">
        <f>VLOOKUP(master[[#This Row],[log_id]],distinctLogId[[log_id]:[start_day]],5,FALSE)</f>
        <v>Saturday</v>
      </c>
      <c r="J456">
        <f>VLOOKUP(master[[#This Row],[log_id]],distinctLogId[[log_id]:[day_num]],4,FALSE)</f>
        <v>7</v>
      </c>
      <c r="K456">
        <f>VLOOKUP(master[[#This Row],[log_id]],distinctLogId[[log_id]:[hrs_sleep]],10,FALSE)</f>
        <v>6</v>
      </c>
      <c r="L456" s="8">
        <f>VLOOKUP(master[[#This Row],[log_id]],distinctLogId[[log_id]:[percent_value1]],12,FALSE)</f>
        <v>0.95277777777777772</v>
      </c>
      <c r="M456" s="8">
        <f>VLOOKUP(master[[#This Row],[log_id]],distinctLogId[[log_id]:[percent_value2]],13,FALSE)</f>
        <v>4.1666666666666664E-2</v>
      </c>
      <c r="N456" s="8">
        <f>VLOOKUP(master[[#This Row],[log_id]],distinctLogId[[log_id]:[percent_value3]],14,FALSE)</f>
        <v>0.02</v>
      </c>
      <c r="S456" t="b">
        <f>VLOOKUP(F456,distinctIds[[id]:[continuous_tracking]],8,FALSE)</f>
        <v>0</v>
      </c>
    </row>
    <row r="457" spans="1:20" x14ac:dyDescent="0.25">
      <c r="A457">
        <v>11528665309</v>
      </c>
      <c r="D457">
        <v>11528665309</v>
      </c>
      <c r="E457">
        <f>VLOOKUP(master[[#This Row],[distinct logIds]],distinctLogId[log_id],1,FALSE)</f>
        <v>11528665309</v>
      </c>
      <c r="F457">
        <f>VLOOKUP(master[[#This Row],[log_id]],distinctLogId[[log_id]:[id]],2,FALSE)</f>
        <v>8792009665</v>
      </c>
      <c r="G457" s="2">
        <f>VLOOKUP(master[[#This Row],[log_id]],distinctLogId[[log_id]:[activity_day]],3,FALSE)</f>
        <v>42491</v>
      </c>
      <c r="H457" s="1">
        <f>WEEKDAY(master[[#This Row],[activity_day]],2)</f>
        <v>7</v>
      </c>
      <c r="I457" s="9" t="str">
        <f>VLOOKUP(master[[#This Row],[log_id]],distinctLogId[[log_id]:[start_day]],5,FALSE)</f>
        <v>Sunday</v>
      </c>
      <c r="J457">
        <f>VLOOKUP(master[[#This Row],[log_id]],distinctLogId[[log_id]:[day_num]],4,FALSE)</f>
        <v>1</v>
      </c>
      <c r="K457">
        <f>VLOOKUP(master[[#This Row],[log_id]],distinctLogId[[log_id]:[hrs_sleep]],10,FALSE)</f>
        <v>8.7833333333333332</v>
      </c>
      <c r="L457" s="8">
        <f>VLOOKUP(master[[#This Row],[log_id]],distinctLogId[[log_id]:[percent_value1]],12,FALSE)</f>
        <v>0.95445920303605314</v>
      </c>
      <c r="M457" s="8">
        <f>VLOOKUP(master[[#This Row],[log_id]],distinctLogId[[log_id]:[percent_value2]],13,FALSE)</f>
        <v>4.5540796963946861E-2</v>
      </c>
      <c r="N457" s="8">
        <f>VLOOKUP(master[[#This Row],[log_id]],distinctLogId[[log_id]:[percent_value3]],14,FALSE)</f>
        <v>0</v>
      </c>
      <c r="S457" t="b">
        <f>VLOOKUP(F457,distinctIds[[id]:[continuous_tracking]],8,FALSE)</f>
        <v>0</v>
      </c>
      <c r="T457">
        <f>COUNTIFS(F:F,master[[#This Row],[id]],master!I:I,master[[#This Row],[start_day]])</f>
        <v>1</v>
      </c>
    </row>
    <row r="458" spans="1:20" x14ac:dyDescent="0.25">
      <c r="A458">
        <v>11536572725</v>
      </c>
      <c r="D458">
        <v>11536572725</v>
      </c>
      <c r="E458">
        <f>VLOOKUP(master[[#This Row],[distinct logIds]],distinctLogId[log_id],1,FALSE)</f>
        <v>11536572725</v>
      </c>
      <c r="F458">
        <f>VLOOKUP(master[[#This Row],[log_id]],distinctLogId[[log_id]:[id]],2,FALSE)</f>
        <v>8792009665</v>
      </c>
      <c r="G458" s="2">
        <f>VLOOKUP(master[[#This Row],[log_id]],distinctLogId[[log_id]:[activity_day]],3,FALSE)</f>
        <v>42492</v>
      </c>
      <c r="H458" s="1">
        <f>WEEKDAY(master[[#This Row],[activity_day]],2)</f>
        <v>1</v>
      </c>
      <c r="I458" s="9" t="str">
        <f>VLOOKUP(master[[#This Row],[log_id]],distinctLogId[[log_id]:[start_day]],5,FALSE)</f>
        <v>Monday</v>
      </c>
      <c r="J458">
        <f>VLOOKUP(master[[#This Row],[log_id]],distinctLogId[[log_id]:[day_num]],4,FALSE)</f>
        <v>2</v>
      </c>
      <c r="K458">
        <f>VLOOKUP(master[[#This Row],[log_id]],distinctLogId[[log_id]:[hrs_sleep]],10,FALSE)</f>
        <v>7.05</v>
      </c>
      <c r="L458" s="8">
        <f>VLOOKUP(master[[#This Row],[log_id]],distinctLogId[[log_id]:[percent_value1]],12,FALSE)</f>
        <v>0.98108747044917244</v>
      </c>
      <c r="M458" s="8">
        <f>VLOOKUP(master[[#This Row],[log_id]],distinctLogId[[log_id]:[percent_value2]],13,FALSE)</f>
        <v>1.8912529550827423E-2</v>
      </c>
      <c r="N458" s="8">
        <f>VLOOKUP(master[[#This Row],[log_id]],distinctLogId[[log_id]:[percent_value3]],14,FALSE)</f>
        <v>0</v>
      </c>
      <c r="S458" t="b">
        <f>VLOOKUP(F458,distinctIds[[id]:[continuous_tracking]],8,FALSE)</f>
        <v>0</v>
      </c>
      <c r="T458">
        <f>COUNTIFS(F:F,master[[#This Row],[id]],master!I:I,master[[#This Row],[start_day]])</f>
        <v>1</v>
      </c>
    </row>
    <row r="459" spans="1:20" x14ac:dyDescent="0.25">
      <c r="A459">
        <v>11545482065</v>
      </c>
      <c r="D459">
        <v>11545482065</v>
      </c>
      <c r="E459">
        <f>VLOOKUP(master[[#This Row],[distinct logIds]],distinctLogId[log_id],1,FALSE)</f>
        <v>11545482065</v>
      </c>
      <c r="F459">
        <f>VLOOKUP(master[[#This Row],[log_id]],distinctLogId[[log_id]:[id]],2,FALSE)</f>
        <v>8792009665</v>
      </c>
      <c r="G459" s="2">
        <f>VLOOKUP(master[[#This Row],[log_id]],distinctLogId[[log_id]:[activity_day]],3,FALSE)</f>
        <v>42493</v>
      </c>
      <c r="H459" s="1">
        <f>WEEKDAY(master[[#This Row],[activity_day]],2)</f>
        <v>2</v>
      </c>
      <c r="I459" s="9" t="str">
        <f>VLOOKUP(master[[#This Row],[log_id]],distinctLogId[[log_id]:[start_day]],5,FALSE)</f>
        <v>Tuesday</v>
      </c>
      <c r="J459">
        <f>VLOOKUP(master[[#This Row],[log_id]],distinctLogId[[log_id]:[day_num]],4,FALSE)</f>
        <v>3</v>
      </c>
      <c r="K459">
        <f>VLOOKUP(master[[#This Row],[log_id]],distinctLogId[[log_id]:[hrs_sleep]],10,FALSE)</f>
        <v>9.0833333333333339</v>
      </c>
      <c r="L459" s="8">
        <f>VLOOKUP(master[[#This Row],[log_id]],distinctLogId[[log_id]:[percent_value1]],12,FALSE)</f>
        <v>0.94678899082568813</v>
      </c>
      <c r="M459" s="8">
        <f>VLOOKUP(master[[#This Row],[log_id]],distinctLogId[[log_id]:[percent_value2]],13,FALSE)</f>
        <v>4.9541284403669728E-2</v>
      </c>
      <c r="N459" s="8">
        <f>VLOOKUP(master[[#This Row],[log_id]],distinctLogId[[log_id]:[percent_value3]],14,FALSE)</f>
        <v>0.02</v>
      </c>
      <c r="S459" t="b">
        <f>VLOOKUP(F459,distinctIds[[id]:[continuous_tracking]],8,FALSE)</f>
        <v>0</v>
      </c>
    </row>
    <row r="460" spans="1:20" x14ac:dyDescent="0.25">
      <c r="A460">
        <v>11552534115</v>
      </c>
      <c r="D460">
        <v>11552534115</v>
      </c>
      <c r="E460">
        <f>VLOOKUP(master[[#This Row],[distinct logIds]],distinctLogId[log_id],1,FALSE)</f>
        <v>11552534115</v>
      </c>
      <c r="F460">
        <f>VLOOKUP(master[[#This Row],[log_id]],distinctLogId[[log_id]:[id]],2,FALSE)</f>
        <v>8792009665</v>
      </c>
      <c r="G460" s="2">
        <f>VLOOKUP(master[[#This Row],[log_id]],distinctLogId[[log_id]:[activity_day]],3,FALSE)</f>
        <v>42494</v>
      </c>
      <c r="H460" s="1">
        <f>WEEKDAY(master[[#This Row],[activity_day]],2)</f>
        <v>3</v>
      </c>
      <c r="I460" s="9" t="str">
        <f>VLOOKUP(master[[#This Row],[log_id]],distinctLogId[[log_id]:[start_day]],5,FALSE)</f>
        <v>Wednesday</v>
      </c>
      <c r="J460">
        <f>VLOOKUP(master[[#This Row],[log_id]],distinctLogId[[log_id]:[day_num]],4,FALSE)</f>
        <v>4</v>
      </c>
      <c r="K460">
        <f>VLOOKUP(master[[#This Row],[log_id]],distinctLogId[[log_id]:[hrs_sleep]],10,FALSE)</f>
        <v>7.7166666666666668</v>
      </c>
      <c r="L460" s="8">
        <f>VLOOKUP(master[[#This Row],[log_id]],distinctLogId[[log_id]:[percent_value1]],12,FALSE)</f>
        <v>0.94816414686825057</v>
      </c>
      <c r="M460" s="8">
        <f>VLOOKUP(master[[#This Row],[log_id]],distinctLogId[[log_id]:[percent_value2]],13,FALSE)</f>
        <v>4.7516198704103674E-2</v>
      </c>
      <c r="N460" s="8">
        <f>VLOOKUP(master[[#This Row],[log_id]],distinctLogId[[log_id]:[percent_value3]],14,FALSE)</f>
        <v>0.02</v>
      </c>
      <c r="S460" t="b">
        <f>VLOOKUP(F460,distinctIds[[id]:[continuous_tracking]],8,FALSE)</f>
        <v>0</v>
      </c>
    </row>
  </sheetData>
  <sheetProtection algorithmName="SHA-512" hashValue="JiCm1usubTTPIweqJ583F4CDdLltv0v58Q+Ko/jnN3Bg4STS5FYFJrKP+ov0XxrtVcWC1mMeCA9th2pMmgVcEw==" saltValue="XhI6porYv/oyPpsxVhWoSg==" spinCount="100000" sheet="1" objects="1" scenarios="1" selectLockedCells="1" pivotTables="0" selectUnlockedCell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9B470-CF68-429B-A99F-32C4B8AD6119}">
  <sheetPr codeName="Sheet8"/>
  <dimension ref="A1:D11"/>
  <sheetViews>
    <sheetView workbookViewId="0">
      <selection sqref="A1:XFD1048576"/>
    </sheetView>
  </sheetViews>
  <sheetFormatPr defaultColWidth="12.42578125" defaultRowHeight="15" x14ac:dyDescent="0.25"/>
  <cols>
    <col min="1" max="1" width="13.140625" bestFit="1" customWidth="1"/>
    <col min="2" max="2" width="5.42578125" bestFit="1" customWidth="1"/>
    <col min="3" max="3" width="16.42578125" bestFit="1" customWidth="1"/>
    <col min="4" max="4" width="16.28515625" style="29" bestFit="1" customWidth="1"/>
  </cols>
  <sheetData>
    <row r="1" spans="1:4" x14ac:dyDescent="0.25">
      <c r="A1" s="7" t="s">
        <v>18</v>
      </c>
      <c r="B1" s="7" t="s">
        <v>68</v>
      </c>
      <c r="C1" s="7" t="s">
        <v>83</v>
      </c>
      <c r="D1"/>
    </row>
    <row r="2" spans="1:4" x14ac:dyDescent="0.25">
      <c r="D2"/>
    </row>
    <row r="3" spans="1:4" x14ac:dyDescent="0.25">
      <c r="A3" s="4" t="s">
        <v>18</v>
      </c>
      <c r="B3" t="s">
        <v>84</v>
      </c>
      <c r="C3" t="s">
        <v>101</v>
      </c>
      <c r="D3"/>
    </row>
    <row r="4" spans="1:4" x14ac:dyDescent="0.25">
      <c r="A4" s="27" t="s">
        <v>16</v>
      </c>
      <c r="B4" s="11">
        <v>72</v>
      </c>
      <c r="C4" s="10">
        <v>3.6</v>
      </c>
      <c r="D4"/>
    </row>
    <row r="5" spans="1:4" x14ac:dyDescent="0.25">
      <c r="A5" s="27" t="s">
        <v>17</v>
      </c>
      <c r="B5" s="11">
        <v>63</v>
      </c>
      <c r="C5" s="10">
        <v>3.5</v>
      </c>
      <c r="D5"/>
    </row>
    <row r="6" spans="1:4" x14ac:dyDescent="0.25">
      <c r="A6" s="27" t="s">
        <v>11</v>
      </c>
      <c r="B6" s="11">
        <v>68</v>
      </c>
      <c r="C6" s="10">
        <v>4</v>
      </c>
      <c r="D6"/>
    </row>
    <row r="7" spans="1:4" x14ac:dyDescent="0.25">
      <c r="A7" s="27" t="s">
        <v>12</v>
      </c>
      <c r="B7" s="11">
        <v>76</v>
      </c>
      <c r="C7" s="10">
        <v>4.2222222222222223</v>
      </c>
      <c r="D7"/>
    </row>
    <row r="8" spans="1:4" x14ac:dyDescent="0.25">
      <c r="A8" s="27" t="s">
        <v>13</v>
      </c>
      <c r="B8" s="11">
        <v>58</v>
      </c>
      <c r="C8" s="10">
        <v>3.0526315789473686</v>
      </c>
      <c r="D8"/>
    </row>
    <row r="9" spans="1:4" x14ac:dyDescent="0.25">
      <c r="A9" s="27" t="s">
        <v>14</v>
      </c>
      <c r="B9" s="11">
        <v>51</v>
      </c>
      <c r="C9" s="10">
        <v>2.6842105263157894</v>
      </c>
      <c r="D9"/>
    </row>
    <row r="10" spans="1:4" x14ac:dyDescent="0.25">
      <c r="A10" s="27" t="s">
        <v>15</v>
      </c>
      <c r="B10" s="11">
        <v>71</v>
      </c>
      <c r="C10" s="10">
        <v>3.2272727272727271</v>
      </c>
      <c r="D10"/>
    </row>
    <row r="11" spans="1:4" x14ac:dyDescent="0.25">
      <c r="D11"/>
    </row>
  </sheetData>
  <sheetProtection algorithmName="SHA-512" hashValue="/4r4qTfR+ECYSKM/QNyuh/oWZcyvUdqaMASBUzx772HH2kkpTlX04aZ2Qn8eCFC3O9Y8xOn7FRZXAy7Pgi/LyA==" saltValue="Eoq6HfmnSmHEPigvXxFcAA==" spinCount="100000" sheet="1" objects="1" scenarios="1" selectLockedCells="1" pivotTables="0" selectUn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3D00-55C0-40EB-ADA6-D7767ADB73BB}">
  <sheetPr codeName="Sheet9"/>
  <dimension ref="A1:D11"/>
  <sheetViews>
    <sheetView workbookViewId="0">
      <selection sqref="A1:XFD1048576"/>
    </sheetView>
  </sheetViews>
  <sheetFormatPr defaultColWidth="12.42578125" defaultRowHeight="15" x14ac:dyDescent="0.25"/>
  <cols>
    <col min="1" max="1" width="13.140625" bestFit="1" customWidth="1"/>
    <col min="2" max="2" width="9.7109375" bestFit="1" customWidth="1"/>
    <col min="3" max="3" width="8.28515625" bestFit="1" customWidth="1"/>
    <col min="4" max="4" width="10" style="29" bestFit="1" customWidth="1"/>
  </cols>
  <sheetData>
    <row r="1" spans="1:4" x14ac:dyDescent="0.25">
      <c r="A1" s="7" t="s">
        <v>18</v>
      </c>
      <c r="B1" s="7" t="s">
        <v>72</v>
      </c>
      <c r="C1" s="7" t="s">
        <v>85</v>
      </c>
      <c r="D1" s="7" t="s">
        <v>86</v>
      </c>
    </row>
    <row r="3" spans="1:4" x14ac:dyDescent="0.25">
      <c r="A3" s="4" t="s">
        <v>18</v>
      </c>
      <c r="B3" t="s">
        <v>74</v>
      </c>
      <c r="C3" t="s">
        <v>73</v>
      </c>
      <c r="D3" t="s">
        <v>75</v>
      </c>
    </row>
    <row r="4" spans="1:4" x14ac:dyDescent="0.25">
      <c r="A4" s="27" t="s">
        <v>16</v>
      </c>
      <c r="B4" s="10">
        <v>1.0166666666666666</v>
      </c>
      <c r="C4" s="10">
        <v>6.659259259259259</v>
      </c>
      <c r="D4" s="10">
        <v>16.016666666666666</v>
      </c>
    </row>
    <row r="5" spans="1:4" x14ac:dyDescent="0.25">
      <c r="A5" s="27" t="s">
        <v>17</v>
      </c>
      <c r="B5" s="10">
        <v>1.0833333333333333</v>
      </c>
      <c r="C5" s="10">
        <v>6.7664021164021166</v>
      </c>
      <c r="D5" s="10">
        <v>9.7333333333333325</v>
      </c>
    </row>
    <row r="6" spans="1:4" x14ac:dyDescent="0.25">
      <c r="A6" s="27" t="s">
        <v>11</v>
      </c>
      <c r="B6" s="10">
        <v>1.5666666666666667</v>
      </c>
      <c r="C6" s="10">
        <v>6.9936274509803917</v>
      </c>
      <c r="D6" s="10">
        <v>11.3</v>
      </c>
    </row>
    <row r="7" spans="1:4" x14ac:dyDescent="0.25">
      <c r="A7" s="27" t="s">
        <v>12</v>
      </c>
      <c r="B7" s="10">
        <v>1</v>
      </c>
      <c r="C7" s="10">
        <v>6.7081140350877186</v>
      </c>
      <c r="D7" s="10">
        <v>10.566666666666666</v>
      </c>
    </row>
    <row r="8" spans="1:4" x14ac:dyDescent="0.25">
      <c r="A8" s="27" t="s">
        <v>13</v>
      </c>
      <c r="B8" s="10">
        <v>1.0833333333333333</v>
      </c>
      <c r="C8" s="10">
        <v>6.8755747126436777</v>
      </c>
      <c r="D8" s="10">
        <v>10.6</v>
      </c>
    </row>
    <row r="9" spans="1:4" x14ac:dyDescent="0.25">
      <c r="A9" s="27" t="s">
        <v>14</v>
      </c>
      <c r="B9" s="10">
        <v>1.1666666666666667</v>
      </c>
      <c r="C9" s="10">
        <v>7.4202614379084979</v>
      </c>
      <c r="D9" s="10">
        <v>18.100000000000001</v>
      </c>
    </row>
    <row r="10" spans="1:4" x14ac:dyDescent="0.25">
      <c r="A10" s="27" t="s">
        <v>15</v>
      </c>
      <c r="B10" s="10">
        <v>1</v>
      </c>
      <c r="C10" s="10">
        <v>6.6713615023474162</v>
      </c>
      <c r="D10" s="10">
        <v>16.016666666666666</v>
      </c>
    </row>
    <row r="11" spans="1:4" x14ac:dyDescent="0.25">
      <c r="D11"/>
    </row>
  </sheetData>
  <sheetProtection algorithmName="SHA-512" hashValue="wvXY4X1lbRNEjlemmNDWFBtsQAP+FSOBmbLUQtujg5XS66UOEEjhGqkrMOxj2k8RDq/7juEjEyR3oppOYEPfzw==" saltValue="ov82JXNlIWx5jWzg4XUcWA==" spinCount="100000" sheet="1" objects="1" scenarios="1" selectLockedCells="1" pivotTables="0" selectUn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61D2F-D31F-452B-823F-5759B008C5E9}">
  <sheetPr codeName="Sheet10"/>
  <dimension ref="A1:D11"/>
  <sheetViews>
    <sheetView workbookViewId="0">
      <selection sqref="A1:XFD1048576"/>
    </sheetView>
  </sheetViews>
  <sheetFormatPr defaultRowHeight="15" x14ac:dyDescent="0.25"/>
  <cols>
    <col min="1" max="1" width="13.140625" bestFit="1" customWidth="1"/>
    <col min="2" max="2" width="7.28515625" bestFit="1" customWidth="1"/>
    <col min="3" max="3" width="6.140625" bestFit="1" customWidth="1"/>
    <col min="4" max="4" width="6.140625" style="29" bestFit="1" customWidth="1"/>
    <col min="5" max="21" width="15.7109375" bestFit="1" customWidth="1"/>
    <col min="22" max="22" width="9.85546875" bestFit="1" customWidth="1"/>
    <col min="23" max="23" width="10.28515625" bestFit="1" customWidth="1"/>
    <col min="24" max="24" width="9.5703125" bestFit="1" customWidth="1"/>
  </cols>
  <sheetData>
    <row r="1" spans="1:4" x14ac:dyDescent="0.25">
      <c r="A1" s="7" t="s">
        <v>18</v>
      </c>
      <c r="B1" s="7" t="s">
        <v>65</v>
      </c>
      <c r="C1" s="7" t="s">
        <v>66</v>
      </c>
      <c r="D1" s="28" t="s">
        <v>67</v>
      </c>
    </row>
    <row r="3" spans="1:4" x14ac:dyDescent="0.25">
      <c r="A3" s="4" t="s">
        <v>18</v>
      </c>
      <c r="B3" t="s">
        <v>69</v>
      </c>
      <c r="C3" t="s">
        <v>70</v>
      </c>
      <c r="D3" s="18" t="s">
        <v>71</v>
      </c>
    </row>
    <row r="4" spans="1:4" x14ac:dyDescent="0.25">
      <c r="A4" s="26" t="s">
        <v>16</v>
      </c>
      <c r="B4" s="8">
        <v>0.90901188506137864</v>
      </c>
      <c r="C4" s="8">
        <v>7.8309526160312948E-2</v>
      </c>
      <c r="D4" s="8">
        <v>6.3472222222222222E-2</v>
      </c>
    </row>
    <row r="5" spans="1:4" x14ac:dyDescent="0.25">
      <c r="A5" s="26" t="s">
        <v>17</v>
      </c>
      <c r="B5" s="8">
        <v>0.92236031844638422</v>
      </c>
      <c r="C5" s="8">
        <v>6.7320317703103746E-2</v>
      </c>
      <c r="D5" s="8">
        <v>3.5555555555555556E-2</v>
      </c>
    </row>
    <row r="6" spans="1:4" x14ac:dyDescent="0.25">
      <c r="A6" s="26" t="s">
        <v>11</v>
      </c>
      <c r="B6" s="8">
        <v>0.91544712232191416</v>
      </c>
      <c r="C6" s="8">
        <v>7.6928120366767203E-2</v>
      </c>
      <c r="D6" s="8">
        <v>3.2500000000000001E-2</v>
      </c>
    </row>
    <row r="7" spans="1:4" x14ac:dyDescent="0.25">
      <c r="A7" s="26" t="s">
        <v>12</v>
      </c>
      <c r="B7" s="8">
        <v>0.91352832236207038</v>
      </c>
      <c r="C7" s="8">
        <v>7.7980701849637346E-2</v>
      </c>
      <c r="D7" s="8">
        <v>3.1052631578947366E-2</v>
      </c>
    </row>
    <row r="8" spans="1:4" x14ac:dyDescent="0.25">
      <c r="A8" s="26" t="s">
        <v>13</v>
      </c>
      <c r="B8" s="8">
        <v>0.91786372110117154</v>
      </c>
      <c r="C8" s="8">
        <v>7.2076344914525386E-2</v>
      </c>
      <c r="D8" s="8">
        <v>3.7758620689655173E-2</v>
      </c>
    </row>
    <row r="9" spans="1:4" x14ac:dyDescent="0.25">
      <c r="A9" s="26" t="s">
        <v>14</v>
      </c>
      <c r="B9" s="8">
        <v>0.9172169120312138</v>
      </c>
      <c r="C9" s="8">
        <v>7.1258453796062785E-2</v>
      </c>
      <c r="D9" s="8">
        <v>5.7843137254901963E-2</v>
      </c>
    </row>
    <row r="10" spans="1:4" x14ac:dyDescent="0.25">
      <c r="A10" s="26" t="s">
        <v>15</v>
      </c>
      <c r="B10" s="8">
        <v>0.90922599647895941</v>
      </c>
      <c r="C10" s="8">
        <v>7.8029701029410259E-2</v>
      </c>
      <c r="D10" s="8">
        <v>5.1549295774647889E-2</v>
      </c>
    </row>
    <row r="11" spans="1:4" x14ac:dyDescent="0.25">
      <c r="D11"/>
    </row>
  </sheetData>
  <sheetProtection algorithmName="SHA-512" hashValue="/IkAJSS2vtRBP1VN1OduBdnv0F77qN13fkE5U5/w1Do001t/Kb95cUnEuPdlG/vn7nEhd4QNV3+DZoS5EyMVQw==" saltValue="h/B+Ho20+Dbkr2MNAMbmtA==" spinCount="100000" sheet="1" objects="1" scenarios="1" selectLockedCells="1" pivotTables="0" selectUnlockedCell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FB1F-5732-40AA-8909-9007C6810C47}">
  <sheetPr codeName="Sheet11"/>
  <dimension ref="A1:C4"/>
  <sheetViews>
    <sheetView workbookViewId="0">
      <selection sqref="A1:XFD1048576"/>
    </sheetView>
  </sheetViews>
  <sheetFormatPr defaultRowHeight="15" x14ac:dyDescent="0.25"/>
  <cols>
    <col min="1" max="1" width="5.42578125" bestFit="1" customWidth="1"/>
    <col min="2" max="2" width="9.42578125" bestFit="1" customWidth="1"/>
    <col min="3" max="3" width="9.7109375" bestFit="1" customWidth="1"/>
    <col min="4" max="5" width="22.28515625" bestFit="1" customWidth="1"/>
    <col min="6" max="6" width="25.28515625" bestFit="1" customWidth="1"/>
  </cols>
  <sheetData>
    <row r="1" spans="1:3" x14ac:dyDescent="0.25">
      <c r="A1" s="7" t="s">
        <v>76</v>
      </c>
      <c r="B1" s="7" t="s">
        <v>77</v>
      </c>
      <c r="C1" s="7" t="s">
        <v>78</v>
      </c>
    </row>
    <row r="3" spans="1:3" x14ac:dyDescent="0.25">
      <c r="A3" t="s">
        <v>84</v>
      </c>
      <c r="B3" t="s">
        <v>87</v>
      </c>
      <c r="C3" t="s">
        <v>88</v>
      </c>
    </row>
    <row r="4" spans="1:3" x14ac:dyDescent="0.25">
      <c r="A4" s="11">
        <v>459</v>
      </c>
      <c r="B4" s="11">
        <v>316</v>
      </c>
      <c r="C4" s="11">
        <v>143</v>
      </c>
    </row>
  </sheetData>
  <sheetProtection algorithmName="SHA-512" hashValue="JYbqzgGHEUZo6OR1xxZqbnsLzgW1Ka7P9mcB3RiCVC2TxhLBckbJJxvXs+oRRIRKSgBqrG3gyRvq8zeEdsshug==" saltValue="dd59Ns46xuSfM9qodnbjbw==" spinCount="100000" sheet="1" objects="1" scenarios="1" selectLockedCells="1" pivotTables="0" selectUnlockedCell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9391F-6368-4831-8D7A-C70BBE618C3A}">
  <sheetPr codeName="Sheet12"/>
  <dimension ref="A1:F4"/>
  <sheetViews>
    <sheetView workbookViewId="0">
      <selection activeCell="M40" sqref="M40"/>
    </sheetView>
  </sheetViews>
  <sheetFormatPr defaultRowHeight="15" x14ac:dyDescent="0.25"/>
  <cols>
    <col min="1" max="1" width="16.140625" bestFit="1" customWidth="1"/>
    <col min="2" max="2" width="23.85546875" bestFit="1" customWidth="1"/>
    <col min="3" max="3" width="40.140625" bestFit="1" customWidth="1"/>
    <col min="4" max="4" width="22.85546875" bestFit="1" customWidth="1"/>
    <col min="5" max="5" width="21.42578125" bestFit="1" customWidth="1"/>
    <col min="6" max="6" width="23.140625" bestFit="1" customWidth="1"/>
  </cols>
  <sheetData>
    <row r="1" spans="1:6" x14ac:dyDescent="0.25">
      <c r="A1" s="7" t="s">
        <v>94</v>
      </c>
      <c r="B1" s="7" t="s">
        <v>68</v>
      </c>
      <c r="C1" s="7" t="s">
        <v>91</v>
      </c>
      <c r="D1" s="7" t="s">
        <v>97</v>
      </c>
      <c r="E1" s="7" t="s">
        <v>90</v>
      </c>
      <c r="F1" s="7" t="s">
        <v>96</v>
      </c>
    </row>
    <row r="3" spans="1:6" x14ac:dyDescent="0.25">
      <c r="A3" t="s">
        <v>92</v>
      </c>
      <c r="B3" t="s">
        <v>93</v>
      </c>
      <c r="C3" t="s">
        <v>95</v>
      </c>
      <c r="D3" t="s">
        <v>98</v>
      </c>
      <c r="E3" t="s">
        <v>99</v>
      </c>
      <c r="F3" t="s">
        <v>100</v>
      </c>
    </row>
    <row r="4" spans="1:6" x14ac:dyDescent="0.25">
      <c r="A4" s="11">
        <v>24</v>
      </c>
      <c r="B4" s="11">
        <v>459</v>
      </c>
      <c r="C4" s="11">
        <v>19.125</v>
      </c>
      <c r="D4" s="11">
        <v>1</v>
      </c>
      <c r="E4" s="11">
        <v>23.125</v>
      </c>
      <c r="F4" s="11">
        <v>31</v>
      </c>
    </row>
  </sheetData>
  <sheetProtection algorithmName="SHA-512" hashValue="zfJRCaLQCw+rAcPu2tGJ2dKqg1zbz0MocROqdYUhjruEoVhDxt+BKREQIpkplJd2bl3Verr/jOxUYgdl5hS9Nw==" saltValue="Fu6ayDpaXio7OZLS6W+kpQ==" spinCount="100000" sheet="1" objects="1" scenarios="1" selectLockedCells="1" pivotTables="0" selectUnlockedCell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5B611-74B4-4BFB-A811-A2E46C624443}">
  <sheetPr codeName="Sheet13"/>
  <dimension ref="A1:Z39"/>
  <sheetViews>
    <sheetView showGridLines="0" showRowColHeaders="0" tabSelected="1" zoomScale="115" zoomScaleNormal="115" workbookViewId="0">
      <selection activeCell="M39" sqref="M39"/>
    </sheetView>
  </sheetViews>
  <sheetFormatPr defaultColWidth="10.7109375" defaultRowHeight="15" customHeight="1" x14ac:dyDescent="0.25"/>
  <cols>
    <col min="1" max="1" width="0.85546875" customWidth="1"/>
    <col min="2" max="4" width="8.7109375" customWidth="1"/>
    <col min="5" max="5" width="0.85546875" customWidth="1"/>
    <col min="6" max="11" width="10.7109375" customWidth="1"/>
    <col min="12" max="12" width="0.85546875" customWidth="1"/>
    <col min="19" max="19" width="0.85546875" customWidth="1"/>
    <col min="26" max="26" width="0.85546875" customWidth="1"/>
    <col min="31" max="31" width="0.85546875" customWidth="1"/>
  </cols>
  <sheetData>
    <row r="1" spans="1:26" ht="49.9" customHeight="1" x14ac:dyDescent="0.25">
      <c r="A1" s="30" t="s">
        <v>102</v>
      </c>
      <c r="B1" s="31"/>
      <c r="C1" s="31"/>
      <c r="D1" s="31"/>
      <c r="E1" s="31"/>
      <c r="F1" s="31"/>
      <c r="G1" s="31"/>
      <c r="H1" s="31"/>
      <c r="I1" s="31"/>
      <c r="J1" s="31"/>
      <c r="K1" s="31"/>
      <c r="L1" s="31"/>
      <c r="M1" s="31"/>
      <c r="N1" s="31"/>
      <c r="O1" s="31"/>
      <c r="P1" s="31"/>
      <c r="Q1" s="31"/>
      <c r="R1" s="31"/>
      <c r="S1" s="31"/>
      <c r="T1" s="31"/>
      <c r="U1" s="31"/>
      <c r="V1" s="31"/>
      <c r="W1" s="31"/>
      <c r="X1" s="31"/>
      <c r="Y1" s="31"/>
      <c r="Z1" s="32"/>
    </row>
    <row r="2" spans="1:26" ht="4.9000000000000004" customHeight="1" x14ac:dyDescent="0.25">
      <c r="A2" s="21"/>
      <c r="B2" s="20"/>
      <c r="C2" s="20"/>
      <c r="D2" s="20"/>
      <c r="E2" s="20"/>
      <c r="F2" s="20"/>
      <c r="G2" s="20"/>
      <c r="H2" s="20"/>
      <c r="I2" s="20"/>
      <c r="J2" s="20"/>
      <c r="K2" s="20"/>
      <c r="L2" s="20"/>
      <c r="M2" s="20"/>
      <c r="N2" s="20"/>
      <c r="O2" s="20"/>
      <c r="P2" s="20"/>
      <c r="Q2" s="20"/>
      <c r="R2" s="20"/>
      <c r="S2" s="20"/>
      <c r="T2" s="20"/>
      <c r="U2" s="20"/>
      <c r="V2" s="20"/>
      <c r="W2" s="20"/>
      <c r="X2" s="20"/>
      <c r="Y2" s="20"/>
      <c r="Z2" s="22"/>
    </row>
    <row r="3" spans="1:26" ht="15" customHeight="1" x14ac:dyDescent="0.25">
      <c r="A3" s="21"/>
      <c r="B3" s="20"/>
      <c r="C3" s="20"/>
      <c r="D3" s="20"/>
      <c r="E3" s="20"/>
      <c r="F3" s="20"/>
      <c r="G3" s="20"/>
      <c r="H3" s="20"/>
      <c r="I3" s="20"/>
      <c r="J3" s="20"/>
      <c r="K3" s="20"/>
      <c r="L3" s="20"/>
      <c r="M3" s="20"/>
      <c r="N3" s="20"/>
      <c r="O3" s="20"/>
      <c r="P3" s="20"/>
      <c r="Q3" s="20"/>
      <c r="R3" s="20"/>
      <c r="S3" s="20"/>
      <c r="T3" s="20"/>
      <c r="U3" s="20"/>
      <c r="V3" s="20"/>
      <c r="W3" s="20"/>
      <c r="X3" s="20"/>
      <c r="Y3" s="20"/>
      <c r="Z3" s="22"/>
    </row>
    <row r="4" spans="1:26" ht="15" customHeight="1" x14ac:dyDescent="0.25">
      <c r="A4" s="21"/>
      <c r="B4" s="20"/>
      <c r="C4" s="20"/>
      <c r="D4" s="20"/>
      <c r="E4" s="20"/>
      <c r="F4" s="20"/>
      <c r="G4" s="20"/>
      <c r="H4" s="20"/>
      <c r="I4" s="20"/>
      <c r="J4" s="20"/>
      <c r="K4" s="20"/>
      <c r="L4" s="20"/>
      <c r="M4" s="20"/>
      <c r="N4" s="20"/>
      <c r="O4" s="20"/>
      <c r="P4" s="20"/>
      <c r="Q4" s="20"/>
      <c r="R4" s="20"/>
      <c r="S4" s="20"/>
      <c r="T4" s="20"/>
      <c r="U4" s="20"/>
      <c r="V4" s="20"/>
      <c r="W4" s="20"/>
      <c r="X4" s="20"/>
      <c r="Y4" s="20"/>
      <c r="Z4" s="22"/>
    </row>
    <row r="5" spans="1:26" ht="15" customHeight="1" x14ac:dyDescent="0.25">
      <c r="A5" s="21"/>
      <c r="B5" s="20"/>
      <c r="C5" s="20"/>
      <c r="D5" s="20"/>
      <c r="E5" s="20"/>
      <c r="F5" s="20"/>
      <c r="G5" s="20"/>
      <c r="H5" s="20"/>
      <c r="I5" s="20"/>
      <c r="J5" s="20"/>
      <c r="K5" s="20"/>
      <c r="L5" s="20"/>
      <c r="M5" s="20"/>
      <c r="N5" s="20"/>
      <c r="O5" s="20"/>
      <c r="P5" s="20"/>
      <c r="Q5" s="20"/>
      <c r="R5" s="20"/>
      <c r="S5" s="20"/>
      <c r="T5" s="20"/>
      <c r="U5" s="20"/>
      <c r="V5" s="20"/>
      <c r="W5" s="20"/>
      <c r="X5" s="20"/>
      <c r="Y5" s="20"/>
      <c r="Z5" s="22"/>
    </row>
    <row r="6" spans="1:26" ht="15" customHeight="1" x14ac:dyDescent="0.25">
      <c r="A6" s="21"/>
      <c r="B6" s="20"/>
      <c r="C6" s="20"/>
      <c r="D6" s="20"/>
      <c r="E6" s="20"/>
      <c r="F6" s="20"/>
      <c r="G6" s="20"/>
      <c r="H6" s="20"/>
      <c r="I6" s="20"/>
      <c r="J6" s="20"/>
      <c r="K6" s="20"/>
      <c r="L6" s="20"/>
      <c r="M6" s="20"/>
      <c r="N6" s="20"/>
      <c r="O6" s="20"/>
      <c r="P6" s="20"/>
      <c r="Q6" s="20"/>
      <c r="R6" s="20"/>
      <c r="S6" s="20"/>
      <c r="T6" s="20"/>
      <c r="U6" s="20"/>
      <c r="V6" s="20"/>
      <c r="W6" s="20"/>
      <c r="X6" s="20"/>
      <c r="Y6" s="20"/>
      <c r="Z6" s="22"/>
    </row>
    <row r="7" spans="1:26" ht="15" customHeight="1" x14ac:dyDescent="0.25">
      <c r="A7" s="21"/>
      <c r="B7" s="20"/>
      <c r="C7" s="20"/>
      <c r="D7" s="20"/>
      <c r="E7" s="20"/>
      <c r="F7" s="20"/>
      <c r="G7" s="20"/>
      <c r="H7" s="20"/>
      <c r="I7" s="20"/>
      <c r="J7" s="20"/>
      <c r="K7" s="20"/>
      <c r="L7" s="20"/>
      <c r="M7" s="20"/>
      <c r="N7" s="20"/>
      <c r="O7" s="20"/>
      <c r="P7" s="20"/>
      <c r="Q7" s="20"/>
      <c r="R7" s="20"/>
      <c r="S7" s="20"/>
      <c r="T7" s="20"/>
      <c r="U7" s="20"/>
      <c r="V7" s="20"/>
      <c r="W7" s="20"/>
      <c r="X7" s="20"/>
      <c r="Y7" s="20"/>
      <c r="Z7" s="22"/>
    </row>
    <row r="8" spans="1:26" ht="4.5" customHeight="1" x14ac:dyDescent="0.25">
      <c r="A8" s="21"/>
      <c r="B8" s="20"/>
      <c r="C8" s="20"/>
      <c r="D8" s="20"/>
      <c r="E8" s="20"/>
      <c r="F8" s="20"/>
      <c r="G8" s="20"/>
      <c r="H8" s="20"/>
      <c r="I8" s="20"/>
      <c r="J8" s="20"/>
      <c r="K8" s="20"/>
      <c r="L8" s="20"/>
      <c r="M8" s="20"/>
      <c r="N8" s="20"/>
      <c r="O8" s="20"/>
      <c r="P8" s="20"/>
      <c r="Q8" s="20"/>
      <c r="R8" s="20"/>
      <c r="S8" s="20"/>
      <c r="T8" s="20"/>
      <c r="U8" s="20"/>
      <c r="V8" s="20"/>
      <c r="W8" s="20"/>
      <c r="X8" s="20"/>
      <c r="Y8" s="20"/>
      <c r="Z8" s="22"/>
    </row>
    <row r="9" spans="1:26" ht="15" customHeight="1" x14ac:dyDescent="0.25">
      <c r="A9" s="21"/>
      <c r="B9" s="20"/>
      <c r="C9" s="20"/>
      <c r="D9" s="20"/>
      <c r="E9" s="20"/>
      <c r="F9" s="20"/>
      <c r="G9" s="20"/>
      <c r="H9" s="20"/>
      <c r="I9" s="20"/>
      <c r="J9" s="20"/>
      <c r="K9" s="20"/>
      <c r="L9" s="20"/>
      <c r="M9" s="20"/>
      <c r="N9" s="20"/>
      <c r="O9" s="20"/>
      <c r="P9" s="20"/>
      <c r="Q9" s="20"/>
      <c r="R9" s="20"/>
      <c r="S9" s="20"/>
      <c r="T9" s="20"/>
      <c r="U9" s="20"/>
      <c r="V9" s="20"/>
      <c r="W9" s="20"/>
      <c r="X9" s="20"/>
      <c r="Y9" s="20"/>
      <c r="Z9" s="22"/>
    </row>
    <row r="10" spans="1:26" ht="15" customHeight="1" x14ac:dyDescent="0.25">
      <c r="A10" s="21"/>
      <c r="B10" s="20"/>
      <c r="C10" s="20"/>
      <c r="D10" s="20"/>
      <c r="E10" s="20"/>
      <c r="F10" s="20"/>
      <c r="G10" s="20"/>
      <c r="H10" s="20"/>
      <c r="I10" s="20"/>
      <c r="J10" s="20"/>
      <c r="K10" s="20"/>
      <c r="L10" s="20"/>
      <c r="M10" s="20"/>
      <c r="N10" s="20"/>
      <c r="O10" s="20"/>
      <c r="P10" s="20"/>
      <c r="Q10" s="20"/>
      <c r="R10" s="20"/>
      <c r="S10" s="20"/>
      <c r="T10" s="20"/>
      <c r="U10" s="20"/>
      <c r="V10" s="20"/>
      <c r="W10" s="20"/>
      <c r="X10" s="20"/>
      <c r="Y10" s="20"/>
      <c r="Z10" s="22"/>
    </row>
    <row r="11" spans="1:26" ht="15" customHeight="1" x14ac:dyDescent="0.25">
      <c r="A11" s="21"/>
      <c r="B11" s="20"/>
      <c r="C11" s="20"/>
      <c r="D11" s="20"/>
      <c r="E11" s="20"/>
      <c r="F11" s="20"/>
      <c r="G11" s="20"/>
      <c r="H11" s="20"/>
      <c r="I11" s="20"/>
      <c r="J11" s="20"/>
      <c r="K11" s="20"/>
      <c r="L11" s="20"/>
      <c r="M11" s="20"/>
      <c r="N11" s="20"/>
      <c r="O11" s="20"/>
      <c r="P11" s="20"/>
      <c r="Q11" s="20"/>
      <c r="R11" s="20"/>
      <c r="S11" s="20"/>
      <c r="T11" s="20"/>
      <c r="U11" s="20"/>
      <c r="V11" s="20"/>
      <c r="W11" s="20"/>
      <c r="X11" s="20"/>
      <c r="Y11" s="20"/>
      <c r="Z11" s="22"/>
    </row>
    <row r="12" spans="1:26" ht="4.9000000000000004" customHeight="1" x14ac:dyDescent="0.25">
      <c r="A12" s="21"/>
      <c r="B12" s="20"/>
      <c r="C12" s="20"/>
      <c r="D12" s="20"/>
      <c r="E12" s="20"/>
      <c r="F12" s="20"/>
      <c r="G12" s="20"/>
      <c r="H12" s="20"/>
      <c r="I12" s="20"/>
      <c r="J12" s="20"/>
      <c r="K12" s="20"/>
      <c r="L12" s="20"/>
      <c r="M12" s="20"/>
      <c r="N12" s="20"/>
      <c r="O12" s="20"/>
      <c r="P12" s="20"/>
      <c r="Q12" s="20"/>
      <c r="R12" s="20"/>
      <c r="S12" s="20"/>
      <c r="T12" s="20"/>
      <c r="U12" s="20"/>
      <c r="V12" s="20"/>
      <c r="W12" s="20"/>
      <c r="X12" s="20"/>
      <c r="Y12" s="20"/>
      <c r="Z12" s="22"/>
    </row>
    <row r="13" spans="1:26" ht="15" customHeight="1" x14ac:dyDescent="0.25">
      <c r="A13" s="21"/>
      <c r="B13" s="20"/>
      <c r="C13" s="20"/>
      <c r="D13" s="20"/>
      <c r="E13" s="20"/>
      <c r="F13" s="20"/>
      <c r="G13" s="20"/>
      <c r="H13" s="20"/>
      <c r="I13" s="20"/>
      <c r="J13" s="20"/>
      <c r="K13" s="20"/>
      <c r="L13" s="20"/>
      <c r="M13" s="20"/>
      <c r="N13" s="20"/>
      <c r="O13" s="20"/>
      <c r="P13" s="20"/>
      <c r="Q13" s="20"/>
      <c r="R13" s="20"/>
      <c r="S13" s="20"/>
      <c r="T13" s="20"/>
      <c r="U13" s="20"/>
      <c r="V13" s="20"/>
      <c r="W13" s="20"/>
      <c r="X13" s="20"/>
      <c r="Y13" s="20"/>
      <c r="Z13" s="22"/>
    </row>
    <row r="14" spans="1:26" ht="15" customHeight="1" x14ac:dyDescent="0.25">
      <c r="A14" s="21"/>
      <c r="B14" s="20"/>
      <c r="C14" s="20"/>
      <c r="D14" s="20"/>
      <c r="E14" s="20"/>
      <c r="F14" s="20"/>
      <c r="G14" s="20"/>
      <c r="H14" s="20"/>
      <c r="I14" s="20"/>
      <c r="J14" s="20"/>
      <c r="K14" s="20"/>
      <c r="L14" s="20"/>
      <c r="M14" s="20"/>
      <c r="N14" s="20"/>
      <c r="O14" s="20"/>
      <c r="P14" s="20"/>
      <c r="Q14" s="20"/>
      <c r="R14" s="20"/>
      <c r="S14" s="20"/>
      <c r="T14" s="20"/>
      <c r="U14" s="20"/>
      <c r="V14" s="20"/>
      <c r="W14" s="20"/>
      <c r="X14" s="20"/>
      <c r="Y14" s="20"/>
      <c r="Z14" s="22"/>
    </row>
    <row r="15" spans="1:26" ht="15" customHeight="1" x14ac:dyDescent="0.25">
      <c r="A15" s="21"/>
      <c r="B15" s="20"/>
      <c r="C15" s="20"/>
      <c r="D15" s="20"/>
      <c r="E15" s="20"/>
      <c r="F15" s="20"/>
      <c r="G15" s="20"/>
      <c r="H15" s="20"/>
      <c r="I15" s="20"/>
      <c r="J15" s="20"/>
      <c r="K15" s="20"/>
      <c r="L15" s="20"/>
      <c r="M15" s="20"/>
      <c r="N15" s="20"/>
      <c r="O15" s="20"/>
      <c r="P15" s="20"/>
      <c r="Q15" s="20"/>
      <c r="R15" s="20"/>
      <c r="S15" s="20"/>
      <c r="T15" s="20"/>
      <c r="U15" s="20"/>
      <c r="V15" s="20"/>
      <c r="W15" s="20"/>
      <c r="X15" s="20"/>
      <c r="Y15" s="20"/>
      <c r="Z15" s="22"/>
    </row>
    <row r="16" spans="1:26" ht="15" customHeight="1" x14ac:dyDescent="0.25">
      <c r="A16" s="21"/>
      <c r="B16" s="20"/>
      <c r="C16" s="20"/>
      <c r="D16" s="20"/>
      <c r="E16" s="20"/>
      <c r="F16" s="20"/>
      <c r="G16" s="20"/>
      <c r="H16" s="20"/>
      <c r="I16" s="20"/>
      <c r="J16" s="20"/>
      <c r="K16" s="20"/>
      <c r="L16" s="20"/>
      <c r="M16" s="20"/>
      <c r="N16" s="20"/>
      <c r="O16" s="20"/>
      <c r="P16" s="20"/>
      <c r="Q16" s="20"/>
      <c r="R16" s="20"/>
      <c r="S16" s="20"/>
      <c r="T16" s="20"/>
      <c r="U16" s="20"/>
      <c r="V16" s="20"/>
      <c r="W16" s="20"/>
      <c r="X16" s="20"/>
      <c r="Y16" s="20"/>
      <c r="Z16" s="22"/>
    </row>
    <row r="17" spans="1:26" ht="15" customHeight="1" x14ac:dyDescent="0.25">
      <c r="A17" s="21"/>
      <c r="B17" s="20"/>
      <c r="C17" s="20"/>
      <c r="D17" s="20"/>
      <c r="E17" s="20"/>
      <c r="F17" s="20"/>
      <c r="G17" s="20"/>
      <c r="H17" s="20"/>
      <c r="I17" s="20"/>
      <c r="J17" s="20"/>
      <c r="K17" s="20"/>
      <c r="L17" s="20"/>
      <c r="M17" s="20"/>
      <c r="N17" s="20"/>
      <c r="O17" s="20"/>
      <c r="P17" s="20"/>
      <c r="Q17" s="20"/>
      <c r="R17" s="20"/>
      <c r="S17" s="20"/>
      <c r="T17" s="20"/>
      <c r="U17" s="20"/>
      <c r="V17" s="20"/>
      <c r="W17" s="20"/>
      <c r="X17" s="20"/>
      <c r="Y17" s="20"/>
      <c r="Z17" s="22"/>
    </row>
    <row r="18" spans="1:26" ht="15" customHeight="1" x14ac:dyDescent="0.25">
      <c r="A18" s="21"/>
      <c r="B18" s="20"/>
      <c r="C18" s="20"/>
      <c r="D18" s="20"/>
      <c r="E18" s="20"/>
      <c r="F18" s="20"/>
      <c r="G18" s="20"/>
      <c r="H18" s="20"/>
      <c r="I18" s="20"/>
      <c r="J18" s="20"/>
      <c r="K18" s="20"/>
      <c r="L18" s="20"/>
      <c r="M18" s="20"/>
      <c r="N18" s="20"/>
      <c r="O18" s="20"/>
      <c r="P18" s="20"/>
      <c r="Q18" s="20"/>
      <c r="R18" s="20"/>
      <c r="S18" s="20"/>
      <c r="T18" s="20"/>
      <c r="U18" s="20"/>
      <c r="V18" s="20"/>
      <c r="W18" s="20"/>
      <c r="X18" s="20"/>
      <c r="Y18" s="20"/>
      <c r="Z18" s="22"/>
    </row>
    <row r="19" spans="1:26" ht="15" customHeight="1" x14ac:dyDescent="0.25">
      <c r="A19" s="21"/>
      <c r="B19" s="20"/>
      <c r="C19" s="20"/>
      <c r="D19" s="20"/>
      <c r="E19" s="20"/>
      <c r="F19" s="20"/>
      <c r="G19" s="20"/>
      <c r="H19" s="20"/>
      <c r="I19" s="20"/>
      <c r="J19" s="20"/>
      <c r="K19" s="20"/>
      <c r="L19" s="20"/>
      <c r="M19" s="20"/>
      <c r="N19" s="20"/>
      <c r="O19" s="20"/>
      <c r="P19" s="20"/>
      <c r="Q19" s="20"/>
      <c r="R19" s="20"/>
      <c r="S19" s="20"/>
      <c r="T19" s="20"/>
      <c r="U19" s="20"/>
      <c r="V19" s="20"/>
      <c r="W19" s="20"/>
      <c r="X19" s="20"/>
      <c r="Y19" s="20"/>
      <c r="Z19" s="22"/>
    </row>
    <row r="20" spans="1:26" ht="15" customHeight="1" x14ac:dyDescent="0.25">
      <c r="A20" s="21"/>
      <c r="B20" s="20"/>
      <c r="C20" s="20"/>
      <c r="D20" s="20"/>
      <c r="E20" s="20"/>
      <c r="F20" s="20"/>
      <c r="G20" s="20"/>
      <c r="H20" s="20"/>
      <c r="I20" s="20"/>
      <c r="J20" s="20"/>
      <c r="K20" s="20"/>
      <c r="L20" s="20"/>
      <c r="M20" s="20"/>
      <c r="N20" s="20"/>
      <c r="O20" s="20"/>
      <c r="P20" s="20"/>
      <c r="Q20" s="20"/>
      <c r="R20" s="20"/>
      <c r="S20" s="20"/>
      <c r="T20" s="20"/>
      <c r="U20" s="20"/>
      <c r="V20" s="20"/>
      <c r="W20" s="20"/>
      <c r="X20" s="20"/>
      <c r="Y20" s="20"/>
      <c r="Z20" s="22"/>
    </row>
    <row r="21" spans="1:26" ht="15" customHeight="1" x14ac:dyDescent="0.25">
      <c r="A21" s="21"/>
      <c r="B21" s="20"/>
      <c r="C21" s="20"/>
      <c r="D21" s="20"/>
      <c r="E21" s="20"/>
      <c r="F21" s="20"/>
      <c r="G21" s="20"/>
      <c r="H21" s="20"/>
      <c r="I21" s="20"/>
      <c r="J21" s="20"/>
      <c r="K21" s="20"/>
      <c r="L21" s="20"/>
      <c r="M21" s="20"/>
      <c r="N21" s="20"/>
      <c r="O21" s="20"/>
      <c r="P21" s="20"/>
      <c r="Q21" s="20"/>
      <c r="R21" s="20"/>
      <c r="S21" s="20"/>
      <c r="T21" s="20"/>
      <c r="U21" s="20"/>
      <c r="V21" s="20"/>
      <c r="W21" s="20"/>
      <c r="X21" s="20"/>
      <c r="Y21" s="20"/>
      <c r="Z21" s="22"/>
    </row>
    <row r="22" spans="1:26" ht="15" customHeight="1" x14ac:dyDescent="0.25">
      <c r="A22" s="21"/>
      <c r="B22" s="20"/>
      <c r="C22" s="20"/>
      <c r="D22" s="20"/>
      <c r="E22" s="20"/>
      <c r="F22" s="20"/>
      <c r="G22" s="20"/>
      <c r="H22" s="20"/>
      <c r="I22" s="20"/>
      <c r="J22" s="20"/>
      <c r="K22" s="20"/>
      <c r="L22" s="20"/>
      <c r="M22" s="20"/>
      <c r="N22" s="20"/>
      <c r="O22" s="20"/>
      <c r="P22" s="20"/>
      <c r="Q22" s="20"/>
      <c r="R22" s="20"/>
      <c r="S22" s="20"/>
      <c r="T22" s="20"/>
      <c r="U22" s="20"/>
      <c r="V22" s="20"/>
      <c r="W22" s="20"/>
      <c r="X22" s="20"/>
      <c r="Y22" s="20"/>
      <c r="Z22" s="22"/>
    </row>
    <row r="23" spans="1:26" ht="15" customHeight="1" x14ac:dyDescent="0.25">
      <c r="A23" s="21"/>
      <c r="B23" s="20"/>
      <c r="C23" s="20"/>
      <c r="D23" s="20"/>
      <c r="E23" s="20"/>
      <c r="F23" s="20"/>
      <c r="G23" s="20"/>
      <c r="H23" s="20"/>
      <c r="I23" s="20"/>
      <c r="J23" s="20"/>
      <c r="K23" s="20"/>
      <c r="L23" s="20"/>
      <c r="M23" s="20"/>
      <c r="N23" s="20"/>
      <c r="O23" s="20"/>
      <c r="P23" s="20"/>
      <c r="Q23" s="20"/>
      <c r="R23" s="20"/>
      <c r="S23" s="20"/>
      <c r="T23" s="20"/>
      <c r="U23" s="20"/>
      <c r="V23" s="20"/>
      <c r="W23" s="20"/>
      <c r="X23" s="20"/>
      <c r="Y23" s="20"/>
      <c r="Z23" s="22"/>
    </row>
    <row r="24" spans="1:26" ht="15" customHeight="1" x14ac:dyDescent="0.25">
      <c r="A24" s="21"/>
      <c r="B24" s="20"/>
      <c r="C24" s="20"/>
      <c r="D24" s="20"/>
      <c r="E24" s="20"/>
      <c r="F24" s="20"/>
      <c r="G24" s="20"/>
      <c r="H24" s="20"/>
      <c r="I24" s="20"/>
      <c r="J24" s="20"/>
      <c r="K24" s="20"/>
      <c r="L24" s="20"/>
      <c r="M24" s="20"/>
      <c r="N24" s="20"/>
      <c r="O24" s="20"/>
      <c r="P24" s="20"/>
      <c r="Q24" s="20"/>
      <c r="R24" s="20"/>
      <c r="S24" s="20"/>
      <c r="T24" s="20"/>
      <c r="U24" s="20"/>
      <c r="V24" s="20"/>
      <c r="W24" s="20"/>
      <c r="X24" s="20"/>
      <c r="Y24" s="20"/>
      <c r="Z24" s="22"/>
    </row>
    <row r="25" spans="1:26" ht="15" customHeight="1" x14ac:dyDescent="0.25">
      <c r="A25" s="21"/>
      <c r="B25" s="20"/>
      <c r="C25" s="20"/>
      <c r="D25" s="20"/>
      <c r="E25" s="20"/>
      <c r="F25" s="20"/>
      <c r="G25" s="20"/>
      <c r="H25" s="20"/>
      <c r="I25" s="20"/>
      <c r="J25" s="20"/>
      <c r="K25" s="20"/>
      <c r="L25" s="20"/>
      <c r="M25" s="20"/>
      <c r="N25" s="20"/>
      <c r="O25" s="20"/>
      <c r="P25" s="20"/>
      <c r="Q25" s="20"/>
      <c r="R25" s="20"/>
      <c r="S25" s="20"/>
      <c r="T25" s="20"/>
      <c r="U25" s="20"/>
      <c r="V25" s="20"/>
      <c r="W25" s="20"/>
      <c r="X25" s="20"/>
      <c r="Y25" s="20"/>
      <c r="Z25" s="22"/>
    </row>
    <row r="26" spans="1:26" ht="15" customHeight="1" x14ac:dyDescent="0.25">
      <c r="A26" s="21"/>
      <c r="B26" s="20"/>
      <c r="C26" s="20"/>
      <c r="D26" s="20"/>
      <c r="E26" s="20"/>
      <c r="F26" s="20"/>
      <c r="G26" s="20"/>
      <c r="H26" s="20"/>
      <c r="I26" s="20"/>
      <c r="J26" s="20"/>
      <c r="K26" s="20"/>
      <c r="L26" s="20"/>
      <c r="M26" s="20"/>
      <c r="N26" s="20"/>
      <c r="O26" s="20"/>
      <c r="P26" s="20"/>
      <c r="Q26" s="20"/>
      <c r="R26" s="20"/>
      <c r="S26" s="20"/>
      <c r="T26" s="20"/>
      <c r="U26" s="20"/>
      <c r="V26" s="20"/>
      <c r="W26" s="20"/>
      <c r="X26" s="20"/>
      <c r="Y26" s="20"/>
      <c r="Z26" s="22"/>
    </row>
    <row r="27" spans="1:26" ht="4.9000000000000004" customHeight="1" x14ac:dyDescent="0.25">
      <c r="A27" s="21"/>
      <c r="B27" s="20"/>
      <c r="C27" s="20"/>
      <c r="D27" s="20"/>
      <c r="E27" s="20"/>
      <c r="F27" s="20"/>
      <c r="G27" s="20"/>
      <c r="H27" s="20"/>
      <c r="I27" s="20"/>
      <c r="J27" s="20"/>
      <c r="K27" s="20"/>
      <c r="L27" s="20"/>
      <c r="M27" s="20"/>
      <c r="N27" s="20"/>
      <c r="O27" s="20"/>
      <c r="P27" s="20"/>
      <c r="Q27" s="20"/>
      <c r="R27" s="20"/>
      <c r="S27" s="20"/>
      <c r="T27" s="20"/>
      <c r="U27" s="20"/>
      <c r="V27" s="20"/>
      <c r="W27" s="20"/>
      <c r="X27" s="20"/>
      <c r="Y27" s="20"/>
      <c r="Z27" s="22"/>
    </row>
    <row r="28" spans="1:26" ht="15" customHeight="1" x14ac:dyDescent="0.25">
      <c r="A28" s="21"/>
      <c r="B28" s="20"/>
      <c r="C28" s="20"/>
      <c r="D28" s="20"/>
      <c r="E28" s="20"/>
      <c r="F28" s="20"/>
      <c r="G28" s="20"/>
      <c r="H28" s="20"/>
      <c r="I28" s="20"/>
      <c r="J28" s="20"/>
      <c r="K28" s="20"/>
      <c r="L28" s="20"/>
      <c r="M28" s="20"/>
      <c r="N28" s="20"/>
      <c r="O28" s="20"/>
      <c r="P28" s="20"/>
      <c r="Q28" s="20"/>
      <c r="R28" s="20"/>
      <c r="S28" s="20"/>
      <c r="T28" s="20"/>
      <c r="U28" s="20"/>
      <c r="V28" s="20"/>
      <c r="W28" s="20"/>
      <c r="X28" s="20"/>
      <c r="Y28" s="20"/>
      <c r="Z28" s="22"/>
    </row>
    <row r="29" spans="1:26" ht="15" customHeight="1" x14ac:dyDescent="0.25">
      <c r="A29" s="21"/>
      <c r="B29" s="20"/>
      <c r="C29" s="20"/>
      <c r="D29" s="20"/>
      <c r="E29" s="20"/>
      <c r="F29" s="20"/>
      <c r="G29" s="20"/>
      <c r="H29" s="20"/>
      <c r="I29" s="20"/>
      <c r="J29" s="20"/>
      <c r="K29" s="20"/>
      <c r="L29" s="20"/>
      <c r="M29" s="20"/>
      <c r="N29" s="20"/>
      <c r="O29" s="20"/>
      <c r="P29" s="20"/>
      <c r="Q29" s="20"/>
      <c r="R29" s="20"/>
      <c r="S29" s="20"/>
      <c r="T29" s="20"/>
      <c r="U29" s="20"/>
      <c r="V29" s="20"/>
      <c r="W29" s="20"/>
      <c r="X29" s="20"/>
      <c r="Y29" s="20"/>
      <c r="Z29" s="22"/>
    </row>
    <row r="30" spans="1:26" ht="15" customHeight="1" x14ac:dyDescent="0.25">
      <c r="A30" s="21"/>
      <c r="B30" s="20"/>
      <c r="C30" s="20"/>
      <c r="D30" s="20"/>
      <c r="E30" s="20"/>
      <c r="F30" s="20"/>
      <c r="G30" s="20"/>
      <c r="H30" s="20"/>
      <c r="I30" s="20"/>
      <c r="J30" s="20"/>
      <c r="K30" s="20"/>
      <c r="L30" s="20"/>
      <c r="M30" s="20"/>
      <c r="N30" s="20"/>
      <c r="O30" s="20"/>
      <c r="P30" s="20"/>
      <c r="Q30" s="20"/>
      <c r="R30" s="20"/>
      <c r="S30" s="20"/>
      <c r="T30" s="20"/>
      <c r="U30" s="20"/>
      <c r="V30" s="20"/>
      <c r="W30" s="20"/>
      <c r="X30" s="20"/>
      <c r="Y30" s="20"/>
      <c r="Z30" s="22"/>
    </row>
    <row r="31" spans="1:26" ht="15" customHeight="1" x14ac:dyDescent="0.25">
      <c r="A31" s="21"/>
      <c r="B31" s="20"/>
      <c r="C31" s="20"/>
      <c r="D31" s="20"/>
      <c r="E31" s="20"/>
      <c r="F31" s="20"/>
      <c r="G31" s="20"/>
      <c r="H31" s="20"/>
      <c r="I31" s="20"/>
      <c r="J31" s="20"/>
      <c r="K31" s="20"/>
      <c r="L31" s="20"/>
      <c r="M31" s="20"/>
      <c r="N31" s="20"/>
      <c r="O31" s="20"/>
      <c r="P31" s="20"/>
      <c r="Q31" s="20"/>
      <c r="R31" s="20"/>
      <c r="S31" s="20"/>
      <c r="T31" s="20"/>
      <c r="U31" s="20"/>
      <c r="V31" s="20"/>
      <c r="W31" s="20"/>
      <c r="X31" s="20"/>
      <c r="Y31" s="20"/>
      <c r="Z31" s="22"/>
    </row>
    <row r="32" spans="1:26" ht="15" customHeight="1" x14ac:dyDescent="0.25">
      <c r="A32" s="21"/>
      <c r="B32" s="20"/>
      <c r="C32" s="20"/>
      <c r="D32" s="20"/>
      <c r="E32" s="20"/>
      <c r="F32" s="20"/>
      <c r="G32" s="20"/>
      <c r="H32" s="20"/>
      <c r="I32" s="20"/>
      <c r="J32" s="20"/>
      <c r="K32" s="20"/>
      <c r="L32" s="20"/>
      <c r="M32" s="20"/>
      <c r="N32" s="20"/>
      <c r="O32" s="20"/>
      <c r="P32" s="20"/>
      <c r="Q32" s="20"/>
      <c r="R32" s="20"/>
      <c r="S32" s="20"/>
      <c r="T32" s="20"/>
      <c r="U32" s="20"/>
      <c r="V32" s="20"/>
      <c r="W32" s="20"/>
      <c r="X32" s="20"/>
      <c r="Y32" s="20"/>
      <c r="Z32" s="22"/>
    </row>
    <row r="33" spans="1:26" ht="15" customHeight="1" x14ac:dyDescent="0.25">
      <c r="A33" s="21"/>
      <c r="B33" s="20"/>
      <c r="C33" s="20"/>
      <c r="D33" s="20"/>
      <c r="E33" s="20"/>
      <c r="F33" s="20"/>
      <c r="G33" s="20"/>
      <c r="H33" s="20"/>
      <c r="I33" s="20"/>
      <c r="J33" s="20"/>
      <c r="K33" s="20"/>
      <c r="L33" s="20"/>
      <c r="M33" s="20"/>
      <c r="N33" s="20"/>
      <c r="O33" s="20"/>
      <c r="P33" s="20"/>
      <c r="Q33" s="20"/>
      <c r="R33" s="20"/>
      <c r="S33" s="20"/>
      <c r="T33" s="20"/>
      <c r="U33" s="20"/>
      <c r="V33" s="20"/>
      <c r="W33" s="20"/>
      <c r="X33" s="20"/>
      <c r="Y33" s="20"/>
      <c r="Z33" s="22"/>
    </row>
    <row r="34" spans="1:26" ht="15" customHeight="1" x14ac:dyDescent="0.25">
      <c r="A34" s="21"/>
      <c r="B34" s="20"/>
      <c r="C34" s="20"/>
      <c r="D34" s="20"/>
      <c r="E34" s="20"/>
      <c r="F34" s="20"/>
      <c r="G34" s="20"/>
      <c r="H34" s="20"/>
      <c r="I34" s="20"/>
      <c r="J34" s="20"/>
      <c r="K34" s="20"/>
      <c r="L34" s="20"/>
      <c r="M34" s="20"/>
      <c r="N34" s="20"/>
      <c r="O34" s="20"/>
      <c r="P34" s="20"/>
      <c r="Q34" s="20"/>
      <c r="R34" s="20"/>
      <c r="S34" s="20"/>
      <c r="T34" s="20"/>
      <c r="U34" s="20"/>
      <c r="V34" s="20"/>
      <c r="W34" s="20"/>
      <c r="X34" s="20"/>
      <c r="Y34" s="20"/>
      <c r="Z34" s="22"/>
    </row>
    <row r="35" spans="1:26" ht="15" customHeight="1" x14ac:dyDescent="0.25">
      <c r="A35" s="21"/>
      <c r="B35" s="20"/>
      <c r="C35" s="20"/>
      <c r="D35" s="20"/>
      <c r="E35" s="20"/>
      <c r="F35" s="20"/>
      <c r="G35" s="20"/>
      <c r="H35" s="20"/>
      <c r="I35" s="20"/>
      <c r="J35" s="20"/>
      <c r="K35" s="20"/>
      <c r="L35" s="20"/>
      <c r="M35" s="20"/>
      <c r="N35" s="20"/>
      <c r="O35" s="20"/>
      <c r="P35" s="20"/>
      <c r="Q35" s="20"/>
      <c r="R35" s="20"/>
      <c r="S35" s="20"/>
      <c r="T35" s="20"/>
      <c r="U35" s="20"/>
      <c r="V35" s="20"/>
      <c r="W35" s="20"/>
      <c r="X35" s="20"/>
      <c r="Y35" s="20"/>
      <c r="Z35" s="22"/>
    </row>
    <row r="36" spans="1:26" ht="15" customHeight="1" x14ac:dyDescent="0.25">
      <c r="A36" s="21"/>
      <c r="B36" s="20"/>
      <c r="C36" s="20"/>
      <c r="D36" s="20"/>
      <c r="E36" s="20"/>
      <c r="F36" s="20"/>
      <c r="G36" s="20"/>
      <c r="H36" s="20"/>
      <c r="I36" s="20"/>
      <c r="J36" s="20"/>
      <c r="K36" s="20"/>
      <c r="L36" s="20"/>
      <c r="M36" s="20"/>
      <c r="N36" s="20"/>
      <c r="O36" s="20"/>
      <c r="P36" s="20"/>
      <c r="Q36" s="20"/>
      <c r="R36" s="20"/>
      <c r="S36" s="20"/>
      <c r="T36" s="33" t="s">
        <v>89</v>
      </c>
      <c r="U36" s="33"/>
      <c r="V36" s="33"/>
      <c r="W36" s="33"/>
      <c r="X36" s="33"/>
      <c r="Y36" s="33"/>
      <c r="Z36" s="22"/>
    </row>
    <row r="37" spans="1:26" ht="4.9000000000000004" customHeight="1" x14ac:dyDescent="0.25">
      <c r="A37" s="23"/>
      <c r="B37" s="24"/>
      <c r="C37" s="24"/>
      <c r="D37" s="24"/>
      <c r="E37" s="24"/>
      <c r="F37" s="24"/>
      <c r="G37" s="24"/>
      <c r="H37" s="24"/>
      <c r="I37" s="24"/>
      <c r="J37" s="24"/>
      <c r="K37" s="24"/>
      <c r="L37" s="24"/>
      <c r="M37" s="24"/>
      <c r="N37" s="24"/>
      <c r="O37" s="24"/>
      <c r="P37" s="24"/>
      <c r="Q37" s="24"/>
      <c r="R37" s="24"/>
      <c r="S37" s="24"/>
      <c r="T37" s="24"/>
      <c r="U37" s="24"/>
      <c r="V37" s="24"/>
      <c r="W37" s="24"/>
      <c r="X37" s="24"/>
      <c r="Y37" s="24"/>
      <c r="Z37" s="25"/>
    </row>
    <row r="39" spans="1:26" ht="4.9000000000000004" customHeight="1" x14ac:dyDescent="0.25"/>
  </sheetData>
  <sheetProtection sheet="1" objects="1" scenarios="1" selectLockedCells="1"/>
  <mergeCells count="2">
    <mergeCell ref="A1:Z1"/>
    <mergeCell ref="T36:Y3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c 9 f 4 c 0 0 - c 3 4 8 - 4 6 6 e - 9 7 1 3 - 1 a 3 0 4 b f b 7 e b 1 "   x m l n s = " h t t p : / / s c h e m a s . m i c r o s o f t . c o m / D a t a M a s h u p " > A A A A A M I F A A B Q S w M E F A A C A A g A 6 l F U U 7 8 Q R e W m A A A A 9 g A A A B I A H A B D b 2 5 m a W c v U G F j a 2 F n Z S 5 4 b W w g o h g A K K A U A A A A A A A A A A A A A A A A A A A A A A A A A A A A e 7 9 7 v 4 1 9 R W 6 O Q l l q U X F m f p 6 t k q G e g Z J C c U l i X k p i T n 5 e q q 1 S X r 6 S v R 0 v l 0 1 A Y n J 2 Y n q q A l B 1 X r F V R X G K r V J G S U m B l b 5 + e X m 5 X r m x X n 5 R u r 6 R g Y G h f o S v T 3 B y R m p u o h J c c S Z h x b q Z e S B r k 1 O V 7 G z C I K 6 x M 9 K z M N M z N z L V M 7 D R h 4 n Z + G b m I e S N g O 4 F y S I J 2 j i X 5 p S U F q X a p e b p h g b b 6 M O 4 N v p Q L 9 g B A F B L A w Q U A A I A C A D q U V R T 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6 l F U U z O A y N / D A g A A C A w A A B M A H A B G b 3 J t d W x h c y 9 T Z W N 0 a W 9 u M S 5 t I K I Y A C i g F A A A A A A A A A A A A A A A A A A A A A A A A A A A A N W W S 2 v b Q B D H 7 w Z / h 0 W 9 2 C A M h d J D i w + J 0 j a h L Z Q 6 o Y c o i L U 0 k R e v d s 3 u K L U w / u 4 d y Q 8 9 L D k y l E J 9 M Z 7 5 z c 7 r P y E W Q h R a s d n u + + 3 H 4 W A 4 s A t u I G K h T u Z C Q f R N x 3 c R m z I J O B w w + s x 0 a k I g y 6 d 1 C H L y S 5 v l X O v l 6 L O Q M P G 0 Q l B o R 4 7 3 w X + w Y K x v 0 0 w r / w b s E v X K / 6 J 1 L I F 5 Y F A 8 i 5 A j + B 4 9 a M n E V x a 1 A j b y O P 2 c Y R p l Y / 8 a p O R z 4 M h K q 3 + l u M y s s H l K G x R 1 + I l Q K c J M A q y C S F g U K s S i d j t Z S 7 t 2 x i 5 T q Z Q u Q 5 P C 2 N 3 1 U m s y m C 0 A k B r b d b h 5 v E N I p k 6 N c d y v Q k V T p 0 C d p + 3 j D U f + t H / t j f P D 6 E Q j T e 8 W e E T N O / T a P Z / T Y P a e v X 3 U k t h l j 3 v o S s p Z y C U 3 d p o X + z Q + v u 8 t u I r p + f t s B e X b 9 4 Y r + 6 x N 4 m m Z J i p 3 2 l F L M e 5 m 4 0 g d B 4 L a Y H c K 3 7 + b 5 O z W Z R u n z c Z J F S 8 C s y D i G X m R 7 C y i j R V O s g U q T U 6 j L H K D 1 R C E N R Y e U F G r f R e B I o F q l v z 3 M a z T S W u 3 g c 2 3 f l r J w p S u I p L q n Y M p f P o F j B L x A g 8 + G g z J U W 6 3 4 + F A q N a B V 8 / j I D H S 1 3 9 w H B E X M i t u w 5 P A V V C p / s x 1 V K i O 2 6 g Q f + s y T p L + m 7 t o 0 / 9 B y Q g n 6 t 9 J u c V h 8 k I C N D x c C h X f 8 M y e v k s y D H 4 v o 2 6 X i l p c h Z I D A 6 E 2 b e 6 Q x E V / A n V q j 9 m b 0 s 4 x 1 M j l 9 / x o Z K 7 + W f v l l B T v u K 2 S E O o a W o Z X A L e m k a d 5 h k e K d x 3 q k T j k a Q L 8 J W 7 0 E 6 z A / C z m d A b f J e y F F p l f I + u t 9 q H 7 V X B s / S y Y y y n o t 9 s G 2 r X g B t a x 5 Z J 6 d d V 1 t H P f d a x r 6 f m N 9 O 6 3 h n b 3 W 8 M 6 + z 1 Q P f q t o m f 6 r W L d / d J U L l R 6 L a a H 2 G p 8 T 8 l d J v x q y A U F 9 T 0 B G u T F I 6 r E 9 K q o w v c v 6 a I R l S E X F P T 6 i M 7 9 X / M H U E s B A i 0 A F A A C A A g A 6 l F U U 7 8 Q R e W m A A A A 9 g A A A B I A A A A A A A A A A A A A A A A A A A A A A E N v b m Z p Z y 9 Q Y W N r Y W d l L n h t b F B L A Q I t A B Q A A g A I A O p R V F N T c j g s m w A A A O E A A A A T A A A A A A A A A A A A A A A A A P I A A A B b Q 2 9 u d G V u d F 9 U e X B l c 1 0 u e G 1 s U E s B A i 0 A F A A C A A g A 6 l F U U z O A y N / D A g A A C A w A A B M A A A A A A A A A A A A A A A A A 2 g E A A E Z v c m 1 1 b G F z L 1 N l Y 3 R p b 2 4 x L m 1 Q S w U G A A A A A A M A A w D C A A A A 6 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T k A A A A A A A A v O 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Y 2 9 t Y m l u Z W R M b 2 d J Z D w v S X R l b V B h d G g + P C 9 J d G V t T G 9 j Y X R p b 2 4 + P F N 0 Y W J s Z U V u d H J p Z X M + P E V u d H J 5 I F R 5 c G U 9 I k Z p b G x D b 3 V u d C I g V m F s d W U 9 I m w 0 N T k i I C 8 + P E V u d H J 5 I F R 5 c G U 9 I k J 1 Z m Z l c k 5 l e H R S Z W Z y Z X N o I i B W Y W x 1 Z T 0 i b D E i I C 8 + P E V u d H J 5 I F R 5 c G U 9 I k Z p b G x F c n J v c k N v Z G U i I F Z h b H V l P S J z V W 5 r b m 9 3 b i I g L z 4 8 R W 5 0 c n k g V H l w Z T 0 i R m l s b E V u Y W J s Z W Q i I F Z h b H V l P S J s M S I g L z 4 8 R W 5 0 c n k g V H l w Z T 0 i R m l s b E V y c m 9 y Q 2 9 1 b n Q i I F Z h b H V l P S J s M C I g L z 4 8 R W 5 0 c n k g V H l w Z T 0 i R m l s b E x h c 3 R V c G R h d G V k I i B W Y W x 1 Z T 0 i Z D I w M j E t M T A t M j B U M T c 6 M T U 6 M j A u M z k 4 M z A 3 M 1 o i I C 8 + P E V u d H J 5 I F R 5 c G U 9 I k Z p b G x D b 2 x 1 b W 5 U e X B l c y I g V m F s d W U 9 I n N B d 0 1 K Q X d Z R 0 J 3 Y 0 R C U U V B Q U F B P S I g L z 4 8 R W 5 0 c n k g V H l w Z T 0 i R m l s b G V k Q 2 9 t c G x l d G V S Z X N 1 b H R U b 1 d v c m t z a G V l d C I g V m F s d W U 9 I m w x I i A v P j x F b n R y e S B U e X B l P S J G a W x s Q 2 9 s d W 1 u T m F t Z X M i I F Z h b H V l P S J z W y Z x d W 9 0 O 2 x v Z 1 9 p Z C Z x d W 9 0 O y w m c X V v d D t p Z C Z x d W 9 0 O y w m c X V v d D t h Y 3 R p d m l 0 e V 9 k Y X k m c X V v d D s s J n F 1 b 3 Q 7 Z G F 5 X 2 5 1 b S Z x d W 9 0 O y w m c X V v d D t z d G F y d F 9 k Y X k m c X V v d D s s J n F 1 b 3 Q 7 Z W 5 k X 2 R h e S Z x d W 9 0 O y w m c X V v d D t z d G F y d F 9 0 a W 1 l J n F 1 b 3 Q 7 L C Z x d W 9 0 O 2 V u Z F 9 0 a W 1 l J n F 1 b 3 Q 7 L C Z x d W 9 0 O 2 1 p b n N f c 2 x l Z X A m c X V v d D s s J n F 1 b 3 Q 7 a H J z X 3 N s Z W V w J n F 1 b 3 Q 7 L C Z x d W 9 0 O 2 9 2 Z X J u a W d o d C Z x d W 9 0 O y w m c X V v d D t w Z X J j Z W 5 0 X 3 Z h b H V l M S Z x d W 9 0 O y w m c X V v d D t w Z X J j Z W 5 0 X 3 Z h b H V l M i Z x d W 9 0 O y w m c X V v d D t w Z X J j Z W 5 0 X 3 Z h b H V l M y Z x d W 9 0 O 1 0 i I C 8 + P E V u d H J 5 I F R 5 c G U 9 I k Z p b G x U Y X J n Z X R O Y W 1 l Q 3 V z d G 9 t a X p l Z C I g V m F s d W U 9 I m w x I i A v P j x F b n R y e S B U e X B l P S J G a W x s V G 9 E Y X R h T W 9 k Z W x F b m F i b G V k I i B W Y W x 1 Z T 0 i b D A i I C 8 + P E V u d H J 5 I F R 5 c G U 9 I k l z U H J p d m F 0 Z S I g V m F s d W U 9 I m w w I i A v P j x F b n R y e S B U e X B l P S J R d W V y e U l E I i B W Y W x 1 Z T 0 i c z k 1 O T B i Y T A 0 L W F i N 2 Q t N D c 0 M C 0 4 Y m Q z L W E z O T I z Z m Y x O W Q 5 N C I g L z 4 8 R W 5 0 c n k g V H l w Z T 0 i U m V j b 3 Z l c n l U Y X J n Z X R D b 2 x 1 b W 4 i I F Z h b H V l P S J s M S I g L z 4 8 R W 5 0 c n k g V H l w Z T 0 i U m V j b 3 Z l c n l U Y X J n Z X R S b 3 c i I F Z h b H V l P S J s M S I g L z 4 8 R W 5 0 c n k g V H l w Z T 0 i U m V j b 3 Z l c n l U Y X J n Z X R T a G V l d C I g V m F s d W U 9 I n N T a G V l d D E i I C 8 + P E V u d H J 5 I F R 5 c G U 9 I k Z p b G x T d G F 0 d X M i I F Z h b H V l P S J z Q 2 9 t c G x l d G U i I C 8 + P E V u d H J 5 I F R 5 c G U 9 I l J l c 3 V s d F R 5 c G U i I F Z h b H V l P S J z V G F i b G U i I C 8 + P E V u d H J 5 I F R 5 c G U 9 I k Z p b G x P Y m p l Y 3 R U e X B l I i B W Y W x 1 Z T 0 i c 1 R h Y m x l I i A v P j x F b n R y e S B U e X B l P S J O Y W 1 l V X B k Y X R l Z E F m d G V y R m l s b C I g V m F s d W U 9 I m w w I i A v P j x F b n R y e S B U e X B l P S J G a W x s V G F y Z 2 V 0 I i B W Y W x 1 Z T 0 i c 2 R p c 3 R p b m N 0 T G 9 n S W Q i I C 8 + P E V u d H J 5 I F R 5 c G U 9 I k F k Z G V k V G 9 E Y X R h T W 9 k Z W w i I F Z h b H V l P S J s M C I g L z 4 8 R W 5 0 c n k g V H l w Z T 0 i U m V s Y X R p b 2 5 z a G l w S W 5 m b 0 N v b n R h a W 5 l c i I g V m F s d W U 9 I n N 7 J n F 1 b 3 Q 7 Y 2 9 s d W 1 u Q 2 9 1 b n Q m c X V v d D s 6 M T Q s J n F 1 b 3 Q 7 a 2 V 5 Q 2 9 s d W 1 u T m F t Z X M m c X V v d D s 6 W 1 0 s J n F 1 b 3 Q 7 c X V l c n l S Z W x h d G l v b n N o a X B z J n F 1 b 3 Q 7 O l t d L C Z x d W 9 0 O 2 N v b H V t b k l k Z W 5 0 a X R p Z X M m c X V v d D s 6 W y Z x d W 9 0 O 1 N l Y 3 R p b 2 4 x L 2 N v b W J p b m V k T G 9 n S W Q v Q 2 h h b m d l Z C B U e X B l L n t s b 2 d f a W Q s M H 0 m c X V v d D s s J n F 1 b 3 Q 7 U 2 V j d G l v b j E v Y 2 9 t Y m l u Z W R M b 2 d J Z C 9 D a G F u Z 2 V k I F R 5 c G U u e 2 l k L D F 9 J n F 1 b 3 Q 7 L C Z x d W 9 0 O 1 N l Y 3 R p b 2 4 x L 2 N v b W J p b m V k T G 9 n S W Q v Q 2 h h b m d l Z C B U e X B l L n t h Y 3 R p d m l 0 e V 9 k Y X k s M n 0 m c X V v d D s s J n F 1 b 3 Q 7 U 2 V j d G l v b j E v Y 2 9 t Y m l u Z W R M b 2 d J Z C 9 D a G F u Z 2 V k I F R 5 c G U u e 2 R h e V 9 u d W 0 s M 3 0 m c X V v d D s s J n F 1 b 3 Q 7 U 2 V j d G l v b j E v Y 2 9 t Y m l u Z W R M b 2 d J Z C 9 D a G F u Z 2 V k I F R 5 c G U u e 3 N 0 Y X J 0 X 2 R h e S w 0 f S Z x d W 9 0 O y w m c X V v d D t T Z W N 0 a W 9 u M S 9 j b 2 1 i a W 5 l Z E x v Z 0 l k L 0 N o Y W 5 n Z W Q g V H l w Z S 5 7 Z W 5 k X 2 R h e S w 1 f S Z x d W 9 0 O y w m c X V v d D t T Z W N 0 a W 9 u M S 9 j b 2 1 i a W 5 l Z E x v Z 0 l k L 0 N o Y W 5 n Z W Q g V H l w Z S 5 7 c 3 R h c n R f d G l t Z S w 2 f S Z x d W 9 0 O y w m c X V v d D t T Z W N 0 a W 9 u M S 9 j b 2 1 i a W 5 l Z E x v Z 0 l k L 0 N o Y W 5 n Z W Q g V H l w Z S 5 7 Z W 5 k X 3 R p b W U s N 3 0 m c X V v d D s s J n F 1 b 3 Q 7 U 2 V j d G l v b j E v Y 2 9 t Y m l u Z W R M b 2 d J Z C 9 D a G F u Z 2 V k I F R 5 c G U u e 2 1 p b n N f c 2 x l Z X A s O H 0 m c X V v d D s s J n F 1 b 3 Q 7 U 2 V j d G l v b j E v Y 2 9 t Y m l u Z W R M b 2 d J Z C 9 D a G F u Z 2 V k I F R 5 c G U u e 2 h y c 1 9 z b G V l c C w 5 f S Z x d W 9 0 O y w m c X V v d D t T Z W N 0 a W 9 u M S 9 j b 2 1 i a W 5 l Z E x v Z 0 l k L 0 N o Y W 5 n Z W Q g V H l w Z S 5 7 b 3 Z l c m 5 p Z 2 h 0 L D E w f S Z x d W 9 0 O y w m c X V v d D t T Z W N 0 a W 9 u M S 9 j b 2 1 i a W 5 l Z E x v Z 0 l k L 1 B y b 2 1 v d G V k I E h l Y W R l c n M u e 3 B l c m N l b n R f d m F s d W U x L D E x f S Z x d W 9 0 O y w m c X V v d D t T Z W N 0 a W 9 u M S 9 j b 2 1 i a W 5 l Z E x v Z 0 l k L 1 B y b 2 1 v d G V k I E h l Y W R l c n M u e 3 B l c m N l b n R f d m F s d W U y L D E y f S Z x d W 9 0 O y w m c X V v d D t T Z W N 0 a W 9 u M S 9 j b 2 1 i a W 5 l Z E x v Z 0 l k L 1 B y b 2 1 v d G V k I E h l Y W R l c n M u e 3 B l c m N l b n R f d m F s d W U z L D E z f S Z x d W 9 0 O 1 0 s J n F 1 b 3 Q 7 Q 2 9 s d W 1 u Q 2 9 1 b n Q m c X V v d D s 6 M T Q s J n F 1 b 3 Q 7 S 2 V 5 Q 2 9 s d W 1 u T m F t Z X M m c X V v d D s 6 W 1 0 s J n F 1 b 3 Q 7 Q 2 9 s d W 1 u S W R l b n R p d G l l c y Z x d W 9 0 O z p b J n F 1 b 3 Q 7 U 2 V j d G l v b j E v Y 2 9 t Y m l u Z W R M b 2 d J Z C 9 D a G F u Z 2 V k I F R 5 c G U u e 2 x v Z 1 9 p Z C w w f S Z x d W 9 0 O y w m c X V v d D t T Z W N 0 a W 9 u M S 9 j b 2 1 i a W 5 l Z E x v Z 0 l k L 0 N o Y W 5 n Z W Q g V H l w Z S 5 7 a W Q s M X 0 m c X V v d D s s J n F 1 b 3 Q 7 U 2 V j d G l v b j E v Y 2 9 t Y m l u Z W R M b 2 d J Z C 9 D a G F u Z 2 V k I F R 5 c G U u e 2 F j d G l 2 a X R 5 X 2 R h e S w y f S Z x d W 9 0 O y w m c X V v d D t T Z W N 0 a W 9 u M S 9 j b 2 1 i a W 5 l Z E x v Z 0 l k L 0 N o Y W 5 n Z W Q g V H l w Z S 5 7 Z G F 5 X 2 5 1 b S w z f S Z x d W 9 0 O y w m c X V v d D t T Z W N 0 a W 9 u M S 9 j b 2 1 i a W 5 l Z E x v Z 0 l k L 0 N o Y W 5 n Z W Q g V H l w Z S 5 7 c 3 R h c n R f Z G F 5 L D R 9 J n F 1 b 3 Q 7 L C Z x d W 9 0 O 1 N l Y 3 R p b 2 4 x L 2 N v b W J p b m V k T G 9 n S W Q v Q 2 h h b m d l Z C B U e X B l L n t l b m R f Z G F 5 L D V 9 J n F 1 b 3 Q 7 L C Z x d W 9 0 O 1 N l Y 3 R p b 2 4 x L 2 N v b W J p b m V k T G 9 n S W Q v Q 2 h h b m d l Z C B U e X B l L n t z d G F y d F 9 0 a W 1 l L D Z 9 J n F 1 b 3 Q 7 L C Z x d W 9 0 O 1 N l Y 3 R p b 2 4 x L 2 N v b W J p b m V k T G 9 n S W Q v Q 2 h h b m d l Z C B U e X B l L n t l b m R f d G l t Z S w 3 f S Z x d W 9 0 O y w m c X V v d D t T Z W N 0 a W 9 u M S 9 j b 2 1 i a W 5 l Z E x v Z 0 l k L 0 N o Y W 5 n Z W Q g V H l w Z S 5 7 b W l u c 1 9 z b G V l c C w 4 f S Z x d W 9 0 O y w m c X V v d D t T Z W N 0 a W 9 u M S 9 j b 2 1 i a W 5 l Z E x v Z 0 l k L 0 N o Y W 5 n Z W Q g V H l w Z S 5 7 a H J z X 3 N s Z W V w L D l 9 J n F 1 b 3 Q 7 L C Z x d W 9 0 O 1 N l Y 3 R p b 2 4 x L 2 N v b W J p b m V k T G 9 n S W Q v Q 2 h h b m d l Z C B U e X B l L n t v d m V y b m l n a H Q s M T B 9 J n F 1 b 3 Q 7 L C Z x d W 9 0 O 1 N l Y 3 R p b 2 4 x L 2 N v b W J p b m V k T G 9 n S W Q v U H J v b W 9 0 Z W Q g S G V h Z G V y c y 5 7 c G V y Y 2 V u d F 9 2 Y W x 1 Z T E s M T F 9 J n F 1 b 3 Q 7 L C Z x d W 9 0 O 1 N l Y 3 R p b 2 4 x L 2 N v b W J p b m V k T G 9 n S W Q v U H J v b W 9 0 Z W Q g S G V h Z G V y c y 5 7 c G V y Y 2 V u d F 9 2 Y W x 1 Z T I s M T J 9 J n F 1 b 3 Q 7 L C Z x d W 9 0 O 1 N l Y 3 R p b 2 4 x L 2 N v b W J p b m V k T G 9 n S W Q v U H J v b W 9 0 Z W Q g S G V h Z G V y c y 5 7 c G V y Y 2 V u d F 9 2 Y W x 1 Z T M s M T N 9 J n F 1 b 3 Q 7 X S w m c X V v d D t S Z W x h d G l v b n N o a X B J b m Z v J n F 1 b 3 Q 7 O l t d f S I g L z 4 8 L 1 N 0 Y W J s Z U V u d H J p Z X M + P C 9 J d G V t P j x J d G V t P j x J d G V t T G 9 j Y X R p b 2 4 + P E l 0 Z W 1 U e X B l P k Z v c m 1 1 b G E 8 L 0 l 0 Z W 1 U e X B l P j x J d G V t U G F 0 a D 5 T Z W N 0 a W 9 u M S 9 k a X N 0 a W 5 j d E l k c z w v S X R l b V B h d G g + P C 9 J d G V t T G 9 j Y X R p b 2 4 + P F N 0 Y W J s Z U V u d H J p Z X M + P E V u d H J 5 I F R 5 c G U 9 I k Z p b G x D b 2 x 1 b W 5 O Y W 1 l c y I g V m F s d W U 9 I n N b J n F 1 b 3 Q 7 a W Q m c X V v d D s s J n F 1 b 3 Q 7 c 3 R h c n R f Z G F 0 Z S Z x d W 9 0 O y w m c X V v d D t l b m R f Z G F 0 Z S Z x d W 9 0 O y w m c X V v d D t y Y W 5 n Z V 9 0 c m F j a 2 l u Z 0 R h e X M m c X V v d D s s J n F 1 b 3 Q 7 b n V t X 3 d r Z H l z J n F 1 b 3 Q 7 L C Z x d W 9 0 O 2 5 1 b V 9 3 a 2 5 k c y Z x d W 9 0 O y w m c X V v d D t z b G V l c F 9 y Z W N v c m R z J n F 1 b 3 Q 7 L C Z x d W 9 0 O 2 N v b n R p b n V v d X N f d H J h Y 2 t p b m c m c X V v d D s s J n F 1 b 3 Q 7 d G 9 0 Y W x N a W 5 z X 2 x p Z 2 h 0 U 2 x l Z X A m c X V v d D s s J n F 1 b 3 Q 7 d G 9 0 Y W x N a W 5 z X 2 F z b G V l c C Z x d W 9 0 O y w m c X V v d D t 0 b 3 R h b E 1 p b n N f a W 5 C Z W Q m c X V v d D s s J n F 1 b 3 Q 7 d G 9 0 Y W x I c n N f b G l n a H R T b G V l c C Z x d W 9 0 O y w m c X V v d D t 0 b 3 R h b E h y c 1 9 h c 2 x l Z X A m c X V v d D s s J n F 1 b 3 Q 7 d G 9 0 Y W x I c n N f a W 5 C Z W Q m c X V v d D s s J n F 1 b 3 Q 7 Y X Z n T W l u c 1 9 s a W d o d F N s Z W V w X 3 B l c l J l Y 2 9 y Z C Z x d W 9 0 O y w m c X V v d D t h d m d N a W 5 z X 2 F z b G V l c F 9 w Z X J S Z W N v c m Q m c X V v d D s s J n F 1 b 3 Q 7 Y X Z n T W l u c 1 9 p b k J l Z F 9 w Z X J S Z W N v c m Q m c X V v d D s s J n F 1 b 3 Q 7 Y X Z n S H J z X 2 x p Z 2 h 0 U 2 x l Z X B f c G V y U m V j b 3 J k J n F 1 b 3 Q 7 L C Z x d W 9 0 O 2 F 2 Z 0 h y c 1 9 h c 2 x l Z X B f c G V y U m V j b 3 J k J n F 1 b 3 Q 7 L C Z x d W 9 0 O 2 F 2 Z 0 h y c 1 9 p b k J l Z F 9 w Z X J S Z W N v c m Q m c X V v d D s s J n F 1 b 3 Q 7 d 2 t k e V 9 0 b 3 R h b E 1 p b n N f b G l n a H R T b G V l c C Z x d W 9 0 O y w m c X V v d D t 3 a 2 R 5 X 3 R v d G F s T W l u c 1 9 h c 2 x l Z X A m c X V v d D s s J n F 1 b 3 Q 7 d 2 t k e V 9 0 b 3 R h b E 1 p b n N f a W 5 C Z W Q m c X V v d D s s J n F 1 b 3 Q 7 d 2 t k e V 9 0 b 3 R h b E h y c 1 9 s a W d o d F N s Z W V w J n F 1 b 3 Q 7 L C Z x d W 9 0 O 3 d r Z H l f d G 9 0 Y W x I c n N f Y X N s Z W V w J n F 1 b 3 Q 7 L C Z x d W 9 0 O 3 d r Z H l f d G 9 0 Y W x I c n N f a W 5 C Z W Q m c X V v d D s s J n F 1 b 3 Q 7 d 2 t u Z F 9 0 b 3 R h b E 1 p b n N f b G l n a H R T b G V l c C Z x d W 9 0 O y w m c X V v d D t 3 a 2 5 k X 3 R v d G F s T W l u c 1 9 h c 2 x l Z X A m c X V v d D s s J n F 1 b 3 Q 7 d 2 t u Z F 9 0 b 3 R h b E 1 p b n N f a W 5 C Z W Q m c X V v d D s s J n F 1 b 3 Q 7 d 2 t u Z F 9 0 b 3 R h b E h y c 1 9 s a W d o d F N s Z W V w J n F 1 b 3 Q 7 L C Z x d W 9 0 O 3 d r b m R f d G 9 0 Y W x I c n N f Y X N s Z W V w J n F 1 b 3 Q 7 L C Z x d W 9 0 O 3 d r b m R f d G 9 0 Y W x I c n N f a W 5 C Z W Q m c X V v d D s s J n F 1 b 3 Q 7 d 2 t k e V 9 h d m d N a W 5 z X 2 x p Z 2 h 0 U 2 x l Z X B f c G V y U m V j b 3 J k J n F 1 b 3 Q 7 L C Z x d W 9 0 O 3 d r Z H l f Y X Z n T W l u c 1 9 h c 2 x l Z X B f c G V y U m V j b 3 J k J n F 1 b 3 Q 7 L C Z x d W 9 0 O 3 d r Z H l f Y X Z n T W l u c 1 9 p b k J l Z F 9 w Z X J S Z W N v c m Q m c X V v d D s s J n F 1 b 3 Q 7 d 2 t k e V 9 h d m d I c n N f b G l n a H R T b G V l c F 9 w Z X J S Z W N v c m Q m c X V v d D s s J n F 1 b 3 Q 7 d 2 t k e V 9 h d m d I c n N f Y X N s Z W V w X 3 B l c l J l Y 2 9 y Z C Z x d W 9 0 O y w m c X V v d D t 3 a 2 R 5 X 2 F 2 Z 0 h y c 1 9 p b k J l Z F 9 w Z X J S Z W N v c m Q m c X V v d D s s J n F 1 b 3 Q 7 d 2 t u Z F 9 h d m d N a W 5 z X 2 x p Z 2 h 0 U 2 x l Z X B f c G V y U m V j b 3 J k J n F 1 b 3 Q 7 L C Z x d W 9 0 O 3 d r b m R f Y X Z n T W l u c 1 9 h c 2 x l Z X B f c G V y U m V j b 3 J k J n F 1 b 3 Q 7 L C Z x d W 9 0 O 3 d r b m R f Y X Z n T W l u c 1 9 p b k J l Z F 9 w Z X J S Z W N v c m Q m c X V v d D s s J n F 1 b 3 Q 7 d 2 t u Z F 9 h d m d I c n N f b G l n a H R T b G V l c F 9 w Z X J S Z W N v c m Q m c X V v d D s s J n F 1 b 3 Q 7 d 2 t u Z F 9 h d m d I c n N f Y X N s Z W V w X 3 B l c l J l Y 2 9 y Z C Z x d W 9 0 O y w m c X V v d D t 3 a 2 5 k X 2 F 2 Z 0 h y c 1 9 p b k J l Z F 9 w Z X J S Z W N v c m Q m c X V v d D t d I i A v P j x F b n R y e S B U e X B l P S J C d W Z m Z X J O Z X h 0 U m V m c m V z a C I g V m F s d W U 9 I m w x I i A v P j x F b n R y e S B U e X B l P S J G a W x s Q 2 9 s d W 1 u V H l w Z X M i I F Z h b H V l P S J z Q X d r S k F 3 T U R B d 0 V E Q X d N R k J R V U Z C U V V G Q l F V R E F 3 T U Z C U V V E Q X d N R k J R V U Z C U V V G Q l F V R k J R V U Z C U V U 9 I i A v P j x F b n R y e S B U e X B l P S J G a W x s R W 5 h Y m x l Z C I g V m F s d W U 9 I m w x I i A v P j x F b n R y e S B U e X B l P S J G a W x s T G F z d F V w Z G F 0 Z W Q i I F Z h b H V l P S J k M j A y M S 0 x M C 0 y M F Q x N z o x N T o y M C 4 0 M z c 2 M j Y w W i I g L z 4 8 R W 5 0 c n k g V H l w Z T 0 i R m l s b E V y c m 9 y Q 2 9 1 b n Q i I F Z h b H V l P S J s M C I g L z 4 8 R W 5 0 c n k g V H l w Z T 0 i R m l s b E V y c m 9 y Q 2 9 k Z S I g V m F s d W U 9 I n N V b m t u b 3 d u I i A v P j x F b n R y e S B U e X B l P S J G a W x s Z W R D b 2 1 w b G V 0 Z V J l c 3 V s d F R v V 2 9 y a 3 N o Z W V 0 I i B W Y W x 1 Z T 0 i b D E i I C 8 + P E V u d H J 5 I F R 5 c G U 9 I k Z p b G x D b 3 V u d C I g V m F s d W U 9 I m w y N C I g L z 4 8 R W 5 0 c n k g V H l w Z T 0 i R m l s b F R v R G F 0 Y U 1 v Z G V s R W 5 h Y m x l Z C I g V m F s d W U 9 I m w w I i A v P j x F b n R y e S B U e X B l P S J J c 1 B y a X Z h d G U i I F Z h b H V l P S J s M C I g L z 4 8 R W 5 0 c n k g V H l w Z T 0 i U m V j b 3 Z l c n l U Y X J n Z X R D b 2 x 1 b W 4 i I F Z h b H V l P S J s M S I g L z 4 8 R W 5 0 c n k g V H l w Z T 0 i U m V j b 3 Z l c n l U Y X J n Z X R S b 3 c i I F Z h b H V l P S J s M S I g L z 4 8 R W 5 0 c n k g V H l w Z T 0 i U m V j b 3 Z l c n l U Y X J n Z X R T a G V l d C I g V m F s d W U 9 I n N T a G V l d D I i I C 8 + P E V u d H J 5 I F R 5 c G U 9 I k F k Z G V k V G 9 E Y X R h T W 9 k Z W w i I F Z h b H V l P S J s M C I g L z 4 8 R W 5 0 c n k g V H l w Z T 0 i U m V z d W x 0 V H l w Z S I g V m F s d W U 9 I n N U Y W J s Z S I g L z 4 8 R W 5 0 c n k g V H l w Z T 0 i R m l s b E 9 i a m V j d F R 5 c G U i I F Z h b H V l P S J z V G F i b G U i I C 8 + P E V u d H J 5 I F R 5 c G U 9 I k 5 h b W V V c G R h d G V k Q W Z 0 Z X J G a W x s I i B W Y W x 1 Z T 0 i b D A i I C 8 + P E V u d H J 5 I F R 5 c G U 9 I k Z p b G x U Y X J n Z X Q i I F Z h b H V l P S J z Z G l z d G l u Y 3 R J Z H M i I C 8 + P E V u d H J 5 I F R 5 c G U 9 I l F 1 Z X J 5 S U Q i I F Z h b H V l P S J z Z D U x Y z J m Z m Q t O G I x O S 0 0 Y m I x L T k z O W I t M j Z l O T E 0 M T N m O G U 0 I i A v P j x F b n R y e S B U e X B l P S J G a W x s U 3 R h d H V z I i B W Y W x 1 Z T 0 i c 0 N v b X B s Z X R l I i A v P j x F b n R y e S B U e X B l P S J S Z W x h d G l v b n N o a X B J b m Z v Q 2 9 u d G F p b m V y I i B W Y W x 1 Z T 0 i c 3 s m c X V v d D t j b 2 x 1 b W 5 D b 3 V u d C Z x d W 9 0 O z o 0 N C w m c X V v d D t r Z X l D b 2 x 1 b W 5 O Y W 1 l c y Z x d W 9 0 O z p b X S w m c X V v d D t x d W V y e V J l b G F 0 a W 9 u c 2 h p c H M m c X V v d D s 6 W 1 0 s J n F 1 b 3 Q 7 Y 2 9 s d W 1 u S W R l b n R p d G l l c y Z x d W 9 0 O z p b J n F 1 b 3 Q 7 U 2 V j d G l v b j E v Z G l z d G l u Y 3 R J Z H M v Q 2 h h b m d l Z C B U e X B l L n t p Z C w w f S Z x d W 9 0 O y w m c X V v d D t T Z W N 0 a W 9 u M S 9 k a X N 0 a W 5 j d E l k c y 9 D a G F u Z 2 V k I F R 5 c G U u e 3 N 0 Y X J 0 X 2 R h d G U s M X 0 m c X V v d D s s J n F 1 b 3 Q 7 U 2 V j d G l v b j E v Z G l z d G l u Y 3 R J Z H M v Q 2 h h b m d l Z C B U e X B l L n t l b m R f Z G F 0 Z S w y f S Z x d W 9 0 O y w m c X V v d D t T Z W N 0 a W 9 u M S 9 k a X N 0 a W 5 j d E l k c y 9 D a G F u Z 2 V k I F R 5 c G U u e 3 J h b m d l X 3 R y Y W N r a W 5 n R G F 5 c y w z f S Z x d W 9 0 O y w m c X V v d D t T Z W N 0 a W 9 u M S 9 k a X N 0 a W 5 j d E l k c y 9 D a G F u Z 2 V k I F R 5 c G U u e 2 5 1 b V 9 3 a 2 R 5 c y w 0 f S Z x d W 9 0 O y w m c X V v d D t T Z W N 0 a W 9 u M S 9 k a X N 0 a W 5 j d E l k c y 9 D a G F u Z 2 V k I F R 5 c G U u e 2 5 1 b V 9 3 a 2 5 k c y w 1 f S Z x d W 9 0 O y w m c X V v d D t T Z W N 0 a W 9 u M S 9 k a X N 0 a W 5 j d E l k c y 9 D a G F u Z 2 V k I F R 5 c G U u e 3 N s Z W V w X 3 J l Y 2 9 y Z H M s N n 0 m c X V v d D s s J n F 1 b 3 Q 7 U 2 V j d G l v b j E v Z G l z d G l u Y 3 R J Z H M v Q 2 h h b m d l Z C B U e X B l L n t j b 2 5 0 a W 5 1 b 3 V z X 3 R y Y W N r a W 5 n L D d 9 J n F 1 b 3 Q 7 L C Z x d W 9 0 O 1 N l Y 3 R p b 2 4 x L 2 R p c 3 R p b m N 0 S W R z L 0 N o Y W 5 n Z W Q g V H l w Z S 5 7 d G 9 0 Y W x N a W 5 z X 2 x p Z 2 h 0 U 2 x l Z X A s O H 0 m c X V v d D s s J n F 1 b 3 Q 7 U 2 V j d G l v b j E v Z G l z d G l u Y 3 R J Z H M v Q 2 h h b m d l Z C B U e X B l L n t 0 b 3 R h b E 1 p b n N f Y X N s Z W V w L D l 9 J n F 1 b 3 Q 7 L C Z x d W 9 0 O 1 N l Y 3 R p b 2 4 x L 2 R p c 3 R p b m N 0 S W R z L 0 N o Y W 5 n Z W Q g V H l w Z S 5 7 d G 9 0 Y W x N a W 5 z X 2 l u Q m V k L D E w f S Z x d W 9 0 O y w m c X V v d D t T Z W N 0 a W 9 u M S 9 k a X N 0 a W 5 j d E l k c y 9 D a G F u Z 2 V k I F R 5 c G U u e 3 R v d G F s S H J z X 2 x p Z 2 h 0 U 2 x l Z X A s M T F 9 J n F 1 b 3 Q 7 L C Z x d W 9 0 O 1 N l Y 3 R p b 2 4 x L 2 R p c 3 R p b m N 0 S W R z L 0 N o Y W 5 n Z W Q g V H l w Z S 5 7 d G 9 0 Y W x I c n N f Y X N s Z W V w L D E y f S Z x d W 9 0 O y w m c X V v d D t T Z W N 0 a W 9 u M S 9 k a X N 0 a W 5 j d E l k c y 9 D a G F u Z 2 V k I F R 5 c G U u e 3 R v d G F s S H J z X 2 l u Q m V k L D E z f S Z x d W 9 0 O y w m c X V v d D t T Z W N 0 a W 9 u M S 9 k a X N 0 a W 5 j d E l k c y 9 D a G F u Z 2 V k I F R 5 c G U u e 2 F 2 Z 0 1 p b n N f b G l n a H R T b G V l c F 9 w Z X J S Z W N v c m Q s M T R 9 J n F 1 b 3 Q 7 L C Z x d W 9 0 O 1 N l Y 3 R p b 2 4 x L 2 R p c 3 R p b m N 0 S W R z L 0 N o Y W 5 n Z W Q g V H l w Z S 5 7 Y X Z n T W l u c 1 9 h c 2 x l Z X B f c G V y U m V j b 3 J k L D E 1 f S Z x d W 9 0 O y w m c X V v d D t T Z W N 0 a W 9 u M S 9 k a X N 0 a W 5 j d E l k c y 9 D a G F u Z 2 V k I F R 5 c G U u e 2 F 2 Z 0 1 p b n N f a W 5 C Z W R f c G V y U m V j b 3 J k L D E 2 f S Z x d W 9 0 O y w m c X V v d D t T Z W N 0 a W 9 u M S 9 k a X N 0 a W 5 j d E l k c y 9 D a G F u Z 2 V k I F R 5 c G U u e 2 F 2 Z 0 h y c 1 9 s a W d o d F N s Z W V w X 3 B l c l J l Y 2 9 y Z C w x N 3 0 m c X V v d D s s J n F 1 b 3 Q 7 U 2 V j d G l v b j E v Z G l z d G l u Y 3 R J Z H M v Q 2 h h b m d l Z C B U e X B l L n t h d m d I c n N f Y X N s Z W V w X 3 B l c l J l Y 2 9 y Z C w x O H 0 m c X V v d D s s J n F 1 b 3 Q 7 U 2 V j d G l v b j E v Z G l z d G l u Y 3 R J Z H M v Q 2 h h b m d l Z C B U e X B l L n t h d m d I c n N f a W 5 C Z W R f c G V y U m V j b 3 J k L D E 5 f S Z x d W 9 0 O y w m c X V v d D t T Z W N 0 a W 9 u M S 9 k a X N 0 a W 5 j d E l k c y 9 D a G F u Z 2 V k I F R 5 c G U u e 3 d r Z H l f d G 9 0 Y W x N a W 5 z X 2 x p Z 2 h 0 U 2 x l Z X A s M j B 9 J n F 1 b 3 Q 7 L C Z x d W 9 0 O 1 N l Y 3 R p b 2 4 x L 2 R p c 3 R p b m N 0 S W R z L 0 N o Y W 5 n Z W Q g V H l w Z S 5 7 d 2 t k e V 9 0 b 3 R h b E 1 p b n N f Y X N s Z W V w L D I x f S Z x d W 9 0 O y w m c X V v d D t T Z W N 0 a W 9 u M S 9 k a X N 0 a W 5 j d E l k c y 9 D a G F u Z 2 V k I F R 5 c G U u e 3 d r Z H l f d G 9 0 Y W x N a W 5 z X 2 l u Q m V k L D I y f S Z x d W 9 0 O y w m c X V v d D t T Z W N 0 a W 9 u M S 9 k a X N 0 a W 5 j d E l k c y 9 D a G F u Z 2 V k I F R 5 c G U u e 3 d r Z H l f d G 9 0 Y W x I c n N f b G l n a H R T b G V l c C w y M 3 0 m c X V v d D s s J n F 1 b 3 Q 7 U 2 V j d G l v b j E v Z G l z d G l u Y 3 R J Z H M v Q 2 h h b m d l Z C B U e X B l L n t 3 a 2 R 5 X 3 R v d G F s S H J z X 2 F z b G V l c C w y N H 0 m c X V v d D s s J n F 1 b 3 Q 7 U 2 V j d G l v b j E v Z G l z d G l u Y 3 R J Z H M v Q 2 h h b m d l Z C B U e X B l L n t 3 a 2 R 5 X 3 R v d G F s S H J z X 2 l u Q m V k L D I 1 f S Z x d W 9 0 O y w m c X V v d D t T Z W N 0 a W 9 u M S 9 k a X N 0 a W 5 j d E l k c y 9 D a G F u Z 2 V k I F R 5 c G U u e 3 d r b m R f d G 9 0 Y W x N a W 5 z X 2 x p Z 2 h 0 U 2 x l Z X A s M j Z 9 J n F 1 b 3 Q 7 L C Z x d W 9 0 O 1 N l Y 3 R p b 2 4 x L 2 R p c 3 R p b m N 0 S W R z L 0 N o Y W 5 n Z W Q g V H l w Z S 5 7 d 2 t u Z F 9 0 b 3 R h b E 1 p b n N f Y X N s Z W V w L D I 3 f S Z x d W 9 0 O y w m c X V v d D t T Z W N 0 a W 9 u M S 9 k a X N 0 a W 5 j d E l k c y 9 D a G F u Z 2 V k I F R 5 c G U u e 3 d r b m R f d G 9 0 Y W x N a W 5 z X 2 l u Q m V k L D I 4 f S Z x d W 9 0 O y w m c X V v d D t T Z W N 0 a W 9 u M S 9 k a X N 0 a W 5 j d E l k c y 9 D a G F u Z 2 V k I F R 5 c G U u e 3 d r b m R f d G 9 0 Y W x I c n N f b G l n a H R T b G V l c C w y O X 0 m c X V v d D s s J n F 1 b 3 Q 7 U 2 V j d G l v b j E v Z G l z d G l u Y 3 R J Z H M v Q 2 h h b m d l Z C B U e X B l L n t 3 a 2 5 k X 3 R v d G F s S H J z X 2 F z b G V l c C w z M H 0 m c X V v d D s s J n F 1 b 3 Q 7 U 2 V j d G l v b j E v Z G l z d G l u Y 3 R J Z H M v Q 2 h h b m d l Z C B U e X B l L n t 3 a 2 5 k X 3 R v d G F s S H J z X 2 l u Q m V k L D M x f S Z x d W 9 0 O y w m c X V v d D t T Z W N 0 a W 9 u M S 9 k a X N 0 a W 5 j d E l k c y 9 D a G F u Z 2 V k I F R 5 c G U u e 3 d r Z H l f Y X Z n T W l u c 1 9 s a W d o d F N s Z W V w X 3 B l c l J l Y 2 9 y Z C w z M n 0 m c X V v d D s s J n F 1 b 3 Q 7 U 2 V j d G l v b j E v Z G l z d G l u Y 3 R J Z H M v Q 2 h h b m d l Z C B U e X B l L n t 3 a 2 R 5 X 2 F 2 Z 0 1 p b n N f Y X N s Z W V w X 3 B l c l J l Y 2 9 y Z C w z M 3 0 m c X V v d D s s J n F 1 b 3 Q 7 U 2 V j d G l v b j E v Z G l z d G l u Y 3 R J Z H M v Q 2 h h b m d l Z C B U e X B l L n t 3 a 2 R 5 X 2 F 2 Z 0 1 p b n N f a W 5 C Z W R f c G V y U m V j b 3 J k L D M 0 f S Z x d W 9 0 O y w m c X V v d D t T Z W N 0 a W 9 u M S 9 k a X N 0 a W 5 j d E l k c y 9 D a G F u Z 2 V k I F R 5 c G U u e 3 d r Z H l f Y X Z n S H J z X 2 x p Z 2 h 0 U 2 x l Z X B f c G V y U m V j b 3 J k L D M 1 f S Z x d W 9 0 O y w m c X V v d D t T Z W N 0 a W 9 u M S 9 k a X N 0 a W 5 j d E l k c y 9 D a G F u Z 2 V k I F R 5 c G U u e 3 d r Z H l f Y X Z n S H J z X 2 F z b G V l c F 9 w Z X J S Z W N v c m Q s M z Z 9 J n F 1 b 3 Q 7 L C Z x d W 9 0 O 1 N l Y 3 R p b 2 4 x L 2 R p c 3 R p b m N 0 S W R z L 0 N o Y W 5 n Z W Q g V H l w Z S 5 7 d 2 t k e V 9 h d m d I c n N f a W 5 C Z W R f c G V y U m V j b 3 J k L D M 3 f S Z x d W 9 0 O y w m c X V v d D t T Z W N 0 a W 9 u M S 9 k a X N 0 a W 5 j d E l k c y 9 D a G F u Z 2 V k I F R 5 c G U u e 3 d r b m R f Y X Z n T W l u c 1 9 s a W d o d F N s Z W V w X 3 B l c l J l Y 2 9 y Z C w z O H 0 m c X V v d D s s J n F 1 b 3 Q 7 U 2 V j d G l v b j E v Z G l z d G l u Y 3 R J Z H M v Q 2 h h b m d l Z C B U e X B l L n t 3 a 2 5 k X 2 F 2 Z 0 1 p b n N f Y X N s Z W V w X 3 B l c l J l Y 2 9 y Z C w z O X 0 m c X V v d D s s J n F 1 b 3 Q 7 U 2 V j d G l v b j E v Z G l z d G l u Y 3 R J Z H M v Q 2 h h b m d l Z C B U e X B l L n t 3 a 2 5 k X 2 F 2 Z 0 1 p b n N f a W 5 C Z W R f c G V y U m V j b 3 J k L D Q w f S Z x d W 9 0 O y w m c X V v d D t T Z W N 0 a W 9 u M S 9 k a X N 0 a W 5 j d E l k c y 9 D a G F u Z 2 V k I F R 5 c G U u e 3 d r b m R f Y X Z n S H J z X 2 x p Z 2 h 0 U 2 x l Z X B f c G V y U m V j b 3 J k L D Q x f S Z x d W 9 0 O y w m c X V v d D t T Z W N 0 a W 9 u M S 9 k a X N 0 a W 5 j d E l k c y 9 D a G F u Z 2 V k I F R 5 c G U u e 3 d r b m R f Y X Z n S H J z X 2 F z b G V l c F 9 w Z X J S Z W N v c m Q s N D J 9 J n F 1 b 3 Q 7 L C Z x d W 9 0 O 1 N l Y 3 R p b 2 4 x L 2 R p c 3 R p b m N 0 S W R z L 0 N o Y W 5 n Z W Q g V H l w Z S 5 7 d 2 t u Z F 9 h d m d I c n N f a W 5 C Z W R f c G V y U m V j b 3 J k L D Q z f S Z x d W 9 0 O 1 0 s J n F 1 b 3 Q 7 Q 2 9 s d W 1 u Q 2 9 1 b n Q m c X V v d D s 6 N D Q s J n F 1 b 3 Q 7 S 2 V 5 Q 2 9 s d W 1 u T m F t Z X M m c X V v d D s 6 W 1 0 s J n F 1 b 3 Q 7 Q 2 9 s d W 1 u S W R l b n R p d G l l c y Z x d W 9 0 O z p b J n F 1 b 3 Q 7 U 2 V j d G l v b j E v Z G l z d G l u Y 3 R J Z H M v Q 2 h h b m d l Z C B U e X B l L n t p Z C w w f S Z x d W 9 0 O y w m c X V v d D t T Z W N 0 a W 9 u M S 9 k a X N 0 a W 5 j d E l k c y 9 D a G F u Z 2 V k I F R 5 c G U u e 3 N 0 Y X J 0 X 2 R h d G U s M X 0 m c X V v d D s s J n F 1 b 3 Q 7 U 2 V j d G l v b j E v Z G l z d G l u Y 3 R J Z H M v Q 2 h h b m d l Z C B U e X B l L n t l b m R f Z G F 0 Z S w y f S Z x d W 9 0 O y w m c X V v d D t T Z W N 0 a W 9 u M S 9 k a X N 0 a W 5 j d E l k c y 9 D a G F u Z 2 V k I F R 5 c G U u e 3 J h b m d l X 3 R y Y W N r a W 5 n R G F 5 c y w z f S Z x d W 9 0 O y w m c X V v d D t T Z W N 0 a W 9 u M S 9 k a X N 0 a W 5 j d E l k c y 9 D a G F u Z 2 V k I F R 5 c G U u e 2 5 1 b V 9 3 a 2 R 5 c y w 0 f S Z x d W 9 0 O y w m c X V v d D t T Z W N 0 a W 9 u M S 9 k a X N 0 a W 5 j d E l k c y 9 D a G F u Z 2 V k I F R 5 c G U u e 2 5 1 b V 9 3 a 2 5 k c y w 1 f S Z x d W 9 0 O y w m c X V v d D t T Z W N 0 a W 9 u M S 9 k a X N 0 a W 5 j d E l k c y 9 D a G F u Z 2 V k I F R 5 c G U u e 3 N s Z W V w X 3 J l Y 2 9 y Z H M s N n 0 m c X V v d D s s J n F 1 b 3 Q 7 U 2 V j d G l v b j E v Z G l z d G l u Y 3 R J Z H M v Q 2 h h b m d l Z C B U e X B l L n t j b 2 5 0 a W 5 1 b 3 V z X 3 R y Y W N r a W 5 n L D d 9 J n F 1 b 3 Q 7 L C Z x d W 9 0 O 1 N l Y 3 R p b 2 4 x L 2 R p c 3 R p b m N 0 S W R z L 0 N o Y W 5 n Z W Q g V H l w Z S 5 7 d G 9 0 Y W x N a W 5 z X 2 x p Z 2 h 0 U 2 x l Z X A s O H 0 m c X V v d D s s J n F 1 b 3 Q 7 U 2 V j d G l v b j E v Z G l z d G l u Y 3 R J Z H M v Q 2 h h b m d l Z C B U e X B l L n t 0 b 3 R h b E 1 p b n N f Y X N s Z W V w L D l 9 J n F 1 b 3 Q 7 L C Z x d W 9 0 O 1 N l Y 3 R p b 2 4 x L 2 R p c 3 R p b m N 0 S W R z L 0 N o Y W 5 n Z W Q g V H l w Z S 5 7 d G 9 0 Y W x N a W 5 z X 2 l u Q m V k L D E w f S Z x d W 9 0 O y w m c X V v d D t T Z W N 0 a W 9 u M S 9 k a X N 0 a W 5 j d E l k c y 9 D a G F u Z 2 V k I F R 5 c G U u e 3 R v d G F s S H J z X 2 x p Z 2 h 0 U 2 x l Z X A s M T F 9 J n F 1 b 3 Q 7 L C Z x d W 9 0 O 1 N l Y 3 R p b 2 4 x L 2 R p c 3 R p b m N 0 S W R z L 0 N o Y W 5 n Z W Q g V H l w Z S 5 7 d G 9 0 Y W x I c n N f Y X N s Z W V w L D E y f S Z x d W 9 0 O y w m c X V v d D t T Z W N 0 a W 9 u M S 9 k a X N 0 a W 5 j d E l k c y 9 D a G F u Z 2 V k I F R 5 c G U u e 3 R v d G F s S H J z X 2 l u Q m V k L D E z f S Z x d W 9 0 O y w m c X V v d D t T Z W N 0 a W 9 u M S 9 k a X N 0 a W 5 j d E l k c y 9 D a G F u Z 2 V k I F R 5 c G U u e 2 F 2 Z 0 1 p b n N f b G l n a H R T b G V l c F 9 w Z X J S Z W N v c m Q s M T R 9 J n F 1 b 3 Q 7 L C Z x d W 9 0 O 1 N l Y 3 R p b 2 4 x L 2 R p c 3 R p b m N 0 S W R z L 0 N o Y W 5 n Z W Q g V H l w Z S 5 7 Y X Z n T W l u c 1 9 h c 2 x l Z X B f c G V y U m V j b 3 J k L D E 1 f S Z x d W 9 0 O y w m c X V v d D t T Z W N 0 a W 9 u M S 9 k a X N 0 a W 5 j d E l k c y 9 D a G F u Z 2 V k I F R 5 c G U u e 2 F 2 Z 0 1 p b n N f a W 5 C Z W R f c G V y U m V j b 3 J k L D E 2 f S Z x d W 9 0 O y w m c X V v d D t T Z W N 0 a W 9 u M S 9 k a X N 0 a W 5 j d E l k c y 9 D a G F u Z 2 V k I F R 5 c G U u e 2 F 2 Z 0 h y c 1 9 s a W d o d F N s Z W V w X 3 B l c l J l Y 2 9 y Z C w x N 3 0 m c X V v d D s s J n F 1 b 3 Q 7 U 2 V j d G l v b j E v Z G l z d G l u Y 3 R J Z H M v Q 2 h h b m d l Z C B U e X B l L n t h d m d I c n N f Y X N s Z W V w X 3 B l c l J l Y 2 9 y Z C w x O H 0 m c X V v d D s s J n F 1 b 3 Q 7 U 2 V j d G l v b j E v Z G l z d G l u Y 3 R J Z H M v Q 2 h h b m d l Z C B U e X B l L n t h d m d I c n N f a W 5 C Z W R f c G V y U m V j b 3 J k L D E 5 f S Z x d W 9 0 O y w m c X V v d D t T Z W N 0 a W 9 u M S 9 k a X N 0 a W 5 j d E l k c y 9 D a G F u Z 2 V k I F R 5 c G U u e 3 d r Z H l f d G 9 0 Y W x N a W 5 z X 2 x p Z 2 h 0 U 2 x l Z X A s M j B 9 J n F 1 b 3 Q 7 L C Z x d W 9 0 O 1 N l Y 3 R p b 2 4 x L 2 R p c 3 R p b m N 0 S W R z L 0 N o Y W 5 n Z W Q g V H l w Z S 5 7 d 2 t k e V 9 0 b 3 R h b E 1 p b n N f Y X N s Z W V w L D I x f S Z x d W 9 0 O y w m c X V v d D t T Z W N 0 a W 9 u M S 9 k a X N 0 a W 5 j d E l k c y 9 D a G F u Z 2 V k I F R 5 c G U u e 3 d r Z H l f d G 9 0 Y W x N a W 5 z X 2 l u Q m V k L D I y f S Z x d W 9 0 O y w m c X V v d D t T Z W N 0 a W 9 u M S 9 k a X N 0 a W 5 j d E l k c y 9 D a G F u Z 2 V k I F R 5 c G U u e 3 d r Z H l f d G 9 0 Y W x I c n N f b G l n a H R T b G V l c C w y M 3 0 m c X V v d D s s J n F 1 b 3 Q 7 U 2 V j d G l v b j E v Z G l z d G l u Y 3 R J Z H M v Q 2 h h b m d l Z C B U e X B l L n t 3 a 2 R 5 X 3 R v d G F s S H J z X 2 F z b G V l c C w y N H 0 m c X V v d D s s J n F 1 b 3 Q 7 U 2 V j d G l v b j E v Z G l z d G l u Y 3 R J Z H M v Q 2 h h b m d l Z C B U e X B l L n t 3 a 2 R 5 X 3 R v d G F s S H J z X 2 l u Q m V k L D I 1 f S Z x d W 9 0 O y w m c X V v d D t T Z W N 0 a W 9 u M S 9 k a X N 0 a W 5 j d E l k c y 9 D a G F u Z 2 V k I F R 5 c G U u e 3 d r b m R f d G 9 0 Y W x N a W 5 z X 2 x p Z 2 h 0 U 2 x l Z X A s M j Z 9 J n F 1 b 3 Q 7 L C Z x d W 9 0 O 1 N l Y 3 R p b 2 4 x L 2 R p c 3 R p b m N 0 S W R z L 0 N o Y W 5 n Z W Q g V H l w Z S 5 7 d 2 t u Z F 9 0 b 3 R h b E 1 p b n N f Y X N s Z W V w L D I 3 f S Z x d W 9 0 O y w m c X V v d D t T Z W N 0 a W 9 u M S 9 k a X N 0 a W 5 j d E l k c y 9 D a G F u Z 2 V k I F R 5 c G U u e 3 d r b m R f d G 9 0 Y W x N a W 5 z X 2 l u Q m V k L D I 4 f S Z x d W 9 0 O y w m c X V v d D t T Z W N 0 a W 9 u M S 9 k a X N 0 a W 5 j d E l k c y 9 D a G F u Z 2 V k I F R 5 c G U u e 3 d r b m R f d G 9 0 Y W x I c n N f b G l n a H R T b G V l c C w y O X 0 m c X V v d D s s J n F 1 b 3 Q 7 U 2 V j d G l v b j E v Z G l z d G l u Y 3 R J Z H M v Q 2 h h b m d l Z C B U e X B l L n t 3 a 2 5 k X 3 R v d G F s S H J z X 2 F z b G V l c C w z M H 0 m c X V v d D s s J n F 1 b 3 Q 7 U 2 V j d G l v b j E v Z G l z d G l u Y 3 R J Z H M v Q 2 h h b m d l Z C B U e X B l L n t 3 a 2 5 k X 3 R v d G F s S H J z X 2 l u Q m V k L D M x f S Z x d W 9 0 O y w m c X V v d D t T Z W N 0 a W 9 u M S 9 k a X N 0 a W 5 j d E l k c y 9 D a G F u Z 2 V k I F R 5 c G U u e 3 d r Z H l f Y X Z n T W l u c 1 9 s a W d o d F N s Z W V w X 3 B l c l J l Y 2 9 y Z C w z M n 0 m c X V v d D s s J n F 1 b 3 Q 7 U 2 V j d G l v b j E v Z G l z d G l u Y 3 R J Z H M v Q 2 h h b m d l Z C B U e X B l L n t 3 a 2 R 5 X 2 F 2 Z 0 1 p b n N f Y X N s Z W V w X 3 B l c l J l Y 2 9 y Z C w z M 3 0 m c X V v d D s s J n F 1 b 3 Q 7 U 2 V j d G l v b j E v Z G l z d G l u Y 3 R J Z H M v Q 2 h h b m d l Z C B U e X B l L n t 3 a 2 R 5 X 2 F 2 Z 0 1 p b n N f a W 5 C Z W R f c G V y U m V j b 3 J k L D M 0 f S Z x d W 9 0 O y w m c X V v d D t T Z W N 0 a W 9 u M S 9 k a X N 0 a W 5 j d E l k c y 9 D a G F u Z 2 V k I F R 5 c G U u e 3 d r Z H l f Y X Z n S H J z X 2 x p Z 2 h 0 U 2 x l Z X B f c G V y U m V j b 3 J k L D M 1 f S Z x d W 9 0 O y w m c X V v d D t T Z W N 0 a W 9 u M S 9 k a X N 0 a W 5 j d E l k c y 9 D a G F u Z 2 V k I F R 5 c G U u e 3 d r Z H l f Y X Z n S H J z X 2 F z b G V l c F 9 w Z X J S Z W N v c m Q s M z Z 9 J n F 1 b 3 Q 7 L C Z x d W 9 0 O 1 N l Y 3 R p b 2 4 x L 2 R p c 3 R p b m N 0 S W R z L 0 N o Y W 5 n Z W Q g V H l w Z S 5 7 d 2 t k e V 9 h d m d I c n N f a W 5 C Z W R f c G V y U m V j b 3 J k L D M 3 f S Z x d W 9 0 O y w m c X V v d D t T Z W N 0 a W 9 u M S 9 k a X N 0 a W 5 j d E l k c y 9 D a G F u Z 2 V k I F R 5 c G U u e 3 d r b m R f Y X Z n T W l u c 1 9 s a W d o d F N s Z W V w X 3 B l c l J l Y 2 9 y Z C w z O H 0 m c X V v d D s s J n F 1 b 3 Q 7 U 2 V j d G l v b j E v Z G l z d G l u Y 3 R J Z H M v Q 2 h h b m d l Z C B U e X B l L n t 3 a 2 5 k X 2 F 2 Z 0 1 p b n N f Y X N s Z W V w X 3 B l c l J l Y 2 9 y Z C w z O X 0 m c X V v d D s s J n F 1 b 3 Q 7 U 2 V j d G l v b j E v Z G l z d G l u Y 3 R J Z H M v Q 2 h h b m d l Z C B U e X B l L n t 3 a 2 5 k X 2 F 2 Z 0 1 p b n N f a W 5 C Z W R f c G V y U m V j b 3 J k L D Q w f S Z x d W 9 0 O y w m c X V v d D t T Z W N 0 a W 9 u M S 9 k a X N 0 a W 5 j d E l k c y 9 D a G F u Z 2 V k I F R 5 c G U u e 3 d r b m R f Y X Z n S H J z X 2 x p Z 2 h 0 U 2 x l Z X B f c G V y U m V j b 3 J k L D Q x f S Z x d W 9 0 O y w m c X V v d D t T Z W N 0 a W 9 u M S 9 k a X N 0 a W 5 j d E l k c y 9 D a G F u Z 2 V k I F R 5 c G U u e 3 d r b m R f Y X Z n S H J z X 2 F z b G V l c F 9 w Z X J S Z W N v c m Q s N D J 9 J n F 1 b 3 Q 7 L C Z x d W 9 0 O 1 N l Y 3 R p b 2 4 x L 2 R p c 3 R p b m N 0 S W R z L 0 N o Y W 5 n Z W Q g V H l w Z S 5 7 d 2 t u Z F 9 h d m d I c n N f a W 5 C Z W R f c G V y U m V j b 3 J k L D Q z f S Z x d W 9 0 O 1 0 s J n F 1 b 3 Q 7 U m V s Y X R p b 2 5 z a G l w S W 5 m b y Z x d W 9 0 O z p b X X 0 i I C 8 + P C 9 T d G F i b G V F b n R y a W V z P j w v S X R l b T 4 8 S X R l b T 4 8 S X R l b U x v Y 2 F 0 a W 9 u P j x J d G V t V H l w Z T 5 G b 3 J t d W x h P C 9 J d G V t V H l w Z T 4 8 S X R l b V B h d G g + U 2 V j d G l v b j E v Y 2 9 t Y m l u Z W R M b 2 d J Z C 9 T b 3 V y Y 2 U 8 L 0 l 0 Z W 1 Q Y X R o P j w v S X R l b U x v Y 2 F 0 a W 9 u P j x T d G F i b G V F b n R y a W V z I C 8 + P C 9 J d G V t P j x J d G V t P j x J d G V t T G 9 j Y X R p b 2 4 + P E l 0 Z W 1 U e X B l P k Z v c m 1 1 b G E 8 L 0 l 0 Z W 1 U e X B l P j x J d G V t U G F 0 a D 5 T Z W N 0 a W 9 u M S 9 j b 2 1 i a W 5 l Z E x v Z 0 l k L 2 N v b W J p b m V k T G 9 n S W R f U 2 h l Z X Q 8 L 0 l 0 Z W 1 Q Y X R o P j w v S X R l b U x v Y 2 F 0 a W 9 u P j x T d G F i b G V F b n R y a W V z I C 8 + P C 9 J d G V t P j x J d G V t P j x J d G V t T G 9 j Y X R p b 2 4 + P E l 0 Z W 1 U e X B l P k Z v c m 1 1 b G E 8 L 0 l 0 Z W 1 U e X B l P j x J d G V t U G F 0 a D 5 T Z W N 0 a W 9 u M S 9 j b 2 1 i a W 5 l Z E x v Z 0 l k L 1 B y b 2 1 v d G V k J T I w S G V h Z G V y c z w v S X R l b V B h d G g + P C 9 J d G V t T G 9 j Y X R p b 2 4 + P F N 0 Y W J s Z U V u d H J p Z X M g L z 4 8 L 0 l 0 Z W 0 + P E l 0 Z W 0 + P E l 0 Z W 1 M b 2 N h d G l v b j 4 8 S X R l b V R 5 c G U + R m 9 y b X V s Y T w v S X R l b V R 5 c G U + P E l 0 Z W 1 Q Y X R o P l N l Y 3 R p b 2 4 x L 2 N v b W J p b m V k T G 9 n S W Q v Q 2 h h b m d l Z C U y M F R 5 c G U 8 L 0 l 0 Z W 1 Q Y X R o P j w v S X R l b U x v Y 2 F 0 a W 9 u P j x T d G F i b G V F b n R y a W V z I C 8 + P C 9 J d G V t P j x J d G V t P j x J d G V t T G 9 j Y X R p b 2 4 + P E l 0 Z W 1 U e X B l P k Z v c m 1 1 b G E 8 L 0 l 0 Z W 1 U e X B l P j x J d G V t U G F 0 a D 5 T Z W N 0 a W 9 u M S 9 k a X N 0 a W 5 j d E l k c y 9 T b 3 V y Y 2 U 8 L 0 l 0 Z W 1 Q Y X R o P j w v S X R l b U x v Y 2 F 0 a W 9 u P j x T d G F i b G V F b n R y a W V z I C 8 + P C 9 J d G V t P j x J d G V t P j x J d G V t T G 9 j Y X R p b 2 4 + P E l 0 Z W 1 U e X B l P k Z v c m 1 1 b G E 8 L 0 l 0 Z W 1 U e X B l P j x J d G V t U G F 0 a D 5 T Z W N 0 a W 9 u M S 9 k a X N 0 a W 5 j d E l k c y 9 k a X N 0 a W 5 j d E l k c 1 9 T a G V l d D w v S X R l b V B h d G g + P C 9 J d G V t T G 9 j Y X R p b 2 4 + P F N 0 Y W J s Z U V u d H J p Z X M g L z 4 8 L 0 l 0 Z W 0 + P E l 0 Z W 0 + P E l 0 Z W 1 M b 2 N h d G l v b j 4 8 S X R l b V R 5 c G U + R m 9 y b X V s Y T w v S X R l b V R 5 c G U + P E l 0 Z W 1 Q Y X R o P l N l Y 3 R p b 2 4 x L 2 R p c 3 R p b m N 0 S W R z L 1 B y b 2 1 v d G V k J T I w S G V h Z G V y c z w v S X R l b V B h d G g + P C 9 J d G V t T G 9 j Y X R p b 2 4 + P F N 0 Y W J s Z U V u d H J p Z X M g L z 4 8 L 0 l 0 Z W 0 + P E l 0 Z W 0 + P E l 0 Z W 1 M b 2 N h d G l v b j 4 8 S X R l b V R 5 c G U + R m 9 y b X V s Y T w v S X R l b V R 5 c G U + P E l 0 Z W 1 Q Y X R o P l N l Y 3 R p b 2 4 x L 2 R p c 3 R p b m N 0 S W R z 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B y i E 2 C K U o 6 R Y B B 3 c l + Z 8 F Y A A A A A A I A A A A A A B B m A A A A A Q A A I A A A A M / o p 9 j y 3 X 2 a k Y k v y b 6 L D m e z g n f B 7 p C m b s h F I m 0 W V a 2 7 A A A A A A 6 A A A A A A g A A I A A A A L z A F b 3 N B O N p 4 p G u K 3 / v D I 3 K h b 6 T 3 D u l e 5 w m z o d k c 8 x 5 U A A A A B f y b W l B i K Y F o m m B + u P i f G q O N h 1 z k 2 Q V 9 g a d w L j V o Y e o z q 7 c o s 3 6 n i D 2 u Y + j a a r 0 p u R V 9 L U 1 h n 5 u f c b O + X Y / n G Y W F n V q i t 9 3 t Q V + G i t E s x k k Q A A A A K C R l 1 B 4 w Z + n v T 4 X + H 4 V J U b b H l t q x k K J N 5 W U F 8 R a z d X W O x 9 y E d 0 L N T B L n b K D B v E t b d 4 W W c e n f I j G D O 8 3 E 1 7 W S J g = < / D a t a M a s h u p > 
</file>

<file path=customXml/itemProps1.xml><?xml version="1.0" encoding="utf-8"?>
<ds:datastoreItem xmlns:ds="http://schemas.openxmlformats.org/officeDocument/2006/customXml" ds:itemID="{A3671A31-62FC-4966-B07F-0636B0267C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distinctLogIds</vt:lpstr>
      <vt:lpstr>distinctIds</vt:lpstr>
      <vt:lpstr>master</vt:lpstr>
      <vt:lpstr>DMdowRecordsPT</vt:lpstr>
      <vt:lpstr>DMdowHoursPT</vt:lpstr>
      <vt:lpstr>DMdowStagesPT</vt:lpstr>
      <vt:lpstr>DMcumRecordsPT</vt:lpstr>
      <vt:lpstr>DMgenProfilePT</vt:lpstr>
      <vt:lpstr>SleepDashboard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2021-11-04T23:59:15Z</cp:lastPrinted>
  <dcterms:created xsi:type="dcterms:W3CDTF">2021-10-15T10:55:23Z</dcterms:created>
  <dcterms:modified xsi:type="dcterms:W3CDTF">2021-11-05T00:00:24Z</dcterms:modified>
</cp:coreProperties>
</file>