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codeName="ThisWorkbook"/>
  <xr:revisionPtr revIDLastSave="22" documentId="13_ncr:1_{899649E6-29EE-4ADD-8DAE-540918CD9865}" xr6:coauthVersionLast="46" xr6:coauthVersionMax="46" xr10:uidLastSave="{5FD2D82B-46BE-4D9F-B1E0-81B4483CCEE8}"/>
  <bookViews>
    <workbookView xWindow="-120" yWindow="-120" windowWidth="20730" windowHeight="11160" tabRatio="720" firstSheet="7" xr2:uid="{00000000-000D-0000-FFFF-FFFF00000000}"/>
  </bookViews>
  <sheets>
    <sheet name="How-To" sheetId="27" r:id="rId1"/>
    <sheet name="Entry point" sheetId="1" r:id="rId2"/>
    <sheet name="ProjectTimeline" sheetId="6" r:id="rId3"/>
    <sheet name="Dashboard" sheetId="7" r:id="rId4"/>
    <sheet name="Calc" sheetId="2" state="hidden" r:id="rId5"/>
    <sheet name=" MD(SM)" sheetId="18" r:id="rId6"/>
    <sheet name="OD" sheetId="19" r:id="rId7"/>
    <sheet name="FM" sheetId="14" r:id="rId8"/>
    <sheet name="HSEQ Mng" sheetId="25" r:id="rId9"/>
    <sheet name="Fleet SI" sheetId="23" r:id="rId10"/>
    <sheet name="Marine SI" sheetId="17" r:id="rId11"/>
    <sheet name="VFC" sheetId="11" r:id="rId12"/>
    <sheet name="FPO" sheetId="22" r:id="rId13"/>
    <sheet name="CMP" sheetId="13" r:id="rId14"/>
    <sheet name="MD(CM)" sheetId="16" r:id="rId15"/>
    <sheet name="Planning Mng" sheetId="21" r:id="rId16"/>
    <sheet name="Marcas" sheetId="26" r:id="rId17"/>
    <sheet name="ISD" sheetId="15" r:id="rId18"/>
    <sheet name="Owner" sheetId="20" r:id="rId19"/>
    <sheet name="Master" sheetId="3" state="hidden" r:id="rId20"/>
  </sheets>
  <externalReferences>
    <externalReference r:id="rId21"/>
  </externalReferences>
  <definedNames>
    <definedName name="_xlnm._FilterDatabase" localSheetId="7" hidden="1">FM!$A$2:$F$40</definedName>
    <definedName name="_xlnm._FilterDatabase" localSheetId="19" hidden="1">Master!$A$1:$AH$1428</definedName>
    <definedName name="basic" localSheetId="0">'[1]Client Portfolio'!$H$9:$H$12</definedName>
    <definedName name="basic">'[1]Client Portfolio'!$H$9:$H$12</definedName>
    <definedName name="color">ProjectTimeline!$E1</definedName>
    <definedName name="_xlnm.Print_Area" localSheetId="2">ProjectTimeline!$A$1:$AD$44</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C293" i="3"/>
  <c r="E293" i="3"/>
  <c r="G293" i="3"/>
  <c r="I293" i="3"/>
  <c r="K293" i="3"/>
  <c r="M293" i="3"/>
  <c r="O293" i="3"/>
  <c r="Q293" i="3"/>
  <c r="S293" i="3"/>
  <c r="U293" i="3"/>
  <c r="W293" i="3"/>
  <c r="Y293" i="3"/>
  <c r="AA293" i="3"/>
  <c r="AC293" i="3"/>
  <c r="AA2" i="3" l="1"/>
  <c r="AC2" i="3"/>
  <c r="AC3" i="3" l="1"/>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9" i="3"/>
  <c r="AC170" i="3"/>
  <c r="AC171" i="3"/>
  <c r="AC172" i="3"/>
  <c r="AC173" i="3"/>
  <c r="AC175"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5" i="3"/>
  <c r="AC286" i="3"/>
  <c r="AC287" i="3"/>
  <c r="AC288" i="3"/>
  <c r="AC289" i="3"/>
  <c r="AC291"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3" i="3"/>
  <c r="AC344" i="3"/>
  <c r="AC346" i="3"/>
  <c r="AC348" i="3"/>
  <c r="AC349" i="3"/>
  <c r="AC350" i="3"/>
  <c r="AC351" i="3"/>
  <c r="AC352" i="3"/>
  <c r="AC353" i="3"/>
  <c r="AC355" i="3"/>
  <c r="AC357" i="3"/>
  <c r="AC358" i="3"/>
  <c r="AC359" i="3"/>
  <c r="AC360" i="3"/>
  <c r="AC361" i="3"/>
  <c r="AC362" i="3"/>
  <c r="AC363" i="3"/>
  <c r="AC364" i="3"/>
  <c r="AC365" i="3"/>
  <c r="AC367" i="3"/>
  <c r="AC368" i="3"/>
  <c r="AC369" i="3"/>
  <c r="AC370" i="3"/>
  <c r="AC371" i="3"/>
  <c r="AC372" i="3"/>
  <c r="AC373" i="3"/>
  <c r="AC374" i="3"/>
  <c r="AC375" i="3"/>
  <c r="AC376" i="3"/>
  <c r="AC377" i="3"/>
  <c r="AC379" i="3"/>
  <c r="AC380" i="3"/>
  <c r="AC381" i="3"/>
  <c r="AC382" i="3"/>
  <c r="AC383" i="3"/>
  <c r="AC384" i="3"/>
  <c r="AC385" i="3"/>
  <c r="AC386" i="3"/>
  <c r="AC387" i="3"/>
  <c r="AC388" i="3"/>
  <c r="AC389" i="3"/>
  <c r="AC390" i="3"/>
  <c r="AC391" i="3"/>
  <c r="AC392" i="3"/>
  <c r="AC393" i="3"/>
  <c r="AC395" i="3"/>
  <c r="AC396" i="3"/>
  <c r="AC397" i="3"/>
  <c r="AC398" i="3"/>
  <c r="AC399" i="3"/>
  <c r="AC400" i="3"/>
  <c r="AC401"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60" i="3"/>
  <c r="AC461" i="3"/>
  <c r="AC462" i="3"/>
  <c r="AC463" i="3"/>
  <c r="AC464" i="3"/>
  <c r="AC465" i="3"/>
  <c r="AC466" i="3"/>
  <c r="AC467" i="3"/>
  <c r="AC468" i="3"/>
  <c r="AC469" i="3"/>
  <c r="AC470" i="3"/>
  <c r="AC471" i="3"/>
  <c r="AC472" i="3"/>
  <c r="AC473" i="3"/>
  <c r="AC474" i="3"/>
  <c r="AC475" i="3"/>
  <c r="AC476" i="3"/>
  <c r="AC477" i="3"/>
  <c r="AC478" i="3"/>
  <c r="AC480" i="3"/>
  <c r="AC482" i="3"/>
  <c r="AC484" i="3"/>
  <c r="AC486" i="3"/>
  <c r="AC488" i="3"/>
  <c r="AC490" i="3"/>
  <c r="AC492"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2" i="3"/>
  <c r="AC523" i="3"/>
  <c r="AC525" i="3"/>
  <c r="AC527" i="3"/>
  <c r="AC528" i="3"/>
  <c r="AC529" i="3"/>
  <c r="AC530" i="3"/>
  <c r="AC531" i="3"/>
  <c r="AC532" i="3"/>
  <c r="AC534" i="3"/>
  <c r="AC536" i="3"/>
  <c r="AC537" i="3"/>
  <c r="AC538" i="3"/>
  <c r="AC539" i="3"/>
  <c r="AC540" i="3"/>
  <c r="AC541" i="3"/>
  <c r="AC542" i="3"/>
  <c r="AC543" i="3"/>
  <c r="AC544" i="3"/>
  <c r="AC546" i="3"/>
  <c r="AC547" i="3"/>
  <c r="AC548" i="3"/>
  <c r="AC549" i="3"/>
  <c r="AC550" i="3"/>
  <c r="AC551" i="3"/>
  <c r="AC552" i="3"/>
  <c r="AC553" i="3"/>
  <c r="AC554" i="3"/>
  <c r="AC555"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3" i="3"/>
  <c r="AC644" i="3"/>
  <c r="AC645" i="3"/>
  <c r="AC646" i="3"/>
  <c r="AC647" i="3"/>
  <c r="AC648" i="3"/>
  <c r="AC649" i="3"/>
  <c r="AC650" i="3"/>
  <c r="AC651" i="3"/>
  <c r="AC652" i="3"/>
  <c r="AC653" i="3"/>
  <c r="AC654" i="3"/>
  <c r="AC655" i="3"/>
  <c r="AC656" i="3"/>
  <c r="AC657" i="3"/>
  <c r="AC658" i="3"/>
  <c r="AC659" i="3"/>
  <c r="AC660" i="3"/>
  <c r="AC661" i="3"/>
  <c r="AC663" i="3"/>
  <c r="AC665" i="3"/>
  <c r="AC667" i="3"/>
  <c r="AC669" i="3"/>
  <c r="AC671" i="3"/>
  <c r="AC673"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91"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70"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20" i="3"/>
  <c r="AA921" i="3"/>
  <c r="AA922" i="3"/>
  <c r="AA923" i="3"/>
  <c r="AA924" i="3"/>
  <c r="AA925" i="3"/>
  <c r="AA926" i="3"/>
  <c r="AA927" i="3"/>
  <c r="AA928" i="3"/>
  <c r="AA929" i="3"/>
  <c r="AA930" i="3"/>
  <c r="AA931" i="3"/>
  <c r="AA932" i="3"/>
  <c r="AA933" i="3"/>
  <c r="AA934"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1002" i="3"/>
  <c r="AA1003" i="3"/>
  <c r="AA1004" i="3"/>
  <c r="AA1005" i="3"/>
  <c r="AA1006" i="3"/>
  <c r="AA1007" i="3"/>
  <c r="AA1008" i="3"/>
  <c r="AA1009" i="3"/>
  <c r="AA1010" i="3"/>
  <c r="AA1011" i="3"/>
  <c r="AA1013" i="3"/>
  <c r="AA1014" i="3"/>
  <c r="AA1015" i="3"/>
  <c r="AA1016" i="3"/>
  <c r="AA1017" i="3"/>
  <c r="AA1018" i="3"/>
  <c r="AA1019" i="3"/>
  <c r="AA1020" i="3"/>
  <c r="AA1021" i="3"/>
  <c r="AA1022" i="3"/>
  <c r="AA1023" i="3"/>
  <c r="AA1024" i="3"/>
  <c r="AA1025"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5" i="3"/>
  <c r="AA1146" i="3"/>
  <c r="AA1147" i="3"/>
  <c r="AA1148" i="3"/>
  <c r="AA1149" i="3"/>
  <c r="AA1150" i="3"/>
  <c r="AA1151" i="3"/>
  <c r="AA1152" i="3"/>
  <c r="AA1153" i="3"/>
  <c r="AA1154" i="3"/>
  <c r="AA1155" i="3"/>
  <c r="AA1156" i="3"/>
  <c r="AA1157" i="3"/>
  <c r="AA1158" i="3"/>
  <c r="AA1160" i="3"/>
  <c r="AA1161" i="3"/>
  <c r="AA1162" i="3"/>
  <c r="AA1163" i="3"/>
  <c r="AA1164" i="3"/>
  <c r="AA1165" i="3"/>
  <c r="AA1167" i="3"/>
  <c r="AA1168" i="3"/>
  <c r="AA1169" i="3"/>
  <c r="AA1170" i="3"/>
  <c r="AA1171" i="3"/>
  <c r="AA1172" i="3"/>
  <c r="AA1173" i="3"/>
  <c r="AA1174"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6" i="3"/>
  <c r="Y187" i="3"/>
  <c r="Y188" i="3"/>
  <c r="Y189" i="3"/>
  <c r="Y190" i="3"/>
  <c r="Y191" i="3"/>
  <c r="Y192" i="3"/>
  <c r="Y193" i="3"/>
  <c r="Y194" i="3"/>
  <c r="Y195" i="3"/>
  <c r="Y196" i="3"/>
  <c r="Y197" i="3"/>
  <c r="Y198" i="3"/>
  <c r="Y199" i="3"/>
  <c r="Y201" i="3"/>
  <c r="Y202" i="3"/>
  <c r="Y203" i="3"/>
  <c r="Y204" i="3"/>
  <c r="Y205" i="3"/>
  <c r="Y206" i="3"/>
  <c r="Y207" i="3"/>
  <c r="Y208" i="3"/>
  <c r="Y209" i="3"/>
  <c r="Y210" i="3"/>
  <c r="Y211" i="3"/>
  <c r="Y212" i="3"/>
  <c r="Y213" i="3"/>
  <c r="Y214" i="3"/>
  <c r="Y215" i="3"/>
  <c r="Y216" i="3"/>
  <c r="Y217" i="3"/>
  <c r="Y218" i="3"/>
  <c r="Y219"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6" i="3"/>
  <c r="Y327" i="3"/>
  <c r="Y328" i="3"/>
  <c r="Y330" i="3"/>
  <c r="Y331" i="3"/>
  <c r="Y332" i="3"/>
  <c r="Y333" i="3"/>
  <c r="Y335" i="3"/>
  <c r="Y336" i="3"/>
  <c r="Y337" i="3"/>
  <c r="Y338" i="3"/>
  <c r="Y339" i="3"/>
  <c r="Y340" i="3"/>
  <c r="Y342" i="3"/>
  <c r="Y343" i="3"/>
  <c r="Y344" i="3"/>
  <c r="Y345" i="3"/>
  <c r="Y346" i="3"/>
  <c r="Y347" i="3"/>
  <c r="Y348" i="3"/>
  <c r="Y349" i="3"/>
  <c r="Y350" i="3"/>
  <c r="Y351" i="3"/>
  <c r="Y352" i="3"/>
  <c r="Y353" i="3"/>
  <c r="Y354" i="3"/>
  <c r="Y355" i="3"/>
  <c r="Y356"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4" i="3"/>
  <c r="Y425" i="3"/>
  <c r="Y426" i="3"/>
  <c r="Y427" i="3"/>
  <c r="Y429" i="3"/>
  <c r="Y430" i="3"/>
  <c r="Y431" i="3"/>
  <c r="Y432" i="3"/>
  <c r="Y433" i="3"/>
  <c r="Y434" i="3"/>
  <c r="Y435" i="3"/>
  <c r="Y436" i="3"/>
  <c r="Y437" i="3"/>
  <c r="Y438" i="3"/>
  <c r="Y439" i="3"/>
  <c r="Y440" i="3"/>
  <c r="Y441" i="3"/>
  <c r="Y442" i="3"/>
  <c r="Y443" i="3"/>
  <c r="Y444" i="3"/>
  <c r="Y445" i="3"/>
  <c r="Y446" i="3"/>
  <c r="Y447" i="3"/>
  <c r="Y448" i="3"/>
  <c r="Y449" i="3"/>
  <c r="Y451" i="3"/>
  <c r="Y452" i="3"/>
  <c r="Y453" i="3"/>
  <c r="Y454" i="3"/>
  <c r="Y455" i="3"/>
  <c r="Y456" i="3"/>
  <c r="Y457" i="3"/>
  <c r="Y458" i="3"/>
  <c r="Y459" i="3"/>
  <c r="Y460" i="3"/>
  <c r="Y461" i="3"/>
  <c r="Y462" i="3"/>
  <c r="Y463" i="3"/>
  <c r="Y465" i="3"/>
  <c r="Y466" i="3"/>
  <c r="Y467" i="3"/>
  <c r="Y468" i="3"/>
  <c r="Y469" i="3"/>
  <c r="Y470" i="3"/>
  <c r="Y471" i="3"/>
  <c r="Y472" i="3"/>
  <c r="Y473" i="3"/>
  <c r="Y474" i="3"/>
  <c r="Y475" i="3"/>
  <c r="Y476" i="3"/>
  <c r="Y477" i="3"/>
  <c r="Y478" i="3"/>
  <c r="Y479" i="3"/>
  <c r="Y481" i="3"/>
  <c r="Y483" i="3"/>
  <c r="Y485" i="3"/>
  <c r="Y487" i="3"/>
  <c r="Y489" i="3"/>
  <c r="Y491" i="3"/>
  <c r="Y493" i="3"/>
  <c r="Y494" i="3"/>
  <c r="Y495" i="3"/>
  <c r="Y496" i="3"/>
  <c r="Y497" i="3"/>
  <c r="Y498" i="3"/>
  <c r="Y499" i="3"/>
  <c r="Y500" i="3"/>
  <c r="Y501" i="3"/>
  <c r="Y502" i="3"/>
  <c r="Y505" i="3"/>
  <c r="Y506" i="3"/>
  <c r="Y507" i="3"/>
  <c r="Y509" i="3"/>
  <c r="Y510" i="3"/>
  <c r="Y511" i="3"/>
  <c r="Y512" i="3"/>
  <c r="Y514" i="3"/>
  <c r="Y515" i="3"/>
  <c r="Y516" i="3"/>
  <c r="Y517" i="3"/>
  <c r="Y518" i="3"/>
  <c r="Y519" i="3"/>
  <c r="Y521" i="3"/>
  <c r="Y522" i="3"/>
  <c r="Y523" i="3"/>
  <c r="Y524" i="3"/>
  <c r="Y525" i="3"/>
  <c r="Y526" i="3"/>
  <c r="Y527" i="3"/>
  <c r="Y528" i="3"/>
  <c r="Y529" i="3"/>
  <c r="Y530" i="3"/>
  <c r="Y531" i="3"/>
  <c r="Y532" i="3"/>
  <c r="Y533" i="3"/>
  <c r="Y534" i="3"/>
  <c r="Y535"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5" i="3"/>
  <c r="Y606" i="3"/>
  <c r="Y607" i="3"/>
  <c r="Y608" i="3"/>
  <c r="Y610" i="3"/>
  <c r="Y611" i="3"/>
  <c r="Y612" i="3"/>
  <c r="Y613" i="3"/>
  <c r="Y614" i="3"/>
  <c r="Y615" i="3"/>
  <c r="Y616" i="3"/>
  <c r="Y617" i="3"/>
  <c r="Y618" i="3"/>
  <c r="Y619" i="3"/>
  <c r="Y620" i="3"/>
  <c r="Y621" i="3"/>
  <c r="Y622" i="3"/>
  <c r="Y623" i="3"/>
  <c r="Y624" i="3"/>
  <c r="Y625" i="3"/>
  <c r="Y626" i="3"/>
  <c r="Y627" i="3"/>
  <c r="Y628" i="3"/>
  <c r="Y629" i="3"/>
  <c r="Y630" i="3"/>
  <c r="Y631" i="3"/>
  <c r="Y632" i="3"/>
  <c r="Y634" i="3"/>
  <c r="Y635" i="3"/>
  <c r="Y636" i="3"/>
  <c r="Y637" i="3"/>
  <c r="Y638" i="3"/>
  <c r="Y639" i="3"/>
  <c r="Y640" i="3"/>
  <c r="Y641" i="3"/>
  <c r="Y642" i="3"/>
  <c r="Y643" i="3"/>
  <c r="Y644" i="3"/>
  <c r="Y645" i="3"/>
  <c r="Y646" i="3"/>
  <c r="Y648" i="3"/>
  <c r="Y649" i="3"/>
  <c r="Y650" i="3"/>
  <c r="Y651" i="3"/>
  <c r="Y652" i="3"/>
  <c r="Y653" i="3"/>
  <c r="Y654" i="3"/>
  <c r="Y655" i="3"/>
  <c r="Y656" i="3"/>
  <c r="Y657" i="3"/>
  <c r="Y658" i="3"/>
  <c r="Y659" i="3"/>
  <c r="Y660" i="3"/>
  <c r="Y661" i="3"/>
  <c r="Y662" i="3"/>
  <c r="Y664" i="3"/>
  <c r="Y666" i="3"/>
  <c r="Y668" i="3"/>
  <c r="Y670" i="3"/>
  <c r="Y672" i="3"/>
  <c r="Y674" i="3"/>
  <c r="Y675"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26" i="3"/>
  <c r="Y727" i="3"/>
  <c r="Y729" i="3"/>
  <c r="Y730" i="3"/>
  <c r="Y731" i="3"/>
  <c r="Y733" i="3"/>
  <c r="Y735" i="3"/>
  <c r="Y738" i="3"/>
  <c r="Y739" i="3"/>
  <c r="Y746" i="3"/>
  <c r="Y750" i="3"/>
  <c r="Y752" i="3"/>
  <c r="Y753" i="3"/>
  <c r="Y754" i="3"/>
  <c r="Y755" i="3"/>
  <c r="Y756" i="3"/>
  <c r="Y757" i="3"/>
  <c r="Y758" i="3"/>
  <c r="Y759" i="3"/>
  <c r="Y760" i="3"/>
  <c r="Y761" i="3"/>
  <c r="Y762" i="3"/>
  <c r="Y763" i="3"/>
  <c r="Y764" i="3"/>
  <c r="Y766" i="3"/>
  <c r="Y767" i="3"/>
  <c r="Y768" i="3"/>
  <c r="Y769" i="3"/>
  <c r="Y770" i="3"/>
  <c r="Y781" i="3"/>
  <c r="Y782" i="3"/>
  <c r="Y784" i="3"/>
  <c r="Y785" i="3"/>
  <c r="Y786" i="3"/>
  <c r="Y788" i="3"/>
  <c r="Y790" i="3"/>
  <c r="Y793" i="3"/>
  <c r="Y794" i="3"/>
  <c r="Y802" i="3"/>
  <c r="Y806" i="3"/>
  <c r="Y808" i="3"/>
  <c r="Y809" i="3"/>
  <c r="Y810" i="3"/>
  <c r="Y811" i="3"/>
  <c r="Y812" i="3"/>
  <c r="Y813" i="3"/>
  <c r="Y814" i="3"/>
  <c r="Y815" i="3"/>
  <c r="Y816" i="3"/>
  <c r="Y817" i="3"/>
  <c r="Y818" i="3"/>
  <c r="Y819" i="3"/>
  <c r="Y820" i="3"/>
  <c r="Y821"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2" i="3"/>
  <c r="Y893" i="3"/>
  <c r="Y894" i="3"/>
  <c r="Y895" i="3"/>
  <c r="Y900" i="3"/>
  <c r="Y901" i="3"/>
  <c r="Y902" i="3"/>
  <c r="Y904" i="3"/>
  <c r="Y910" i="3"/>
  <c r="Y911" i="3"/>
  <c r="Y912" i="3"/>
  <c r="Y914" i="3"/>
  <c r="Y915" i="3"/>
  <c r="Y916" i="3"/>
  <c r="Y917" i="3"/>
  <c r="Y918" i="3"/>
  <c r="Y919" i="3"/>
  <c r="Y923" i="3"/>
  <c r="Y924" i="3"/>
  <c r="Y925" i="3"/>
  <c r="Y927" i="3"/>
  <c r="Y932" i="3"/>
  <c r="Y933" i="3"/>
  <c r="Y935" i="3"/>
  <c r="Y936" i="3"/>
  <c r="Y937" i="3"/>
  <c r="Y938" i="3"/>
  <c r="Y945" i="3"/>
  <c r="Y946" i="3"/>
  <c r="Y978" i="3"/>
  <c r="Y981" i="3"/>
  <c r="Y982" i="3"/>
  <c r="Y984" i="3"/>
  <c r="Y985" i="3"/>
  <c r="Y986" i="3"/>
  <c r="Y987" i="3"/>
  <c r="Y988" i="3"/>
  <c r="Y993" i="3"/>
  <c r="Y994" i="3"/>
  <c r="Y995" i="3"/>
  <c r="Y997" i="3"/>
  <c r="Y1003" i="3"/>
  <c r="Y1004" i="3"/>
  <c r="Y1005" i="3"/>
  <c r="Y1007" i="3"/>
  <c r="Y1008" i="3"/>
  <c r="Y1009" i="3"/>
  <c r="Y1010" i="3"/>
  <c r="Y1011" i="3"/>
  <c r="Y1012" i="3"/>
  <c r="Y1016" i="3"/>
  <c r="Y1017" i="3"/>
  <c r="Y1019" i="3"/>
  <c r="Y1024" i="3"/>
  <c r="Y1026" i="3"/>
  <c r="Y1027" i="3"/>
  <c r="Y1028" i="3"/>
  <c r="Y1029" i="3"/>
  <c r="Y1036" i="3"/>
  <c r="Y1037" i="3"/>
  <c r="Y1069" i="3"/>
  <c r="Y1072" i="3"/>
  <c r="Y1073" i="3"/>
  <c r="Y1075" i="3"/>
  <c r="Y1076" i="3"/>
  <c r="Y1077" i="3"/>
  <c r="Y1078" i="3"/>
  <c r="Y1079" i="3"/>
  <c r="Y1080" i="3"/>
  <c r="Y1081" i="3"/>
  <c r="Y1082" i="3"/>
  <c r="Y1083" i="3"/>
  <c r="Y1084" i="3"/>
  <c r="Y1085" i="3"/>
  <c r="Y1086" i="3"/>
  <c r="Y1087" i="3"/>
  <c r="Y1088" i="3"/>
  <c r="Y1089" i="3"/>
  <c r="Y1090" i="3"/>
  <c r="Y1091" i="3"/>
  <c r="Y1092" i="3"/>
  <c r="Y1093" i="3"/>
  <c r="Y1094" i="3"/>
  <c r="Y1095" i="3"/>
  <c r="Y1096" i="3"/>
  <c r="Y1097" i="3"/>
  <c r="Y1098" i="3"/>
  <c r="Y1099" i="3"/>
  <c r="Y1100" i="3"/>
  <c r="Y1101" i="3"/>
  <c r="Y1102" i="3"/>
  <c r="Y1103" i="3"/>
  <c r="Y1104" i="3"/>
  <c r="Y1105" i="3"/>
  <c r="Y1106" i="3"/>
  <c r="Y1107" i="3"/>
  <c r="Y1108" i="3"/>
  <c r="Y1109" i="3"/>
  <c r="Y1110" i="3"/>
  <c r="Y1111" i="3"/>
  <c r="Y1112" i="3"/>
  <c r="Y1113" i="3"/>
  <c r="Y1114" i="3"/>
  <c r="Y1115" i="3"/>
  <c r="Y1116" i="3"/>
  <c r="Y1117" i="3"/>
  <c r="Y1118" i="3"/>
  <c r="Y1119" i="3"/>
  <c r="Y1120" i="3"/>
  <c r="Y1121" i="3"/>
  <c r="Y1122" i="3"/>
  <c r="Y1123" i="3"/>
  <c r="Y1124" i="3"/>
  <c r="Y1125" i="3"/>
  <c r="Y1126" i="3"/>
  <c r="Y1127" i="3"/>
  <c r="Y1128" i="3"/>
  <c r="Y1129" i="3"/>
  <c r="Y1130" i="3"/>
  <c r="Y1131" i="3"/>
  <c r="Y1132" i="3"/>
  <c r="Y1133" i="3"/>
  <c r="Y1134" i="3"/>
  <c r="Y1135" i="3"/>
  <c r="Y1136" i="3"/>
  <c r="Y1137" i="3"/>
  <c r="Y1138" i="3"/>
  <c r="Y1139" i="3"/>
  <c r="Y1140" i="3"/>
  <c r="Y1141" i="3"/>
  <c r="Y1142" i="3"/>
  <c r="Y1143" i="3"/>
  <c r="Y1144" i="3"/>
  <c r="Y1145" i="3"/>
  <c r="Y1146" i="3"/>
  <c r="Y1147" i="3"/>
  <c r="Y1148" i="3"/>
  <c r="Y1149" i="3"/>
  <c r="Y1150" i="3"/>
  <c r="Y1151" i="3"/>
  <c r="Y1152" i="3"/>
  <c r="Y1153" i="3"/>
  <c r="Y1155" i="3"/>
  <c r="Y1156" i="3"/>
  <c r="Y1157" i="3"/>
  <c r="Y1158" i="3"/>
  <c r="Y1159" i="3"/>
  <c r="Y1160" i="3"/>
  <c r="Y1162" i="3"/>
  <c r="Y1163" i="3"/>
  <c r="Y1164" i="3"/>
  <c r="Y1165" i="3"/>
  <c r="Y1166" i="3"/>
  <c r="Y1167" i="3"/>
  <c r="Y1168" i="3"/>
  <c r="Y1169" i="3"/>
  <c r="Y1170" i="3"/>
  <c r="Y1171" i="3"/>
  <c r="Y1172" i="3"/>
  <c r="Y1173" i="3"/>
  <c r="Y1174" i="3"/>
  <c r="Y1175" i="3"/>
  <c r="Y1176"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90" i="3"/>
  <c r="W291" i="3"/>
  <c r="W292"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3" i="3"/>
  <c r="W334" i="3"/>
  <c r="W335" i="3"/>
  <c r="W336" i="3"/>
  <c r="W337" i="3"/>
  <c r="W339" i="3"/>
  <c r="W340" i="3"/>
  <c r="W341" i="3"/>
  <c r="W342" i="3"/>
  <c r="W343" i="3"/>
  <c r="W344" i="3"/>
  <c r="W345" i="3"/>
  <c r="W347" i="3"/>
  <c r="W349" i="3"/>
  <c r="W351" i="3"/>
  <c r="W352" i="3"/>
  <c r="W353" i="3"/>
  <c r="W354" i="3"/>
  <c r="W355" i="3"/>
  <c r="W356" i="3"/>
  <c r="W357" i="3"/>
  <c r="W358" i="3"/>
  <c r="W359" i="3"/>
  <c r="W362" i="3"/>
  <c r="W363" i="3"/>
  <c r="W364" i="3"/>
  <c r="W366" i="3"/>
  <c r="W367" i="3"/>
  <c r="W368" i="3"/>
  <c r="W369" i="3"/>
  <c r="W370" i="3"/>
  <c r="W372" i="3"/>
  <c r="W373" i="3"/>
  <c r="W374" i="3"/>
  <c r="W375" i="3"/>
  <c r="W376" i="3"/>
  <c r="W378" i="3"/>
  <c r="W383" i="3"/>
  <c r="W385" i="3"/>
  <c r="W386" i="3"/>
  <c r="W387" i="3"/>
  <c r="W388" i="3"/>
  <c r="W389" i="3"/>
  <c r="W390" i="3"/>
  <c r="W391" i="3"/>
  <c r="W392" i="3"/>
  <c r="W394" i="3"/>
  <c r="W395" i="3"/>
  <c r="W396" i="3"/>
  <c r="W398" i="3"/>
  <c r="W399" i="3"/>
  <c r="W402" i="3"/>
  <c r="W403" i="3"/>
  <c r="W404" i="3"/>
  <c r="W405" i="3"/>
  <c r="W406" i="3"/>
  <c r="W407" i="3"/>
  <c r="W408" i="3"/>
  <c r="W409" i="3"/>
  <c r="W410" i="3"/>
  <c r="W411" i="3"/>
  <c r="W412" i="3"/>
  <c r="W413" i="3"/>
  <c r="W417" i="3"/>
  <c r="W418" i="3"/>
  <c r="W419" i="3"/>
  <c r="W420" i="3"/>
  <c r="W421" i="3"/>
  <c r="W422" i="3"/>
  <c r="W423" i="3"/>
  <c r="W424" i="3"/>
  <c r="W425" i="3"/>
  <c r="W426" i="3"/>
  <c r="W427" i="3"/>
  <c r="W428" i="3"/>
  <c r="W430" i="3"/>
  <c r="W431" i="3"/>
  <c r="W432" i="3"/>
  <c r="W433" i="3"/>
  <c r="W434" i="3"/>
  <c r="W436" i="3"/>
  <c r="W437" i="3"/>
  <c r="W438" i="3"/>
  <c r="W439" i="3"/>
  <c r="W440" i="3"/>
  <c r="W442" i="3"/>
  <c r="W443" i="3"/>
  <c r="W445" i="3"/>
  <c r="W446" i="3"/>
  <c r="W449" i="3"/>
  <c r="W450" i="3"/>
  <c r="W451"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2" i="3"/>
  <c r="W513" i="3"/>
  <c r="W514" i="3"/>
  <c r="W515" i="3"/>
  <c r="W516" i="3"/>
  <c r="W518" i="3"/>
  <c r="W519" i="3"/>
  <c r="W520" i="3"/>
  <c r="W521" i="3"/>
  <c r="W522" i="3"/>
  <c r="W523" i="3"/>
  <c r="W524" i="3"/>
  <c r="W526" i="3"/>
  <c r="W528" i="3"/>
  <c r="W530" i="3"/>
  <c r="W531" i="3"/>
  <c r="W532" i="3"/>
  <c r="W533" i="3"/>
  <c r="W534" i="3"/>
  <c r="W535" i="3"/>
  <c r="W536" i="3"/>
  <c r="W537" i="3"/>
  <c r="W538" i="3"/>
  <c r="W541" i="3"/>
  <c r="W542" i="3"/>
  <c r="W543" i="3"/>
  <c r="W545" i="3"/>
  <c r="W546" i="3"/>
  <c r="W547" i="3"/>
  <c r="W548" i="3"/>
  <c r="W549" i="3"/>
  <c r="W551" i="3"/>
  <c r="W552" i="3"/>
  <c r="W553" i="3"/>
  <c r="W554" i="3"/>
  <c r="W556" i="3"/>
  <c r="W561" i="3"/>
  <c r="W563" i="3"/>
  <c r="W564" i="3"/>
  <c r="W565" i="3"/>
  <c r="W566" i="3"/>
  <c r="W567" i="3"/>
  <c r="W568" i="3"/>
  <c r="W569" i="3"/>
  <c r="W570" i="3"/>
  <c r="W571" i="3"/>
  <c r="W573" i="3"/>
  <c r="W574" i="3"/>
  <c r="W576" i="3"/>
  <c r="W578" i="3"/>
  <c r="W579" i="3"/>
  <c r="W583" i="3"/>
  <c r="W584" i="3"/>
  <c r="W585" i="3"/>
  <c r="W586" i="3"/>
  <c r="W587" i="3"/>
  <c r="W588" i="3"/>
  <c r="W589" i="3"/>
  <c r="W590" i="3"/>
  <c r="W591" i="3"/>
  <c r="W592" i="3"/>
  <c r="W593" i="3"/>
  <c r="W594" i="3"/>
  <c r="W598" i="3"/>
  <c r="W599" i="3"/>
  <c r="W600" i="3"/>
  <c r="W601" i="3"/>
  <c r="W602" i="3"/>
  <c r="W603" i="3"/>
  <c r="W604" i="3"/>
  <c r="W605" i="3"/>
  <c r="W606" i="3"/>
  <c r="W607" i="3"/>
  <c r="W608" i="3"/>
  <c r="W609" i="3"/>
  <c r="W611" i="3"/>
  <c r="W612" i="3"/>
  <c r="W613" i="3"/>
  <c r="W614" i="3"/>
  <c r="W615" i="3"/>
  <c r="W616" i="3"/>
  <c r="W618" i="3"/>
  <c r="W619" i="3"/>
  <c r="W620" i="3"/>
  <c r="W621" i="3"/>
  <c r="W622" i="3"/>
  <c r="W624" i="3"/>
  <c r="W625" i="3"/>
  <c r="W627" i="3"/>
  <c r="W629" i="3"/>
  <c r="W632" i="3"/>
  <c r="W633" i="3"/>
  <c r="W634"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49"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8" i="3"/>
  <c r="W989" i="3"/>
  <c r="W990" i="3"/>
  <c r="W991" i="3"/>
  <c r="W992" i="3"/>
  <c r="W993" i="3"/>
  <c r="W994" i="3"/>
  <c r="W995" i="3"/>
  <c r="W996" i="3"/>
  <c r="W997" i="3"/>
  <c r="W998" i="3"/>
  <c r="W999" i="3"/>
  <c r="W1000"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6" i="3"/>
  <c r="W1057" i="3"/>
  <c r="W1058"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W1119" i="3"/>
  <c r="W1120" i="3"/>
  <c r="W1121" i="3"/>
  <c r="W1122" i="3"/>
  <c r="W1123" i="3"/>
  <c r="W1124" i="3"/>
  <c r="W1125" i="3"/>
  <c r="W1126" i="3"/>
  <c r="W1127" i="3"/>
  <c r="W1128" i="3"/>
  <c r="W1129" i="3"/>
  <c r="W1130" i="3"/>
  <c r="W1131" i="3"/>
  <c r="W1132" i="3"/>
  <c r="W1133" i="3"/>
  <c r="W1134" i="3"/>
  <c r="W1135" i="3"/>
  <c r="W1136" i="3"/>
  <c r="W1137" i="3"/>
  <c r="W1138" i="3"/>
  <c r="W1139" i="3"/>
  <c r="W1140" i="3"/>
  <c r="W1141" i="3"/>
  <c r="W1142" i="3"/>
  <c r="W1143" i="3"/>
  <c r="W1144" i="3"/>
  <c r="W1145" i="3"/>
  <c r="W1146" i="3"/>
  <c r="W1147" i="3"/>
  <c r="W1148" i="3"/>
  <c r="W1149" i="3"/>
  <c r="W1150" i="3"/>
  <c r="W1151" i="3"/>
  <c r="W1152" i="3"/>
  <c r="W1153" i="3"/>
  <c r="W1154" i="3"/>
  <c r="W1155" i="3"/>
  <c r="W1156" i="3"/>
  <c r="W1157" i="3"/>
  <c r="W1158" i="3"/>
  <c r="W1159" i="3"/>
  <c r="W1160" i="3"/>
  <c r="W1161" i="3"/>
  <c r="W1162" i="3"/>
  <c r="W1163" i="3"/>
  <c r="W1164" i="3"/>
  <c r="W1165" i="3"/>
  <c r="W1166" i="3"/>
  <c r="W1167" i="3"/>
  <c r="W1168" i="3"/>
  <c r="W1169" i="3"/>
  <c r="W1170" i="3"/>
  <c r="W1171" i="3"/>
  <c r="W1172" i="3"/>
  <c r="W1173" i="3"/>
  <c r="W1174" i="3"/>
  <c r="W1175" i="3"/>
  <c r="W1176"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2" i="3"/>
  <c r="U123" i="3"/>
  <c r="U124" i="3"/>
  <c r="U125" i="3"/>
  <c r="U126" i="3"/>
  <c r="U127" i="3"/>
  <c r="U128" i="3"/>
  <c r="U129" i="3"/>
  <c r="U130" i="3"/>
  <c r="U131" i="3"/>
  <c r="U132" i="3"/>
  <c r="U133" i="3"/>
  <c r="U134" i="3"/>
  <c r="U135" i="3"/>
  <c r="U136" i="3"/>
  <c r="U137" i="3"/>
  <c r="U138" i="3"/>
  <c r="U139" i="3"/>
  <c r="U140" i="3"/>
  <c r="U142" i="3"/>
  <c r="U143" i="3"/>
  <c r="U146" i="3"/>
  <c r="U148" i="3"/>
  <c r="U149" i="3"/>
  <c r="U153" i="3"/>
  <c r="U155" i="3"/>
  <c r="U157" i="3"/>
  <c r="U158" i="3"/>
  <c r="U159" i="3"/>
  <c r="U160" i="3"/>
  <c r="U161" i="3"/>
  <c r="U162" i="3"/>
  <c r="U165" i="3"/>
  <c r="U166" i="3"/>
  <c r="U167" i="3"/>
  <c r="U168"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7" i="3"/>
  <c r="U238" i="3"/>
  <c r="U239" i="3"/>
  <c r="U240" i="3"/>
  <c r="U241" i="3"/>
  <c r="U242" i="3"/>
  <c r="U243" i="3"/>
  <c r="U244" i="3"/>
  <c r="U245" i="3"/>
  <c r="U246" i="3"/>
  <c r="U247" i="3"/>
  <c r="U248" i="3"/>
  <c r="U249" i="3"/>
  <c r="U250" i="3"/>
  <c r="U251" i="3"/>
  <c r="U252" i="3"/>
  <c r="U253" i="3"/>
  <c r="U254" i="3"/>
  <c r="U255" i="3"/>
  <c r="U256" i="3"/>
  <c r="U258" i="3"/>
  <c r="U259" i="3"/>
  <c r="U262" i="3"/>
  <c r="U264" i="3"/>
  <c r="U265" i="3"/>
  <c r="U269" i="3"/>
  <c r="U271" i="3"/>
  <c r="U273" i="3"/>
  <c r="U274" i="3"/>
  <c r="U275" i="3"/>
  <c r="U276" i="3"/>
  <c r="U277" i="3"/>
  <c r="U278" i="3"/>
  <c r="U281" i="3"/>
  <c r="U282" i="3"/>
  <c r="U283" i="3"/>
  <c r="U284" i="3"/>
  <c r="U286" i="3"/>
  <c r="U287" i="3"/>
  <c r="U288" i="3"/>
  <c r="U289" i="3"/>
  <c r="U290" i="3"/>
  <c r="U291" i="3"/>
  <c r="U292"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70" i="3"/>
  <c r="U473" i="3"/>
  <c r="U474"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3" i="3"/>
  <c r="U656" i="3"/>
  <c r="U657"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3"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9"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7" i="3"/>
  <c r="U1078" i="3"/>
  <c r="U1079" i="3"/>
  <c r="U1080" i="3"/>
  <c r="U1081" i="3"/>
  <c r="U1082" i="3"/>
  <c r="U1083" i="3"/>
  <c r="U1084" i="3"/>
  <c r="U1085" i="3"/>
  <c r="U1086" i="3"/>
  <c r="U1087" i="3"/>
  <c r="U1088" i="3"/>
  <c r="U1089" i="3"/>
  <c r="U1090" i="3"/>
  <c r="U1091" i="3"/>
  <c r="U1092" i="3"/>
  <c r="U1093" i="3"/>
  <c r="U1094" i="3"/>
  <c r="U1095" i="3"/>
  <c r="U1096" i="3"/>
  <c r="U1097" i="3"/>
  <c r="U1098" i="3"/>
  <c r="U1099" i="3"/>
  <c r="U1100" i="3"/>
  <c r="U1101" i="3"/>
  <c r="U1102" i="3"/>
  <c r="U1103" i="3"/>
  <c r="U1104" i="3"/>
  <c r="U1105" i="3"/>
  <c r="U1106" i="3"/>
  <c r="U1107" i="3"/>
  <c r="U1108" i="3"/>
  <c r="U1109" i="3"/>
  <c r="U1110" i="3"/>
  <c r="U1111" i="3"/>
  <c r="U1112" i="3"/>
  <c r="U1113" i="3"/>
  <c r="U1114" i="3"/>
  <c r="U1115" i="3"/>
  <c r="U1116" i="3"/>
  <c r="U111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46" i="3"/>
  <c r="U1147" i="3"/>
  <c r="U1148" i="3"/>
  <c r="U1149" i="3"/>
  <c r="U1150" i="3"/>
  <c r="U1151" i="3"/>
  <c r="U1152" i="3"/>
  <c r="U1153" i="3"/>
  <c r="U1154" i="3"/>
  <c r="U1157" i="3"/>
  <c r="U1159" i="3"/>
  <c r="U1160" i="3"/>
  <c r="U1161" i="3"/>
  <c r="U1164" i="3"/>
  <c r="U1166" i="3"/>
  <c r="U1167" i="3"/>
  <c r="U1168" i="3"/>
  <c r="U1169" i="3"/>
  <c r="U1170" i="3"/>
  <c r="U1171" i="3"/>
  <c r="U1172" i="3"/>
  <c r="U1173" i="3"/>
  <c r="U1174" i="3"/>
  <c r="U1175" i="3"/>
  <c r="U1176"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7" i="3"/>
  <c r="S78" i="3"/>
  <c r="S79" i="3"/>
  <c r="S80" i="3"/>
  <c r="S81" i="3"/>
  <c r="S82" i="3"/>
  <c r="S83" i="3"/>
  <c r="S84" i="3"/>
  <c r="S85" i="3"/>
  <c r="S86" i="3"/>
  <c r="S87" i="3"/>
  <c r="S89" i="3"/>
  <c r="S90" i="3"/>
  <c r="S91" i="3"/>
  <c r="S92" i="3"/>
  <c r="S93" i="3"/>
  <c r="S94" i="3"/>
  <c r="S95" i="3"/>
  <c r="S96" i="3"/>
  <c r="S97" i="3"/>
  <c r="S99" i="3"/>
  <c r="S100" i="3"/>
  <c r="S101" i="3"/>
  <c r="S103" i="3"/>
  <c r="S104" i="3"/>
  <c r="S105"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90" i="3"/>
  <c r="S191" i="3"/>
  <c r="S192" i="3"/>
  <c r="S193" i="3"/>
  <c r="S194" i="3"/>
  <c r="S195" i="3"/>
  <c r="S196" i="3"/>
  <c r="S197" i="3"/>
  <c r="S198" i="3"/>
  <c r="S199" i="3"/>
  <c r="S200" i="3"/>
  <c r="S201" i="3"/>
  <c r="S203" i="3"/>
  <c r="S204" i="3"/>
  <c r="S205" i="3"/>
  <c r="S206" i="3"/>
  <c r="S207" i="3"/>
  <c r="S208" i="3"/>
  <c r="S210" i="3"/>
  <c r="S211" i="3"/>
  <c r="S212" i="3"/>
  <c r="S214" i="3"/>
  <c r="S215" i="3"/>
  <c r="S216" i="3"/>
  <c r="S218" i="3"/>
  <c r="S219" i="3"/>
  <c r="S220"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1" i="3"/>
  <c r="S322" i="3"/>
  <c r="S323" i="3"/>
  <c r="S324" i="3"/>
  <c r="S325" i="3"/>
  <c r="S326" i="3"/>
  <c r="S327" i="3"/>
  <c r="S328" i="3"/>
  <c r="S329" i="3"/>
  <c r="S330" i="3"/>
  <c r="S331" i="3"/>
  <c r="S332" i="3"/>
  <c r="S334" i="3"/>
  <c r="S335" i="3"/>
  <c r="S336" i="3"/>
  <c r="S337" i="3"/>
  <c r="S338" i="3"/>
  <c r="S339" i="3"/>
  <c r="S341" i="3"/>
  <c r="S342" i="3"/>
  <c r="S343" i="3"/>
  <c r="S344" i="3"/>
  <c r="S345" i="3"/>
  <c r="S346" i="3"/>
  <c r="S347" i="3"/>
  <c r="S348" i="3"/>
  <c r="S350" i="3"/>
  <c r="S351" i="3"/>
  <c r="S352" i="3"/>
  <c r="S353" i="3"/>
  <c r="S354" i="3"/>
  <c r="S355" i="3"/>
  <c r="S356" i="3"/>
  <c r="S357" i="3"/>
  <c r="S358" i="3"/>
  <c r="S359" i="3"/>
  <c r="S360" i="3"/>
  <c r="S361" i="3"/>
  <c r="S363" i="3"/>
  <c r="S364" i="3"/>
  <c r="S365" i="3"/>
  <c r="S366" i="3"/>
  <c r="S367" i="3"/>
  <c r="S368" i="3"/>
  <c r="S369" i="3"/>
  <c r="S370" i="3"/>
  <c r="S371" i="3"/>
  <c r="S372" i="3"/>
  <c r="S373" i="3"/>
  <c r="S375" i="3"/>
  <c r="S377" i="3"/>
  <c r="S378" i="3"/>
  <c r="S379" i="3"/>
  <c r="S380" i="3"/>
  <c r="S381" i="3"/>
  <c r="S382" i="3"/>
  <c r="S384" i="3"/>
  <c r="S387" i="3"/>
  <c r="S388" i="3"/>
  <c r="S389" i="3"/>
  <c r="S390" i="3"/>
  <c r="S392" i="3"/>
  <c r="S393" i="3"/>
  <c r="S394" i="3"/>
  <c r="S396" i="3"/>
  <c r="S397" i="3"/>
  <c r="S398" i="3"/>
  <c r="S399" i="3"/>
  <c r="S400" i="3"/>
  <c r="S401" i="3"/>
  <c r="S402" i="3"/>
  <c r="S403" i="3"/>
  <c r="S404" i="3"/>
  <c r="S405" i="3"/>
  <c r="S406" i="3"/>
  <c r="S407" i="3"/>
  <c r="S408"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2" i="3"/>
  <c r="S453" i="3"/>
  <c r="S454" i="3"/>
  <c r="S455" i="3"/>
  <c r="S456" i="3"/>
  <c r="S457" i="3"/>
  <c r="S458" i="3"/>
  <c r="S459" i="3"/>
  <c r="S460" i="3"/>
  <c r="S461" i="3"/>
  <c r="S462" i="3"/>
  <c r="S464" i="3"/>
  <c r="S465" i="3"/>
  <c r="S466" i="3"/>
  <c r="S467"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500" i="3"/>
  <c r="S501" i="3"/>
  <c r="S502" i="3"/>
  <c r="S503" i="3"/>
  <c r="S504" i="3"/>
  <c r="S505" i="3"/>
  <c r="S506" i="3"/>
  <c r="S507" i="3"/>
  <c r="S508" i="3"/>
  <c r="S509" i="3"/>
  <c r="S510" i="3"/>
  <c r="S511" i="3"/>
  <c r="S513" i="3"/>
  <c r="S514" i="3"/>
  <c r="S515" i="3"/>
  <c r="S516" i="3"/>
  <c r="S517" i="3"/>
  <c r="S518" i="3"/>
  <c r="S520" i="3"/>
  <c r="S521" i="3"/>
  <c r="S522" i="3"/>
  <c r="S523" i="3"/>
  <c r="S524" i="3"/>
  <c r="S525" i="3"/>
  <c r="S526" i="3"/>
  <c r="S527" i="3"/>
  <c r="S529" i="3"/>
  <c r="S530" i="3"/>
  <c r="S531" i="3"/>
  <c r="S532" i="3"/>
  <c r="S533" i="3"/>
  <c r="S534" i="3"/>
  <c r="S535" i="3"/>
  <c r="S536" i="3"/>
  <c r="S537" i="3"/>
  <c r="S539" i="3"/>
  <c r="S540" i="3"/>
  <c r="S542" i="3"/>
  <c r="S543" i="3"/>
  <c r="S544" i="3"/>
  <c r="S545" i="3"/>
  <c r="S546" i="3"/>
  <c r="S547" i="3"/>
  <c r="S548" i="3"/>
  <c r="S549" i="3"/>
  <c r="S550" i="3"/>
  <c r="S551" i="3"/>
  <c r="S553" i="3"/>
  <c r="S555" i="3"/>
  <c r="S556" i="3"/>
  <c r="S557" i="3"/>
  <c r="S558" i="3"/>
  <c r="S559" i="3"/>
  <c r="S560" i="3"/>
  <c r="S562" i="3"/>
  <c r="S565" i="3"/>
  <c r="S566" i="3"/>
  <c r="S567" i="3"/>
  <c r="S568" i="3"/>
  <c r="S569" i="3"/>
  <c r="S571" i="3"/>
  <c r="S572" i="3"/>
  <c r="S573" i="3"/>
  <c r="S575" i="3"/>
  <c r="S576" i="3"/>
  <c r="S577" i="3"/>
  <c r="S578" i="3"/>
  <c r="S579" i="3"/>
  <c r="S580" i="3"/>
  <c r="S581" i="3"/>
  <c r="S582" i="3"/>
  <c r="S583" i="3"/>
  <c r="S584" i="3"/>
  <c r="S585" i="3"/>
  <c r="S586" i="3"/>
  <c r="S587" i="3"/>
  <c r="S588" i="3"/>
  <c r="S589"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5" i="3"/>
  <c r="S636" i="3"/>
  <c r="S637" i="3"/>
  <c r="S638" i="3"/>
  <c r="S639" i="3"/>
  <c r="S640" i="3"/>
  <c r="S641" i="3"/>
  <c r="S642" i="3"/>
  <c r="S643" i="3"/>
  <c r="S644" i="3"/>
  <c r="S645" i="3"/>
  <c r="S647" i="3"/>
  <c r="S648" i="3"/>
  <c r="S649" i="3"/>
  <c r="S650"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1002" i="3"/>
  <c r="S1003" i="3"/>
  <c r="S1004" i="3"/>
  <c r="S1005" i="3"/>
  <c r="S1006" i="3"/>
  <c r="S1007" i="3"/>
  <c r="S1008" i="3"/>
  <c r="S1009" i="3"/>
  <c r="S1010" i="3"/>
  <c r="S1011" i="3"/>
  <c r="S1012" i="3"/>
  <c r="S1013" i="3"/>
  <c r="S1014" i="3"/>
  <c r="S1015" i="3"/>
  <c r="S1016" i="3"/>
  <c r="S1017" i="3"/>
  <c r="S1018" i="3"/>
  <c r="S1019" i="3"/>
  <c r="S1020" i="3"/>
  <c r="S1021" i="3"/>
  <c r="S1022" i="3"/>
  <c r="S1023" i="3"/>
  <c r="S1024" i="3"/>
  <c r="S1025" i="3"/>
  <c r="S1026" i="3"/>
  <c r="S1027" i="3"/>
  <c r="S1028" i="3"/>
  <c r="S1029" i="3"/>
  <c r="S1030" i="3"/>
  <c r="S1031" i="3"/>
  <c r="S1032" i="3"/>
  <c r="S1033" i="3"/>
  <c r="S1034" i="3"/>
  <c r="S1035" i="3"/>
  <c r="S1036" i="3"/>
  <c r="S1037" i="3"/>
  <c r="S1038" i="3"/>
  <c r="S1039" i="3"/>
  <c r="S1040" i="3"/>
  <c r="S1041" i="3"/>
  <c r="S1042" i="3"/>
  <c r="S1043" i="3"/>
  <c r="S1044" i="3"/>
  <c r="S1045" i="3"/>
  <c r="S1046" i="3"/>
  <c r="S1047" i="3"/>
  <c r="S1048" i="3"/>
  <c r="S1049" i="3"/>
  <c r="S1050" i="3"/>
  <c r="S1051" i="3"/>
  <c r="S1052" i="3"/>
  <c r="S1053" i="3"/>
  <c r="S1054" i="3"/>
  <c r="S1055" i="3"/>
  <c r="S1056" i="3"/>
  <c r="S1057" i="3"/>
  <c r="S1058" i="3"/>
  <c r="S1059" i="3"/>
  <c r="S1060" i="3"/>
  <c r="S1061" i="3"/>
  <c r="S1062" i="3"/>
  <c r="S1063" i="3"/>
  <c r="S1064" i="3"/>
  <c r="S1065" i="3"/>
  <c r="S1066" i="3"/>
  <c r="S1067" i="3"/>
  <c r="S1068" i="3"/>
  <c r="S1069" i="3"/>
  <c r="S1070" i="3"/>
  <c r="S1071" i="3"/>
  <c r="S1072" i="3"/>
  <c r="S1073" i="3"/>
  <c r="S1074" i="3"/>
  <c r="S1075" i="3"/>
  <c r="S1076" i="3"/>
  <c r="S1077" i="3"/>
  <c r="S1078" i="3"/>
  <c r="S1079" i="3"/>
  <c r="S1080" i="3"/>
  <c r="S1081" i="3"/>
  <c r="S1082" i="3"/>
  <c r="S1083" i="3"/>
  <c r="S1084" i="3"/>
  <c r="S1085" i="3"/>
  <c r="S1086" i="3"/>
  <c r="S1087" i="3"/>
  <c r="S1088" i="3"/>
  <c r="S1089" i="3"/>
  <c r="S1090" i="3"/>
  <c r="S1091" i="3"/>
  <c r="S1092" i="3"/>
  <c r="S1093" i="3"/>
  <c r="S1094" i="3"/>
  <c r="S1095" i="3"/>
  <c r="S1096" i="3"/>
  <c r="S1097" i="3"/>
  <c r="S1098" i="3"/>
  <c r="S1099" i="3"/>
  <c r="S1100" i="3"/>
  <c r="S1101" i="3"/>
  <c r="S1102" i="3"/>
  <c r="S1103" i="3"/>
  <c r="S1104" i="3"/>
  <c r="S1105" i="3"/>
  <c r="S1106" i="3"/>
  <c r="S1107" i="3"/>
  <c r="S1108" i="3"/>
  <c r="S1109" i="3"/>
  <c r="S1110" i="3"/>
  <c r="S1111" i="3"/>
  <c r="S1112" i="3"/>
  <c r="S1113" i="3"/>
  <c r="S1114" i="3"/>
  <c r="S1115" i="3"/>
  <c r="S1116" i="3"/>
  <c r="S1117" i="3"/>
  <c r="S1118" i="3"/>
  <c r="S1119" i="3"/>
  <c r="S1120" i="3"/>
  <c r="S1121" i="3"/>
  <c r="S1122" i="3"/>
  <c r="S1123" i="3"/>
  <c r="S1124" i="3"/>
  <c r="S1125" i="3"/>
  <c r="S1126" i="3"/>
  <c r="S1127" i="3"/>
  <c r="S1128" i="3"/>
  <c r="S1129" i="3"/>
  <c r="S1130" i="3"/>
  <c r="S1131" i="3"/>
  <c r="S1132" i="3"/>
  <c r="S1133" i="3"/>
  <c r="S1134" i="3"/>
  <c r="S1135" i="3"/>
  <c r="S1136" i="3"/>
  <c r="S1137" i="3"/>
  <c r="S1138" i="3"/>
  <c r="S1139" i="3"/>
  <c r="S1140" i="3"/>
  <c r="S1141" i="3"/>
  <c r="S1142" i="3"/>
  <c r="S1143" i="3"/>
  <c r="S1144" i="3"/>
  <c r="S1145" i="3"/>
  <c r="S1146" i="3"/>
  <c r="S1147" i="3"/>
  <c r="S1148" i="3"/>
  <c r="S1149" i="3"/>
  <c r="S1150" i="3"/>
  <c r="S1151" i="3"/>
  <c r="S1152" i="3"/>
  <c r="S1154" i="3"/>
  <c r="S1155" i="3"/>
  <c r="S1156" i="3"/>
  <c r="S1157" i="3"/>
  <c r="S1158" i="3"/>
  <c r="S1159" i="3"/>
  <c r="S1161" i="3"/>
  <c r="S1162" i="3"/>
  <c r="S1163" i="3"/>
  <c r="S1164" i="3"/>
  <c r="S1165" i="3"/>
  <c r="S1166" i="3"/>
  <c r="S1167" i="3"/>
  <c r="S1168" i="3"/>
  <c r="S1169" i="3"/>
  <c r="S1170" i="3"/>
  <c r="S1171" i="3"/>
  <c r="S1172" i="3"/>
  <c r="S1173" i="3"/>
  <c r="S1174" i="3"/>
  <c r="S1175" i="3"/>
  <c r="S1176"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9" i="3"/>
  <c r="Q70" i="3"/>
  <c r="Q72" i="3"/>
  <c r="Q73" i="3"/>
  <c r="Q74" i="3"/>
  <c r="Q76" i="3"/>
  <c r="Q82" i="3"/>
  <c r="Q83" i="3"/>
  <c r="Q85" i="3"/>
  <c r="Q87" i="3"/>
  <c r="Q88" i="3"/>
  <c r="Q90" i="3"/>
  <c r="Q91" i="3"/>
  <c r="Q92" i="3"/>
  <c r="Q93" i="3"/>
  <c r="Q94" i="3"/>
  <c r="Q95" i="3"/>
  <c r="Q97" i="3"/>
  <c r="Q98" i="3"/>
  <c r="Q99" i="3"/>
  <c r="Q102" i="3"/>
  <c r="Q103" i="3"/>
  <c r="Q104" i="3"/>
  <c r="Q105" i="3"/>
  <c r="Q106" i="3"/>
  <c r="Q107" i="3"/>
  <c r="Q108" i="3"/>
  <c r="Q109" i="3"/>
  <c r="Q110" i="3"/>
  <c r="Q111" i="3"/>
  <c r="Q112" i="3"/>
  <c r="Q113" i="3"/>
  <c r="Q114" i="3"/>
  <c r="Q116" i="3"/>
  <c r="Q117" i="3"/>
  <c r="Q118" i="3"/>
  <c r="Q119" i="3"/>
  <c r="Q120" i="3"/>
  <c r="Q121" i="3"/>
  <c r="Q122" i="3"/>
  <c r="Q123" i="3"/>
  <c r="Q124" i="3"/>
  <c r="Q125" i="3"/>
  <c r="Q126" i="3"/>
  <c r="Q127" i="3"/>
  <c r="Q128" i="3"/>
  <c r="Q129" i="3"/>
  <c r="Q130" i="3"/>
  <c r="Q131" i="3"/>
  <c r="Q132" i="3"/>
  <c r="Q133" i="3"/>
  <c r="Q135" i="3"/>
  <c r="Q136" i="3"/>
  <c r="Q137" i="3"/>
  <c r="Q138" i="3"/>
  <c r="Q139"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6" i="3"/>
  <c r="Q177" i="3"/>
  <c r="Q181" i="3"/>
  <c r="Q182" i="3"/>
  <c r="Q184" i="3"/>
  <c r="Q185" i="3"/>
  <c r="Q186" i="3"/>
  <c r="Q187" i="3"/>
  <c r="Q189" i="3"/>
  <c r="Q195" i="3"/>
  <c r="Q196" i="3"/>
  <c r="Q197" i="3"/>
  <c r="Q198" i="3"/>
  <c r="Q200" i="3"/>
  <c r="Q201" i="3"/>
  <c r="Q202" i="3"/>
  <c r="Q204" i="3"/>
  <c r="Q205" i="3"/>
  <c r="Q206" i="3"/>
  <c r="Q207" i="3"/>
  <c r="Q208" i="3"/>
  <c r="Q209" i="3"/>
  <c r="Q210" i="3"/>
  <c r="Q212" i="3"/>
  <c r="Q213" i="3"/>
  <c r="Q214" i="3"/>
  <c r="Q217" i="3"/>
  <c r="Q218" i="3"/>
  <c r="Q220" i="3"/>
  <c r="Q221" i="3"/>
  <c r="Q222" i="3"/>
  <c r="Q223" i="3"/>
  <c r="Q224" i="3"/>
  <c r="Q225" i="3"/>
  <c r="Q226" i="3"/>
  <c r="Q227" i="3"/>
  <c r="Q228" i="3"/>
  <c r="Q229" i="3"/>
  <c r="Q231" i="3"/>
  <c r="Q232" i="3"/>
  <c r="Q233" i="3"/>
  <c r="Q234" i="3"/>
  <c r="Q235" i="3"/>
  <c r="Q236" i="3"/>
  <c r="Q237" i="3"/>
  <c r="Q238" i="3"/>
  <c r="Q239" i="3"/>
  <c r="Q240" i="3"/>
  <c r="Q241" i="3"/>
  <c r="Q242" i="3"/>
  <c r="Q243" i="3"/>
  <c r="Q244" i="3"/>
  <c r="Q245" i="3"/>
  <c r="Q246" i="3"/>
  <c r="Q247" i="3"/>
  <c r="Q248" i="3"/>
  <c r="Q250" i="3"/>
  <c r="Q251" i="3"/>
  <c r="Q252" i="3"/>
  <c r="Q253" i="3"/>
  <c r="Q254" i="3"/>
  <c r="Q255"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2"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9" i="3"/>
  <c r="Q460" i="3"/>
  <c r="Q461" i="3"/>
  <c r="Q462" i="3"/>
  <c r="Q463" i="3"/>
  <c r="Q464" i="3"/>
  <c r="Q465" i="3"/>
  <c r="Q466" i="3"/>
  <c r="Q467" i="3"/>
  <c r="Q468" i="3"/>
  <c r="Q469" i="3"/>
  <c r="Q470" i="3"/>
  <c r="Q471" i="3"/>
  <c r="Q472" i="3"/>
  <c r="Q473" i="3"/>
  <c r="Q474" i="3"/>
  <c r="Q475" i="3"/>
  <c r="Q476" i="3"/>
  <c r="Q477"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7" i="3"/>
  <c r="Q618" i="3"/>
  <c r="Q619" i="3"/>
  <c r="Q620" i="3"/>
  <c r="Q621" i="3"/>
  <c r="Q622" i="3"/>
  <c r="Q623" i="3"/>
  <c r="Q624" i="3"/>
  <c r="Q625" i="3"/>
  <c r="Q626" i="3"/>
  <c r="Q627" i="3"/>
  <c r="Q628" i="3"/>
  <c r="Q629" i="3"/>
  <c r="Q630" i="3"/>
  <c r="Q631" i="3"/>
  <c r="Q632" i="3"/>
  <c r="Q633" i="3"/>
  <c r="Q634" i="3"/>
  <c r="Q635" i="3"/>
  <c r="Q636" i="3"/>
  <c r="Q637" i="3"/>
  <c r="Q638" i="3"/>
  <c r="Q639" i="3"/>
  <c r="Q640" i="3"/>
  <c r="Q642" i="3"/>
  <c r="Q643" i="3"/>
  <c r="Q644" i="3"/>
  <c r="Q645" i="3"/>
  <c r="Q646" i="3"/>
  <c r="Q647" i="3"/>
  <c r="Q648" i="3"/>
  <c r="Q649" i="3"/>
  <c r="Q650" i="3"/>
  <c r="Q651" i="3"/>
  <c r="Q652" i="3"/>
  <c r="Q653" i="3"/>
  <c r="Q654" i="3"/>
  <c r="Q655" i="3"/>
  <c r="Q656" i="3"/>
  <c r="Q657" i="3"/>
  <c r="Q658" i="3"/>
  <c r="Q659" i="3"/>
  <c r="Q660"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9" i="3"/>
  <c r="O70" i="3"/>
  <c r="O71" i="3"/>
  <c r="O72" i="3"/>
  <c r="O73" i="3"/>
  <c r="O76" i="3"/>
  <c r="O77" i="3"/>
  <c r="O78" i="3"/>
  <c r="O79" i="3"/>
  <c r="O80" i="3"/>
  <c r="O81" i="3"/>
  <c r="O82" i="3"/>
  <c r="O84" i="3"/>
  <c r="O86" i="3"/>
  <c r="O87" i="3"/>
  <c r="O88" i="3"/>
  <c r="O89" i="3"/>
  <c r="O90" i="3"/>
  <c r="O93" i="3"/>
  <c r="O94" i="3"/>
  <c r="O96" i="3"/>
  <c r="O98" i="3"/>
  <c r="O99" i="3"/>
  <c r="O100" i="3"/>
  <c r="O101" i="3"/>
  <c r="O102" i="3"/>
  <c r="O103" i="3"/>
  <c r="O104" i="3"/>
  <c r="O105" i="3"/>
  <c r="O106"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9" i="3"/>
  <c r="O180" i="3"/>
  <c r="O181" i="3"/>
  <c r="O182" i="3"/>
  <c r="O183" i="3"/>
  <c r="O184" i="3"/>
  <c r="O185" i="3"/>
  <c r="O188" i="3"/>
  <c r="O189" i="3"/>
  <c r="O190" i="3"/>
  <c r="O191" i="3"/>
  <c r="O192" i="3"/>
  <c r="O193" i="3"/>
  <c r="O194" i="3"/>
  <c r="O195" i="3"/>
  <c r="O199" i="3"/>
  <c r="O200" i="3"/>
  <c r="O201" i="3"/>
  <c r="O202" i="3"/>
  <c r="O203" i="3"/>
  <c r="O204" i="3"/>
  <c r="O207" i="3"/>
  <c r="O208" i="3"/>
  <c r="O209" i="3"/>
  <c r="O211" i="3"/>
  <c r="O213" i="3"/>
  <c r="O214" i="3"/>
  <c r="O215" i="3"/>
  <c r="O216" i="3"/>
  <c r="O217" i="3"/>
  <c r="O218" i="3"/>
  <c r="O219" i="3"/>
  <c r="O220" i="3"/>
  <c r="O221"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4" i="3"/>
  <c r="M295" i="3"/>
  <c r="M296" i="3"/>
  <c r="M297" i="3"/>
  <c r="M298" i="3"/>
  <c r="M299" i="3"/>
  <c r="M300" i="3"/>
  <c r="M301" i="3"/>
  <c r="M302" i="3"/>
  <c r="M303" i="3"/>
  <c r="M304" i="3"/>
  <c r="M305" i="3"/>
  <c r="M306" i="3"/>
  <c r="M307" i="3"/>
  <c r="M308" i="3"/>
  <c r="M309" i="3"/>
  <c r="M310" i="3"/>
  <c r="M311" i="3"/>
  <c r="M312" i="3"/>
  <c r="M313" i="3"/>
  <c r="M314" i="3"/>
  <c r="M315" i="3"/>
  <c r="M316" i="3"/>
  <c r="M320" i="3"/>
  <c r="M325" i="3"/>
  <c r="M329" i="3"/>
  <c r="M332" i="3"/>
  <c r="M333" i="3"/>
  <c r="M334" i="3"/>
  <c r="M338" i="3"/>
  <c r="M340" i="3"/>
  <c r="M341" i="3"/>
  <c r="M342" i="3"/>
  <c r="M345" i="3"/>
  <c r="M346" i="3"/>
  <c r="M347" i="3"/>
  <c r="M348" i="3"/>
  <c r="M349" i="3"/>
  <c r="M350" i="3"/>
  <c r="M352" i="3"/>
  <c r="M353" i="3"/>
  <c r="M354" i="3"/>
  <c r="M355" i="3"/>
  <c r="M356" i="3"/>
  <c r="M357" i="3"/>
  <c r="M358" i="3"/>
  <c r="M360" i="3"/>
  <c r="M361" i="3"/>
  <c r="M362" i="3"/>
  <c r="M365" i="3"/>
  <c r="M366" i="3"/>
  <c r="M371" i="3"/>
  <c r="M373" i="3"/>
  <c r="M374" i="3"/>
  <c r="M376" i="3"/>
  <c r="M377" i="3"/>
  <c r="M378" i="3"/>
  <c r="M379" i="3"/>
  <c r="M380" i="3"/>
  <c r="M381" i="3"/>
  <c r="M382" i="3"/>
  <c r="M383" i="3"/>
  <c r="M384" i="3"/>
  <c r="M385" i="3"/>
  <c r="M386" i="3"/>
  <c r="M391" i="3"/>
  <c r="M393" i="3"/>
  <c r="M394" i="3"/>
  <c r="M395" i="3"/>
  <c r="M397" i="3"/>
  <c r="M400" i="3"/>
  <c r="M401" i="3"/>
  <c r="M402" i="3"/>
  <c r="M404" i="3"/>
  <c r="M405" i="3"/>
  <c r="M406" i="3"/>
  <c r="M409" i="3"/>
  <c r="M410" i="3"/>
  <c r="M411" i="3"/>
  <c r="M414" i="3"/>
  <c r="M415" i="3"/>
  <c r="M416" i="3"/>
  <c r="M418" i="3"/>
  <c r="M419" i="3"/>
  <c r="M420" i="3"/>
  <c r="M421" i="3"/>
  <c r="M423" i="3"/>
  <c r="M425" i="3"/>
  <c r="M427" i="3"/>
  <c r="M428" i="3"/>
  <c r="M429" i="3"/>
  <c r="M435" i="3"/>
  <c r="M436" i="3"/>
  <c r="M437" i="3"/>
  <c r="M441" i="3"/>
  <c r="M442" i="3"/>
  <c r="M444" i="3"/>
  <c r="M447" i="3"/>
  <c r="M448" i="3"/>
  <c r="M450" i="3"/>
  <c r="M451" i="3"/>
  <c r="M452" i="3"/>
  <c r="M456" i="3"/>
  <c r="M458" i="3"/>
  <c r="M459" i="3"/>
  <c r="M463" i="3"/>
  <c r="M464"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9" i="3"/>
  <c r="M504" i="3"/>
  <c r="M508" i="3"/>
  <c r="M509" i="3"/>
  <c r="M510" i="3"/>
  <c r="M511" i="3"/>
  <c r="M512" i="3"/>
  <c r="M513" i="3"/>
  <c r="M517" i="3"/>
  <c r="M519" i="3"/>
  <c r="M520" i="3"/>
  <c r="M521" i="3"/>
  <c r="M524" i="3"/>
  <c r="M525" i="3"/>
  <c r="M526" i="3"/>
  <c r="M527" i="3"/>
  <c r="M528" i="3"/>
  <c r="M529" i="3"/>
  <c r="M531" i="3"/>
  <c r="M532" i="3"/>
  <c r="M533" i="3"/>
  <c r="M534" i="3"/>
  <c r="M535" i="3"/>
  <c r="M536" i="3"/>
  <c r="M537" i="3"/>
  <c r="M538" i="3"/>
  <c r="M539" i="3"/>
  <c r="M540" i="3"/>
  <c r="M541" i="3"/>
  <c r="M544" i="3"/>
  <c r="M545" i="3"/>
  <c r="M550" i="3"/>
  <c r="M552" i="3"/>
  <c r="M554" i="3"/>
  <c r="M555" i="3"/>
  <c r="M556" i="3"/>
  <c r="M557" i="3"/>
  <c r="M558" i="3"/>
  <c r="M559" i="3"/>
  <c r="M560" i="3"/>
  <c r="M561" i="3"/>
  <c r="M562" i="3"/>
  <c r="M563" i="3"/>
  <c r="M564" i="3"/>
  <c r="M567" i="3"/>
  <c r="M568" i="3"/>
  <c r="M569" i="3"/>
  <c r="M570" i="3"/>
  <c r="M571" i="3"/>
  <c r="M572" i="3"/>
  <c r="M573" i="3"/>
  <c r="M574" i="3"/>
  <c r="M575" i="3"/>
  <c r="M577" i="3"/>
  <c r="M580" i="3"/>
  <c r="M581" i="3"/>
  <c r="M582" i="3"/>
  <c r="M583" i="3"/>
  <c r="M585" i="3"/>
  <c r="M586" i="3"/>
  <c r="M587" i="3"/>
  <c r="M590" i="3"/>
  <c r="M591" i="3"/>
  <c r="M592" i="3"/>
  <c r="M595" i="3"/>
  <c r="M596" i="3"/>
  <c r="M597" i="3"/>
  <c r="M599" i="3"/>
  <c r="M600" i="3"/>
  <c r="M601" i="3"/>
  <c r="M602" i="3"/>
  <c r="M604" i="3"/>
  <c r="M606" i="3"/>
  <c r="M608" i="3"/>
  <c r="M609" i="3"/>
  <c r="M610" i="3"/>
  <c r="M616" i="3"/>
  <c r="M617" i="3"/>
  <c r="M618" i="3"/>
  <c r="M619" i="3"/>
  <c r="M623" i="3"/>
  <c r="M624" i="3"/>
  <c r="M626" i="3"/>
  <c r="M628" i="3"/>
  <c r="M630" i="3"/>
  <c r="M631" i="3"/>
  <c r="M633" i="3"/>
  <c r="M634" i="3"/>
  <c r="M635" i="3"/>
  <c r="M639" i="3"/>
  <c r="M641" i="3"/>
  <c r="M642" i="3"/>
  <c r="M646" i="3"/>
  <c r="M647"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2" i="3"/>
  <c r="M723" i="3"/>
  <c r="M724" i="3"/>
  <c r="M725" i="3"/>
  <c r="M727" i="3"/>
  <c r="M728" i="3"/>
  <c r="M732" i="3"/>
  <c r="M733" i="3"/>
  <c r="M734" i="3"/>
  <c r="M736" i="3"/>
  <c r="M737" i="3"/>
  <c r="M738" i="3"/>
  <c r="M739" i="3"/>
  <c r="M740" i="3"/>
  <c r="M741" i="3"/>
  <c r="M742" i="3"/>
  <c r="M743" i="3"/>
  <c r="M744" i="3"/>
  <c r="M745" i="3"/>
  <c r="M747" i="3"/>
  <c r="M748" i="3"/>
  <c r="M749" i="3"/>
  <c r="M750" i="3"/>
  <c r="M751" i="3"/>
  <c r="M753" i="3"/>
  <c r="M754" i="3"/>
  <c r="M755" i="3"/>
  <c r="M756" i="3"/>
  <c r="M757" i="3"/>
  <c r="M758" i="3"/>
  <c r="M759" i="3"/>
  <c r="M760" i="3"/>
  <c r="M761" i="3"/>
  <c r="M762" i="3"/>
  <c r="M763" i="3"/>
  <c r="M764" i="3"/>
  <c r="M765" i="3"/>
  <c r="M766" i="3"/>
  <c r="M767" i="3"/>
  <c r="M768" i="3"/>
  <c r="M769" i="3"/>
  <c r="M770" i="3"/>
  <c r="M771" i="3"/>
  <c r="M772" i="3"/>
  <c r="M773" i="3"/>
  <c r="M774" i="3"/>
  <c r="M775" i="3"/>
  <c r="M777" i="3"/>
  <c r="M778" i="3"/>
  <c r="M779" i="3"/>
  <c r="M780" i="3"/>
  <c r="M782" i="3"/>
  <c r="M783" i="3"/>
  <c r="M787" i="3"/>
  <c r="M788" i="3"/>
  <c r="M789" i="3"/>
  <c r="M791" i="3"/>
  <c r="M792" i="3"/>
  <c r="M793" i="3"/>
  <c r="M794" i="3"/>
  <c r="M795" i="3"/>
  <c r="M796" i="3"/>
  <c r="M797" i="3"/>
  <c r="M798" i="3"/>
  <c r="M799" i="3"/>
  <c r="M800" i="3"/>
  <c r="M801"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2" i="3"/>
  <c r="M893" i="3"/>
  <c r="M894" i="3"/>
  <c r="M896" i="3"/>
  <c r="M897" i="3"/>
  <c r="M898" i="3"/>
  <c r="M899" i="3"/>
  <c r="M902" i="3"/>
  <c r="M903" i="3"/>
  <c r="M905" i="3"/>
  <c r="M906" i="3"/>
  <c r="M907" i="3"/>
  <c r="M908" i="3"/>
  <c r="M909" i="3"/>
  <c r="M913" i="3"/>
  <c r="M920" i="3"/>
  <c r="M921" i="3"/>
  <c r="M922" i="3"/>
  <c r="M926" i="3"/>
  <c r="M928" i="3"/>
  <c r="M929" i="3"/>
  <c r="M930" i="3"/>
  <c r="M931" i="3"/>
  <c r="M932" i="3"/>
  <c r="M934" i="3"/>
  <c r="M939" i="3"/>
  <c r="M940" i="3"/>
  <c r="M941" i="3"/>
  <c r="M942" i="3"/>
  <c r="M943" i="3"/>
  <c r="M944"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9" i="3"/>
  <c r="M980" i="3"/>
  <c r="M983" i="3"/>
  <c r="M984" i="3"/>
  <c r="M985" i="3"/>
  <c r="M986" i="3"/>
  <c r="M987" i="3"/>
  <c r="M989" i="3"/>
  <c r="M990" i="3"/>
  <c r="M991" i="3"/>
  <c r="M992" i="3"/>
  <c r="M995" i="3"/>
  <c r="M996" i="3"/>
  <c r="M998" i="3"/>
  <c r="M999" i="3"/>
  <c r="M1000" i="3"/>
  <c r="M1001" i="3"/>
  <c r="M1002" i="3"/>
  <c r="M1006" i="3"/>
  <c r="M1012" i="3"/>
  <c r="M1013" i="3"/>
  <c r="M1014" i="3"/>
  <c r="M1015" i="3"/>
  <c r="M1018" i="3"/>
  <c r="M1020" i="3"/>
  <c r="M1021" i="3"/>
  <c r="M1022" i="3"/>
  <c r="M1023" i="3"/>
  <c r="M1025" i="3"/>
  <c r="M1026" i="3"/>
  <c r="M1027" i="3"/>
  <c r="M1030" i="3"/>
  <c r="M1031" i="3"/>
  <c r="M1032" i="3"/>
  <c r="M1033" i="3"/>
  <c r="M1034" i="3"/>
  <c r="M1035"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70" i="3"/>
  <c r="M1071"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4" i="3"/>
  <c r="M1145" i="3"/>
  <c r="M1146" i="3"/>
  <c r="M1147" i="3"/>
  <c r="M1148" i="3"/>
  <c r="M1149" i="3"/>
  <c r="M1150" i="3"/>
  <c r="M1151" i="3"/>
  <c r="M1152" i="3"/>
  <c r="M1153" i="3"/>
  <c r="M1154" i="3"/>
  <c r="M1155" i="3"/>
  <c r="M1156" i="3"/>
  <c r="M1157" i="3"/>
  <c r="M1158" i="3"/>
  <c r="M1160" i="3"/>
  <c r="M1161" i="3"/>
  <c r="M1162" i="3"/>
  <c r="M1163" i="3"/>
  <c r="M1164" i="3"/>
  <c r="M1165" i="3"/>
  <c r="M1166" i="3"/>
  <c r="M1167" i="3"/>
  <c r="M1168" i="3"/>
  <c r="M1169" i="3"/>
  <c r="M1170" i="3"/>
  <c r="M1171" i="3"/>
  <c r="M1172" i="3"/>
  <c r="M1173" i="3"/>
  <c r="M1174" i="3"/>
  <c r="M1176"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6" i="3"/>
  <c r="I717" i="3"/>
  <c r="I718" i="3"/>
  <c r="I719" i="3"/>
  <c r="I720" i="3"/>
  <c r="I721" i="3"/>
  <c r="I722" i="3"/>
  <c r="I723" i="3"/>
  <c r="I724" i="3"/>
  <c r="I725" i="3"/>
  <c r="I726" i="3"/>
  <c r="I728" i="3"/>
  <c r="I729" i="3"/>
  <c r="I730" i="3"/>
  <c r="I731" i="3"/>
  <c r="I732" i="3"/>
  <c r="I733" i="3"/>
  <c r="I734" i="3"/>
  <c r="I735" i="3"/>
  <c r="I736" i="3"/>
  <c r="I737" i="3"/>
  <c r="I740" i="3"/>
  <c r="I741" i="3"/>
  <c r="I742" i="3"/>
  <c r="I743" i="3"/>
  <c r="I744" i="3"/>
  <c r="I745" i="3"/>
  <c r="I746" i="3"/>
  <c r="I747" i="3"/>
  <c r="I748" i="3"/>
  <c r="I749" i="3"/>
  <c r="I750" i="3"/>
  <c r="I751" i="3"/>
  <c r="I752" i="3"/>
  <c r="I756" i="3"/>
  <c r="I758" i="3"/>
  <c r="I759" i="3"/>
  <c r="I760" i="3"/>
  <c r="I761" i="3"/>
  <c r="I762" i="3"/>
  <c r="I763" i="3"/>
  <c r="I764" i="3"/>
  <c r="I765" i="3"/>
  <c r="I766" i="3"/>
  <c r="I771" i="3"/>
  <c r="I772" i="3"/>
  <c r="I773" i="3"/>
  <c r="I774" i="3"/>
  <c r="I775" i="3"/>
  <c r="I776" i="3"/>
  <c r="I777" i="3"/>
  <c r="I778" i="3"/>
  <c r="I779" i="3"/>
  <c r="I780" i="3"/>
  <c r="I781" i="3"/>
  <c r="I783" i="3"/>
  <c r="I784" i="3"/>
  <c r="I785" i="3"/>
  <c r="I786" i="3"/>
  <c r="I787" i="3"/>
  <c r="I788" i="3"/>
  <c r="I789" i="3"/>
  <c r="I790" i="3"/>
  <c r="I791" i="3"/>
  <c r="I792" i="3"/>
  <c r="I795" i="3"/>
  <c r="I796" i="3"/>
  <c r="I797" i="3"/>
  <c r="I798" i="3"/>
  <c r="I799" i="3"/>
  <c r="I800" i="3"/>
  <c r="I801" i="3"/>
  <c r="I802" i="3"/>
  <c r="I803" i="3"/>
  <c r="I804" i="3"/>
  <c r="I805" i="3"/>
  <c r="I806" i="3"/>
  <c r="I807" i="3"/>
  <c r="I812"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6" i="3"/>
  <c r="G67" i="3"/>
  <c r="G68" i="3"/>
  <c r="G69" i="3"/>
  <c r="G71" i="3"/>
  <c r="G73" i="3"/>
  <c r="G74" i="3"/>
  <c r="G75" i="3"/>
  <c r="G76" i="3"/>
  <c r="G77" i="3"/>
  <c r="G78" i="3"/>
  <c r="G79" i="3"/>
  <c r="G80" i="3"/>
  <c r="G81" i="3"/>
  <c r="G83" i="3"/>
  <c r="G84" i="3"/>
  <c r="G85" i="3"/>
  <c r="G86" i="3"/>
  <c r="G88" i="3"/>
  <c r="G89" i="3"/>
  <c r="G91" i="3"/>
  <c r="G92" i="3"/>
  <c r="G94" i="3"/>
  <c r="G95" i="3"/>
  <c r="G96" i="3"/>
  <c r="G97" i="3"/>
  <c r="G98" i="3"/>
  <c r="G100" i="3"/>
  <c r="G101" i="3"/>
  <c r="G102" i="3"/>
  <c r="G105" i="3"/>
  <c r="G106" i="3"/>
  <c r="G107" i="3"/>
  <c r="G113"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8" i="3"/>
  <c r="G179" i="3"/>
  <c r="G180" i="3"/>
  <c r="G181" i="3"/>
  <c r="G183" i="3"/>
  <c r="G185" i="3"/>
  <c r="G186" i="3"/>
  <c r="G187" i="3"/>
  <c r="G188" i="3"/>
  <c r="G189" i="3"/>
  <c r="G190" i="3"/>
  <c r="G191" i="3"/>
  <c r="G192" i="3"/>
  <c r="G193" i="3"/>
  <c r="G194" i="3"/>
  <c r="G196" i="3"/>
  <c r="G197" i="3"/>
  <c r="G198" i="3"/>
  <c r="G199" i="3"/>
  <c r="G200" i="3"/>
  <c r="G202" i="3"/>
  <c r="G203" i="3"/>
  <c r="G205" i="3"/>
  <c r="G206" i="3"/>
  <c r="G208" i="3"/>
  <c r="G209" i="3"/>
  <c r="G210" i="3"/>
  <c r="G211" i="3"/>
  <c r="G212" i="3"/>
  <c r="G213" i="3"/>
  <c r="G215" i="3"/>
  <c r="G216" i="3"/>
  <c r="G217" i="3"/>
  <c r="G219" i="3"/>
  <c r="G220" i="3"/>
  <c r="G221" i="3"/>
  <c r="G222" i="3"/>
  <c r="G228"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5" i="3"/>
  <c r="G346" i="3"/>
  <c r="G347" i="3"/>
  <c r="G348" i="3"/>
  <c r="G349" i="3"/>
  <c r="G350" i="3"/>
  <c r="G352" i="3"/>
  <c r="G354" i="3"/>
  <c r="G356" i="3"/>
  <c r="G357" i="3"/>
  <c r="G359" i="3"/>
  <c r="G360" i="3"/>
  <c r="G361" i="3"/>
  <c r="G362" i="3"/>
  <c r="G363" i="3"/>
  <c r="G364" i="3"/>
  <c r="G365" i="3"/>
  <c r="G366" i="3"/>
  <c r="G368" i="3"/>
  <c r="G369" i="3"/>
  <c r="G370" i="3"/>
  <c r="G371" i="3"/>
  <c r="G372"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7" i="3"/>
  <c r="G409" i="3"/>
  <c r="G411" i="3"/>
  <c r="G412" i="3"/>
  <c r="G413" i="3"/>
  <c r="G414" i="3"/>
  <c r="G415" i="3"/>
  <c r="G416" i="3"/>
  <c r="G417" i="3"/>
  <c r="G418" i="3"/>
  <c r="G419" i="3"/>
  <c r="G421" i="3"/>
  <c r="G422" i="3"/>
  <c r="G423" i="3"/>
  <c r="G424" i="3"/>
  <c r="G426" i="3"/>
  <c r="G427" i="3"/>
  <c r="G428" i="3"/>
  <c r="G429" i="3"/>
  <c r="G430" i="3"/>
  <c r="G431" i="3"/>
  <c r="G432" i="3"/>
  <c r="G433" i="3"/>
  <c r="G434" i="3"/>
  <c r="G435" i="3"/>
  <c r="G437" i="3"/>
  <c r="G438" i="3"/>
  <c r="G439" i="3"/>
  <c r="G440" i="3"/>
  <c r="G441" i="3"/>
  <c r="G443" i="3"/>
  <c r="G444" i="3"/>
  <c r="G445" i="3"/>
  <c r="G446" i="3"/>
  <c r="G447" i="3"/>
  <c r="G448" i="3"/>
  <c r="G449" i="3"/>
  <c r="G450" i="3"/>
  <c r="G451" i="3"/>
  <c r="G452" i="3"/>
  <c r="G453" i="3"/>
  <c r="G454" i="3"/>
  <c r="G455"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4" i="3"/>
  <c r="G525" i="3"/>
  <c r="G526" i="3"/>
  <c r="G527" i="3"/>
  <c r="G528" i="3"/>
  <c r="G529" i="3"/>
  <c r="G531" i="3"/>
  <c r="G533" i="3"/>
  <c r="G535" i="3"/>
  <c r="G536" i="3"/>
  <c r="G538" i="3"/>
  <c r="G539" i="3"/>
  <c r="G540" i="3"/>
  <c r="G541" i="3"/>
  <c r="G542" i="3"/>
  <c r="G543" i="3"/>
  <c r="G544" i="3"/>
  <c r="G545"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8" i="3"/>
  <c r="G589" i="3"/>
  <c r="G590" i="3"/>
  <c r="G592" i="3"/>
  <c r="G593" i="3"/>
  <c r="G594" i="3"/>
  <c r="G595" i="3"/>
  <c r="G596" i="3"/>
  <c r="G597" i="3"/>
  <c r="G598" i="3"/>
  <c r="G599" i="3"/>
  <c r="G600" i="3"/>
  <c r="G602" i="3"/>
  <c r="G603" i="3"/>
  <c r="G604" i="3"/>
  <c r="G605" i="3"/>
  <c r="G607" i="3"/>
  <c r="G608" i="3"/>
  <c r="G609" i="3"/>
  <c r="G610" i="3"/>
  <c r="G611" i="3"/>
  <c r="G612" i="3"/>
  <c r="G613" i="3"/>
  <c r="G614" i="3"/>
  <c r="G615" i="3"/>
  <c r="G616" i="3"/>
  <c r="G617" i="3"/>
  <c r="G619" i="3"/>
  <c r="G620" i="3"/>
  <c r="G621" i="3"/>
  <c r="G622" i="3"/>
  <c r="G623" i="3"/>
  <c r="G625" i="3"/>
  <c r="G626" i="3"/>
  <c r="G627" i="3"/>
  <c r="G628" i="3"/>
  <c r="G629" i="3"/>
  <c r="G630" i="3"/>
  <c r="G631" i="3"/>
  <c r="G632" i="3"/>
  <c r="G633" i="3"/>
  <c r="G634" i="3"/>
  <c r="G635" i="3"/>
  <c r="G636" i="3"/>
  <c r="G637" i="3"/>
  <c r="G638"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6" i="3"/>
  <c r="G737" i="3"/>
  <c r="G738" i="3"/>
  <c r="G739" i="3"/>
  <c r="G740" i="3"/>
  <c r="G741" i="3"/>
  <c r="G742" i="3"/>
  <c r="G743" i="3"/>
  <c r="G744" i="3"/>
  <c r="G745" i="3"/>
  <c r="G746" i="3"/>
  <c r="G747" i="3"/>
  <c r="G748" i="3"/>
  <c r="G749" i="3"/>
  <c r="G751" i="3"/>
  <c r="G752" i="3"/>
  <c r="G753" i="3"/>
  <c r="G754" i="3"/>
  <c r="G755"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1" i="3"/>
  <c r="G792" i="3"/>
  <c r="G793" i="3"/>
  <c r="G794" i="3"/>
  <c r="G795" i="3"/>
  <c r="G796" i="3"/>
  <c r="G797" i="3"/>
  <c r="G798" i="3"/>
  <c r="G799" i="3"/>
  <c r="G800" i="3"/>
  <c r="G801" i="3"/>
  <c r="G802" i="3"/>
  <c r="G803" i="3"/>
  <c r="G804" i="3"/>
  <c r="G805" i="3"/>
  <c r="G807" i="3"/>
  <c r="G808" i="3"/>
  <c r="G809" i="3"/>
  <c r="G810" i="3"/>
  <c r="G811"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21" i="3"/>
  <c r="E134" i="3"/>
  <c r="E140" i="3"/>
  <c r="E141" i="3"/>
  <c r="E144" i="3"/>
  <c r="E145" i="3"/>
  <c r="E147" i="3"/>
  <c r="E150" i="3"/>
  <c r="E151" i="3"/>
  <c r="E152" i="3"/>
  <c r="E154" i="3"/>
  <c r="E156" i="3"/>
  <c r="E157" i="3"/>
  <c r="E163" i="3"/>
  <c r="E164" i="3"/>
  <c r="E168" i="3"/>
  <c r="E169"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6" i="3"/>
  <c r="E249" i="3"/>
  <c r="E256" i="3"/>
  <c r="E257" i="3"/>
  <c r="E260" i="3"/>
  <c r="E261" i="3"/>
  <c r="E263" i="3"/>
  <c r="E266" i="3"/>
  <c r="E267" i="3"/>
  <c r="E268" i="3"/>
  <c r="E270" i="3"/>
  <c r="E272" i="3"/>
  <c r="E273" i="3"/>
  <c r="E279" i="3"/>
  <c r="E280" i="3"/>
  <c r="E284" i="3"/>
  <c r="E285" i="3"/>
  <c r="E289" i="3"/>
  <c r="E290" i="3"/>
  <c r="E291" i="3"/>
  <c r="E292"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8" i="3"/>
  <c r="E469" i="3"/>
  <c r="E471" i="3"/>
  <c r="E472" i="3"/>
  <c r="E475"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51" i="3"/>
  <c r="E652" i="3"/>
  <c r="E654" i="3"/>
  <c r="E655" i="3"/>
  <c r="E658"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8" i="3"/>
  <c r="E1159" i="3"/>
  <c r="E1160" i="3"/>
  <c r="E1161" i="3"/>
  <c r="E1162" i="3"/>
  <c r="E1163" i="3"/>
  <c r="E1165" i="3"/>
  <c r="E1166" i="3"/>
  <c r="E1167" i="3"/>
  <c r="E1168" i="3"/>
  <c r="E1169" i="3"/>
  <c r="E1170" i="3"/>
  <c r="E1171" i="3"/>
  <c r="E1172" i="3"/>
  <c r="E1173" i="3"/>
  <c r="E1174" i="3"/>
  <c r="E1175" i="3"/>
  <c r="E1176"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4" i="3"/>
  <c r="C275" i="3"/>
  <c r="C276" i="3"/>
  <c r="C277" i="3"/>
  <c r="C278" i="3"/>
  <c r="C279" i="3"/>
  <c r="C280" i="3"/>
  <c r="C281" i="3"/>
  <c r="C282" i="3"/>
  <c r="C283" i="3"/>
  <c r="C284" i="3"/>
  <c r="C285" i="3"/>
  <c r="C286" i="3"/>
  <c r="C287" i="3"/>
  <c r="C288" i="3"/>
  <c r="C289" i="3"/>
  <c r="C290" i="3"/>
  <c r="C291" i="3"/>
  <c r="C292" i="3"/>
  <c r="C294" i="3"/>
  <c r="C295" i="3"/>
  <c r="C296" i="3"/>
  <c r="C297" i="3"/>
  <c r="C298" i="3"/>
  <c r="C299" i="3"/>
  <c r="C300" i="3"/>
  <c r="C301" i="3"/>
  <c r="C302" i="3"/>
  <c r="C303" i="3"/>
  <c r="C304" i="3"/>
  <c r="C305" i="3"/>
  <c r="C306" i="3"/>
  <c r="C307" i="3"/>
  <c r="C308" i="3"/>
  <c r="C309" i="3"/>
  <c r="C310" i="3"/>
  <c r="C311" i="3"/>
  <c r="C312" i="3"/>
  <c r="C313" i="3"/>
  <c r="C314"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2" i="3"/>
  <c r="C413" i="3"/>
  <c r="C414" i="3"/>
  <c r="C415" i="3"/>
  <c r="C416" i="3"/>
  <c r="C417" i="3"/>
  <c r="C419" i="3"/>
  <c r="C420" i="3"/>
  <c r="C421" i="3"/>
  <c r="C422" i="3"/>
  <c r="C423" i="3"/>
  <c r="C424" i="3"/>
  <c r="C425" i="3"/>
  <c r="C426" i="3"/>
  <c r="C428" i="3"/>
  <c r="C429" i="3"/>
  <c r="C430" i="3"/>
  <c r="C431" i="3"/>
  <c r="C432" i="3"/>
  <c r="C433" i="3"/>
  <c r="C434" i="3"/>
  <c r="C435" i="3"/>
  <c r="C436"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3" i="3"/>
  <c r="C594" i="3"/>
  <c r="C595" i="3"/>
  <c r="C596" i="3"/>
  <c r="C597" i="3"/>
  <c r="C598" i="3"/>
  <c r="C600" i="3"/>
  <c r="C601" i="3"/>
  <c r="C602" i="3"/>
  <c r="C603" i="3"/>
  <c r="C604" i="3"/>
  <c r="C605" i="3"/>
  <c r="C606" i="3"/>
  <c r="C607" i="3"/>
  <c r="C609" i="3"/>
  <c r="C610" i="3"/>
  <c r="C611" i="3"/>
  <c r="C612" i="3"/>
  <c r="C613" i="3"/>
  <c r="C614" i="3"/>
  <c r="C615" i="3"/>
  <c r="C616" i="3"/>
  <c r="C617" i="3"/>
  <c r="C618"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G65" i="3"/>
  <c r="O66" i="3"/>
  <c r="Q67" i="3"/>
  <c r="Q68" i="3"/>
  <c r="K69" i="3"/>
  <c r="G70" i="3"/>
  <c r="Q71" i="3"/>
  <c r="G72" i="3"/>
  <c r="Y73" i="3"/>
  <c r="O74" i="3"/>
  <c r="O75" i="3"/>
  <c r="S76" i="3"/>
  <c r="Q77" i="3"/>
  <c r="Q78" i="3"/>
  <c r="Q79" i="3"/>
  <c r="Q80" i="3"/>
  <c r="Q81" i="3"/>
  <c r="G82" i="3"/>
  <c r="O83" i="3"/>
  <c r="Q84" i="3"/>
  <c r="O85" i="3"/>
  <c r="Q86" i="3"/>
  <c r="G87" i="3"/>
  <c r="S88" i="3"/>
  <c r="Q89" i="3"/>
  <c r="G90" i="3"/>
  <c r="O91" i="3"/>
  <c r="O92" i="3"/>
  <c r="G93" i="3"/>
  <c r="AC94" i="3"/>
  <c r="O95" i="3"/>
  <c r="Q96" i="3"/>
  <c r="O97" i="3"/>
  <c r="S98" i="3"/>
  <c r="G99" i="3"/>
  <c r="Q100" i="3"/>
  <c r="Q101" i="3"/>
  <c r="S102" i="3"/>
  <c r="G103" i="3"/>
  <c r="G104" i="3"/>
  <c r="Y105" i="3"/>
  <c r="S106" i="3"/>
  <c r="O107" i="3"/>
  <c r="G108" i="3"/>
  <c r="G109" i="3"/>
  <c r="G110" i="3"/>
  <c r="G111" i="3"/>
  <c r="G112" i="3"/>
  <c r="I113" i="3"/>
  <c r="G114" i="3"/>
  <c r="Q115" i="3"/>
  <c r="E117" i="3"/>
  <c r="E118" i="3"/>
  <c r="E119" i="3"/>
  <c r="E120" i="3"/>
  <c r="U121" i="3"/>
  <c r="E122" i="3"/>
  <c r="E123" i="3"/>
  <c r="E124" i="3"/>
  <c r="E125" i="3"/>
  <c r="E126" i="3"/>
  <c r="E127" i="3"/>
  <c r="E128" i="3"/>
  <c r="E129" i="3"/>
  <c r="E130" i="3"/>
  <c r="E131" i="3"/>
  <c r="E132" i="3"/>
  <c r="E133" i="3"/>
  <c r="Q134" i="3"/>
  <c r="E135" i="3"/>
  <c r="E136" i="3"/>
  <c r="E137" i="3"/>
  <c r="E138" i="3"/>
  <c r="E139" i="3"/>
  <c r="Q140" i="3"/>
  <c r="U141" i="3"/>
  <c r="E142" i="3"/>
  <c r="E143" i="3"/>
  <c r="U144" i="3"/>
  <c r="U145" i="3"/>
  <c r="E146" i="3"/>
  <c r="U147" i="3"/>
  <c r="E148" i="3"/>
  <c r="E149" i="3"/>
  <c r="U150" i="3"/>
  <c r="U151" i="3"/>
  <c r="U152" i="3"/>
  <c r="E153" i="3"/>
  <c r="U154" i="3"/>
  <c r="E155" i="3"/>
  <c r="U156" i="3"/>
  <c r="C157" i="3"/>
  <c r="E158" i="3"/>
  <c r="E159" i="3"/>
  <c r="E160" i="3"/>
  <c r="E161" i="3"/>
  <c r="E162" i="3"/>
  <c r="U163" i="3"/>
  <c r="U164" i="3"/>
  <c r="E165" i="3"/>
  <c r="E166" i="3"/>
  <c r="E167" i="3"/>
  <c r="AC168" i="3"/>
  <c r="U169" i="3"/>
  <c r="E170" i="3"/>
  <c r="E171" i="3"/>
  <c r="E172" i="3"/>
  <c r="W173" i="3"/>
  <c r="AC174" i="3"/>
  <c r="Q175" i="3"/>
  <c r="AC176" i="3"/>
  <c r="G177" i="3"/>
  <c r="O178" i="3"/>
  <c r="Q179" i="3"/>
  <c r="Q180" i="3"/>
  <c r="K181" i="3"/>
  <c r="G182" i="3"/>
  <c r="Q183" i="3"/>
  <c r="G184" i="3"/>
  <c r="Y185" i="3"/>
  <c r="O186" i="3"/>
  <c r="O187" i="3"/>
  <c r="Q188" i="3"/>
  <c r="S189" i="3"/>
  <c r="Q190" i="3"/>
  <c r="Q191" i="3"/>
  <c r="Q192" i="3"/>
  <c r="Q193" i="3"/>
  <c r="Q194" i="3"/>
  <c r="G195" i="3"/>
  <c r="O196" i="3"/>
  <c r="O197" i="3"/>
  <c r="O198" i="3"/>
  <c r="Q199" i="3"/>
  <c r="Y200" i="3"/>
  <c r="G201" i="3"/>
  <c r="S202" i="3"/>
  <c r="Q203" i="3"/>
  <c r="G204" i="3"/>
  <c r="O205" i="3"/>
  <c r="O206" i="3"/>
  <c r="G207" i="3"/>
  <c r="S209" i="3"/>
  <c r="O210" i="3"/>
  <c r="Q211" i="3"/>
  <c r="O212" i="3"/>
  <c r="S213" i="3"/>
  <c r="G214" i="3"/>
  <c r="Q215" i="3"/>
  <c r="Q216" i="3"/>
  <c r="S217" i="3"/>
  <c r="G218" i="3"/>
  <c r="Q219" i="3"/>
  <c r="Y220" i="3"/>
  <c r="S221" i="3"/>
  <c r="O222" i="3"/>
  <c r="G223" i="3"/>
  <c r="G224" i="3"/>
  <c r="G225" i="3"/>
  <c r="G226" i="3"/>
  <c r="G227" i="3"/>
  <c r="I228" i="3"/>
  <c r="G229" i="3"/>
  <c r="Q230" i="3"/>
  <c r="AA231" i="3"/>
  <c r="E232" i="3"/>
  <c r="E233" i="3"/>
  <c r="E234" i="3"/>
  <c r="E235" i="3"/>
  <c r="U236" i="3"/>
  <c r="E237" i="3"/>
  <c r="E238" i="3"/>
  <c r="E239" i="3"/>
  <c r="E240" i="3"/>
  <c r="E241" i="3"/>
  <c r="E242" i="3"/>
  <c r="E243" i="3"/>
  <c r="E244" i="3"/>
  <c r="E245" i="3"/>
  <c r="E246" i="3"/>
  <c r="E247" i="3"/>
  <c r="E248" i="3"/>
  <c r="Q249" i="3"/>
  <c r="E250" i="3"/>
  <c r="E251" i="3"/>
  <c r="E252" i="3"/>
  <c r="E253" i="3"/>
  <c r="E254" i="3"/>
  <c r="E255" i="3"/>
  <c r="Q256" i="3"/>
  <c r="U257" i="3"/>
  <c r="E258" i="3"/>
  <c r="E259" i="3"/>
  <c r="U260" i="3"/>
  <c r="U261" i="3"/>
  <c r="E262" i="3"/>
  <c r="U263" i="3"/>
  <c r="E264" i="3"/>
  <c r="E265" i="3"/>
  <c r="U266" i="3"/>
  <c r="U267" i="3"/>
  <c r="U268" i="3"/>
  <c r="E269" i="3"/>
  <c r="U270" i="3"/>
  <c r="E271" i="3"/>
  <c r="U272" i="3"/>
  <c r="C273" i="3"/>
  <c r="E274" i="3"/>
  <c r="E275" i="3"/>
  <c r="E276" i="3"/>
  <c r="E277" i="3"/>
  <c r="E278" i="3"/>
  <c r="U279" i="3"/>
  <c r="U280" i="3"/>
  <c r="E281" i="3"/>
  <c r="E282" i="3"/>
  <c r="E283" i="3"/>
  <c r="AC284" i="3"/>
  <c r="U285" i="3"/>
  <c r="E286" i="3"/>
  <c r="E287" i="3"/>
  <c r="E288" i="3"/>
  <c r="W289" i="3"/>
  <c r="AC290" i="3"/>
  <c r="Q291" i="3"/>
  <c r="AC292" i="3"/>
  <c r="B294" i="3"/>
  <c r="B295" i="3"/>
  <c r="B296" i="3"/>
  <c r="B297" i="3"/>
  <c r="B298" i="3"/>
  <c r="B299" i="3"/>
  <c r="B300" i="3"/>
  <c r="B301" i="3"/>
  <c r="B302" i="3"/>
  <c r="B303" i="3"/>
  <c r="B304" i="3"/>
  <c r="B305" i="3"/>
  <c r="B306" i="3"/>
  <c r="B307" i="3"/>
  <c r="B308" i="3"/>
  <c r="B309" i="3"/>
  <c r="B310" i="3"/>
  <c r="B311" i="3"/>
  <c r="B312" i="3"/>
  <c r="B313" i="3"/>
  <c r="B314" i="3"/>
  <c r="B315" i="3"/>
  <c r="C315" i="3" s="1"/>
  <c r="B316" i="3"/>
  <c r="C316" i="3" s="1"/>
  <c r="B317" i="3"/>
  <c r="M317" i="3" s="1"/>
  <c r="B318" i="3"/>
  <c r="M318" i="3" s="1"/>
  <c r="B319" i="3"/>
  <c r="M319" i="3" s="1"/>
  <c r="B320" i="3"/>
  <c r="S320" i="3" s="1"/>
  <c r="B321" i="3"/>
  <c r="M321" i="3" s="1"/>
  <c r="B322" i="3"/>
  <c r="M322" i="3" s="1"/>
  <c r="B323" i="3"/>
  <c r="M323" i="3" s="1"/>
  <c r="B324" i="3"/>
  <c r="M324" i="3" s="1"/>
  <c r="B325" i="3"/>
  <c r="Y325" i="3" s="1"/>
  <c r="B326" i="3"/>
  <c r="M326" i="3" s="1"/>
  <c r="B327" i="3"/>
  <c r="M327" i="3" s="1"/>
  <c r="B328" i="3"/>
  <c r="M328" i="3" s="1"/>
  <c r="B329" i="3"/>
  <c r="Y329" i="3" s="1"/>
  <c r="B330" i="3"/>
  <c r="M330" i="3" s="1"/>
  <c r="B331" i="3"/>
  <c r="M331" i="3" s="1"/>
  <c r="B332" i="3"/>
  <c r="W332" i="3" s="1"/>
  <c r="B333" i="3"/>
  <c r="S333" i="3" s="1"/>
  <c r="B334" i="3"/>
  <c r="Y334" i="3" s="1"/>
  <c r="B335" i="3"/>
  <c r="M335" i="3" s="1"/>
  <c r="B336" i="3"/>
  <c r="M336" i="3" s="1"/>
  <c r="B337" i="3"/>
  <c r="M337" i="3" s="1"/>
  <c r="B338" i="3"/>
  <c r="W338" i="3" s="1"/>
  <c r="B339" i="3"/>
  <c r="M339" i="3" s="1"/>
  <c r="B340" i="3"/>
  <c r="S340" i="3" s="1"/>
  <c r="B341" i="3"/>
  <c r="Y341" i="3" s="1"/>
  <c r="B342" i="3"/>
  <c r="AC342" i="3" s="1"/>
  <c r="B343" i="3"/>
  <c r="M343" i="3" s="1"/>
  <c r="B344" i="3"/>
  <c r="M344" i="3" s="1"/>
  <c r="B345" i="3"/>
  <c r="AC345" i="3" s="1"/>
  <c r="B346" i="3"/>
  <c r="W346" i="3" s="1"/>
  <c r="B347" i="3"/>
  <c r="AC347" i="3" s="1"/>
  <c r="B348" i="3"/>
  <c r="W348" i="3" s="1"/>
  <c r="B349" i="3"/>
  <c r="S349" i="3" s="1"/>
  <c r="B350" i="3"/>
  <c r="W350" i="3" s="1"/>
  <c r="B351" i="3"/>
  <c r="M351" i="3" s="1"/>
  <c r="B352" i="3"/>
  <c r="Q352" i="3" s="1"/>
  <c r="B353" i="3"/>
  <c r="G353" i="3" s="1"/>
  <c r="B354" i="3"/>
  <c r="AC354" i="3" s="1"/>
  <c r="B355" i="3"/>
  <c r="G355" i="3" s="1"/>
  <c r="B356" i="3"/>
  <c r="AC356" i="3" s="1"/>
  <c r="B357" i="3"/>
  <c r="Y357" i="3" s="1"/>
  <c r="B358" i="3"/>
  <c r="G358" i="3" s="1"/>
  <c r="B359" i="3"/>
  <c r="M359" i="3" s="1"/>
  <c r="B360" i="3"/>
  <c r="W360" i="3" s="1"/>
  <c r="B361" i="3"/>
  <c r="W361" i="3" s="1"/>
  <c r="B362" i="3"/>
  <c r="S362" i="3" s="1"/>
  <c r="B363" i="3"/>
  <c r="M363" i="3" s="1"/>
  <c r="B364" i="3"/>
  <c r="M364" i="3" s="1"/>
  <c r="B365" i="3"/>
  <c r="W365" i="3" s="1"/>
  <c r="B366" i="3"/>
  <c r="AC366" i="3" s="1"/>
  <c r="B367" i="3"/>
  <c r="M367" i="3" s="1"/>
  <c r="B368" i="3"/>
  <c r="M368" i="3" s="1"/>
  <c r="B369" i="3"/>
  <c r="M369" i="3" s="1"/>
  <c r="B370" i="3"/>
  <c r="M370" i="3" s="1"/>
  <c r="B371" i="3"/>
  <c r="W371" i="3" s="1"/>
  <c r="B372" i="3"/>
  <c r="M372" i="3" s="1"/>
  <c r="B373" i="3"/>
  <c r="G373" i="3" s="1"/>
  <c r="B374" i="3"/>
  <c r="S374" i="3" s="1"/>
  <c r="B375" i="3"/>
  <c r="M375" i="3" s="1"/>
  <c r="B376" i="3"/>
  <c r="S376" i="3" s="1"/>
  <c r="B377" i="3"/>
  <c r="W377" i="3" s="1"/>
  <c r="B378" i="3"/>
  <c r="AC378" i="3" s="1"/>
  <c r="B379" i="3"/>
  <c r="W379" i="3" s="1"/>
  <c r="B380" i="3"/>
  <c r="W380" i="3" s="1"/>
  <c r="B381" i="3"/>
  <c r="W381" i="3" s="1"/>
  <c r="B382" i="3"/>
  <c r="W382" i="3" s="1"/>
  <c r="B383" i="3"/>
  <c r="S383" i="3" s="1"/>
  <c r="B384" i="3"/>
  <c r="W384" i="3" s="1"/>
  <c r="B385" i="3"/>
  <c r="S385" i="3" s="1"/>
  <c r="B386" i="3"/>
  <c r="S386" i="3" s="1"/>
  <c r="B387" i="3"/>
  <c r="M387" i="3" s="1"/>
  <c r="B388" i="3"/>
  <c r="M388" i="3" s="1"/>
  <c r="B389" i="3"/>
  <c r="M389" i="3" s="1"/>
  <c r="B390" i="3"/>
  <c r="M390" i="3" s="1"/>
  <c r="B391" i="3"/>
  <c r="S391" i="3" s="1"/>
  <c r="B392" i="3"/>
  <c r="M392" i="3" s="1"/>
  <c r="B393" i="3"/>
  <c r="W393" i="3" s="1"/>
  <c r="B394" i="3"/>
  <c r="AC394" i="3" s="1"/>
  <c r="B395" i="3"/>
  <c r="S395" i="3" s="1"/>
  <c r="B396" i="3"/>
  <c r="M396" i="3" s="1"/>
  <c r="B397" i="3"/>
  <c r="W397" i="3" s="1"/>
  <c r="B398" i="3"/>
  <c r="M398" i="3" s="1"/>
  <c r="B399" i="3"/>
  <c r="M399" i="3" s="1"/>
  <c r="B400" i="3"/>
  <c r="W400" i="3" s="1"/>
  <c r="B401" i="3"/>
  <c r="W401" i="3" s="1"/>
  <c r="B402" i="3"/>
  <c r="AC402" i="3" s="1"/>
  <c r="B403" i="3"/>
  <c r="M403" i="3" s="1"/>
  <c r="B404" i="3"/>
  <c r="G404" i="3" s="1"/>
  <c r="B405" i="3"/>
  <c r="G405" i="3" s="1"/>
  <c r="B406" i="3"/>
  <c r="G406" i="3" s="1"/>
  <c r="B407" i="3"/>
  <c r="M407" i="3" s="1"/>
  <c r="B408" i="3"/>
  <c r="M408" i="3" s="1"/>
  <c r="B409" i="3"/>
  <c r="S409" i="3" s="1"/>
  <c r="B410" i="3"/>
  <c r="G410" i="3" s="1"/>
  <c r="B411" i="3"/>
  <c r="C411" i="3" s="1"/>
  <c r="B412" i="3"/>
  <c r="M412" i="3" s="1"/>
  <c r="B413" i="3"/>
  <c r="M413" i="3" s="1"/>
  <c r="B414" i="3"/>
  <c r="W414" i="3" s="1"/>
  <c r="B415" i="3"/>
  <c r="W415" i="3" s="1"/>
  <c r="B416" i="3"/>
  <c r="W416" i="3" s="1"/>
  <c r="B417" i="3"/>
  <c r="M417" i="3" s="1"/>
  <c r="B418" i="3"/>
  <c r="C418" i="3" s="1"/>
  <c r="B419" i="3"/>
  <c r="B420" i="3"/>
  <c r="G420" i="3" s="1"/>
  <c r="B421" i="3"/>
  <c r="B422" i="3"/>
  <c r="M422" i="3" s="1"/>
  <c r="B423" i="3"/>
  <c r="Y423" i="3" s="1"/>
  <c r="B424" i="3"/>
  <c r="M424" i="3" s="1"/>
  <c r="B425" i="3"/>
  <c r="G425" i="3" s="1"/>
  <c r="B426" i="3"/>
  <c r="M426" i="3" s="1"/>
  <c r="B427" i="3"/>
  <c r="C427" i="3" s="1"/>
  <c r="B428" i="3"/>
  <c r="Y428" i="3" s="1"/>
  <c r="B429" i="3"/>
  <c r="W429" i="3" s="1"/>
  <c r="B430" i="3"/>
  <c r="M430" i="3" s="1"/>
  <c r="B431" i="3"/>
  <c r="M431" i="3" s="1"/>
  <c r="B432" i="3"/>
  <c r="M432" i="3" s="1"/>
  <c r="B433" i="3"/>
  <c r="M433" i="3" s="1"/>
  <c r="B434" i="3"/>
  <c r="M434" i="3" s="1"/>
  <c r="B435" i="3"/>
  <c r="W435" i="3" s="1"/>
  <c r="B436" i="3"/>
  <c r="G436" i="3" s="1"/>
  <c r="B437" i="3"/>
  <c r="C437" i="3" s="1"/>
  <c r="B438" i="3"/>
  <c r="M438" i="3" s="1"/>
  <c r="B439" i="3"/>
  <c r="M439" i="3" s="1"/>
  <c r="B440" i="3"/>
  <c r="M440" i="3" s="1"/>
  <c r="B441" i="3"/>
  <c r="W441" i="3" s="1"/>
  <c r="B442" i="3"/>
  <c r="I442" i="3" s="1"/>
  <c r="B443" i="3"/>
  <c r="M443" i="3" s="1"/>
  <c r="B444" i="3"/>
  <c r="W444" i="3" s="1"/>
  <c r="B445" i="3"/>
  <c r="M445" i="3" s="1"/>
  <c r="B446" i="3"/>
  <c r="M446" i="3" s="1"/>
  <c r="B447" i="3"/>
  <c r="W447" i="3" s="1"/>
  <c r="B448" i="3"/>
  <c r="W448" i="3" s="1"/>
  <c r="B449" i="3"/>
  <c r="M449" i="3" s="1"/>
  <c r="B450" i="3"/>
  <c r="Y450" i="3" s="1"/>
  <c r="B451" i="3"/>
  <c r="S451" i="3" s="1"/>
  <c r="B452" i="3"/>
  <c r="W452" i="3" s="1"/>
  <c r="B453" i="3"/>
  <c r="M453" i="3" s="1"/>
  <c r="B454" i="3"/>
  <c r="M454" i="3" s="1"/>
  <c r="B455" i="3"/>
  <c r="M455" i="3" s="1"/>
  <c r="B456" i="3"/>
  <c r="G456" i="3" s="1"/>
  <c r="B457" i="3"/>
  <c r="M457" i="3" s="1"/>
  <c r="B458" i="3"/>
  <c r="Q458" i="3" s="1"/>
  <c r="B459" i="3"/>
  <c r="AC459" i="3" s="1"/>
  <c r="B460" i="3"/>
  <c r="M460" i="3" s="1"/>
  <c r="B461" i="3"/>
  <c r="M461" i="3" s="1"/>
  <c r="B462" i="3"/>
  <c r="M462" i="3" s="1"/>
  <c r="B463" i="3"/>
  <c r="S463" i="3" s="1"/>
  <c r="B464" i="3"/>
  <c r="Y464" i="3" s="1"/>
  <c r="B465" i="3"/>
  <c r="M465" i="3" s="1"/>
  <c r="B466" i="3"/>
  <c r="E466" i="3" s="1"/>
  <c r="B467" i="3"/>
  <c r="E467" i="3" s="1"/>
  <c r="B468" i="3"/>
  <c r="S468" i="3" s="1"/>
  <c r="B469" i="3"/>
  <c r="U469" i="3" s="1"/>
  <c r="B470" i="3"/>
  <c r="E470" i="3" s="1"/>
  <c r="B471" i="3"/>
  <c r="U471" i="3" s="1"/>
  <c r="B472" i="3"/>
  <c r="U472" i="3" s="1"/>
  <c r="B473" i="3"/>
  <c r="E473" i="3" s="1"/>
  <c r="B474" i="3"/>
  <c r="E474" i="3" s="1"/>
  <c r="B475" i="3"/>
  <c r="U475" i="3" s="1"/>
  <c r="B476" i="3"/>
  <c r="E476" i="3" s="1"/>
  <c r="B477" i="3"/>
  <c r="E477" i="3" s="1"/>
  <c r="B478" i="3"/>
  <c r="Q478" i="3" s="1"/>
  <c r="B479" i="3"/>
  <c r="AC479" i="3" s="1"/>
  <c r="B480" i="3"/>
  <c r="Y480" i="3" s="1"/>
  <c r="B481" i="3"/>
  <c r="AC481" i="3" s="1"/>
  <c r="B482" i="3"/>
  <c r="Y482" i="3" s="1"/>
  <c r="B483" i="3"/>
  <c r="AC483" i="3" s="1"/>
  <c r="B484" i="3"/>
  <c r="Y484" i="3" s="1"/>
  <c r="B485" i="3"/>
  <c r="AC485" i="3" s="1"/>
  <c r="B486" i="3"/>
  <c r="Y486" i="3" s="1"/>
  <c r="B487" i="3"/>
  <c r="AC487" i="3" s="1"/>
  <c r="B488" i="3"/>
  <c r="Y488" i="3" s="1"/>
  <c r="B489" i="3"/>
  <c r="AC489" i="3" s="1"/>
  <c r="B490" i="3"/>
  <c r="Y490" i="3" s="1"/>
  <c r="B491" i="3"/>
  <c r="AC491" i="3" s="1"/>
  <c r="B492" i="3"/>
  <c r="Y492" i="3" s="1"/>
  <c r="B493" i="3"/>
  <c r="AC493" i="3" s="1"/>
  <c r="B494" i="3"/>
  <c r="C494" i="3" s="1"/>
  <c r="B495" i="3"/>
  <c r="C495" i="3" s="1"/>
  <c r="B496" i="3"/>
  <c r="M496" i="3" s="1"/>
  <c r="B497" i="3"/>
  <c r="M497" i="3" s="1"/>
  <c r="B498" i="3"/>
  <c r="M498" i="3" s="1"/>
  <c r="B499" i="3"/>
  <c r="S499" i="3" s="1"/>
  <c r="B500" i="3"/>
  <c r="M500" i="3" s="1"/>
  <c r="B501" i="3"/>
  <c r="M501" i="3" s="1"/>
  <c r="B502" i="3"/>
  <c r="M502" i="3" s="1"/>
  <c r="B503" i="3"/>
  <c r="M503" i="3" s="1"/>
  <c r="B504" i="3"/>
  <c r="Y504" i="3" s="1"/>
  <c r="B505" i="3"/>
  <c r="M505" i="3" s="1"/>
  <c r="B506" i="3"/>
  <c r="M506" i="3" s="1"/>
  <c r="B507" i="3"/>
  <c r="M507" i="3" s="1"/>
  <c r="B508" i="3"/>
  <c r="Y508" i="3" s="1"/>
  <c r="B509" i="3"/>
  <c r="AA509" i="3" s="1"/>
  <c r="B510" i="3"/>
  <c r="AA510" i="3" s="1"/>
  <c r="B511" i="3"/>
  <c r="W511" i="3" s="1"/>
  <c r="B512" i="3"/>
  <c r="S512" i="3" s="1"/>
  <c r="B513" i="3"/>
  <c r="Y513" i="3" s="1"/>
  <c r="B514" i="3"/>
  <c r="M514" i="3" s="1"/>
  <c r="B515" i="3"/>
  <c r="M515" i="3" s="1"/>
  <c r="B516" i="3"/>
  <c r="M516" i="3" s="1"/>
  <c r="B517" i="3"/>
  <c r="W517" i="3" s="1"/>
  <c r="B518" i="3"/>
  <c r="M518" i="3" s="1"/>
  <c r="B519" i="3"/>
  <c r="S519" i="3" s="1"/>
  <c r="B520" i="3"/>
  <c r="Y520" i="3" s="1"/>
  <c r="B521" i="3"/>
  <c r="AC521" i="3" s="1"/>
  <c r="B522" i="3"/>
  <c r="M522" i="3" s="1"/>
  <c r="B523" i="3"/>
  <c r="M523" i="3" s="1"/>
  <c r="B524" i="3"/>
  <c r="AC524" i="3" s="1"/>
  <c r="B525" i="3"/>
  <c r="W525" i="3" s="1"/>
  <c r="B526" i="3"/>
  <c r="AC526" i="3" s="1"/>
  <c r="B527" i="3"/>
  <c r="W527" i="3" s="1"/>
  <c r="B528" i="3"/>
  <c r="S528" i="3" s="1"/>
  <c r="B529" i="3"/>
  <c r="W529" i="3" s="1"/>
  <c r="B530" i="3"/>
  <c r="M530" i="3" s="1"/>
  <c r="B531" i="3"/>
  <c r="Q531" i="3" s="1"/>
  <c r="B532" i="3"/>
  <c r="G532" i="3" s="1"/>
  <c r="B533" i="3"/>
  <c r="AC533" i="3" s="1"/>
  <c r="B534" i="3"/>
  <c r="G534" i="3" s="1"/>
  <c r="B535" i="3"/>
  <c r="AC535" i="3" s="1"/>
  <c r="B536" i="3"/>
  <c r="Y536" i="3" s="1"/>
  <c r="B537" i="3"/>
  <c r="G537" i="3" s="1"/>
  <c r="B538" i="3"/>
  <c r="S538" i="3" s="1"/>
  <c r="B539" i="3"/>
  <c r="W539" i="3" s="1"/>
  <c r="B540" i="3"/>
  <c r="W540" i="3" s="1"/>
  <c r="B541" i="3"/>
  <c r="S541" i="3" s="1"/>
  <c r="B542" i="3"/>
  <c r="M542" i="3" s="1"/>
  <c r="B543" i="3"/>
  <c r="M543" i="3" s="1"/>
  <c r="B544" i="3"/>
  <c r="W544" i="3" s="1"/>
  <c r="B545" i="3"/>
  <c r="AC545" i="3" s="1"/>
  <c r="B546" i="3"/>
  <c r="M546" i="3" s="1"/>
  <c r="B547" i="3"/>
  <c r="M547" i="3" s="1"/>
  <c r="B548" i="3"/>
  <c r="M548" i="3" s="1"/>
  <c r="B549" i="3"/>
  <c r="M549" i="3" s="1"/>
  <c r="B550" i="3"/>
  <c r="W550" i="3" s="1"/>
  <c r="B551" i="3"/>
  <c r="M551" i="3" s="1"/>
  <c r="B552" i="3"/>
  <c r="S552" i="3" s="1"/>
  <c r="B553" i="3"/>
  <c r="M553" i="3" s="1"/>
  <c r="B554" i="3"/>
  <c r="S554" i="3" s="1"/>
  <c r="B555" i="3"/>
  <c r="W555" i="3" s="1"/>
  <c r="B556" i="3"/>
  <c r="AC556" i="3" s="1"/>
  <c r="B557" i="3"/>
  <c r="W557" i="3" s="1"/>
  <c r="B558" i="3"/>
  <c r="W558" i="3" s="1"/>
  <c r="B559" i="3"/>
  <c r="W559" i="3" s="1"/>
  <c r="B560" i="3"/>
  <c r="W560" i="3" s="1"/>
  <c r="B561" i="3"/>
  <c r="S561" i="3" s="1"/>
  <c r="B562" i="3"/>
  <c r="W562" i="3" s="1"/>
  <c r="B563" i="3"/>
  <c r="S563" i="3" s="1"/>
  <c r="B564" i="3"/>
  <c r="S564" i="3" s="1"/>
  <c r="B565" i="3"/>
  <c r="M565" i="3" s="1"/>
  <c r="B566" i="3"/>
  <c r="M566" i="3" s="1"/>
  <c r="B567" i="3"/>
  <c r="AA567" i="3" s="1"/>
  <c r="B568" i="3"/>
  <c r="AA568" i="3" s="1"/>
  <c r="B569" i="3"/>
  <c r="AA569" i="3" s="1"/>
  <c r="B570" i="3"/>
  <c r="S570" i="3" s="1"/>
  <c r="B571" i="3"/>
  <c r="AA571" i="3" s="1"/>
  <c r="B572" i="3"/>
  <c r="W572" i="3" s="1"/>
  <c r="B573" i="3"/>
  <c r="B574" i="3"/>
  <c r="S574" i="3" s="1"/>
  <c r="B575" i="3"/>
  <c r="W575" i="3" s="1"/>
  <c r="B576" i="3"/>
  <c r="M576" i="3" s="1"/>
  <c r="B577" i="3"/>
  <c r="W577" i="3" s="1"/>
  <c r="B578" i="3"/>
  <c r="M578" i="3" s="1"/>
  <c r="B579" i="3"/>
  <c r="M579" i="3" s="1"/>
  <c r="B580" i="3"/>
  <c r="W580" i="3" s="1"/>
  <c r="B581" i="3"/>
  <c r="W581" i="3" s="1"/>
  <c r="B582" i="3"/>
  <c r="W582" i="3" s="1"/>
  <c r="B583" i="3"/>
  <c r="AC583" i="3" s="1"/>
  <c r="B584" i="3"/>
  <c r="M584" i="3" s="1"/>
  <c r="B585" i="3"/>
  <c r="G585" i="3" s="1"/>
  <c r="B586" i="3"/>
  <c r="G586" i="3" s="1"/>
  <c r="B587" i="3"/>
  <c r="G587" i="3" s="1"/>
  <c r="B588" i="3"/>
  <c r="M588" i="3" s="1"/>
  <c r="B589" i="3"/>
  <c r="M589" i="3" s="1"/>
  <c r="B590" i="3"/>
  <c r="S590" i="3" s="1"/>
  <c r="B591" i="3"/>
  <c r="G591" i="3" s="1"/>
  <c r="B592" i="3"/>
  <c r="C592" i="3" s="1"/>
  <c r="B593" i="3"/>
  <c r="M593" i="3" s="1"/>
  <c r="B594" i="3"/>
  <c r="M594" i="3" s="1"/>
  <c r="B595" i="3"/>
  <c r="W595" i="3" s="1"/>
  <c r="B596" i="3"/>
  <c r="W596" i="3" s="1"/>
  <c r="B597" i="3"/>
  <c r="W597" i="3" s="1"/>
  <c r="B598" i="3"/>
  <c r="M598" i="3" s="1"/>
  <c r="B599" i="3"/>
  <c r="C599" i="3" s="1"/>
  <c r="B600" i="3"/>
  <c r="B601" i="3"/>
  <c r="G601" i="3" s="1"/>
  <c r="B602" i="3"/>
  <c r="B603" i="3"/>
  <c r="M603" i="3" s="1"/>
  <c r="B604" i="3"/>
  <c r="Y604" i="3" s="1"/>
  <c r="B605" i="3"/>
  <c r="M605" i="3" s="1"/>
  <c r="B606" i="3"/>
  <c r="G606" i="3" s="1"/>
  <c r="B607" i="3"/>
  <c r="M607" i="3" s="1"/>
  <c r="B608" i="3"/>
  <c r="C608" i="3" s="1"/>
  <c r="B609" i="3"/>
  <c r="Y609" i="3" s="1"/>
  <c r="B610" i="3"/>
  <c r="W610" i="3" s="1"/>
  <c r="B611" i="3"/>
  <c r="M611" i="3" s="1"/>
  <c r="B612" i="3"/>
  <c r="M612" i="3" s="1"/>
  <c r="B613" i="3"/>
  <c r="M613" i="3" s="1"/>
  <c r="B614" i="3"/>
  <c r="M614" i="3" s="1"/>
  <c r="B615" i="3"/>
  <c r="M615" i="3" s="1"/>
  <c r="B616" i="3"/>
  <c r="Q616" i="3" s="1"/>
  <c r="B617" i="3"/>
  <c r="W617" i="3" s="1"/>
  <c r="B618" i="3"/>
  <c r="G618" i="3" s="1"/>
  <c r="B619" i="3"/>
  <c r="C619" i="3" s="1"/>
  <c r="B620" i="3"/>
  <c r="M620" i="3" s="1"/>
  <c r="B621" i="3"/>
  <c r="M621" i="3" s="1"/>
  <c r="B622" i="3"/>
  <c r="M622" i="3" s="1"/>
  <c r="B623" i="3"/>
  <c r="W623" i="3" s="1"/>
  <c r="B624" i="3"/>
  <c r="I624" i="3" s="1"/>
  <c r="B625" i="3"/>
  <c r="M625" i="3" s="1"/>
  <c r="B626" i="3"/>
  <c r="W626" i="3" s="1"/>
  <c r="B627" i="3"/>
  <c r="M627" i="3" s="1"/>
  <c r="B628" i="3"/>
  <c r="W628" i="3" s="1"/>
  <c r="B629" i="3"/>
  <c r="M629" i="3" s="1"/>
  <c r="B630" i="3"/>
  <c r="W630" i="3" s="1"/>
  <c r="B631" i="3"/>
  <c r="W631" i="3" s="1"/>
  <c r="B632" i="3"/>
  <c r="M632" i="3" s="1"/>
  <c r="B633" i="3"/>
  <c r="Y633" i="3" s="1"/>
  <c r="B634" i="3"/>
  <c r="S634" i="3" s="1"/>
  <c r="B635" i="3"/>
  <c r="W635" i="3" s="1"/>
  <c r="B636" i="3"/>
  <c r="M636" i="3" s="1"/>
  <c r="B637" i="3"/>
  <c r="M637" i="3" s="1"/>
  <c r="B638" i="3"/>
  <c r="M638" i="3" s="1"/>
  <c r="B639" i="3"/>
  <c r="G639" i="3" s="1"/>
  <c r="B640" i="3"/>
  <c r="M640" i="3" s="1"/>
  <c r="B641" i="3"/>
  <c r="Q641" i="3" s="1"/>
  <c r="B642" i="3"/>
  <c r="AC642" i="3" s="1"/>
  <c r="B643" i="3"/>
  <c r="M643" i="3" s="1"/>
  <c r="B644" i="3"/>
  <c r="M644" i="3" s="1"/>
  <c r="B645" i="3"/>
  <c r="M645" i="3" s="1"/>
  <c r="B646" i="3"/>
  <c r="S646" i="3" s="1"/>
  <c r="B647" i="3"/>
  <c r="Y647" i="3" s="1"/>
  <c r="B648" i="3"/>
  <c r="M648" i="3" s="1"/>
  <c r="B649" i="3"/>
  <c r="E649" i="3" s="1"/>
  <c r="B650" i="3"/>
  <c r="E650" i="3" s="1"/>
  <c r="B651" i="3"/>
  <c r="S651" i="3" s="1"/>
  <c r="B652" i="3"/>
  <c r="U652" i="3" s="1"/>
  <c r="B653" i="3"/>
  <c r="E653" i="3" s="1"/>
  <c r="B654" i="3"/>
  <c r="U654" i="3" s="1"/>
  <c r="B655" i="3"/>
  <c r="U655" i="3" s="1"/>
  <c r="B656" i="3"/>
  <c r="E656" i="3" s="1"/>
  <c r="B657" i="3"/>
  <c r="E657" i="3" s="1"/>
  <c r="B658" i="3"/>
  <c r="U658" i="3" s="1"/>
  <c r="B659" i="3"/>
  <c r="E659" i="3" s="1"/>
  <c r="B660" i="3"/>
  <c r="E660" i="3" s="1"/>
  <c r="B661" i="3"/>
  <c r="Q661" i="3" s="1"/>
  <c r="B662" i="3"/>
  <c r="AC662" i="3" s="1"/>
  <c r="B663" i="3"/>
  <c r="Y663" i="3" s="1"/>
  <c r="B664" i="3"/>
  <c r="AC664" i="3" s="1"/>
  <c r="B665" i="3"/>
  <c r="Y665" i="3" s="1"/>
  <c r="B666" i="3"/>
  <c r="AC666" i="3" s="1"/>
  <c r="B667" i="3"/>
  <c r="Y667" i="3" s="1"/>
  <c r="B668" i="3"/>
  <c r="AC668" i="3" s="1"/>
  <c r="B669" i="3"/>
  <c r="Y669" i="3" s="1"/>
  <c r="B670" i="3"/>
  <c r="AC670" i="3" s="1"/>
  <c r="B671" i="3"/>
  <c r="Y671" i="3" s="1"/>
  <c r="B672" i="3"/>
  <c r="AC672" i="3" s="1"/>
  <c r="B673" i="3"/>
  <c r="Y673" i="3" s="1"/>
  <c r="B674" i="3"/>
  <c r="AC674" i="3" s="1"/>
  <c r="B675" i="3"/>
  <c r="AC675" i="3" s="1"/>
  <c r="B676" i="3"/>
  <c r="Y676" i="3" s="1"/>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I712" i="3" s="1"/>
  <c r="B713" i="3"/>
  <c r="I713" i="3" s="1"/>
  <c r="B714" i="3"/>
  <c r="I714" i="3" s="1"/>
  <c r="B715" i="3"/>
  <c r="I715" i="3" s="1"/>
  <c r="B716" i="3"/>
  <c r="Y716" i="3" s="1"/>
  <c r="B717" i="3"/>
  <c r="Y717" i="3" s="1"/>
  <c r="B718" i="3"/>
  <c r="Y718" i="3" s="1"/>
  <c r="B719" i="3"/>
  <c r="Y719" i="3" s="1"/>
  <c r="B720" i="3"/>
  <c r="Y720" i="3" s="1"/>
  <c r="B721" i="3"/>
  <c r="Y721" i="3" s="1"/>
  <c r="B722" i="3"/>
  <c r="Y722" i="3" s="1"/>
  <c r="B723" i="3"/>
  <c r="Y723" i="3" s="1"/>
  <c r="B724" i="3"/>
  <c r="Y724" i="3" s="1"/>
  <c r="B725" i="3"/>
  <c r="Y725" i="3" s="1"/>
  <c r="B726" i="3"/>
  <c r="M726" i="3" s="1"/>
  <c r="B727" i="3"/>
  <c r="I727" i="3" s="1"/>
  <c r="B728" i="3"/>
  <c r="Y728" i="3" s="1"/>
  <c r="B729" i="3"/>
  <c r="M729" i="3" s="1"/>
  <c r="B730" i="3"/>
  <c r="M730" i="3" s="1"/>
  <c r="B731" i="3"/>
  <c r="M731" i="3" s="1"/>
  <c r="B732" i="3"/>
  <c r="Y732" i="3" s="1"/>
  <c r="B733" i="3"/>
  <c r="O733" i="3" s="1"/>
  <c r="B734" i="3"/>
  <c r="Y734" i="3" s="1"/>
  <c r="B735" i="3"/>
  <c r="M735" i="3" s="1"/>
  <c r="B736" i="3"/>
  <c r="Y736" i="3" s="1"/>
  <c r="B737" i="3"/>
  <c r="Y737" i="3" s="1"/>
  <c r="B738" i="3"/>
  <c r="I738" i="3" s="1"/>
  <c r="B739" i="3"/>
  <c r="I739" i="3" s="1"/>
  <c r="B740" i="3"/>
  <c r="Y740" i="3" s="1"/>
  <c r="B741" i="3"/>
  <c r="Y741" i="3" s="1"/>
  <c r="B742" i="3"/>
  <c r="Y742" i="3" s="1"/>
  <c r="B743" i="3"/>
  <c r="Y743" i="3" s="1"/>
  <c r="B744" i="3"/>
  <c r="Y744" i="3" s="1"/>
  <c r="B745" i="3"/>
  <c r="Y745" i="3" s="1"/>
  <c r="B746" i="3"/>
  <c r="M746" i="3" s="1"/>
  <c r="B747" i="3"/>
  <c r="Y747" i="3" s="1"/>
  <c r="B748" i="3"/>
  <c r="Y748" i="3" s="1"/>
  <c r="B749" i="3"/>
  <c r="Y749" i="3" s="1"/>
  <c r="B750" i="3"/>
  <c r="G750" i="3" s="1"/>
  <c r="B751" i="3"/>
  <c r="Y751" i="3" s="1"/>
  <c r="B752" i="3"/>
  <c r="M752" i="3" s="1"/>
  <c r="B753" i="3"/>
  <c r="I753" i="3" s="1"/>
  <c r="B754" i="3"/>
  <c r="I754" i="3" s="1"/>
  <c r="B755" i="3"/>
  <c r="I755" i="3" s="1"/>
  <c r="B756" i="3"/>
  <c r="G756" i="3" s="1"/>
  <c r="B757" i="3"/>
  <c r="I757" i="3" s="1"/>
  <c r="B758" i="3"/>
  <c r="E758" i="3" s="1"/>
  <c r="B759" i="3"/>
  <c r="E759" i="3" s="1"/>
  <c r="B760" i="3"/>
  <c r="E760" i="3" s="1"/>
  <c r="B761" i="3"/>
  <c r="E761" i="3" s="1"/>
  <c r="B762" i="3"/>
  <c r="U762" i="3" s="1"/>
  <c r="B763" i="3"/>
  <c r="S763" i="3" s="1"/>
  <c r="B764" i="3"/>
  <c r="U764" i="3" s="1"/>
  <c r="B765" i="3"/>
  <c r="Y765" i="3" s="1"/>
  <c r="B766" i="3"/>
  <c r="AC766" i="3" s="1"/>
  <c r="B767" i="3"/>
  <c r="I767" i="3" s="1"/>
  <c r="B768" i="3"/>
  <c r="I768" i="3" s="1"/>
  <c r="B769" i="3"/>
  <c r="I769" i="3" s="1"/>
  <c r="B770" i="3"/>
  <c r="I770" i="3" s="1"/>
  <c r="B771" i="3"/>
  <c r="Y771" i="3" s="1"/>
  <c r="B772" i="3"/>
  <c r="Y772" i="3" s="1"/>
  <c r="B773" i="3"/>
  <c r="Y773" i="3" s="1"/>
  <c r="B774" i="3"/>
  <c r="Y774" i="3" s="1"/>
  <c r="B775" i="3"/>
  <c r="Y775" i="3" s="1"/>
  <c r="B776" i="3"/>
  <c r="Y776" i="3" s="1"/>
  <c r="B777" i="3"/>
  <c r="Y777" i="3" s="1"/>
  <c r="B778" i="3"/>
  <c r="Y778" i="3" s="1"/>
  <c r="B779" i="3"/>
  <c r="Y779" i="3" s="1"/>
  <c r="B780" i="3"/>
  <c r="Y780" i="3" s="1"/>
  <c r="B781" i="3"/>
  <c r="M781" i="3" s="1"/>
  <c r="B782" i="3"/>
  <c r="I782" i="3" s="1"/>
  <c r="B783" i="3"/>
  <c r="Y783" i="3" s="1"/>
  <c r="B784" i="3"/>
  <c r="M784" i="3" s="1"/>
  <c r="B785" i="3"/>
  <c r="M785" i="3" s="1"/>
  <c r="B786" i="3"/>
  <c r="M786" i="3" s="1"/>
  <c r="B787" i="3"/>
  <c r="Y787" i="3" s="1"/>
  <c r="B788" i="3"/>
  <c r="O788" i="3" s="1"/>
  <c r="B789" i="3"/>
  <c r="Y789" i="3" s="1"/>
  <c r="B790" i="3"/>
  <c r="M790" i="3" s="1"/>
  <c r="B791" i="3"/>
  <c r="Y791" i="3" s="1"/>
  <c r="B792" i="3"/>
  <c r="Y792" i="3" s="1"/>
  <c r="B793" i="3"/>
  <c r="I793" i="3" s="1"/>
  <c r="B794" i="3"/>
  <c r="I794" i="3" s="1"/>
  <c r="B795" i="3"/>
  <c r="Y795" i="3" s="1"/>
  <c r="B796" i="3"/>
  <c r="Y796" i="3" s="1"/>
  <c r="B797" i="3"/>
  <c r="Y797" i="3" s="1"/>
  <c r="B798" i="3"/>
  <c r="Y798" i="3" s="1"/>
  <c r="B799" i="3"/>
  <c r="Y799" i="3" s="1"/>
  <c r="B800" i="3"/>
  <c r="Y800" i="3" s="1"/>
  <c r="B801" i="3"/>
  <c r="Y801" i="3" s="1"/>
  <c r="B802" i="3"/>
  <c r="M802" i="3" s="1"/>
  <c r="B803" i="3"/>
  <c r="Y803" i="3" s="1"/>
  <c r="B804" i="3"/>
  <c r="Y804" i="3" s="1"/>
  <c r="B805" i="3"/>
  <c r="Y805" i="3" s="1"/>
  <c r="B806" i="3"/>
  <c r="G806" i="3" s="1"/>
  <c r="B807" i="3"/>
  <c r="Y807" i="3" s="1"/>
  <c r="B808" i="3"/>
  <c r="I808" i="3" s="1"/>
  <c r="B809" i="3"/>
  <c r="I809" i="3" s="1"/>
  <c r="B810" i="3"/>
  <c r="I810" i="3" s="1"/>
  <c r="B811" i="3"/>
  <c r="I811" i="3" s="1"/>
  <c r="B812" i="3"/>
  <c r="G812" i="3" s="1"/>
  <c r="B813" i="3"/>
  <c r="I813" i="3" s="1"/>
  <c r="B814" i="3"/>
  <c r="E814" i="3" s="1"/>
  <c r="B815" i="3"/>
  <c r="E815" i="3" s="1"/>
  <c r="B816" i="3"/>
  <c r="E816" i="3" s="1"/>
  <c r="B817" i="3"/>
  <c r="E817" i="3" s="1"/>
  <c r="B818" i="3"/>
  <c r="U818" i="3" s="1"/>
  <c r="B819" i="3"/>
  <c r="S819" i="3" s="1"/>
  <c r="B820" i="3"/>
  <c r="U820" i="3" s="1"/>
  <c r="B821" i="3"/>
  <c r="AC821" i="3" s="1"/>
  <c r="B822" i="3"/>
  <c r="Y822" i="3" s="1"/>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M890" i="3" s="1"/>
  <c r="B891" i="3"/>
  <c r="M891" i="3" s="1"/>
  <c r="B892" i="3"/>
  <c r="B893" i="3"/>
  <c r="B894" i="3"/>
  <c r="B895" i="3"/>
  <c r="M895" i="3" s="1"/>
  <c r="B896" i="3"/>
  <c r="Y896" i="3" s="1"/>
  <c r="B897" i="3"/>
  <c r="Y897" i="3" s="1"/>
  <c r="B898" i="3"/>
  <c r="Y898" i="3" s="1"/>
  <c r="B899" i="3"/>
  <c r="Y899" i="3" s="1"/>
  <c r="B900" i="3"/>
  <c r="M900" i="3" s="1"/>
  <c r="B901" i="3"/>
  <c r="M901" i="3" s="1"/>
  <c r="B902" i="3"/>
  <c r="O902" i="3" s="1"/>
  <c r="B903" i="3"/>
  <c r="Y903" i="3" s="1"/>
  <c r="B904" i="3"/>
  <c r="M904" i="3" s="1"/>
  <c r="B905" i="3"/>
  <c r="Y905" i="3" s="1"/>
  <c r="B906" i="3"/>
  <c r="Y906" i="3" s="1"/>
  <c r="B907" i="3"/>
  <c r="Y907" i="3" s="1"/>
  <c r="B908" i="3"/>
  <c r="Y908" i="3" s="1"/>
  <c r="B909" i="3"/>
  <c r="Y909" i="3" s="1"/>
  <c r="B910" i="3"/>
  <c r="M910" i="3" s="1"/>
  <c r="B911" i="3"/>
  <c r="M911" i="3" s="1"/>
  <c r="B912" i="3"/>
  <c r="M912" i="3" s="1"/>
  <c r="B913" i="3"/>
  <c r="Y913" i="3" s="1"/>
  <c r="B914" i="3"/>
  <c r="M914" i="3" s="1"/>
  <c r="B915" i="3"/>
  <c r="M915" i="3" s="1"/>
  <c r="B916" i="3"/>
  <c r="M916" i="3" s="1"/>
  <c r="B917" i="3"/>
  <c r="M917" i="3" s="1"/>
  <c r="B918" i="3"/>
  <c r="M918" i="3" s="1"/>
  <c r="B919" i="3"/>
  <c r="M919" i="3" s="1"/>
  <c r="B920" i="3"/>
  <c r="Y920" i="3" s="1"/>
  <c r="B921" i="3"/>
  <c r="Y921" i="3" s="1"/>
  <c r="B922" i="3"/>
  <c r="Y922" i="3" s="1"/>
  <c r="B923" i="3"/>
  <c r="M923" i="3" s="1"/>
  <c r="B924" i="3"/>
  <c r="M924" i="3" s="1"/>
  <c r="B925" i="3"/>
  <c r="M925" i="3" s="1"/>
  <c r="B926" i="3"/>
  <c r="Y926" i="3" s="1"/>
  <c r="B927" i="3"/>
  <c r="M927" i="3" s="1"/>
  <c r="B928" i="3"/>
  <c r="Y928" i="3" s="1"/>
  <c r="B929" i="3"/>
  <c r="Y929" i="3" s="1"/>
  <c r="B930" i="3"/>
  <c r="Y930" i="3" s="1"/>
  <c r="B931" i="3"/>
  <c r="Y931" i="3" s="1"/>
  <c r="B932" i="3"/>
  <c r="W932" i="3" s="1"/>
  <c r="B933" i="3"/>
  <c r="M933" i="3" s="1"/>
  <c r="B934" i="3"/>
  <c r="Y934" i="3" s="1"/>
  <c r="B935" i="3"/>
  <c r="M935" i="3" s="1"/>
  <c r="B936" i="3"/>
  <c r="M936" i="3" s="1"/>
  <c r="B937" i="3"/>
  <c r="M937" i="3" s="1"/>
  <c r="B938" i="3"/>
  <c r="M938" i="3" s="1"/>
  <c r="B939" i="3"/>
  <c r="Y939" i="3" s="1"/>
  <c r="B940" i="3"/>
  <c r="Y940" i="3" s="1"/>
  <c r="B941" i="3"/>
  <c r="Y941" i="3" s="1"/>
  <c r="B942" i="3"/>
  <c r="Y942" i="3" s="1"/>
  <c r="B943" i="3"/>
  <c r="Y943" i="3" s="1"/>
  <c r="B944" i="3"/>
  <c r="Y944" i="3" s="1"/>
  <c r="B945" i="3"/>
  <c r="M945" i="3" s="1"/>
  <c r="B946" i="3"/>
  <c r="M946" i="3" s="1"/>
  <c r="B947" i="3"/>
  <c r="Y947" i="3" s="1"/>
  <c r="B948" i="3"/>
  <c r="Y948" i="3" s="1"/>
  <c r="B949" i="3"/>
  <c r="Y949" i="3" s="1"/>
  <c r="B950" i="3"/>
  <c r="Y950" i="3" s="1"/>
  <c r="B951" i="3"/>
  <c r="Y951" i="3" s="1"/>
  <c r="B952" i="3"/>
  <c r="Y952" i="3" s="1"/>
  <c r="B953" i="3"/>
  <c r="Y953" i="3" s="1"/>
  <c r="B954" i="3"/>
  <c r="Y954" i="3" s="1"/>
  <c r="B955" i="3"/>
  <c r="Y955" i="3" s="1"/>
  <c r="B956" i="3"/>
  <c r="Y956" i="3" s="1"/>
  <c r="B957" i="3"/>
  <c r="Y957" i="3" s="1"/>
  <c r="B958" i="3"/>
  <c r="Y958" i="3" s="1"/>
  <c r="B959" i="3"/>
  <c r="Y959" i="3" s="1"/>
  <c r="B960" i="3"/>
  <c r="Y960" i="3" s="1"/>
  <c r="B961" i="3"/>
  <c r="Y961" i="3" s="1"/>
  <c r="B962" i="3"/>
  <c r="Y962" i="3" s="1"/>
  <c r="B963" i="3"/>
  <c r="Y963" i="3" s="1"/>
  <c r="B964" i="3"/>
  <c r="Y964" i="3" s="1"/>
  <c r="B965" i="3"/>
  <c r="Y965" i="3" s="1"/>
  <c r="B966" i="3"/>
  <c r="Y966" i="3" s="1"/>
  <c r="B967" i="3"/>
  <c r="Y967" i="3" s="1"/>
  <c r="B968" i="3"/>
  <c r="Y968" i="3" s="1"/>
  <c r="B969" i="3"/>
  <c r="Y969" i="3" s="1"/>
  <c r="B970" i="3"/>
  <c r="Y970" i="3" s="1"/>
  <c r="B971" i="3"/>
  <c r="Y971" i="3" s="1"/>
  <c r="B972" i="3"/>
  <c r="Y972" i="3" s="1"/>
  <c r="B973" i="3"/>
  <c r="Y973" i="3" s="1"/>
  <c r="B974" i="3"/>
  <c r="Y974" i="3" s="1"/>
  <c r="B975" i="3"/>
  <c r="Y975" i="3" s="1"/>
  <c r="B976" i="3"/>
  <c r="Y976" i="3" s="1"/>
  <c r="B977" i="3"/>
  <c r="Y977" i="3" s="1"/>
  <c r="B978" i="3"/>
  <c r="M978" i="3" s="1"/>
  <c r="B979" i="3"/>
  <c r="Y979" i="3" s="1"/>
  <c r="B980" i="3"/>
  <c r="Y980" i="3" s="1"/>
  <c r="B981" i="3"/>
  <c r="M981" i="3" s="1"/>
  <c r="B982" i="3"/>
  <c r="M982" i="3" s="1"/>
  <c r="B983" i="3"/>
  <c r="Y983" i="3" s="1"/>
  <c r="B984" i="3"/>
  <c r="U984" i="3" s="1"/>
  <c r="B985" i="3"/>
  <c r="U985" i="3" s="1"/>
  <c r="B986" i="3"/>
  <c r="B987" i="3"/>
  <c r="B988" i="3"/>
  <c r="M988" i="3" s="1"/>
  <c r="B989" i="3"/>
  <c r="Y989" i="3" s="1"/>
  <c r="B990" i="3"/>
  <c r="Y990" i="3" s="1"/>
  <c r="B991" i="3"/>
  <c r="Y991" i="3" s="1"/>
  <c r="B992" i="3"/>
  <c r="Y992" i="3" s="1"/>
  <c r="B993" i="3"/>
  <c r="M993" i="3" s="1"/>
  <c r="B994" i="3"/>
  <c r="M994" i="3" s="1"/>
  <c r="B995" i="3"/>
  <c r="O995" i="3" s="1"/>
  <c r="B996" i="3"/>
  <c r="Y996" i="3" s="1"/>
  <c r="B997" i="3"/>
  <c r="M997" i="3" s="1"/>
  <c r="B998" i="3"/>
  <c r="Y998" i="3" s="1"/>
  <c r="B999" i="3"/>
  <c r="Y999" i="3" s="1"/>
  <c r="B1000" i="3"/>
  <c r="Y1000" i="3" s="1"/>
  <c r="B1001" i="3"/>
  <c r="Y1001" i="3" s="1"/>
  <c r="B1002" i="3"/>
  <c r="Y1002" i="3" s="1"/>
  <c r="B1003" i="3"/>
  <c r="M1003" i="3" s="1"/>
  <c r="B1004" i="3"/>
  <c r="M1004" i="3" s="1"/>
  <c r="B1005" i="3"/>
  <c r="M1005" i="3" s="1"/>
  <c r="B1006" i="3"/>
  <c r="Y1006" i="3" s="1"/>
  <c r="B1007" i="3"/>
  <c r="M1007" i="3" s="1"/>
  <c r="B1008" i="3"/>
  <c r="M1008" i="3" s="1"/>
  <c r="B1009" i="3"/>
  <c r="M1009" i="3" s="1"/>
  <c r="B1010" i="3"/>
  <c r="M1010" i="3" s="1"/>
  <c r="B1011" i="3"/>
  <c r="M1011" i="3" s="1"/>
  <c r="B1012" i="3"/>
  <c r="AA1012" i="3" s="1"/>
  <c r="B1013" i="3"/>
  <c r="Y1013" i="3" s="1"/>
  <c r="B1014" i="3"/>
  <c r="Y1014" i="3" s="1"/>
  <c r="B1015" i="3"/>
  <c r="Y1015" i="3" s="1"/>
  <c r="B1016" i="3"/>
  <c r="M1016" i="3" s="1"/>
  <c r="B1017" i="3"/>
  <c r="M1017" i="3" s="1"/>
  <c r="B1018" i="3"/>
  <c r="Y1018" i="3" s="1"/>
  <c r="B1019" i="3"/>
  <c r="M1019" i="3" s="1"/>
  <c r="B1020" i="3"/>
  <c r="Y1020" i="3" s="1"/>
  <c r="B1021" i="3"/>
  <c r="Y1021" i="3" s="1"/>
  <c r="B1022" i="3"/>
  <c r="Y1022" i="3" s="1"/>
  <c r="B1023" i="3"/>
  <c r="Y1023" i="3" s="1"/>
  <c r="B1024" i="3"/>
  <c r="M1024" i="3" s="1"/>
  <c r="B1025" i="3"/>
  <c r="Y1025" i="3" s="1"/>
  <c r="B1026" i="3"/>
  <c r="AA1026" i="3" s="1"/>
  <c r="B1027" i="3"/>
  <c r="AA1027" i="3" s="1"/>
  <c r="B1028" i="3"/>
  <c r="M1028" i="3" s="1"/>
  <c r="B1029" i="3"/>
  <c r="M1029" i="3" s="1"/>
  <c r="B1030" i="3"/>
  <c r="Y1030" i="3" s="1"/>
  <c r="B1031" i="3"/>
  <c r="Y1031" i="3" s="1"/>
  <c r="B1032" i="3"/>
  <c r="Y1032" i="3" s="1"/>
  <c r="B1033" i="3"/>
  <c r="Y1033" i="3" s="1"/>
  <c r="B1034" i="3"/>
  <c r="Y1034" i="3" s="1"/>
  <c r="B1035" i="3"/>
  <c r="Y1035" i="3" s="1"/>
  <c r="B1036" i="3"/>
  <c r="M1036" i="3" s="1"/>
  <c r="B1037" i="3"/>
  <c r="M1037" i="3" s="1"/>
  <c r="B1038" i="3"/>
  <c r="Y1038" i="3" s="1"/>
  <c r="B1039" i="3"/>
  <c r="Y1039" i="3" s="1"/>
  <c r="B1040" i="3"/>
  <c r="Y1040" i="3" s="1"/>
  <c r="B1041" i="3"/>
  <c r="Y1041" i="3" s="1"/>
  <c r="B1042" i="3"/>
  <c r="Y1042" i="3" s="1"/>
  <c r="B1043" i="3"/>
  <c r="Y1043" i="3" s="1"/>
  <c r="B1044" i="3"/>
  <c r="Y1044" i="3" s="1"/>
  <c r="B1045" i="3"/>
  <c r="Y1045" i="3" s="1"/>
  <c r="B1046" i="3"/>
  <c r="Y1046" i="3" s="1"/>
  <c r="B1047" i="3"/>
  <c r="Y1047" i="3" s="1"/>
  <c r="B1048" i="3"/>
  <c r="Y1048" i="3" s="1"/>
  <c r="B1049" i="3"/>
  <c r="Y1049" i="3" s="1"/>
  <c r="B1050" i="3"/>
  <c r="Y1050" i="3" s="1"/>
  <c r="B1051" i="3"/>
  <c r="Y1051" i="3" s="1"/>
  <c r="B1052" i="3"/>
  <c r="Y1052" i="3" s="1"/>
  <c r="B1053" i="3"/>
  <c r="Y1053" i="3" s="1"/>
  <c r="B1054" i="3"/>
  <c r="Y1054" i="3" s="1"/>
  <c r="B1055" i="3"/>
  <c r="Y1055" i="3" s="1"/>
  <c r="B1056" i="3"/>
  <c r="Y1056" i="3" s="1"/>
  <c r="B1057" i="3"/>
  <c r="Y1057" i="3" s="1"/>
  <c r="B1058" i="3"/>
  <c r="Y1058" i="3" s="1"/>
  <c r="B1059" i="3"/>
  <c r="Y1059" i="3" s="1"/>
  <c r="B1060" i="3"/>
  <c r="Y1060" i="3" s="1"/>
  <c r="B1061" i="3"/>
  <c r="Y1061" i="3" s="1"/>
  <c r="B1062" i="3"/>
  <c r="Y1062" i="3" s="1"/>
  <c r="B1063" i="3"/>
  <c r="Y1063" i="3" s="1"/>
  <c r="B1064" i="3"/>
  <c r="Y1064" i="3" s="1"/>
  <c r="B1065" i="3"/>
  <c r="Y1065" i="3" s="1"/>
  <c r="B1066" i="3"/>
  <c r="Y1066" i="3" s="1"/>
  <c r="B1067" i="3"/>
  <c r="Y1067" i="3" s="1"/>
  <c r="B1068" i="3"/>
  <c r="Y1068" i="3" s="1"/>
  <c r="B1069" i="3"/>
  <c r="M1069" i="3" s="1"/>
  <c r="B1070" i="3"/>
  <c r="Y1070" i="3" s="1"/>
  <c r="B1071" i="3"/>
  <c r="Y1071" i="3" s="1"/>
  <c r="B1072" i="3"/>
  <c r="M1072" i="3" s="1"/>
  <c r="B1073" i="3"/>
  <c r="M1073" i="3" s="1"/>
  <c r="B1074" i="3"/>
  <c r="Y1074" i="3" s="1"/>
  <c r="B1075" i="3"/>
  <c r="U1075" i="3" s="1"/>
  <c r="B1076" i="3"/>
  <c r="U1076" i="3" s="1"/>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M1143" i="3" s="1"/>
  <c r="B1144" i="3"/>
  <c r="AA1144" i="3" s="1"/>
  <c r="B1145" i="3"/>
  <c r="B1146" i="3"/>
  <c r="B1147" i="3"/>
  <c r="B1148" i="3"/>
  <c r="B1149" i="3"/>
  <c r="B1150" i="3"/>
  <c r="B1151" i="3"/>
  <c r="B1152" i="3"/>
  <c r="B1153" i="3"/>
  <c r="S1153" i="3" s="1"/>
  <c r="B1154" i="3"/>
  <c r="Y1154" i="3" s="1"/>
  <c r="B1155" i="3"/>
  <c r="U1155" i="3" s="1"/>
  <c r="B1156" i="3"/>
  <c r="U1156" i="3" s="1"/>
  <c r="B1157" i="3"/>
  <c r="E1157" i="3" s="1"/>
  <c r="B1158" i="3"/>
  <c r="U1158" i="3" s="1"/>
  <c r="B1159" i="3"/>
  <c r="M1159" i="3" s="1"/>
  <c r="B1160" i="3"/>
  <c r="S1160" i="3" s="1"/>
  <c r="B1161" i="3"/>
  <c r="Y1161" i="3" s="1"/>
  <c r="B1162" i="3"/>
  <c r="U1162" i="3" s="1"/>
  <c r="B1163" i="3"/>
  <c r="U1163" i="3" s="1"/>
  <c r="B1164" i="3"/>
  <c r="E1164" i="3" s="1"/>
  <c r="B1165" i="3"/>
  <c r="U1165" i="3" s="1"/>
  <c r="B1166" i="3"/>
  <c r="AA1166" i="3" s="1"/>
  <c r="B1167" i="3"/>
  <c r="B1168" i="3"/>
  <c r="B1169" i="3"/>
  <c r="B1170" i="3"/>
  <c r="B1171" i="3"/>
  <c r="B1172" i="3"/>
  <c r="B1173" i="3"/>
  <c r="B1174" i="3"/>
  <c r="B1175" i="3"/>
  <c r="M1175" i="3" s="1"/>
  <c r="B1176" i="3"/>
  <c r="AA1176" i="3" s="1"/>
  <c r="AD293" i="3" l="1"/>
  <c r="G442" i="3"/>
  <c r="G343" i="3"/>
  <c r="O67" i="3"/>
  <c r="Q75" i="3"/>
  <c r="Y890" i="3"/>
  <c r="Y324" i="3"/>
  <c r="G408" i="3"/>
  <c r="Q902" i="3"/>
  <c r="Q733" i="3"/>
  <c r="G367" i="3"/>
  <c r="G344" i="3"/>
  <c r="Q66" i="3"/>
  <c r="G735" i="3"/>
  <c r="G351" i="3"/>
  <c r="M721" i="3"/>
  <c r="O68" i="3"/>
  <c r="M776" i="3"/>
  <c r="Y503" i="3"/>
  <c r="G624" i="3"/>
  <c r="Y891" i="3"/>
  <c r="G790" i="3"/>
  <c r="G523" i="3"/>
  <c r="G546" i="3"/>
  <c r="G530" i="3"/>
  <c r="G522" i="3"/>
  <c r="Q995" i="3"/>
  <c r="Q178" i="3"/>
  <c r="Q788" i="3"/>
  <c r="AD2" i="3"/>
  <c r="AD4" i="3"/>
  <c r="M116" i="3"/>
  <c r="AA116" i="3"/>
  <c r="AD28" i="3"/>
  <c r="AA331" i="3"/>
  <c r="AA936" i="3"/>
  <c r="AA390" i="3"/>
  <c r="AA330" i="3"/>
  <c r="AA1175" i="3"/>
  <c r="AA1159" i="3"/>
  <c r="AA1143" i="3"/>
  <c r="AA935" i="3"/>
  <c r="AA919" i="3"/>
  <c r="AA389" i="3"/>
  <c r="AA392" i="3"/>
  <c r="AA388" i="3"/>
  <c r="AD115" i="3"/>
  <c r="AD319" i="3"/>
  <c r="AD467" i="3"/>
  <c r="AD595" i="3"/>
  <c r="AD691" i="3"/>
  <c r="AD778" i="3"/>
  <c r="AD843" i="3"/>
  <c r="AD886" i="3"/>
  <c r="AD929" i="3"/>
  <c r="AD971" i="3"/>
  <c r="AD1014" i="3"/>
  <c r="AD1057" i="3"/>
  <c r="AD1099" i="3"/>
  <c r="AD1142" i="3"/>
  <c r="AD117" i="3"/>
  <c r="AD320" i="3"/>
  <c r="AD468" i="3"/>
  <c r="AD596" i="3"/>
  <c r="AD694" i="3"/>
  <c r="AD779" i="3"/>
  <c r="AD845" i="3"/>
  <c r="AD887" i="3"/>
  <c r="AD930" i="3"/>
  <c r="AD973" i="3"/>
  <c r="AD1015" i="3"/>
  <c r="AD1058" i="3"/>
  <c r="AD1101" i="3"/>
  <c r="AD1143" i="3"/>
  <c r="AD229" i="3"/>
  <c r="AD531" i="3"/>
  <c r="AD734" i="3"/>
  <c r="AD865" i="3"/>
  <c r="AD950" i="3"/>
  <c r="AD1035" i="3"/>
  <c r="AD1121" i="3"/>
  <c r="AD231" i="3"/>
  <c r="AD532" i="3"/>
  <c r="AD738" i="3"/>
  <c r="AD866" i="3"/>
  <c r="AD951" i="3"/>
  <c r="AD1037" i="3"/>
  <c r="AD1122" i="3"/>
  <c r="AD404" i="3"/>
  <c r="AD819" i="3"/>
  <c r="AD993" i="3"/>
  <c r="AD1163" i="3"/>
  <c r="AD405" i="3"/>
  <c r="AD822" i="3"/>
  <c r="AD994" i="3"/>
  <c r="AD1165" i="3"/>
  <c r="AD650" i="3"/>
  <c r="AD907" i="3"/>
  <c r="AD1078" i="3"/>
  <c r="AD651" i="3"/>
  <c r="AD909" i="3"/>
  <c r="AD1079" i="3"/>
  <c r="AD5" i="3"/>
  <c r="AD9" i="3"/>
  <c r="AD13" i="3"/>
  <c r="AD17" i="3"/>
  <c r="AD21" i="3"/>
  <c r="AD25" i="3"/>
  <c r="AD29" i="3"/>
  <c r="AD33" i="3"/>
  <c r="AD37" i="3"/>
  <c r="AD41" i="3"/>
  <c r="AD45" i="3"/>
  <c r="AD49" i="3"/>
  <c r="AD53" i="3"/>
  <c r="AD57" i="3"/>
  <c r="AD61" i="3"/>
  <c r="AD65" i="3"/>
  <c r="AD69" i="3"/>
  <c r="AD6" i="3"/>
  <c r="AD10" i="3"/>
  <c r="AD14" i="3"/>
  <c r="AD18" i="3"/>
  <c r="AD22" i="3"/>
  <c r="AD26" i="3"/>
  <c r="AD30" i="3"/>
  <c r="AD34" i="3"/>
  <c r="AD38" i="3"/>
  <c r="AD42" i="3"/>
  <c r="AD46" i="3"/>
  <c r="AD50" i="3"/>
  <c r="AD54" i="3"/>
  <c r="AD58" i="3"/>
  <c r="AD62" i="3"/>
  <c r="AD66" i="3"/>
  <c r="AD70" i="3"/>
  <c r="AD74" i="3"/>
  <c r="AD78" i="3"/>
  <c r="AD82" i="3"/>
  <c r="AD86" i="3"/>
  <c r="AD90" i="3"/>
  <c r="AD94" i="3"/>
  <c r="AD98" i="3"/>
  <c r="AD102" i="3"/>
  <c r="AD106" i="3"/>
  <c r="AD110" i="3"/>
  <c r="AD114" i="3"/>
  <c r="AD118" i="3"/>
  <c r="AD122" i="3"/>
  <c r="AD126" i="3"/>
  <c r="AD130" i="3"/>
  <c r="AD134" i="3"/>
  <c r="AD138" i="3"/>
  <c r="AD142" i="3"/>
  <c r="AD146" i="3"/>
  <c r="AD150" i="3"/>
  <c r="AD154" i="3"/>
  <c r="AD158" i="3"/>
  <c r="AD162" i="3"/>
  <c r="AD166" i="3"/>
  <c r="AD170" i="3"/>
  <c r="AD174" i="3"/>
  <c r="AD178" i="3"/>
  <c r="AD182" i="3"/>
  <c r="AD186" i="3"/>
  <c r="AD190" i="3"/>
  <c r="AD194" i="3"/>
  <c r="AD198" i="3"/>
  <c r="AD202" i="3"/>
  <c r="AD206" i="3"/>
  <c r="AD210" i="3"/>
  <c r="AD214" i="3"/>
  <c r="AD218" i="3"/>
  <c r="AD222" i="3"/>
  <c r="AD226" i="3"/>
  <c r="AD230" i="3"/>
  <c r="AD234" i="3"/>
  <c r="AD238" i="3"/>
  <c r="AD242" i="3"/>
  <c r="AD3" i="3"/>
  <c r="AD7" i="3"/>
  <c r="AD11" i="3"/>
  <c r="AD15" i="3"/>
  <c r="AD19" i="3"/>
  <c r="AD23" i="3"/>
  <c r="AD27" i="3"/>
  <c r="AD31" i="3"/>
  <c r="AD20" i="3"/>
  <c r="AD35" i="3"/>
  <c r="AD43" i="3"/>
  <c r="AD51" i="3"/>
  <c r="AD59" i="3"/>
  <c r="AD67" i="3"/>
  <c r="AD73" i="3"/>
  <c r="AD79" i="3"/>
  <c r="AD84" i="3"/>
  <c r="AD89" i="3"/>
  <c r="AD95" i="3"/>
  <c r="AD100" i="3"/>
  <c r="AD105" i="3"/>
  <c r="AD111" i="3"/>
  <c r="AD116" i="3"/>
  <c r="AD121" i="3"/>
  <c r="AD127" i="3"/>
  <c r="AD132" i="3"/>
  <c r="AD137" i="3"/>
  <c r="AD143" i="3"/>
  <c r="AD148" i="3"/>
  <c r="AD153" i="3"/>
  <c r="AD159" i="3"/>
  <c r="AD164" i="3"/>
  <c r="AD169" i="3"/>
  <c r="AD175" i="3"/>
  <c r="AD180" i="3"/>
  <c r="AD185" i="3"/>
  <c r="AD191" i="3"/>
  <c r="AD196" i="3"/>
  <c r="AD201" i="3"/>
  <c r="AD207" i="3"/>
  <c r="AD212" i="3"/>
  <c r="AD217" i="3"/>
  <c r="AD223" i="3"/>
  <c r="AD228" i="3"/>
  <c r="AD233" i="3"/>
  <c r="AD239" i="3"/>
  <c r="AD244" i="3"/>
  <c r="AD248" i="3"/>
  <c r="AD252" i="3"/>
  <c r="AD256" i="3"/>
  <c r="AD260" i="3"/>
  <c r="AD264" i="3"/>
  <c r="AD268" i="3"/>
  <c r="AD272" i="3"/>
  <c r="AD276" i="3"/>
  <c r="AD280" i="3"/>
  <c r="AD284" i="3"/>
  <c r="AD288" i="3"/>
  <c r="AD292" i="3"/>
  <c r="AD297" i="3"/>
  <c r="AD301" i="3"/>
  <c r="AD305" i="3"/>
  <c r="AD309" i="3"/>
  <c r="AD313" i="3"/>
  <c r="AD317" i="3"/>
  <c r="AD321" i="3"/>
  <c r="AD325" i="3"/>
  <c r="AD329" i="3"/>
  <c r="AD333" i="3"/>
  <c r="AD337" i="3"/>
  <c r="AD341" i="3"/>
  <c r="AD345" i="3"/>
  <c r="AD349" i="3"/>
  <c r="AD353" i="3"/>
  <c r="AD357" i="3"/>
  <c r="AD361" i="3"/>
  <c r="AD365" i="3"/>
  <c r="AD369" i="3"/>
  <c r="AD373" i="3"/>
  <c r="AD377" i="3"/>
  <c r="AD381" i="3"/>
  <c r="AD385" i="3"/>
  <c r="AD389" i="3"/>
  <c r="AD393" i="3"/>
  <c r="AD397" i="3"/>
  <c r="AD401" i="3"/>
  <c r="AD16" i="3"/>
  <c r="AD36" i="3"/>
  <c r="AD47" i="3"/>
  <c r="AD56" i="3"/>
  <c r="AD68" i="3"/>
  <c r="AD76" i="3"/>
  <c r="AD83" i="3"/>
  <c r="AD91" i="3"/>
  <c r="AD97" i="3"/>
  <c r="AD104" i="3"/>
  <c r="AD112" i="3"/>
  <c r="AD119" i="3"/>
  <c r="AD125" i="3"/>
  <c r="AD133" i="3"/>
  <c r="AD140" i="3"/>
  <c r="AD147" i="3"/>
  <c r="AD155" i="3"/>
  <c r="AD161" i="3"/>
  <c r="AD168" i="3"/>
  <c r="AD176" i="3"/>
  <c r="AD183" i="3"/>
  <c r="AD189" i="3"/>
  <c r="AD197" i="3"/>
  <c r="AD204" i="3"/>
  <c r="AD211" i="3"/>
  <c r="AD219" i="3"/>
  <c r="AD225" i="3"/>
  <c r="AD232" i="3"/>
  <c r="AD240" i="3"/>
  <c r="AD246" i="3"/>
  <c r="AD251" i="3"/>
  <c r="AD257" i="3"/>
  <c r="AD262" i="3"/>
  <c r="AD267" i="3"/>
  <c r="AD273" i="3"/>
  <c r="AD278" i="3"/>
  <c r="AD283" i="3"/>
  <c r="AD289" i="3"/>
  <c r="AD295" i="3"/>
  <c r="AD300" i="3"/>
  <c r="AD306" i="3"/>
  <c r="AD311" i="3"/>
  <c r="AD316" i="3"/>
  <c r="AD322" i="3"/>
  <c r="AD327" i="3"/>
  <c r="AD332" i="3"/>
  <c r="AD338" i="3"/>
  <c r="AD343" i="3"/>
  <c r="AD348" i="3"/>
  <c r="AD354" i="3"/>
  <c r="AD359" i="3"/>
  <c r="AD364" i="3"/>
  <c r="AD370" i="3"/>
  <c r="AD375" i="3"/>
  <c r="AD380" i="3"/>
  <c r="AD386" i="3"/>
  <c r="AD391" i="3"/>
  <c r="AD396" i="3"/>
  <c r="AD402" i="3"/>
  <c r="AD406" i="3"/>
  <c r="AD410" i="3"/>
  <c r="AD414" i="3"/>
  <c r="AD418" i="3"/>
  <c r="AD421" i="3"/>
  <c r="AD425" i="3"/>
  <c r="AD429" i="3"/>
  <c r="AD433" i="3"/>
  <c r="AD437" i="3"/>
  <c r="AD441" i="3"/>
  <c r="AD445" i="3"/>
  <c r="AD449" i="3"/>
  <c r="AD453" i="3"/>
  <c r="AD457" i="3"/>
  <c r="AD461" i="3"/>
  <c r="AD465" i="3"/>
  <c r="AD469" i="3"/>
  <c r="AD473" i="3"/>
  <c r="AD477" i="3"/>
  <c r="AD481" i="3"/>
  <c r="AD485" i="3"/>
  <c r="AD489" i="3"/>
  <c r="AD493" i="3"/>
  <c r="AD497" i="3"/>
  <c r="AD501" i="3"/>
  <c r="AD505" i="3"/>
  <c r="AD509" i="3"/>
  <c r="AD513" i="3"/>
  <c r="AD517" i="3"/>
  <c r="AD521" i="3"/>
  <c r="AD525" i="3"/>
  <c r="AD529" i="3"/>
  <c r="AD533" i="3"/>
  <c r="AD537" i="3"/>
  <c r="AD541" i="3"/>
  <c r="AD545" i="3"/>
  <c r="AD549" i="3"/>
  <c r="AD553" i="3"/>
  <c r="AD557" i="3"/>
  <c r="AD561" i="3"/>
  <c r="AD565" i="3"/>
  <c r="AD569" i="3"/>
  <c r="AD573" i="3"/>
  <c r="AD577" i="3"/>
  <c r="AD581" i="3"/>
  <c r="AD585" i="3"/>
  <c r="AD589" i="3"/>
  <c r="AD593" i="3"/>
  <c r="AD597" i="3"/>
  <c r="AD600" i="3"/>
  <c r="AD604" i="3"/>
  <c r="AD608" i="3"/>
  <c r="AD612" i="3"/>
  <c r="AD616" i="3"/>
  <c r="AD620" i="3"/>
  <c r="AD624" i="3"/>
  <c r="AD628" i="3"/>
  <c r="AD632" i="3"/>
  <c r="AD636" i="3"/>
  <c r="AD640" i="3"/>
  <c r="AD644" i="3"/>
  <c r="AD648" i="3"/>
  <c r="AD652" i="3"/>
  <c r="AD656" i="3"/>
  <c r="AD660" i="3"/>
  <c r="AD664" i="3"/>
  <c r="AD668" i="3"/>
  <c r="AD672" i="3"/>
  <c r="AD676" i="3"/>
  <c r="AD680" i="3"/>
  <c r="AD684" i="3"/>
  <c r="AD688" i="3"/>
  <c r="AD692" i="3"/>
  <c r="AD696" i="3"/>
  <c r="AD700" i="3"/>
  <c r="AD704" i="3"/>
  <c r="AD708" i="3"/>
  <c r="AD712" i="3"/>
  <c r="AD716" i="3"/>
  <c r="AD720" i="3"/>
  <c r="AD724" i="3"/>
  <c r="AD728" i="3"/>
  <c r="AD732" i="3"/>
  <c r="AD736" i="3"/>
  <c r="AD740" i="3"/>
  <c r="AD744" i="3"/>
  <c r="AD748" i="3"/>
  <c r="AD752" i="3"/>
  <c r="AD756" i="3"/>
  <c r="AD760" i="3"/>
  <c r="AD764" i="3"/>
  <c r="AD768" i="3"/>
  <c r="AD772" i="3"/>
  <c r="AD776" i="3"/>
  <c r="AD780" i="3"/>
  <c r="AD784" i="3"/>
  <c r="AD788" i="3"/>
  <c r="AD792" i="3"/>
  <c r="AD796" i="3"/>
  <c r="AD800" i="3"/>
  <c r="AD804" i="3"/>
  <c r="AD808" i="3"/>
  <c r="AD812" i="3"/>
  <c r="AD816" i="3"/>
  <c r="AD820" i="3"/>
  <c r="AD824" i="3"/>
  <c r="AD24" i="3"/>
  <c r="AD39" i="3"/>
  <c r="AD48" i="3"/>
  <c r="AD60" i="3"/>
  <c r="AD71" i="3"/>
  <c r="AD77" i="3"/>
  <c r="AD85" i="3"/>
  <c r="AD92" i="3"/>
  <c r="AD99" i="3"/>
  <c r="AD107" i="3"/>
  <c r="AD113" i="3"/>
  <c r="AD120" i="3"/>
  <c r="AD128" i="3"/>
  <c r="AD135" i="3"/>
  <c r="AD141" i="3"/>
  <c r="AD149" i="3"/>
  <c r="AD156" i="3"/>
  <c r="AD163" i="3"/>
  <c r="AD171" i="3"/>
  <c r="AD177" i="3"/>
  <c r="AD184" i="3"/>
  <c r="AD192" i="3"/>
  <c r="AD199" i="3"/>
  <c r="AD205" i="3"/>
  <c r="AD213" i="3"/>
  <c r="AD220" i="3"/>
  <c r="AD227" i="3"/>
  <c r="AD235" i="3"/>
  <c r="AD241" i="3"/>
  <c r="AD247" i="3"/>
  <c r="AD253" i="3"/>
  <c r="AD258" i="3"/>
  <c r="AD263" i="3"/>
  <c r="AD269" i="3"/>
  <c r="AD274" i="3"/>
  <c r="AD279" i="3"/>
  <c r="AD285" i="3"/>
  <c r="AD290" i="3"/>
  <c r="AD296" i="3"/>
  <c r="AD302" i="3"/>
  <c r="AD307" i="3"/>
  <c r="AD312" i="3"/>
  <c r="AD318" i="3"/>
  <c r="AD323" i="3"/>
  <c r="AD328" i="3"/>
  <c r="AD334" i="3"/>
  <c r="AD339" i="3"/>
  <c r="AD344" i="3"/>
  <c r="AD350" i="3"/>
  <c r="AD355" i="3"/>
  <c r="AD360" i="3"/>
  <c r="AD366" i="3"/>
  <c r="AD371" i="3"/>
  <c r="AD376" i="3"/>
  <c r="AD382" i="3"/>
  <c r="AD387" i="3"/>
  <c r="AD392" i="3"/>
  <c r="AD398" i="3"/>
  <c r="AD403" i="3"/>
  <c r="AD407" i="3"/>
  <c r="AD411" i="3"/>
  <c r="AD415" i="3"/>
  <c r="AD422" i="3"/>
  <c r="AD426" i="3"/>
  <c r="AD430" i="3"/>
  <c r="AD434" i="3"/>
  <c r="AD438" i="3"/>
  <c r="AD442" i="3"/>
  <c r="AD446" i="3"/>
  <c r="AD450" i="3"/>
  <c r="AD454" i="3"/>
  <c r="AD458" i="3"/>
  <c r="AD462" i="3"/>
  <c r="AD466" i="3"/>
  <c r="AD470" i="3"/>
  <c r="AD474" i="3"/>
  <c r="AD478" i="3"/>
  <c r="AD482" i="3"/>
  <c r="AD486" i="3"/>
  <c r="AD490" i="3"/>
  <c r="AD494" i="3"/>
  <c r="AD498" i="3"/>
  <c r="AD502" i="3"/>
  <c r="AD506" i="3"/>
  <c r="AD510" i="3"/>
  <c r="AD514" i="3"/>
  <c r="AD518" i="3"/>
  <c r="AD522" i="3"/>
  <c r="AD526" i="3"/>
  <c r="AD530" i="3"/>
  <c r="AD534" i="3"/>
  <c r="AD538" i="3"/>
  <c r="AD542" i="3"/>
  <c r="AD546" i="3"/>
  <c r="AD550" i="3"/>
  <c r="AD554" i="3"/>
  <c r="AD558" i="3"/>
  <c r="AD562" i="3"/>
  <c r="AD566" i="3"/>
  <c r="AD570" i="3"/>
  <c r="AD574" i="3"/>
  <c r="AD578" i="3"/>
  <c r="AD582" i="3"/>
  <c r="AD586" i="3"/>
  <c r="AD590" i="3"/>
  <c r="AD594" i="3"/>
  <c r="AD598" i="3"/>
  <c r="AD601" i="3"/>
  <c r="AD605" i="3"/>
  <c r="AD609" i="3"/>
  <c r="AD613" i="3"/>
  <c r="AD617" i="3"/>
  <c r="AD621" i="3"/>
  <c r="AD625" i="3"/>
  <c r="AD629" i="3"/>
  <c r="AD633" i="3"/>
  <c r="AD637" i="3"/>
  <c r="AD641" i="3"/>
  <c r="AD645" i="3"/>
  <c r="AD649" i="3"/>
  <c r="AD653" i="3"/>
  <c r="AD657" i="3"/>
  <c r="AD661" i="3"/>
  <c r="AD665" i="3"/>
  <c r="AD669" i="3"/>
  <c r="AD673" i="3"/>
  <c r="AD677" i="3"/>
  <c r="AD681" i="3"/>
  <c r="AD685" i="3"/>
  <c r="AD689" i="3"/>
  <c r="AD693" i="3"/>
  <c r="AD697" i="3"/>
  <c r="AD701" i="3"/>
  <c r="AD705" i="3"/>
  <c r="AD709" i="3"/>
  <c r="AD713" i="3"/>
  <c r="AD717" i="3"/>
  <c r="AD721" i="3"/>
  <c r="AD725" i="3"/>
  <c r="AD729" i="3"/>
  <c r="AD733" i="3"/>
  <c r="AD737" i="3"/>
  <c r="AD741" i="3"/>
  <c r="AD745" i="3"/>
  <c r="AD749" i="3"/>
  <c r="AD753" i="3"/>
  <c r="AD757" i="3"/>
  <c r="AD761" i="3"/>
  <c r="AD765" i="3"/>
  <c r="AD769" i="3"/>
  <c r="AD773" i="3"/>
  <c r="AD777" i="3"/>
  <c r="AD781" i="3"/>
  <c r="AD785" i="3"/>
  <c r="AD789" i="3"/>
  <c r="AD793" i="3"/>
  <c r="AD797" i="3"/>
  <c r="AD801" i="3"/>
  <c r="AD805" i="3"/>
  <c r="AD809" i="3"/>
  <c r="AD813" i="3"/>
  <c r="AD817" i="3"/>
  <c r="AD821" i="3"/>
  <c r="AD8" i="3"/>
  <c r="AD40" i="3"/>
  <c r="AD63" i="3"/>
  <c r="AD80" i="3"/>
  <c r="AD93" i="3"/>
  <c r="AD108" i="3"/>
  <c r="AD123" i="3"/>
  <c r="AD136" i="3"/>
  <c r="AD151" i="3"/>
  <c r="AD165" i="3"/>
  <c r="AD179" i="3"/>
  <c r="AD193" i="3"/>
  <c r="AD208" i="3"/>
  <c r="AD221" i="3"/>
  <c r="AD236" i="3"/>
  <c r="AD249" i="3"/>
  <c r="AD259" i="3"/>
  <c r="AD270" i="3"/>
  <c r="AD281" i="3"/>
  <c r="AD291" i="3"/>
  <c r="AD303" i="3"/>
  <c r="AD314" i="3"/>
  <c r="AD324" i="3"/>
  <c r="AD335" i="3"/>
  <c r="AD346" i="3"/>
  <c r="AD356" i="3"/>
  <c r="AD367" i="3"/>
  <c r="AD378" i="3"/>
  <c r="AD388" i="3"/>
  <c r="AD399" i="3"/>
  <c r="AD408" i="3"/>
  <c r="AD416" i="3"/>
  <c r="AD423" i="3"/>
  <c r="AD431" i="3"/>
  <c r="AD439" i="3"/>
  <c r="AD447" i="3"/>
  <c r="AD455" i="3"/>
  <c r="AD463" i="3"/>
  <c r="AD471" i="3"/>
  <c r="AD479" i="3"/>
  <c r="AD487" i="3"/>
  <c r="AD495" i="3"/>
  <c r="AD503" i="3"/>
  <c r="AD511" i="3"/>
  <c r="AD519" i="3"/>
  <c r="AD527" i="3"/>
  <c r="AD535" i="3"/>
  <c r="AD543" i="3"/>
  <c r="AD551" i="3"/>
  <c r="AD559" i="3"/>
  <c r="AD567" i="3"/>
  <c r="AD575" i="3"/>
  <c r="AD583" i="3"/>
  <c r="AD591" i="3"/>
  <c r="AD599" i="3"/>
  <c r="AD606" i="3"/>
  <c r="AD614" i="3"/>
  <c r="AD622" i="3"/>
  <c r="AD630" i="3"/>
  <c r="AD12" i="3"/>
  <c r="AD44" i="3"/>
  <c r="AD64" i="3"/>
  <c r="AD81" i="3"/>
  <c r="AD96" i="3"/>
  <c r="AD109" i="3"/>
  <c r="AD124" i="3"/>
  <c r="AD139" i="3"/>
  <c r="AD152" i="3"/>
  <c r="AD167" i="3"/>
  <c r="AD181" i="3"/>
  <c r="AD195" i="3"/>
  <c r="AD209" i="3"/>
  <c r="AD224" i="3"/>
  <c r="AD237" i="3"/>
  <c r="AD250" i="3"/>
  <c r="AD261" i="3"/>
  <c r="AD271" i="3"/>
  <c r="AD282" i="3"/>
  <c r="AD294" i="3"/>
  <c r="AD304" i="3"/>
  <c r="AD315" i="3"/>
  <c r="AD326" i="3"/>
  <c r="AD336" i="3"/>
  <c r="AD347" i="3"/>
  <c r="AD358" i="3"/>
  <c r="AD368" i="3"/>
  <c r="AD379" i="3"/>
  <c r="AD390" i="3"/>
  <c r="AD400" i="3"/>
  <c r="AD409" i="3"/>
  <c r="AD417" i="3"/>
  <c r="AD424" i="3"/>
  <c r="AD432" i="3"/>
  <c r="AD440" i="3"/>
  <c r="AD448" i="3"/>
  <c r="AD456" i="3"/>
  <c r="AD464" i="3"/>
  <c r="AD472" i="3"/>
  <c r="AD480" i="3"/>
  <c r="AD488" i="3"/>
  <c r="AD496" i="3"/>
  <c r="AD504" i="3"/>
  <c r="AD512" i="3"/>
  <c r="AD520" i="3"/>
  <c r="AD528" i="3"/>
  <c r="AD536" i="3"/>
  <c r="AD544" i="3"/>
  <c r="AD552" i="3"/>
  <c r="AD560" i="3"/>
  <c r="AD568" i="3"/>
  <c r="AD576" i="3"/>
  <c r="AD584" i="3"/>
  <c r="AD592" i="3"/>
  <c r="AD607" i="3"/>
  <c r="AD615" i="3"/>
  <c r="AD623" i="3"/>
  <c r="AD631" i="3"/>
  <c r="AD639" i="3"/>
  <c r="AD647" i="3"/>
  <c r="AD655" i="3"/>
  <c r="AD663" i="3"/>
  <c r="AD671" i="3"/>
  <c r="AD679" i="3"/>
  <c r="AD687" i="3"/>
  <c r="AD695" i="3"/>
  <c r="AD703" i="3"/>
  <c r="AD711" i="3"/>
  <c r="AD719" i="3"/>
  <c r="AD727" i="3"/>
  <c r="AD735" i="3"/>
  <c r="AD743" i="3"/>
  <c r="AD751" i="3"/>
  <c r="AD759" i="3"/>
  <c r="AD767" i="3"/>
  <c r="AD775" i="3"/>
  <c r="AD783" i="3"/>
  <c r="AD791" i="3"/>
  <c r="AD799" i="3"/>
  <c r="AD807" i="3"/>
  <c r="AD815" i="3"/>
  <c r="AD823" i="3"/>
  <c r="AD828" i="3"/>
  <c r="AD832" i="3"/>
  <c r="AD836" i="3"/>
  <c r="AD840" i="3"/>
  <c r="AD844" i="3"/>
  <c r="AD848" i="3"/>
  <c r="AD852" i="3"/>
  <c r="AD856" i="3"/>
  <c r="AD860" i="3"/>
  <c r="AD864" i="3"/>
  <c r="AD868" i="3"/>
  <c r="AD872" i="3"/>
  <c r="AD876" i="3"/>
  <c r="AD880" i="3"/>
  <c r="AD884" i="3"/>
  <c r="AD888" i="3"/>
  <c r="AD892" i="3"/>
  <c r="AD896" i="3"/>
  <c r="AD900" i="3"/>
  <c r="AD904" i="3"/>
  <c r="AD908" i="3"/>
  <c r="AD912" i="3"/>
  <c r="AD916" i="3"/>
  <c r="AD920" i="3"/>
  <c r="AD924" i="3"/>
  <c r="AD928" i="3"/>
  <c r="AD932" i="3"/>
  <c r="AD936" i="3"/>
  <c r="AD940" i="3"/>
  <c r="AD944" i="3"/>
  <c r="AD948" i="3"/>
  <c r="AD952" i="3"/>
  <c r="AD956" i="3"/>
  <c r="AD960" i="3"/>
  <c r="AD964" i="3"/>
  <c r="AD968" i="3"/>
  <c r="AD972" i="3"/>
  <c r="AD976" i="3"/>
  <c r="AD980" i="3"/>
  <c r="AD984" i="3"/>
  <c r="AD988" i="3"/>
  <c r="AD992" i="3"/>
  <c r="AD996" i="3"/>
  <c r="AD1000" i="3"/>
  <c r="AD1004" i="3"/>
  <c r="AD1008" i="3"/>
  <c r="AD1012" i="3"/>
  <c r="AD1016" i="3"/>
  <c r="AD1020" i="3"/>
  <c r="AD1024" i="3"/>
  <c r="AD1028" i="3"/>
  <c r="AD1032" i="3"/>
  <c r="AD1036" i="3"/>
  <c r="AD1040" i="3"/>
  <c r="AD1044" i="3"/>
  <c r="AD1048" i="3"/>
  <c r="AD1052" i="3"/>
  <c r="AD1056" i="3"/>
  <c r="AD1060" i="3"/>
  <c r="AD1064" i="3"/>
  <c r="AD1068" i="3"/>
  <c r="AD1072" i="3"/>
  <c r="AD1076" i="3"/>
  <c r="AD1080" i="3"/>
  <c r="AD1084" i="3"/>
  <c r="AD1088" i="3"/>
  <c r="AD1092" i="3"/>
  <c r="AD1096" i="3"/>
  <c r="AD1100" i="3"/>
  <c r="AD1104" i="3"/>
  <c r="AD1108" i="3"/>
  <c r="AD1112" i="3"/>
  <c r="AD1116" i="3"/>
  <c r="AD1120" i="3"/>
  <c r="AD1124" i="3"/>
  <c r="AD1128" i="3"/>
  <c r="AD1132" i="3"/>
  <c r="AD1136" i="3"/>
  <c r="AD1140" i="3"/>
  <c r="AD1144" i="3"/>
  <c r="AD1148" i="3"/>
  <c r="AD1152" i="3"/>
  <c r="AD1156" i="3"/>
  <c r="AD1160" i="3"/>
  <c r="AD1164" i="3"/>
  <c r="AD72" i="3"/>
  <c r="AD101" i="3"/>
  <c r="AD129" i="3"/>
  <c r="AD157" i="3"/>
  <c r="AD187" i="3"/>
  <c r="AD215" i="3"/>
  <c r="AD243" i="3"/>
  <c r="AD265" i="3"/>
  <c r="AD286" i="3"/>
  <c r="AD308" i="3"/>
  <c r="AD330" i="3"/>
  <c r="AD351" i="3"/>
  <c r="AD372" i="3"/>
  <c r="AD394" i="3"/>
  <c r="AD412" i="3"/>
  <c r="AD427" i="3"/>
  <c r="AD443" i="3"/>
  <c r="AD459" i="3"/>
  <c r="AD475" i="3"/>
  <c r="AD491" i="3"/>
  <c r="AD507" i="3"/>
  <c r="AD523" i="3"/>
  <c r="AD539" i="3"/>
  <c r="AD555" i="3"/>
  <c r="AD571" i="3"/>
  <c r="AD587" i="3"/>
  <c r="AD602" i="3"/>
  <c r="AD618" i="3"/>
  <c r="AD634" i="3"/>
  <c r="AD643" i="3"/>
  <c r="AD654" i="3"/>
  <c r="AD666" i="3"/>
  <c r="AD675" i="3"/>
  <c r="AD686" i="3"/>
  <c r="AD698" i="3"/>
  <c r="AD707" i="3"/>
  <c r="AD718" i="3"/>
  <c r="AD730" i="3"/>
  <c r="AD739" i="3"/>
  <c r="AD750" i="3"/>
  <c r="AD762" i="3"/>
  <c r="AD771" i="3"/>
  <c r="AD782" i="3"/>
  <c r="AD794" i="3"/>
  <c r="AD803" i="3"/>
  <c r="AD814" i="3"/>
  <c r="AD825" i="3"/>
  <c r="AD830" i="3"/>
  <c r="AD835" i="3"/>
  <c r="AD841" i="3"/>
  <c r="AD846" i="3"/>
  <c r="AD851" i="3"/>
  <c r="AD857" i="3"/>
  <c r="AD862" i="3"/>
  <c r="AD867" i="3"/>
  <c r="AD873" i="3"/>
  <c r="AD878" i="3"/>
  <c r="AD883" i="3"/>
  <c r="AD889" i="3"/>
  <c r="AD894" i="3"/>
  <c r="AD899" i="3"/>
  <c r="AD905" i="3"/>
  <c r="AD910" i="3"/>
  <c r="AD915" i="3"/>
  <c r="AD921" i="3"/>
  <c r="AD926" i="3"/>
  <c r="AD931" i="3"/>
  <c r="AD937" i="3"/>
  <c r="AD942" i="3"/>
  <c r="AD947" i="3"/>
  <c r="AD953" i="3"/>
  <c r="AD958" i="3"/>
  <c r="AD963" i="3"/>
  <c r="AD969" i="3"/>
  <c r="AD974" i="3"/>
  <c r="AD979" i="3"/>
  <c r="AD985" i="3"/>
  <c r="AD990" i="3"/>
  <c r="AD995" i="3"/>
  <c r="AD1001" i="3"/>
  <c r="AD1006" i="3"/>
  <c r="AD1011" i="3"/>
  <c r="AD1017" i="3"/>
  <c r="AD1022" i="3"/>
  <c r="AD1027" i="3"/>
  <c r="AD1033" i="3"/>
  <c r="AD1038" i="3"/>
  <c r="AD1043" i="3"/>
  <c r="AD1049" i="3"/>
  <c r="AD1054" i="3"/>
  <c r="AD1059" i="3"/>
  <c r="AD1065" i="3"/>
  <c r="AD1070" i="3"/>
  <c r="AD1075" i="3"/>
  <c r="AD1081" i="3"/>
  <c r="AD1086" i="3"/>
  <c r="AD1091" i="3"/>
  <c r="AD1097" i="3"/>
  <c r="AD1102" i="3"/>
  <c r="AD1107" i="3"/>
  <c r="AD1113" i="3"/>
  <c r="AD1118" i="3"/>
  <c r="AD1123" i="3"/>
  <c r="AD1129" i="3"/>
  <c r="AD1134" i="3"/>
  <c r="AD1139" i="3"/>
  <c r="AD1145" i="3"/>
  <c r="AD1150" i="3"/>
  <c r="AD1155" i="3"/>
  <c r="AD1161" i="3"/>
  <c r="AD1166" i="3"/>
  <c r="AD1170" i="3"/>
  <c r="AD1174" i="3"/>
  <c r="AD32" i="3"/>
  <c r="AD75" i="3"/>
  <c r="AD103" i="3"/>
  <c r="AD131" i="3"/>
  <c r="AD160" i="3"/>
  <c r="AD188" i="3"/>
  <c r="AD216" i="3"/>
  <c r="AD245" i="3"/>
  <c r="AD266" i="3"/>
  <c r="AD287" i="3"/>
  <c r="AD310" i="3"/>
  <c r="AD331" i="3"/>
  <c r="AD352" i="3"/>
  <c r="AD374" i="3"/>
  <c r="AD395" i="3"/>
  <c r="AD413" i="3"/>
  <c r="AD428" i="3"/>
  <c r="AD444" i="3"/>
  <c r="AD460" i="3"/>
  <c r="AD476" i="3"/>
  <c r="AD492" i="3"/>
  <c r="AD508" i="3"/>
  <c r="AD524" i="3"/>
  <c r="AD540" i="3"/>
  <c r="AD556" i="3"/>
  <c r="AD572" i="3"/>
  <c r="AD588" i="3"/>
  <c r="AD603" i="3"/>
  <c r="AD619" i="3"/>
  <c r="AD635" i="3"/>
  <c r="AD646" i="3"/>
  <c r="AD658" i="3"/>
  <c r="AD667" i="3"/>
  <c r="AD678" i="3"/>
  <c r="AD690" i="3"/>
  <c r="AD699" i="3"/>
  <c r="AD710" i="3"/>
  <c r="AD722" i="3"/>
  <c r="AD731" i="3"/>
  <c r="AD742" i="3"/>
  <c r="AD754" i="3"/>
  <c r="AD763" i="3"/>
  <c r="AD774" i="3"/>
  <c r="AD786" i="3"/>
  <c r="AD795" i="3"/>
  <c r="AD806" i="3"/>
  <c r="AD818" i="3"/>
  <c r="AD826" i="3"/>
  <c r="AD831" i="3"/>
  <c r="AD837" i="3"/>
  <c r="AD842" i="3"/>
  <c r="AD847" i="3"/>
  <c r="AD853" i="3"/>
  <c r="AD858" i="3"/>
  <c r="AD863" i="3"/>
  <c r="AD869" i="3"/>
  <c r="AD874" i="3"/>
  <c r="AD879" i="3"/>
  <c r="AD885" i="3"/>
  <c r="AD890" i="3"/>
  <c r="AD895" i="3"/>
  <c r="AD901" i="3"/>
  <c r="AD906" i="3"/>
  <c r="AD911" i="3"/>
  <c r="AD917" i="3"/>
  <c r="AD922" i="3"/>
  <c r="AD927" i="3"/>
  <c r="AD933" i="3"/>
  <c r="AD938" i="3"/>
  <c r="AD943" i="3"/>
  <c r="AD949" i="3"/>
  <c r="AD954" i="3"/>
  <c r="AD959" i="3"/>
  <c r="AD965" i="3"/>
  <c r="AD970" i="3"/>
  <c r="AD975" i="3"/>
  <c r="AD981" i="3"/>
  <c r="AD986" i="3"/>
  <c r="AD991" i="3"/>
  <c r="AD997" i="3"/>
  <c r="AD1002" i="3"/>
  <c r="AD1007" i="3"/>
  <c r="AD1013" i="3"/>
  <c r="AD1018" i="3"/>
  <c r="AD1023" i="3"/>
  <c r="AD1029" i="3"/>
  <c r="AD1034" i="3"/>
  <c r="AD1039" i="3"/>
  <c r="AD1045" i="3"/>
  <c r="AD1050" i="3"/>
  <c r="AD1055" i="3"/>
  <c r="AD1061" i="3"/>
  <c r="AD1066" i="3"/>
  <c r="AD1071" i="3"/>
  <c r="AD1077" i="3"/>
  <c r="AD1082" i="3"/>
  <c r="AD1087" i="3"/>
  <c r="AD1093" i="3"/>
  <c r="AD1098" i="3"/>
  <c r="AD1103" i="3"/>
  <c r="AD1109" i="3"/>
  <c r="AD1114" i="3"/>
  <c r="AD1119" i="3"/>
  <c r="AD1125" i="3"/>
  <c r="AD1130" i="3"/>
  <c r="AD1135" i="3"/>
  <c r="AD1141" i="3"/>
  <c r="AD1146" i="3"/>
  <c r="AD1151" i="3"/>
  <c r="AD1157" i="3"/>
  <c r="AD1162" i="3"/>
  <c r="AD1167" i="3"/>
  <c r="AD1171" i="3"/>
  <c r="AD1175" i="3"/>
  <c r="AD87" i="3"/>
  <c r="AD144" i="3"/>
  <c r="AD200" i="3"/>
  <c r="AD254" i="3"/>
  <c r="AD298" i="3"/>
  <c r="AD340" i="3"/>
  <c r="AD383" i="3"/>
  <c r="AD419" i="3"/>
  <c r="AD451" i="3"/>
  <c r="AD483" i="3"/>
  <c r="AD515" i="3"/>
  <c r="AD547" i="3"/>
  <c r="AD579" i="3"/>
  <c r="AD610" i="3"/>
  <c r="AD638" i="3"/>
  <c r="AD659" i="3"/>
  <c r="AD682" i="3"/>
  <c r="AD702" i="3"/>
  <c r="AD723" i="3"/>
  <c r="AD746" i="3"/>
  <c r="AD766" i="3"/>
  <c r="AD787" i="3"/>
  <c r="AD810" i="3"/>
  <c r="AD827" i="3"/>
  <c r="AD838" i="3"/>
  <c r="AD849" i="3"/>
  <c r="AD859" i="3"/>
  <c r="AD870" i="3"/>
  <c r="AD881" i="3"/>
  <c r="AD891" i="3"/>
  <c r="AD902" i="3"/>
  <c r="AD913" i="3"/>
  <c r="AD923" i="3"/>
  <c r="AD934" i="3"/>
  <c r="AD945" i="3"/>
  <c r="AD955" i="3"/>
  <c r="AD966" i="3"/>
  <c r="AD977" i="3"/>
  <c r="AD987" i="3"/>
  <c r="AD998" i="3"/>
  <c r="AD1009" i="3"/>
  <c r="AD1019" i="3"/>
  <c r="AD1030" i="3"/>
  <c r="AD1041" i="3"/>
  <c r="AD1051" i="3"/>
  <c r="AD1062" i="3"/>
  <c r="AD1073" i="3"/>
  <c r="AD1083" i="3"/>
  <c r="AD1094" i="3"/>
  <c r="AD1105" i="3"/>
  <c r="AD1115" i="3"/>
  <c r="AD1126" i="3"/>
  <c r="AD1137" i="3"/>
  <c r="AD1147" i="3"/>
  <c r="AD1158" i="3"/>
  <c r="AD1168" i="3"/>
  <c r="AD1176" i="3"/>
  <c r="AD88" i="3"/>
  <c r="AD145" i="3"/>
  <c r="AD203" i="3"/>
  <c r="AD255" i="3"/>
  <c r="AD299" i="3"/>
  <c r="AD342" i="3"/>
  <c r="AD384" i="3"/>
  <c r="AD420" i="3"/>
  <c r="AD452" i="3"/>
  <c r="AD484" i="3"/>
  <c r="AD516" i="3"/>
  <c r="AD548" i="3"/>
  <c r="AD580" i="3"/>
  <c r="AD611" i="3"/>
  <c r="AD642" i="3"/>
  <c r="AD662" i="3"/>
  <c r="AD683" i="3"/>
  <c r="AD706" i="3"/>
  <c r="AD726" i="3"/>
  <c r="AD747" i="3"/>
  <c r="AD770" i="3"/>
  <c r="AD790" i="3"/>
  <c r="AD811" i="3"/>
  <c r="AD829" i="3"/>
  <c r="AD839" i="3"/>
  <c r="AD850" i="3"/>
  <c r="AD861" i="3"/>
  <c r="AD871" i="3"/>
  <c r="AD882" i="3"/>
  <c r="AD893" i="3"/>
  <c r="AD903" i="3"/>
  <c r="AD914" i="3"/>
  <c r="AD925" i="3"/>
  <c r="AD935" i="3"/>
  <c r="AD946" i="3"/>
  <c r="AD957" i="3"/>
  <c r="AD967" i="3"/>
  <c r="AD978" i="3"/>
  <c r="AD989" i="3"/>
  <c r="AD999" i="3"/>
  <c r="AD1010" i="3"/>
  <c r="AD1021" i="3"/>
  <c r="AD1031" i="3"/>
  <c r="AD1042" i="3"/>
  <c r="AD1053" i="3"/>
  <c r="AD1063" i="3"/>
  <c r="AD1074" i="3"/>
  <c r="AD1085" i="3"/>
  <c r="AD1095" i="3"/>
  <c r="AD1106" i="3"/>
  <c r="AD1117" i="3"/>
  <c r="AD1127" i="3"/>
  <c r="AD1138" i="3"/>
  <c r="AD1149" i="3"/>
  <c r="AD1159" i="3"/>
  <c r="AD1169" i="3"/>
  <c r="AD1173" i="3"/>
  <c r="AD1154" i="3"/>
  <c r="AD1133" i="3"/>
  <c r="AD1111" i="3"/>
  <c r="AD1090" i="3"/>
  <c r="AD1069" i="3"/>
  <c r="AD1047" i="3"/>
  <c r="AD1026" i="3"/>
  <c r="AD1005" i="3"/>
  <c r="AD983" i="3"/>
  <c r="AD962" i="3"/>
  <c r="AD941" i="3"/>
  <c r="AD919" i="3"/>
  <c r="AD898" i="3"/>
  <c r="AD877" i="3"/>
  <c r="AD855" i="3"/>
  <c r="AD834" i="3"/>
  <c r="AD802" i="3"/>
  <c r="AD758" i="3"/>
  <c r="AD715" i="3"/>
  <c r="AD674" i="3"/>
  <c r="AD627" i="3"/>
  <c r="AD564" i="3"/>
  <c r="AD500" i="3"/>
  <c r="AD436" i="3"/>
  <c r="AD363" i="3"/>
  <c r="AD277" i="3"/>
  <c r="AD173" i="3"/>
  <c r="AD55" i="3"/>
  <c r="AD1172" i="3"/>
  <c r="AD1153" i="3"/>
  <c r="AD1131" i="3"/>
  <c r="AD1110" i="3"/>
  <c r="AD1089" i="3"/>
  <c r="AD1067" i="3"/>
  <c r="AD1046" i="3"/>
  <c r="AD1025" i="3"/>
  <c r="AD1003" i="3"/>
  <c r="AD982" i="3"/>
  <c r="AD961" i="3"/>
  <c r="AD939" i="3"/>
  <c r="AD918" i="3"/>
  <c r="AD897" i="3"/>
  <c r="AD875" i="3"/>
  <c r="AD854" i="3"/>
  <c r="AD833" i="3"/>
  <c r="AD798" i="3"/>
  <c r="AD755" i="3"/>
  <c r="AD714" i="3"/>
  <c r="AD670" i="3"/>
  <c r="AD626" i="3"/>
  <c r="AD563" i="3"/>
  <c r="AD499" i="3"/>
  <c r="AD435" i="3"/>
  <c r="AD362" i="3"/>
  <c r="AD275" i="3"/>
  <c r="AD172" i="3"/>
  <c r="AD52" i="3"/>
  <c r="Y2" i="3"/>
  <c r="W2" i="3"/>
  <c r="X293" i="3" s="1"/>
  <c r="U2" i="3"/>
  <c r="V293" i="3" s="1"/>
  <c r="Z293" i="3" l="1"/>
  <c r="AB293" i="3"/>
  <c r="AB104" i="3"/>
  <c r="A105" i="25" s="1"/>
  <c r="AB626" i="3"/>
  <c r="AB648" i="3"/>
  <c r="AB940" i="3"/>
  <c r="AB713" i="3"/>
  <c r="AB1112" i="3"/>
  <c r="AB836" i="3"/>
  <c r="AB215" i="3"/>
  <c r="AB194" i="3"/>
  <c r="AB990" i="3"/>
  <c r="AB124" i="3"/>
  <c r="AB1162" i="3"/>
  <c r="AB135" i="3"/>
  <c r="AB19" i="3"/>
  <c r="A20" i="25" s="1"/>
  <c r="AB552" i="3"/>
  <c r="AB1049" i="3"/>
  <c r="AB448" i="3"/>
  <c r="AB282" i="3"/>
  <c r="AB87" i="3"/>
  <c r="A88" i="25" s="1"/>
  <c r="AB921" i="3"/>
  <c r="AB34" i="3"/>
  <c r="A35" i="25" s="1"/>
  <c r="AB156" i="3"/>
  <c r="AB1152" i="3"/>
  <c r="AB40" i="3"/>
  <c r="A41" i="25" s="1"/>
  <c r="AB105" i="3"/>
  <c r="E106" i="25" s="1"/>
  <c r="AB1024" i="3"/>
  <c r="AB965" i="3"/>
  <c r="AB895" i="3"/>
  <c r="AB687" i="3"/>
  <c r="AB798" i="3"/>
  <c r="AB913" i="3"/>
  <c r="AB515" i="3"/>
  <c r="AB529" i="3"/>
  <c r="AB113" i="3"/>
  <c r="AB4" i="3"/>
  <c r="E5" i="25" s="1"/>
  <c r="AB33" i="3"/>
  <c r="A34" i="25" s="1"/>
  <c r="AB688" i="3"/>
  <c r="AB984" i="3"/>
  <c r="AB1093" i="3"/>
  <c r="AB807" i="3"/>
  <c r="AB1034" i="3"/>
  <c r="AB767" i="3"/>
  <c r="AB882" i="3"/>
  <c r="AB528" i="3"/>
  <c r="AB586" i="3"/>
  <c r="AB313" i="3"/>
  <c r="AB927" i="3"/>
  <c r="AB66" i="3"/>
  <c r="B67" i="25" s="1"/>
  <c r="AB130" i="3"/>
  <c r="AB188" i="3"/>
  <c r="AB811" i="3"/>
  <c r="AB510" i="3"/>
  <c r="AB1133" i="3"/>
  <c r="AB1078" i="3"/>
  <c r="AB98" i="3"/>
  <c r="B99" i="25" s="1"/>
  <c r="AB72" i="3"/>
  <c r="E73" i="25" s="1"/>
  <c r="AB162" i="3"/>
  <c r="AB75" i="3"/>
  <c r="A76" i="25" s="1"/>
  <c r="AB220" i="3"/>
  <c r="AB875" i="3"/>
  <c r="AB1068" i="3"/>
  <c r="AB708" i="3"/>
  <c r="AB1005" i="3"/>
  <c r="AB169" i="3"/>
  <c r="AB950" i="3"/>
  <c r="AB1118" i="3"/>
  <c r="AB603" i="3"/>
  <c r="AB714" i="3"/>
  <c r="AB825" i="3"/>
  <c r="AB352" i="3"/>
  <c r="AB2" i="3"/>
  <c r="AB50" i="3"/>
  <c r="A51" i="25" s="1"/>
  <c r="AB3" i="3"/>
  <c r="E4" i="25" s="1"/>
  <c r="AB24" i="3"/>
  <c r="E25" i="25" s="1"/>
  <c r="AB88" i="3"/>
  <c r="E89" i="25" s="1"/>
  <c r="AB114" i="3"/>
  <c r="AB178" i="3"/>
  <c r="AB73" i="3"/>
  <c r="E74" i="25" s="1"/>
  <c r="AB107" i="3"/>
  <c r="E108" i="25" s="1"/>
  <c r="AB172" i="3"/>
  <c r="AB326" i="3"/>
  <c r="AB752" i="3"/>
  <c r="AB920" i="3"/>
  <c r="AB1004" i="3"/>
  <c r="AB1088" i="3"/>
  <c r="AB1176" i="3"/>
  <c r="AB788" i="3"/>
  <c r="AB941" i="3"/>
  <c r="AB1029" i="3"/>
  <c r="AB1113" i="3"/>
  <c r="AB542" i="3"/>
  <c r="AB855" i="3"/>
  <c r="AB970" i="3"/>
  <c r="AB1054" i="3"/>
  <c r="AB1142" i="3"/>
  <c r="AB731" i="3"/>
  <c r="AB551" i="3"/>
  <c r="AB842" i="3"/>
  <c r="AB670" i="3"/>
  <c r="AB337" i="3"/>
  <c r="AB777" i="3"/>
  <c r="AB459" i="3"/>
  <c r="AB265" i="3"/>
  <c r="AB175" i="3"/>
  <c r="AB411" i="3"/>
  <c r="AB979" i="3"/>
  <c r="AB1159" i="3"/>
  <c r="AB18" i="3"/>
  <c r="B19" i="25" s="1"/>
  <c r="AB82" i="3"/>
  <c r="A83" i="25" s="1"/>
  <c r="AB35" i="3"/>
  <c r="A36" i="25" s="1"/>
  <c r="AB56" i="3"/>
  <c r="B57" i="25" s="1"/>
  <c r="AB55" i="3"/>
  <c r="A56" i="25" s="1"/>
  <c r="AB146" i="3"/>
  <c r="AB210" i="3"/>
  <c r="AB37" i="3"/>
  <c r="E38" i="25" s="1"/>
  <c r="AB140" i="3"/>
  <c r="AB204" i="3"/>
  <c r="AB624" i="3"/>
  <c r="AB843" i="3"/>
  <c r="AB960" i="3"/>
  <c r="AB1048" i="3"/>
  <c r="AB1132" i="3"/>
  <c r="AB612" i="3"/>
  <c r="AB884" i="3"/>
  <c r="AB985" i="3"/>
  <c r="AB1069" i="3"/>
  <c r="AB1157" i="3"/>
  <c r="AB728" i="3"/>
  <c r="AB926" i="3"/>
  <c r="AB1014" i="3"/>
  <c r="AB1098" i="3"/>
  <c r="AB799" i="3"/>
  <c r="AB647" i="3"/>
  <c r="AB201" i="3"/>
  <c r="AB754" i="3"/>
  <c r="AB587" i="3"/>
  <c r="AB869" i="3"/>
  <c r="AB649" i="3"/>
  <c r="AB436" i="3"/>
  <c r="AB424" i="3"/>
  <c r="AB392" i="3"/>
  <c r="AB22" i="3"/>
  <c r="A23" i="25" s="1"/>
  <c r="AB54" i="3"/>
  <c r="A55" i="25" s="1"/>
  <c r="AB86" i="3"/>
  <c r="B87" i="25" s="1"/>
  <c r="AB7" i="3"/>
  <c r="A8" i="25" s="1"/>
  <c r="AB39" i="3"/>
  <c r="B40" i="25" s="1"/>
  <c r="AB36" i="3"/>
  <c r="A37" i="25" s="1"/>
  <c r="AB68" i="3"/>
  <c r="E69" i="25" s="1"/>
  <c r="AB100" i="3"/>
  <c r="B101" i="25" s="1"/>
  <c r="AB79" i="3"/>
  <c r="E80" i="25" s="1"/>
  <c r="AB126" i="3"/>
  <c r="AB158" i="3"/>
  <c r="AB190" i="3"/>
  <c r="AB17" i="3"/>
  <c r="A18" i="25" s="1"/>
  <c r="AB97" i="3"/>
  <c r="B98" i="25" s="1"/>
  <c r="AB67" i="3"/>
  <c r="E68" i="25" s="1"/>
  <c r="AB120" i="3"/>
  <c r="AB152" i="3"/>
  <c r="AB184" i="3"/>
  <c r="AB216" i="3"/>
  <c r="AB531" i="3"/>
  <c r="AB672" i="3"/>
  <c r="AB800" i="3"/>
  <c r="AB867" i="3"/>
  <c r="AB936" i="3"/>
  <c r="AB976" i="3"/>
  <c r="AB1020" i="3"/>
  <c r="AB1064" i="3"/>
  <c r="AB1104" i="3"/>
  <c r="AB1148" i="3"/>
  <c r="AB432" i="3"/>
  <c r="AB676" i="3"/>
  <c r="AB828" i="3"/>
  <c r="AB916" i="3"/>
  <c r="AB957" i="3"/>
  <c r="AB1001" i="3"/>
  <c r="AB1045" i="3"/>
  <c r="AB1085" i="3"/>
  <c r="AB1129" i="3"/>
  <c r="AB1173" i="3"/>
  <c r="AB616" i="3"/>
  <c r="AB792" i="3"/>
  <c r="AB887" i="3"/>
  <c r="AB942" i="3"/>
  <c r="AB986" i="3"/>
  <c r="AB1030" i="3"/>
  <c r="AB1070" i="3"/>
  <c r="AB1114" i="3"/>
  <c r="AB1158" i="3"/>
  <c r="AB775" i="3"/>
  <c r="AB699" i="3"/>
  <c r="AB615" i="3"/>
  <c r="AB491" i="3"/>
  <c r="AB894" i="3"/>
  <c r="AB810" i="3"/>
  <c r="AB722" i="3"/>
  <c r="AB638" i="3"/>
  <c r="AB544" i="3"/>
  <c r="AB69" i="3"/>
  <c r="E70" i="25" s="1"/>
  <c r="AB837" i="3"/>
  <c r="AB729" i="3"/>
  <c r="AB601" i="3"/>
  <c r="AB181" i="3"/>
  <c r="AB373" i="3"/>
  <c r="AB177" i="3"/>
  <c r="AB340" i="3"/>
  <c r="AB553" i="3"/>
  <c r="AB263" i="3"/>
  <c r="AB315" i="3"/>
  <c r="AB547" i="3"/>
  <c r="AB8" i="3"/>
  <c r="E9" i="25" s="1"/>
  <c r="AB1163" i="3"/>
  <c r="AB38" i="3"/>
  <c r="E39" i="25" s="1"/>
  <c r="AB70" i="3"/>
  <c r="A71" i="25" s="1"/>
  <c r="AB102" i="3"/>
  <c r="A103" i="25" s="1"/>
  <c r="AB23" i="3"/>
  <c r="B24" i="25" s="1"/>
  <c r="AB20" i="3"/>
  <c r="B21" i="25" s="1"/>
  <c r="AB52" i="3"/>
  <c r="E53" i="25" s="1"/>
  <c r="AB84" i="3"/>
  <c r="A85" i="25" s="1"/>
  <c r="AB45" i="3"/>
  <c r="A46" i="25" s="1"/>
  <c r="AB109" i="3"/>
  <c r="B110" i="25" s="1"/>
  <c r="AB142" i="3"/>
  <c r="AB174" i="3"/>
  <c r="AB206" i="3"/>
  <c r="AB65" i="3"/>
  <c r="E66" i="25" s="1"/>
  <c r="AB21" i="3"/>
  <c r="E22" i="25" s="1"/>
  <c r="AB99" i="3"/>
  <c r="B100" i="25" s="1"/>
  <c r="AB136" i="3"/>
  <c r="AB168" i="3"/>
  <c r="AB200" i="3"/>
  <c r="AB240" i="3"/>
  <c r="AB608" i="3"/>
  <c r="AB736" i="3"/>
  <c r="AB835" i="3"/>
  <c r="AB907" i="3"/>
  <c r="AB956" i="3"/>
  <c r="AB1000" i="3"/>
  <c r="AB1040" i="3"/>
  <c r="AB1084" i="3"/>
  <c r="AB1128" i="3"/>
  <c r="AB1168" i="3"/>
  <c r="AB597" i="3"/>
  <c r="AB772" i="3"/>
  <c r="AB868" i="3"/>
  <c r="AB937" i="3"/>
  <c r="AB981" i="3"/>
  <c r="AB1021" i="3"/>
  <c r="AB1065" i="3"/>
  <c r="AB1109" i="3"/>
  <c r="AB1149" i="3"/>
  <c r="AB518" i="3"/>
  <c r="AB712" i="3"/>
  <c r="AB839" i="3"/>
  <c r="AB922" i="3"/>
  <c r="AB966" i="3"/>
  <c r="AB1006" i="3"/>
  <c r="AB1050" i="3"/>
  <c r="AB1094" i="3"/>
  <c r="AB1134" i="3"/>
  <c r="AB803" i="3"/>
  <c r="AB743" i="3"/>
  <c r="AB655" i="3"/>
  <c r="AB567" i="3"/>
  <c r="AB277" i="3"/>
  <c r="AB850" i="3"/>
  <c r="AB766" i="3"/>
  <c r="AB682" i="3"/>
  <c r="AB595" i="3"/>
  <c r="AB401" i="3"/>
  <c r="AB881" i="3"/>
  <c r="AB793" i="3"/>
  <c r="AB665" i="3"/>
  <c r="AB520" i="3"/>
  <c r="AB457" i="3"/>
  <c r="AB287" i="3"/>
  <c r="AB456" i="3"/>
  <c r="AB226" i="3"/>
  <c r="AB433" i="3"/>
  <c r="AB442" i="3"/>
  <c r="AB147" i="3"/>
  <c r="AB10" i="3"/>
  <c r="A11" i="25" s="1"/>
  <c r="AB42" i="3"/>
  <c r="A43" i="25" s="1"/>
  <c r="AB58" i="3"/>
  <c r="E59" i="25" s="1"/>
  <c r="AB90" i="3"/>
  <c r="A91" i="25" s="1"/>
  <c r="AB106" i="3"/>
  <c r="E107" i="25" s="1"/>
  <c r="AB11" i="3"/>
  <c r="A12" i="25" s="1"/>
  <c r="AB27" i="3"/>
  <c r="B28" i="25" s="1"/>
  <c r="AB43" i="3"/>
  <c r="E44" i="25" s="1"/>
  <c r="AB12" i="3"/>
  <c r="B13" i="25" s="1"/>
  <c r="AB28" i="3"/>
  <c r="A29" i="25" s="1"/>
  <c r="AB44" i="3"/>
  <c r="E45" i="25" s="1"/>
  <c r="AB60" i="3"/>
  <c r="A61" i="25" s="1"/>
  <c r="AB76" i="3"/>
  <c r="B77" i="25" s="1"/>
  <c r="AB92" i="3"/>
  <c r="E93" i="25" s="1"/>
  <c r="AB13" i="3"/>
  <c r="B14" i="25" s="1"/>
  <c r="AB63" i="3"/>
  <c r="E64" i="25" s="1"/>
  <c r="AB95" i="3"/>
  <c r="A96" i="25" s="1"/>
  <c r="AB118" i="3"/>
  <c r="AB134" i="3"/>
  <c r="AB150" i="3"/>
  <c r="AB166" i="3"/>
  <c r="AB182" i="3"/>
  <c r="AB198" i="3"/>
  <c r="AB214" i="3"/>
  <c r="AB49" i="3"/>
  <c r="A50" i="25" s="1"/>
  <c r="AB81" i="3"/>
  <c r="E82" i="25" s="1"/>
  <c r="AB111" i="3"/>
  <c r="A112" i="25" s="1"/>
  <c r="AB51" i="3"/>
  <c r="B52" i="25" s="1"/>
  <c r="AB83" i="3"/>
  <c r="A84" i="25" s="1"/>
  <c r="AB112" i="3"/>
  <c r="E113" i="25" s="1"/>
  <c r="AB128" i="3"/>
  <c r="AB144" i="3"/>
  <c r="AB160" i="3"/>
  <c r="AB176" i="3"/>
  <c r="AB192" i="3"/>
  <c r="AB208" i="3"/>
  <c r="AB224" i="3"/>
  <c r="AB412" i="3"/>
  <c r="AB574" i="3"/>
  <c r="AB640" i="3"/>
  <c r="AB704" i="3"/>
  <c r="AB768" i="3"/>
  <c r="AB819" i="3"/>
  <c r="AB851" i="3"/>
  <c r="AB891" i="3"/>
  <c r="AB924" i="3"/>
  <c r="AB944" i="3"/>
  <c r="AB968" i="3"/>
  <c r="AB988" i="3"/>
  <c r="AB1008" i="3"/>
  <c r="AB1032" i="3"/>
  <c r="AB1052" i="3"/>
  <c r="AB1072" i="3"/>
  <c r="AB1096" i="3"/>
  <c r="AB1116" i="3"/>
  <c r="AB1136" i="3"/>
  <c r="AB1160" i="3"/>
  <c r="AB127" i="3"/>
  <c r="AB536" i="3"/>
  <c r="AB644" i="3"/>
  <c r="AB724" i="3"/>
  <c r="AB804" i="3"/>
  <c r="AB852" i="3"/>
  <c r="AB892" i="3"/>
  <c r="AB925" i="3"/>
  <c r="AB949" i="3"/>
  <c r="AB969" i="3"/>
  <c r="AB989" i="3"/>
  <c r="AB1013" i="3"/>
  <c r="AB1033" i="3"/>
  <c r="AB1053" i="3"/>
  <c r="AB1077" i="3"/>
  <c r="AB1097" i="3"/>
  <c r="AB1117" i="3"/>
  <c r="AB1141" i="3"/>
  <c r="AB1161" i="3"/>
  <c r="AB283" i="3"/>
  <c r="AB584" i="3"/>
  <c r="AB664" i="3"/>
  <c r="AB744" i="3"/>
  <c r="AB823" i="3"/>
  <c r="AB863" i="3"/>
  <c r="AB903" i="3"/>
  <c r="AB934" i="3"/>
  <c r="AB954" i="3"/>
  <c r="AB974" i="3"/>
  <c r="AB998" i="3"/>
  <c r="AB1018" i="3"/>
  <c r="AB1038" i="3"/>
  <c r="AB1062" i="3"/>
  <c r="AB1082" i="3"/>
  <c r="AB1102" i="3"/>
  <c r="AB1126" i="3"/>
  <c r="AB1146" i="3"/>
  <c r="AB1166" i="3"/>
  <c r="AB791" i="3"/>
  <c r="AB759" i="3"/>
  <c r="AB719" i="3"/>
  <c r="AB679" i="3"/>
  <c r="AB635" i="3"/>
  <c r="AB592" i="3"/>
  <c r="AB540" i="3"/>
  <c r="AB385" i="3"/>
  <c r="AB914" i="3"/>
  <c r="AB874" i="3"/>
  <c r="AB830" i="3"/>
  <c r="AB786" i="3"/>
  <c r="AB746" i="3"/>
  <c r="AB702" i="3"/>
  <c r="AB658" i="3"/>
  <c r="AB618" i="3"/>
  <c r="AB571" i="3"/>
  <c r="AB504" i="3"/>
  <c r="AB294" i="3"/>
  <c r="AB901" i="3"/>
  <c r="AB857" i="3"/>
  <c r="AB817" i="3"/>
  <c r="AB761" i="3"/>
  <c r="AB697" i="3"/>
  <c r="AB633" i="3"/>
  <c r="AB564" i="3"/>
  <c r="AB374" i="3"/>
  <c r="AB499" i="3"/>
  <c r="AB416" i="3"/>
  <c r="AB330" i="3"/>
  <c r="AB244" i="3"/>
  <c r="AB506" i="3"/>
  <c r="AB398" i="3"/>
  <c r="AB285" i="3"/>
  <c r="AB101" i="3"/>
  <c r="E102" i="25" s="1"/>
  <c r="AB509" i="3"/>
  <c r="AB349" i="3"/>
  <c r="AB129" i="3"/>
  <c r="AB379" i="3"/>
  <c r="AB250" i="3"/>
  <c r="AB796" i="3"/>
  <c r="AB1055" i="3"/>
  <c r="AB1091" i="3"/>
  <c r="AB1123" i="3"/>
  <c r="AB931" i="3"/>
  <c r="AB880" i="3"/>
  <c r="AB1155" i="3"/>
  <c r="AB816" i="3"/>
  <c r="AB1059" i="3"/>
  <c r="AB1167" i="3"/>
  <c r="AB1103" i="3"/>
  <c r="AB983" i="3"/>
  <c r="AB780" i="3"/>
  <c r="AB1147" i="3"/>
  <c r="AB1075" i="3"/>
  <c r="AB947" i="3"/>
  <c r="AB636" i="3"/>
  <c r="AB1143" i="3"/>
  <c r="AB1063" i="3"/>
  <c r="AB935" i="3"/>
  <c r="AB6" i="3"/>
  <c r="A7" i="25" s="1"/>
  <c r="AB1039" i="3"/>
  <c r="AB975" i="3"/>
  <c r="AB904" i="3"/>
  <c r="AB748" i="3"/>
  <c r="AB305" i="3"/>
  <c r="AB1035" i="3"/>
  <c r="AB971" i="3"/>
  <c r="AB896" i="3"/>
  <c r="AB732" i="3"/>
  <c r="AB213" i="3"/>
  <c r="AB9" i="3"/>
  <c r="E10" i="25" s="1"/>
  <c r="AB123" i="3"/>
  <c r="AB155" i="3"/>
  <c r="AB187" i="3"/>
  <c r="AB219" i="3"/>
  <c r="AB238" i="3"/>
  <c r="AB254" i="3"/>
  <c r="AB270" i="3"/>
  <c r="AB286" i="3"/>
  <c r="AB303" i="3"/>
  <c r="AB319" i="3"/>
  <c r="AB335" i="3"/>
  <c r="AB351" i="3"/>
  <c r="AB367" i="3"/>
  <c r="AB383" i="3"/>
  <c r="AB399" i="3"/>
  <c r="AB415" i="3"/>
  <c r="AB430" i="3"/>
  <c r="AB446" i="3"/>
  <c r="AB462" i="3"/>
  <c r="AB478" i="3"/>
  <c r="AB494" i="3"/>
  <c r="AB141" i="3"/>
  <c r="AB183" i="3"/>
  <c r="AB223" i="3"/>
  <c r="AB247" i="3"/>
  <c r="AB268" i="3"/>
  <c r="AB289" i="3"/>
  <c r="AB312" i="3"/>
  <c r="AB333" i="3"/>
  <c r="AB354" i="3"/>
  <c r="AB376" i="3"/>
  <c r="AB397" i="3"/>
  <c r="AB418" i="3"/>
  <c r="AB439" i="3"/>
  <c r="AB460" i="3"/>
  <c r="AB481" i="3"/>
  <c r="AB501" i="3"/>
  <c r="AB517" i="3"/>
  <c r="AB533" i="3"/>
  <c r="AB549" i="3"/>
  <c r="AB565" i="3"/>
  <c r="AB581" i="3"/>
  <c r="AB121" i="3"/>
  <c r="AB165" i="3"/>
  <c r="AB207" i="3"/>
  <c r="AB237" i="3"/>
  <c r="AB259" i="3"/>
  <c r="AB280" i="3"/>
  <c r="AB302" i="3"/>
  <c r="AB324" i="3"/>
  <c r="AB345" i="3"/>
  <c r="AB366" i="3"/>
  <c r="AB388" i="3"/>
  <c r="AB409" i="3"/>
  <c r="AB429" i="3"/>
  <c r="AB451" i="3"/>
  <c r="AB472" i="3"/>
  <c r="AB493" i="3"/>
  <c r="AB700" i="3"/>
  <c r="AB568" i="3"/>
  <c r="AB1027" i="3"/>
  <c r="AB1107" i="3"/>
  <c r="AB589" i="3"/>
  <c r="AB1151" i="3"/>
  <c r="AB1079" i="3"/>
  <c r="AB951" i="3"/>
  <c r="AB652" i="3"/>
  <c r="AB1131" i="3"/>
  <c r="AB1043" i="3"/>
  <c r="AB912" i="3"/>
  <c r="AB390" i="3"/>
  <c r="AB1127" i="3"/>
  <c r="AB1031" i="3"/>
  <c r="AB888" i="3"/>
  <c r="AB1087" i="3"/>
  <c r="AB1023" i="3"/>
  <c r="AB959" i="3"/>
  <c r="AB872" i="3"/>
  <c r="AB684" i="3"/>
  <c r="AB1083" i="3"/>
  <c r="AB1019" i="3"/>
  <c r="AB955" i="3"/>
  <c r="AB864" i="3"/>
  <c r="AB668" i="3"/>
  <c r="AB53" i="3"/>
  <c r="A54" i="25" s="1"/>
  <c r="AB61" i="3"/>
  <c r="B62" i="25" s="1"/>
  <c r="AB131" i="3"/>
  <c r="AB163" i="3"/>
  <c r="AB195" i="3"/>
  <c r="AB225" i="3"/>
  <c r="AB242" i="3"/>
  <c r="AB258" i="3"/>
  <c r="AB274" i="3"/>
  <c r="AB290" i="3"/>
  <c r="AB307" i="3"/>
  <c r="AB323" i="3"/>
  <c r="AB339" i="3"/>
  <c r="AB355" i="3"/>
  <c r="AB371" i="3"/>
  <c r="AB387" i="3"/>
  <c r="AB403" i="3"/>
  <c r="AB434" i="3"/>
  <c r="AB450" i="3"/>
  <c r="AB466" i="3"/>
  <c r="AB482" i="3"/>
  <c r="AB77" i="3"/>
  <c r="B78" i="25" s="1"/>
  <c r="AB151" i="3"/>
  <c r="AB193" i="3"/>
  <c r="AB231" i="3"/>
  <c r="AB252" i="3"/>
  <c r="AB273" i="3"/>
  <c r="AB296" i="3"/>
  <c r="AB317" i="3"/>
  <c r="AB338" i="3"/>
  <c r="AB360" i="3"/>
  <c r="AB381" i="3"/>
  <c r="AB402" i="3"/>
  <c r="AB423" i="3"/>
  <c r="AB444" i="3"/>
  <c r="AB465" i="3"/>
  <c r="AB487" i="3"/>
  <c r="AB1171" i="3"/>
  <c r="AB963" i="3"/>
  <c r="AB1135" i="3"/>
  <c r="AB919" i="3"/>
  <c r="AB1115" i="3"/>
  <c r="AB848" i="3"/>
  <c r="AB1111" i="3"/>
  <c r="AB824" i="3"/>
  <c r="AB1007" i="3"/>
  <c r="AB840" i="3"/>
  <c r="AB1067" i="3"/>
  <c r="AB939" i="3"/>
  <c r="AB604" i="3"/>
  <c r="AB93" i="3"/>
  <c r="E94" i="25" s="1"/>
  <c r="AB171" i="3"/>
  <c r="AB230" i="3"/>
  <c r="AB262" i="3"/>
  <c r="AB295" i="3"/>
  <c r="AB327" i="3"/>
  <c r="AB359" i="3"/>
  <c r="AB391" i="3"/>
  <c r="AB422" i="3"/>
  <c r="AB454" i="3"/>
  <c r="AB486" i="3"/>
  <c r="AB161" i="3"/>
  <c r="AB236" i="3"/>
  <c r="AB279" i="3"/>
  <c r="AB322" i="3"/>
  <c r="AB365" i="3"/>
  <c r="AB408" i="3"/>
  <c r="AB449" i="3"/>
  <c r="AB492" i="3"/>
  <c r="AB513" i="3"/>
  <c r="AB537" i="3"/>
  <c r="AB557" i="3"/>
  <c r="AB577" i="3"/>
  <c r="AB133" i="3"/>
  <c r="AB185" i="3"/>
  <c r="AB232" i="3"/>
  <c r="AB264" i="3"/>
  <c r="AB291" i="3"/>
  <c r="AB318" i="3"/>
  <c r="AB350" i="3"/>
  <c r="AB377" i="3"/>
  <c r="AB404" i="3"/>
  <c r="AB435" i="3"/>
  <c r="AB461" i="3"/>
  <c r="AB488" i="3"/>
  <c r="AB41" i="3"/>
  <c r="E42" i="25" s="1"/>
  <c r="AB145" i="3"/>
  <c r="AB189" i="3"/>
  <c r="AB227" i="3"/>
  <c r="AB249" i="3"/>
  <c r="AB271" i="3"/>
  <c r="AB292" i="3"/>
  <c r="AB314" i="3"/>
  <c r="AB336" i="3"/>
  <c r="AB357" i="3"/>
  <c r="AB378" i="3"/>
  <c r="AB400" i="3"/>
  <c r="AB420" i="3"/>
  <c r="AB441" i="3"/>
  <c r="AB463" i="3"/>
  <c r="AB484" i="3"/>
  <c r="AB503" i="3"/>
  <c r="AB519" i="3"/>
  <c r="AB222" i="3"/>
  <c r="AB310" i="3"/>
  <c r="AB396" i="3"/>
  <c r="AB480" i="3"/>
  <c r="AB527" i="3"/>
  <c r="AB548" i="3"/>
  <c r="AB570" i="3"/>
  <c r="AB590" i="3"/>
  <c r="AB605" i="3"/>
  <c r="AB621" i="3"/>
  <c r="AB637" i="3"/>
  <c r="AB653" i="3"/>
  <c r="AB669" i="3"/>
  <c r="AB685" i="3"/>
  <c r="AB701" i="3"/>
  <c r="AB717" i="3"/>
  <c r="AB733" i="3"/>
  <c r="AB749" i="3"/>
  <c r="AB765" i="3"/>
  <c r="AB781" i="3"/>
  <c r="AB797" i="3"/>
  <c r="AB813" i="3"/>
  <c r="AB829" i="3"/>
  <c r="AB845" i="3"/>
  <c r="AB861" i="3"/>
  <c r="AB877" i="3"/>
  <c r="AB893" i="3"/>
  <c r="AB909" i="3"/>
  <c r="AB149" i="3"/>
  <c r="AB272" i="3"/>
  <c r="AB358" i="3"/>
  <c r="AB443" i="3"/>
  <c r="AB514" i="3"/>
  <c r="AB539" i="3"/>
  <c r="AB560" i="3"/>
  <c r="AB582" i="3"/>
  <c r="AB599" i="3"/>
  <c r="AB614" i="3"/>
  <c r="AB630" i="3"/>
  <c r="AB646" i="3"/>
  <c r="AB662" i="3"/>
  <c r="AB678" i="3"/>
  <c r="AB694" i="3"/>
  <c r="AB710" i="3"/>
  <c r="AB726" i="3"/>
  <c r="AB742" i="3"/>
  <c r="AB758" i="3"/>
  <c r="AB774" i="3"/>
  <c r="AB790" i="3"/>
  <c r="AB806" i="3"/>
  <c r="AB822" i="3"/>
  <c r="AB838" i="3"/>
  <c r="AB854" i="3"/>
  <c r="AB870" i="3"/>
  <c r="AB886" i="3"/>
  <c r="AB902" i="3"/>
  <c r="AB117" i="3"/>
  <c r="AB256" i="3"/>
  <c r="AB342" i="3"/>
  <c r="AB427" i="3"/>
  <c r="AB508" i="3"/>
  <c r="AB535" i="3"/>
  <c r="AB556" i="3"/>
  <c r="AB578" i="3"/>
  <c r="AB596" i="3"/>
  <c r="AB611" i="3"/>
  <c r="AB627" i="3"/>
  <c r="AB643" i="3"/>
  <c r="AB659" i="3"/>
  <c r="AB675" i="3"/>
  <c r="AB691" i="3"/>
  <c r="AB707" i="3"/>
  <c r="AB723" i="3"/>
  <c r="AB739" i="3"/>
  <c r="AB995" i="3"/>
  <c r="AB1119" i="3"/>
  <c r="AB856" i="3"/>
  <c r="AB1099" i="3"/>
  <c r="AB764" i="3"/>
  <c r="AB1095" i="3"/>
  <c r="AB716" i="3"/>
  <c r="AB991" i="3"/>
  <c r="AB808" i="3"/>
  <c r="AB1051" i="3"/>
  <c r="AB923" i="3"/>
  <c r="AB526" i="3"/>
  <c r="AB115" i="3"/>
  <c r="AB179" i="3"/>
  <c r="AB234" i="3"/>
  <c r="AB266" i="3"/>
  <c r="AB299" i="3"/>
  <c r="AB331" i="3"/>
  <c r="AB363" i="3"/>
  <c r="AB395" i="3"/>
  <c r="AB426" i="3"/>
  <c r="AB458" i="3"/>
  <c r="AB490" i="3"/>
  <c r="AB173" i="3"/>
  <c r="AB241" i="3"/>
  <c r="AB284" i="3"/>
  <c r="AB328" i="3"/>
  <c r="AB370" i="3"/>
  <c r="AB413" i="3"/>
  <c r="AB455" i="3"/>
  <c r="AB497" i="3"/>
  <c r="AB521" i="3"/>
  <c r="AB541" i="3"/>
  <c r="AB561" i="3"/>
  <c r="AB585" i="3"/>
  <c r="AB143" i="3"/>
  <c r="AB197" i="3"/>
  <c r="AB243" i="3"/>
  <c r="AB269" i="3"/>
  <c r="AB297" i="3"/>
  <c r="AB329" i="3"/>
  <c r="AB356" i="3"/>
  <c r="AB382" i="3"/>
  <c r="AB414" i="3"/>
  <c r="AB440" i="3"/>
  <c r="AB467" i="3"/>
  <c r="AB498" i="3"/>
  <c r="AB108" i="3"/>
  <c r="E109" i="25" s="1"/>
  <c r="AB157" i="3"/>
  <c r="AB199" i="3"/>
  <c r="AB233" i="3"/>
  <c r="AB255" i="3"/>
  <c r="AB276" i="3"/>
  <c r="AB298" i="3"/>
  <c r="AB320" i="3"/>
  <c r="AB341" i="3"/>
  <c r="AB362" i="3"/>
  <c r="AB384" i="3"/>
  <c r="AB405" i="3"/>
  <c r="AB425" i="3"/>
  <c r="AB447" i="3"/>
  <c r="AB468" i="3"/>
  <c r="AB489" i="3"/>
  <c r="AB507" i="3"/>
  <c r="AB523" i="3"/>
  <c r="AB245" i="3"/>
  <c r="AB332" i="3"/>
  <c r="AB417" i="3"/>
  <c r="AB500" i="3"/>
  <c r="AB532" i="3"/>
  <c r="AB554" i="3"/>
  <c r="AB575" i="3"/>
  <c r="AB594" i="3"/>
  <c r="AB609" i="3"/>
  <c r="AB625" i="3"/>
  <c r="AB641" i="3"/>
  <c r="AB657" i="3"/>
  <c r="AB673" i="3"/>
  <c r="AB689" i="3"/>
  <c r="AB705" i="3"/>
  <c r="AB721" i="3"/>
  <c r="AB737" i="3"/>
  <c r="AB753" i="3"/>
  <c r="AB769" i="3"/>
  <c r="AB785" i="3"/>
  <c r="AB475" i="3"/>
  <c r="AB1175" i="3"/>
  <c r="AB1071" i="3"/>
  <c r="AB620" i="3"/>
  <c r="AB832" i="3"/>
  <c r="AB139" i="3"/>
  <c r="AB246" i="3"/>
  <c r="AB311" i="3"/>
  <c r="AB375" i="3"/>
  <c r="AB438" i="3"/>
  <c r="AB119" i="3"/>
  <c r="AB257" i="3"/>
  <c r="AB344" i="3"/>
  <c r="AB428" i="3"/>
  <c r="AB505" i="3"/>
  <c r="AB545" i="3"/>
  <c r="AB25" i="3"/>
  <c r="E26" i="25" s="1"/>
  <c r="AB217" i="3"/>
  <c r="AB275" i="3"/>
  <c r="AB334" i="3"/>
  <c r="AB393" i="3"/>
  <c r="AB445" i="3"/>
  <c r="AB502" i="3"/>
  <c r="AB167" i="3"/>
  <c r="AB239" i="3"/>
  <c r="AB281" i="3"/>
  <c r="AB325" i="3"/>
  <c r="AB368" i="3"/>
  <c r="AB410" i="3"/>
  <c r="AB452" i="3"/>
  <c r="AB495" i="3"/>
  <c r="AB137" i="3"/>
  <c r="AB353" i="3"/>
  <c r="AB512" i="3"/>
  <c r="AB559" i="3"/>
  <c r="AB598" i="3"/>
  <c r="AB629" i="3"/>
  <c r="AB661" i="3"/>
  <c r="AB693" i="3"/>
  <c r="AB725" i="3"/>
  <c r="AB757" i="3"/>
  <c r="AB789" i="3"/>
  <c r="AB809" i="3"/>
  <c r="AB833" i="3"/>
  <c r="AB853" i="3"/>
  <c r="AB873" i="3"/>
  <c r="AB897" i="3"/>
  <c r="AB917" i="3"/>
  <c r="AB251" i="3"/>
  <c r="AB380" i="3"/>
  <c r="AB485" i="3"/>
  <c r="AB534" i="3"/>
  <c r="AB566" i="3"/>
  <c r="AB591" i="3"/>
  <c r="AB610" i="3"/>
  <c r="AB634" i="3"/>
  <c r="AB654" i="3"/>
  <c r="AB674" i="3"/>
  <c r="AB698" i="3"/>
  <c r="AB718" i="3"/>
  <c r="AB738" i="3"/>
  <c r="AB762" i="3"/>
  <c r="AB782" i="3"/>
  <c r="AB802" i="3"/>
  <c r="AB826" i="3"/>
  <c r="AB846" i="3"/>
  <c r="AB866" i="3"/>
  <c r="AB890" i="3"/>
  <c r="AB910" i="3"/>
  <c r="AB235" i="3"/>
  <c r="AB364" i="3"/>
  <c r="AB469" i="3"/>
  <c r="AB530" i="3"/>
  <c r="AB562" i="3"/>
  <c r="AB588" i="3"/>
  <c r="AB607" i="3"/>
  <c r="AB631" i="3"/>
  <c r="AB651" i="3"/>
  <c r="AB671" i="3"/>
  <c r="AB695" i="3"/>
  <c r="AB715" i="3"/>
  <c r="AB735" i="3"/>
  <c r="AB755" i="3"/>
  <c r="AB771" i="3"/>
  <c r="AB787" i="3"/>
  <c r="AB1139" i="3"/>
  <c r="AB1047" i="3"/>
  <c r="AB1011" i="3"/>
  <c r="AB999" i="3"/>
  <c r="AB943" i="3"/>
  <c r="AB1003" i="3"/>
  <c r="AB85" i="3"/>
  <c r="E86" i="25" s="1"/>
  <c r="AB203" i="3"/>
  <c r="AB278" i="3"/>
  <c r="AB343" i="3"/>
  <c r="AB407" i="3"/>
  <c r="AB470" i="3"/>
  <c r="AB205" i="3"/>
  <c r="AB301" i="3"/>
  <c r="AB386" i="3"/>
  <c r="AB471" i="3"/>
  <c r="AB525" i="3"/>
  <c r="AB569" i="3"/>
  <c r="AB153" i="3"/>
  <c r="AB248" i="3"/>
  <c r="AB308" i="3"/>
  <c r="AB361" i="3"/>
  <c r="AB419" i="3"/>
  <c r="AB477" i="3"/>
  <c r="AB125" i="3"/>
  <c r="AB209" i="3"/>
  <c r="AB260" i="3"/>
  <c r="AB304" i="3"/>
  <c r="AB346" i="3"/>
  <c r="AB389" i="3"/>
  <c r="AB431" i="3"/>
  <c r="AB473" i="3"/>
  <c r="AB511" i="3"/>
  <c r="AB267" i="3"/>
  <c r="AB437" i="3"/>
  <c r="AB538" i="3"/>
  <c r="AB580" i="3"/>
  <c r="AB613" i="3"/>
  <c r="AB645" i="3"/>
  <c r="AB677" i="3"/>
  <c r="AB709" i="3"/>
  <c r="AB741" i="3"/>
  <c r="AB773" i="3"/>
  <c r="AB801" i="3"/>
  <c r="AB821" i="3"/>
  <c r="AB841" i="3"/>
  <c r="AB865" i="3"/>
  <c r="AB885" i="3"/>
  <c r="AB905" i="3"/>
  <c r="AB191" i="3"/>
  <c r="AB316" i="3"/>
  <c r="AB421" i="3"/>
  <c r="AB522" i="3"/>
  <c r="AB550" i="3"/>
  <c r="AB576" i="3"/>
  <c r="AB602" i="3"/>
  <c r="AB622" i="3"/>
  <c r="AB642" i="3"/>
  <c r="AB666" i="3"/>
  <c r="AB686" i="3"/>
  <c r="AB706" i="3"/>
  <c r="AB730" i="3"/>
  <c r="AB750" i="3"/>
  <c r="AB770" i="3"/>
  <c r="AB794" i="3"/>
  <c r="AB814" i="3"/>
  <c r="AB834" i="3"/>
  <c r="AB858" i="3"/>
  <c r="AB878" i="3"/>
  <c r="AB898" i="3"/>
  <c r="AB159" i="3"/>
  <c r="AB300" i="3"/>
  <c r="AB406" i="3"/>
  <c r="AB516" i="3"/>
  <c r="AB546" i="3"/>
  <c r="AB572" i="3"/>
  <c r="AB619" i="3"/>
  <c r="AB639" i="3"/>
  <c r="AB663" i="3"/>
  <c r="AB683" i="3"/>
  <c r="AB703" i="3"/>
  <c r="AB727" i="3"/>
  <c r="AB747" i="3"/>
  <c r="AB763" i="3"/>
  <c r="AB779" i="3"/>
  <c r="AB795" i="3"/>
  <c r="AB1170" i="3"/>
  <c r="AB1154" i="3"/>
  <c r="AB1138" i="3"/>
  <c r="AB1122" i="3"/>
  <c r="AB1106" i="3"/>
  <c r="AB1090" i="3"/>
  <c r="AB1074" i="3"/>
  <c r="AB1058" i="3"/>
  <c r="AB1042" i="3"/>
  <c r="AB1026" i="3"/>
  <c r="AB1010" i="3"/>
  <c r="AB994" i="3"/>
  <c r="AB978" i="3"/>
  <c r="AB962" i="3"/>
  <c r="AB946" i="3"/>
  <c r="AB930" i="3"/>
  <c r="AB911" i="3"/>
  <c r="AB879" i="3"/>
  <c r="AB847" i="3"/>
  <c r="AB815" i="3"/>
  <c r="AB760" i="3"/>
  <c r="AB696" i="3"/>
  <c r="AB632" i="3"/>
  <c r="AB563" i="3"/>
  <c r="AB369" i="3"/>
  <c r="AB1169" i="3"/>
  <c r="AB1153" i="3"/>
  <c r="AB1137" i="3"/>
  <c r="AB1121" i="3"/>
  <c r="AB1105" i="3"/>
  <c r="AB1089" i="3"/>
  <c r="AB1073" i="3"/>
  <c r="AB1057" i="3"/>
  <c r="AB1041" i="3"/>
  <c r="AB1025" i="3"/>
  <c r="AB1009" i="3"/>
  <c r="AB993" i="3"/>
  <c r="AB977" i="3"/>
  <c r="AB961" i="3"/>
  <c r="AB945" i="3"/>
  <c r="AB929" i="3"/>
  <c r="AB908" i="3"/>
  <c r="AB876" i="3"/>
  <c r="AB844" i="3"/>
  <c r="AB812" i="3"/>
  <c r="AB756" i="3"/>
  <c r="AB692" i="3"/>
  <c r="AB628" i="3"/>
  <c r="AB558" i="3"/>
  <c r="AB348" i="3"/>
  <c r="AB1172" i="3"/>
  <c r="AB1156" i="3"/>
  <c r="AB1140" i="3"/>
  <c r="AB1124" i="3"/>
  <c r="AB1108" i="3"/>
  <c r="AB1092" i="3"/>
  <c r="AB1076" i="3"/>
  <c r="AB1060" i="3"/>
  <c r="AB1044" i="3"/>
  <c r="AB1028" i="3"/>
  <c r="AB1012" i="3"/>
  <c r="AB996" i="3"/>
  <c r="AB980" i="3"/>
  <c r="AB964" i="3"/>
  <c r="AB948" i="3"/>
  <c r="AB932" i="3"/>
  <c r="AB915" i="3"/>
  <c r="AB883" i="3"/>
  <c r="AB26" i="3"/>
  <c r="E27" i="25" s="1"/>
  <c r="AB74" i="3"/>
  <c r="A75" i="25" s="1"/>
  <c r="AB14" i="3"/>
  <c r="E15" i="25" s="1"/>
  <c r="AB30" i="3"/>
  <c r="E31" i="25" s="1"/>
  <c r="AB46" i="3"/>
  <c r="B47" i="25" s="1"/>
  <c r="AB62" i="3"/>
  <c r="E63" i="25" s="1"/>
  <c r="AB78" i="3"/>
  <c r="A79" i="25" s="1"/>
  <c r="AB94" i="3"/>
  <c r="B95" i="25" s="1"/>
  <c r="AB110" i="3"/>
  <c r="E111" i="25" s="1"/>
  <c r="AB15" i="3"/>
  <c r="A16" i="25" s="1"/>
  <c r="AB31" i="3"/>
  <c r="E32" i="25" s="1"/>
  <c r="AB47" i="3"/>
  <c r="B48" i="25" s="1"/>
  <c r="AB16" i="3"/>
  <c r="E17" i="25" s="1"/>
  <c r="AB32" i="3"/>
  <c r="A33" i="25" s="1"/>
  <c r="AB48" i="3"/>
  <c r="B49" i="25" s="1"/>
  <c r="AB64" i="3"/>
  <c r="E65" i="25" s="1"/>
  <c r="AB80" i="3"/>
  <c r="A81" i="25" s="1"/>
  <c r="AB96" i="3"/>
  <c r="B97" i="25" s="1"/>
  <c r="AB29" i="3"/>
  <c r="B30" i="25" s="1"/>
  <c r="AB71" i="3"/>
  <c r="B72" i="25" s="1"/>
  <c r="AB103" i="3"/>
  <c r="E104" i="25" s="1"/>
  <c r="AB122" i="3"/>
  <c r="AB138" i="3"/>
  <c r="AB154" i="3"/>
  <c r="AB170" i="3"/>
  <c r="AB186" i="3"/>
  <c r="AB202" i="3"/>
  <c r="AB218" i="3"/>
  <c r="AB57" i="3"/>
  <c r="E58" i="25" s="1"/>
  <c r="AB89" i="3"/>
  <c r="E90" i="25" s="1"/>
  <c r="AB5" i="3"/>
  <c r="A6" i="25" s="1"/>
  <c r="AB59" i="3"/>
  <c r="E60" i="25" s="1"/>
  <c r="AB91" i="3"/>
  <c r="B92" i="25" s="1"/>
  <c r="AB116" i="3"/>
  <c r="AB132" i="3"/>
  <c r="AB148" i="3"/>
  <c r="AB164" i="3"/>
  <c r="AB180" i="3"/>
  <c r="AB196" i="3"/>
  <c r="AB212" i="3"/>
  <c r="AB228" i="3"/>
  <c r="AB496" i="3"/>
  <c r="AB593" i="3"/>
  <c r="AB656" i="3"/>
  <c r="AB720" i="3"/>
  <c r="AB784" i="3"/>
  <c r="AB827" i="3"/>
  <c r="AB859" i="3"/>
  <c r="AB899" i="3"/>
  <c r="AB928" i="3"/>
  <c r="AB952" i="3"/>
  <c r="AB972" i="3"/>
  <c r="AB992" i="3"/>
  <c r="AB1016" i="3"/>
  <c r="AB1036" i="3"/>
  <c r="AB1056" i="3"/>
  <c r="AB1080" i="3"/>
  <c r="AB1100" i="3"/>
  <c r="AB1120" i="3"/>
  <c r="AB1144" i="3"/>
  <c r="AB1164" i="3"/>
  <c r="AB261" i="3"/>
  <c r="AB579" i="3"/>
  <c r="AB660" i="3"/>
  <c r="AB740" i="3"/>
  <c r="AB820" i="3"/>
  <c r="AB860" i="3"/>
  <c r="AB900" i="3"/>
  <c r="AB933" i="3"/>
  <c r="AB953" i="3"/>
  <c r="AB973" i="3"/>
  <c r="AB997" i="3"/>
  <c r="AB1017" i="3"/>
  <c r="AB1037" i="3"/>
  <c r="AB1061" i="3"/>
  <c r="AB1081" i="3"/>
  <c r="AB1101" i="3"/>
  <c r="AB1125" i="3"/>
  <c r="AB1145" i="3"/>
  <c r="AB1165" i="3"/>
  <c r="AB453" i="3"/>
  <c r="AB600" i="3"/>
  <c r="AB680" i="3"/>
  <c r="AB776" i="3"/>
  <c r="AB831" i="3"/>
  <c r="AB871" i="3"/>
  <c r="AB918" i="3"/>
  <c r="AB938" i="3"/>
  <c r="AB958" i="3"/>
  <c r="AB982" i="3"/>
  <c r="AB1002" i="3"/>
  <c r="AB1022" i="3"/>
  <c r="AB1046" i="3"/>
  <c r="AB1066" i="3"/>
  <c r="AB1086" i="3"/>
  <c r="AB1110" i="3"/>
  <c r="AB1130" i="3"/>
  <c r="AB1150" i="3"/>
  <c r="AB1174" i="3"/>
  <c r="AB783" i="3"/>
  <c r="AB751" i="3"/>
  <c r="AB711" i="3"/>
  <c r="AB667" i="3"/>
  <c r="AB623" i="3"/>
  <c r="AB583" i="3"/>
  <c r="AB524" i="3"/>
  <c r="AB321" i="3"/>
  <c r="AB906" i="3"/>
  <c r="AB862" i="3"/>
  <c r="AB818" i="3"/>
  <c r="AB778" i="3"/>
  <c r="AB734" i="3"/>
  <c r="AB690" i="3"/>
  <c r="AB650" i="3"/>
  <c r="AB606" i="3"/>
  <c r="AB555" i="3"/>
  <c r="AB464" i="3"/>
  <c r="AB229" i="3"/>
  <c r="AB889" i="3"/>
  <c r="AB849" i="3"/>
  <c r="AB805" i="3"/>
  <c r="AB745" i="3"/>
  <c r="AB681" i="3"/>
  <c r="AB617" i="3"/>
  <c r="AB543" i="3"/>
  <c r="AB288" i="3"/>
  <c r="AB479" i="3"/>
  <c r="AB394" i="3"/>
  <c r="AB309" i="3"/>
  <c r="AB221" i="3"/>
  <c r="AB483" i="3"/>
  <c r="AB372" i="3"/>
  <c r="AB253" i="3"/>
  <c r="AB573" i="3"/>
  <c r="AB476" i="3"/>
  <c r="AB306" i="3"/>
  <c r="AB474" i="3"/>
  <c r="AB347" i="3"/>
  <c r="AB211" i="3"/>
  <c r="AB987" i="3"/>
  <c r="AB967" i="3"/>
  <c r="AB1015" i="3"/>
  <c r="B9" i="25"/>
  <c r="E56" i="25"/>
  <c r="B70" i="25"/>
  <c r="E29" i="26"/>
  <c r="A29" i="26"/>
  <c r="B29" i="26"/>
  <c r="E13" i="26"/>
  <c r="A13" i="26"/>
  <c r="B13" i="26"/>
  <c r="E17" i="26"/>
  <c r="A17" i="26"/>
  <c r="B17" i="26"/>
  <c r="B16" i="26"/>
  <c r="A16" i="26"/>
  <c r="E16" i="26"/>
  <c r="B19" i="26"/>
  <c r="E19" i="26"/>
  <c r="A19" i="26"/>
  <c r="E22" i="26"/>
  <c r="A22" i="26"/>
  <c r="B22" i="26"/>
  <c r="E6" i="26"/>
  <c r="A6" i="26"/>
  <c r="B6" i="26"/>
  <c r="E103" i="25"/>
  <c r="B103" i="25"/>
  <c r="A57" i="25"/>
  <c r="E88" i="25"/>
  <c r="B88" i="25"/>
  <c r="B38" i="25"/>
  <c r="B112" i="25"/>
  <c r="A26" i="25"/>
  <c r="B28" i="26"/>
  <c r="E28" i="26"/>
  <c r="A28" i="26"/>
  <c r="B12" i="26"/>
  <c r="E12" i="26"/>
  <c r="A12" i="26"/>
  <c r="B15" i="26"/>
  <c r="A15" i="26"/>
  <c r="E15" i="26"/>
  <c r="E18" i="26"/>
  <c r="A18" i="26"/>
  <c r="B18" i="26"/>
  <c r="E55" i="25"/>
  <c r="B55" i="25"/>
  <c r="E105" i="25"/>
  <c r="B106" i="25"/>
  <c r="E11" i="25"/>
  <c r="E78" i="25"/>
  <c r="E21" i="26"/>
  <c r="A21" i="26"/>
  <c r="B21" i="26"/>
  <c r="B24" i="26"/>
  <c r="A24" i="26"/>
  <c r="E24" i="26"/>
  <c r="B8" i="26"/>
  <c r="A8" i="26"/>
  <c r="E8" i="26"/>
  <c r="B27" i="26"/>
  <c r="E27" i="26"/>
  <c r="A27" i="26"/>
  <c r="B11" i="26"/>
  <c r="E11" i="26"/>
  <c r="A11" i="26"/>
  <c r="E14" i="26"/>
  <c r="A14" i="26"/>
  <c r="B14" i="26"/>
  <c r="A89" i="25"/>
  <c r="A108" i="25"/>
  <c r="B108" i="25"/>
  <c r="A99" i="25"/>
  <c r="E99" i="25"/>
  <c r="B4" i="25"/>
  <c r="E20" i="25"/>
  <c r="B5" i="25"/>
  <c r="A21" i="25"/>
  <c r="B37" i="25"/>
  <c r="B85" i="25"/>
  <c r="E101" i="25"/>
  <c r="B66" i="25"/>
  <c r="E98" i="25"/>
  <c r="A98" i="25"/>
  <c r="E100" i="25"/>
  <c r="A10" i="25"/>
  <c r="E3" i="26"/>
  <c r="B3" i="26"/>
  <c r="A3" i="26"/>
  <c r="E9" i="26"/>
  <c r="A9" i="26"/>
  <c r="B9" i="26"/>
  <c r="E25" i="26"/>
  <c r="A25" i="26"/>
  <c r="B25" i="26"/>
  <c r="E5" i="26"/>
  <c r="A5" i="26"/>
  <c r="B5" i="26"/>
  <c r="B20" i="26"/>
  <c r="E20" i="26"/>
  <c r="A20" i="26"/>
  <c r="B4" i="26"/>
  <c r="E4" i="26"/>
  <c r="A4" i="26"/>
  <c r="B23" i="26"/>
  <c r="A23" i="26"/>
  <c r="E23" i="26"/>
  <c r="B7" i="26"/>
  <c r="A7" i="26"/>
  <c r="E7" i="26"/>
  <c r="E26" i="26"/>
  <c r="A26" i="26"/>
  <c r="B26" i="26"/>
  <c r="E10" i="26"/>
  <c r="A10" i="26"/>
  <c r="B10" i="26"/>
  <c r="X5" i="3"/>
  <c r="F6" i="22" s="1"/>
  <c r="X9" i="3"/>
  <c r="F10" i="22" s="1"/>
  <c r="X13" i="3"/>
  <c r="F14" i="22" s="1"/>
  <c r="X17" i="3"/>
  <c r="F18" i="22" s="1"/>
  <c r="X6" i="3"/>
  <c r="F7" i="22" s="1"/>
  <c r="X10" i="3"/>
  <c r="F11" i="22" s="1"/>
  <c r="X14" i="3"/>
  <c r="F15" i="22" s="1"/>
  <c r="X18" i="3"/>
  <c r="F19" i="22" s="1"/>
  <c r="X22" i="3"/>
  <c r="F23" i="22" s="1"/>
  <c r="X26" i="3"/>
  <c r="F27" i="22" s="1"/>
  <c r="X30" i="3"/>
  <c r="F31" i="22" s="1"/>
  <c r="X34" i="3"/>
  <c r="F35" i="22" s="1"/>
  <c r="X38" i="3"/>
  <c r="F39" i="22" s="1"/>
  <c r="X42" i="3"/>
  <c r="X46" i="3"/>
  <c r="X50" i="3"/>
  <c r="X54" i="3"/>
  <c r="X58" i="3"/>
  <c r="X62" i="3"/>
  <c r="X66" i="3"/>
  <c r="X70" i="3"/>
  <c r="X74" i="3"/>
  <c r="X78" i="3"/>
  <c r="X82" i="3"/>
  <c r="X86" i="3"/>
  <c r="X90" i="3"/>
  <c r="X94" i="3"/>
  <c r="X98" i="3"/>
  <c r="X102" i="3"/>
  <c r="X106" i="3"/>
  <c r="X110" i="3"/>
  <c r="X114" i="3"/>
  <c r="X118" i="3"/>
  <c r="X122" i="3"/>
  <c r="X126" i="3"/>
  <c r="X130" i="3"/>
  <c r="X134" i="3"/>
  <c r="X138" i="3"/>
  <c r="X142" i="3"/>
  <c r="X146" i="3"/>
  <c r="X150" i="3"/>
  <c r="X154" i="3"/>
  <c r="X158" i="3"/>
  <c r="X162" i="3"/>
  <c r="X166" i="3"/>
  <c r="X170" i="3"/>
  <c r="X174" i="3"/>
  <c r="X178" i="3"/>
  <c r="X182" i="3"/>
  <c r="X186" i="3"/>
  <c r="X190" i="3"/>
  <c r="X194" i="3"/>
  <c r="X198" i="3"/>
  <c r="X202" i="3"/>
  <c r="X206" i="3"/>
  <c r="X210" i="3"/>
  <c r="X214" i="3"/>
  <c r="X218" i="3"/>
  <c r="X222" i="3"/>
  <c r="X226" i="3"/>
  <c r="X230" i="3"/>
  <c r="X234" i="3"/>
  <c r="X238" i="3"/>
  <c r="X242" i="3"/>
  <c r="X246" i="3"/>
  <c r="X250" i="3"/>
  <c r="X254" i="3"/>
  <c r="X258" i="3"/>
  <c r="X262" i="3"/>
  <c r="X266" i="3"/>
  <c r="X270" i="3"/>
  <c r="X274" i="3"/>
  <c r="X278" i="3"/>
  <c r="X282" i="3"/>
  <c r="X286" i="3"/>
  <c r="X290" i="3"/>
  <c r="X295" i="3"/>
  <c r="X299" i="3"/>
  <c r="X303" i="3"/>
  <c r="X307" i="3"/>
  <c r="X311" i="3"/>
  <c r="X315" i="3"/>
  <c r="X319" i="3"/>
  <c r="X323" i="3"/>
  <c r="X327" i="3"/>
  <c r="X331" i="3"/>
  <c r="X335" i="3"/>
  <c r="X339" i="3"/>
  <c r="X343" i="3"/>
  <c r="X347" i="3"/>
  <c r="X351" i="3"/>
  <c r="X355" i="3"/>
  <c r="X359" i="3"/>
  <c r="X363" i="3"/>
  <c r="X367" i="3"/>
  <c r="X371" i="3"/>
  <c r="X375" i="3"/>
  <c r="X379" i="3"/>
  <c r="X383" i="3"/>
  <c r="X387" i="3"/>
  <c r="X391" i="3"/>
  <c r="X395" i="3"/>
  <c r="X399" i="3"/>
  <c r="X403" i="3"/>
  <c r="X407" i="3"/>
  <c r="X411" i="3"/>
  <c r="X415" i="3"/>
  <c r="X422" i="3"/>
  <c r="X426" i="3"/>
  <c r="X430" i="3"/>
  <c r="X434" i="3"/>
  <c r="X438" i="3"/>
  <c r="X442" i="3"/>
  <c r="X446" i="3"/>
  <c r="X450" i="3"/>
  <c r="X454" i="3"/>
  <c r="X458" i="3"/>
  <c r="X462" i="3"/>
  <c r="X466" i="3"/>
  <c r="X470" i="3"/>
  <c r="X474" i="3"/>
  <c r="X478" i="3"/>
  <c r="X482" i="3"/>
  <c r="X486" i="3"/>
  <c r="X490" i="3"/>
  <c r="X494" i="3"/>
  <c r="X498" i="3"/>
  <c r="X502" i="3"/>
  <c r="X506" i="3"/>
  <c r="X510" i="3"/>
  <c r="X514" i="3"/>
  <c r="X518" i="3"/>
  <c r="X522" i="3"/>
  <c r="X526" i="3"/>
  <c r="X530" i="3"/>
  <c r="X534" i="3"/>
  <c r="X538" i="3"/>
  <c r="X542" i="3"/>
  <c r="X546" i="3"/>
  <c r="X550" i="3"/>
  <c r="X554" i="3"/>
  <c r="X558" i="3"/>
  <c r="X562" i="3"/>
  <c r="X566" i="3"/>
  <c r="X570" i="3"/>
  <c r="X574" i="3"/>
  <c r="X578" i="3"/>
  <c r="X582" i="3"/>
  <c r="X586" i="3"/>
  <c r="X590" i="3"/>
  <c r="X594" i="3"/>
  <c r="X598" i="3"/>
  <c r="X601" i="3"/>
  <c r="X605" i="3"/>
  <c r="X609" i="3"/>
  <c r="X613" i="3"/>
  <c r="X617" i="3"/>
  <c r="X621" i="3"/>
  <c r="X625" i="3"/>
  <c r="X629" i="3"/>
  <c r="X633" i="3"/>
  <c r="X637" i="3"/>
  <c r="X641" i="3"/>
  <c r="X645" i="3"/>
  <c r="X649" i="3"/>
  <c r="X653" i="3"/>
  <c r="X657" i="3"/>
  <c r="X661" i="3"/>
  <c r="X665" i="3"/>
  <c r="X669" i="3"/>
  <c r="X673" i="3"/>
  <c r="X677" i="3"/>
  <c r="X681" i="3"/>
  <c r="X685" i="3"/>
  <c r="X689" i="3"/>
  <c r="X693" i="3"/>
  <c r="X697" i="3"/>
  <c r="X701" i="3"/>
  <c r="X705" i="3"/>
  <c r="X709" i="3"/>
  <c r="X713" i="3"/>
  <c r="X717" i="3"/>
  <c r="X721" i="3"/>
  <c r="X725" i="3"/>
  <c r="X729" i="3"/>
  <c r="X733" i="3"/>
  <c r="X737" i="3"/>
  <c r="X741" i="3"/>
  <c r="X745" i="3"/>
  <c r="X749" i="3"/>
  <c r="X753" i="3"/>
  <c r="X757" i="3"/>
  <c r="X761" i="3"/>
  <c r="X765" i="3"/>
  <c r="X769" i="3"/>
  <c r="X773" i="3"/>
  <c r="X777" i="3"/>
  <c r="X781" i="3"/>
  <c r="X785" i="3"/>
  <c r="X789" i="3"/>
  <c r="X793" i="3"/>
  <c r="X797" i="3"/>
  <c r="X801" i="3"/>
  <c r="X805" i="3"/>
  <c r="X809" i="3"/>
  <c r="X813" i="3"/>
  <c r="X817" i="3"/>
  <c r="X821" i="3"/>
  <c r="X825" i="3"/>
  <c r="X829" i="3"/>
  <c r="X833" i="3"/>
  <c r="X837" i="3"/>
  <c r="X841" i="3"/>
  <c r="X845" i="3"/>
  <c r="X849" i="3"/>
  <c r="X853" i="3"/>
  <c r="X857" i="3"/>
  <c r="X861" i="3"/>
  <c r="X865" i="3"/>
  <c r="X869" i="3"/>
  <c r="X873" i="3"/>
  <c r="X877" i="3"/>
  <c r="X881" i="3"/>
  <c r="X885" i="3"/>
  <c r="X889" i="3"/>
  <c r="X893" i="3"/>
  <c r="X897" i="3"/>
  <c r="X901" i="3"/>
  <c r="X905" i="3"/>
  <c r="X909" i="3"/>
  <c r="X913" i="3"/>
  <c r="X917" i="3"/>
  <c r="X921" i="3"/>
  <c r="X925" i="3"/>
  <c r="X929" i="3"/>
  <c r="X933" i="3"/>
  <c r="X937" i="3"/>
  <c r="X941" i="3"/>
  <c r="X945" i="3"/>
  <c r="X949" i="3"/>
  <c r="X953" i="3"/>
  <c r="X957" i="3"/>
  <c r="X961" i="3"/>
  <c r="X965" i="3"/>
  <c r="X969" i="3"/>
  <c r="X973" i="3"/>
  <c r="X977" i="3"/>
  <c r="X981" i="3"/>
  <c r="X985" i="3"/>
  <c r="X989" i="3"/>
  <c r="X993" i="3"/>
  <c r="X997" i="3"/>
  <c r="X1001" i="3"/>
  <c r="X1005" i="3"/>
  <c r="X1009" i="3"/>
  <c r="X1013" i="3"/>
  <c r="X1017" i="3"/>
  <c r="X1021" i="3"/>
  <c r="X1025" i="3"/>
  <c r="X1029" i="3"/>
  <c r="X1033" i="3"/>
  <c r="X1037" i="3"/>
  <c r="X1041" i="3"/>
  <c r="X1045" i="3"/>
  <c r="X1049" i="3"/>
  <c r="X1053" i="3"/>
  <c r="X1057" i="3"/>
  <c r="X1061" i="3"/>
  <c r="X1065" i="3"/>
  <c r="X1069" i="3"/>
  <c r="X1073" i="3"/>
  <c r="X1077" i="3"/>
  <c r="X1081" i="3"/>
  <c r="X1085" i="3"/>
  <c r="X1089" i="3"/>
  <c r="X1093" i="3"/>
  <c r="X1097" i="3"/>
  <c r="X1101" i="3"/>
  <c r="X1105" i="3"/>
  <c r="X1109" i="3"/>
  <c r="X1113" i="3"/>
  <c r="X1117" i="3"/>
  <c r="X1121" i="3"/>
  <c r="X1125" i="3"/>
  <c r="X1129" i="3"/>
  <c r="X1133" i="3"/>
  <c r="X1137" i="3"/>
  <c r="X1141" i="3"/>
  <c r="X1145" i="3"/>
  <c r="X1149" i="3"/>
  <c r="X1153" i="3"/>
  <c r="X1157" i="3"/>
  <c r="X1161" i="3"/>
  <c r="X1165" i="3"/>
  <c r="X1169" i="3"/>
  <c r="X1173" i="3"/>
  <c r="X4" i="3"/>
  <c r="F5" i="22" s="1"/>
  <c r="X12" i="3"/>
  <c r="F13" i="22" s="1"/>
  <c r="X20" i="3"/>
  <c r="F21" i="22" s="1"/>
  <c r="X25" i="3"/>
  <c r="F26" i="22" s="1"/>
  <c r="X31" i="3"/>
  <c r="F32" i="22" s="1"/>
  <c r="X36" i="3"/>
  <c r="F37" i="22" s="1"/>
  <c r="X41" i="3"/>
  <c r="X47" i="3"/>
  <c r="X52" i="3"/>
  <c r="X57" i="3"/>
  <c r="X63" i="3"/>
  <c r="X68" i="3"/>
  <c r="X73" i="3"/>
  <c r="X79" i="3"/>
  <c r="X84" i="3"/>
  <c r="X89" i="3"/>
  <c r="X95" i="3"/>
  <c r="X100" i="3"/>
  <c r="X105" i="3"/>
  <c r="X111" i="3"/>
  <c r="X116" i="3"/>
  <c r="X121" i="3"/>
  <c r="X127" i="3"/>
  <c r="X132" i="3"/>
  <c r="X137" i="3"/>
  <c r="X143" i="3"/>
  <c r="X148" i="3"/>
  <c r="X153" i="3"/>
  <c r="X159" i="3"/>
  <c r="X164" i="3"/>
  <c r="X169" i="3"/>
  <c r="X175" i="3"/>
  <c r="X180" i="3"/>
  <c r="X185" i="3"/>
  <c r="X191" i="3"/>
  <c r="X196" i="3"/>
  <c r="X201" i="3"/>
  <c r="X207" i="3"/>
  <c r="X212" i="3"/>
  <c r="X217" i="3"/>
  <c r="X223" i="3"/>
  <c r="X228" i="3"/>
  <c r="X233" i="3"/>
  <c r="X239" i="3"/>
  <c r="X244" i="3"/>
  <c r="X249" i="3"/>
  <c r="X255" i="3"/>
  <c r="X260" i="3"/>
  <c r="X265" i="3"/>
  <c r="X271" i="3"/>
  <c r="X276" i="3"/>
  <c r="X281" i="3"/>
  <c r="X287" i="3"/>
  <c r="X292" i="3"/>
  <c r="X298" i="3"/>
  <c r="X304" i="3"/>
  <c r="X309" i="3"/>
  <c r="X314" i="3"/>
  <c r="X320" i="3"/>
  <c r="X325" i="3"/>
  <c r="X330" i="3"/>
  <c r="X336" i="3"/>
  <c r="X341" i="3"/>
  <c r="X346" i="3"/>
  <c r="X352" i="3"/>
  <c r="X357" i="3"/>
  <c r="X362" i="3"/>
  <c r="X368" i="3"/>
  <c r="X373" i="3"/>
  <c r="X378" i="3"/>
  <c r="X384" i="3"/>
  <c r="X389" i="3"/>
  <c r="X394" i="3"/>
  <c r="X400" i="3"/>
  <c r="X405" i="3"/>
  <c r="X410" i="3"/>
  <c r="X416" i="3"/>
  <c r="X420" i="3"/>
  <c r="X425" i="3"/>
  <c r="X431" i="3"/>
  <c r="X436" i="3"/>
  <c r="X441" i="3"/>
  <c r="X447" i="3"/>
  <c r="X452" i="3"/>
  <c r="X457" i="3"/>
  <c r="X463" i="3"/>
  <c r="X468" i="3"/>
  <c r="X473" i="3"/>
  <c r="X479" i="3"/>
  <c r="X484" i="3"/>
  <c r="X489" i="3"/>
  <c r="X495" i="3"/>
  <c r="X500" i="3"/>
  <c r="X505" i="3"/>
  <c r="X511" i="3"/>
  <c r="X516" i="3"/>
  <c r="X521" i="3"/>
  <c r="X527" i="3"/>
  <c r="X532" i="3"/>
  <c r="X537" i="3"/>
  <c r="X543" i="3"/>
  <c r="X548" i="3"/>
  <c r="X553" i="3"/>
  <c r="X559" i="3"/>
  <c r="X564" i="3"/>
  <c r="X569" i="3"/>
  <c r="X575" i="3"/>
  <c r="X580" i="3"/>
  <c r="X585" i="3"/>
  <c r="X591" i="3"/>
  <c r="X596" i="3"/>
  <c r="X600" i="3"/>
  <c r="X606" i="3"/>
  <c r="X611" i="3"/>
  <c r="X616" i="3"/>
  <c r="X622" i="3"/>
  <c r="X627" i="3"/>
  <c r="X632" i="3"/>
  <c r="X638" i="3"/>
  <c r="X643" i="3"/>
  <c r="X648" i="3"/>
  <c r="X654" i="3"/>
  <c r="X659" i="3"/>
  <c r="X664" i="3"/>
  <c r="X670" i="3"/>
  <c r="X675" i="3"/>
  <c r="X680" i="3"/>
  <c r="X686" i="3"/>
  <c r="X691" i="3"/>
  <c r="X696" i="3"/>
  <c r="X702" i="3"/>
  <c r="X707" i="3"/>
  <c r="X712" i="3"/>
  <c r="X718" i="3"/>
  <c r="X723" i="3"/>
  <c r="X728" i="3"/>
  <c r="X734" i="3"/>
  <c r="X739" i="3"/>
  <c r="X744" i="3"/>
  <c r="X750" i="3"/>
  <c r="X755" i="3"/>
  <c r="X760" i="3"/>
  <c r="X766" i="3"/>
  <c r="X771" i="3"/>
  <c r="X776" i="3"/>
  <c r="X782" i="3"/>
  <c r="X787" i="3"/>
  <c r="X792" i="3"/>
  <c r="X798" i="3"/>
  <c r="X803" i="3"/>
  <c r="X808" i="3"/>
  <c r="X814" i="3"/>
  <c r="X819" i="3"/>
  <c r="X824" i="3"/>
  <c r="X830" i="3"/>
  <c r="X835" i="3"/>
  <c r="X840" i="3"/>
  <c r="X846" i="3"/>
  <c r="X851" i="3"/>
  <c r="X856" i="3"/>
  <c r="X862" i="3"/>
  <c r="X867" i="3"/>
  <c r="X872" i="3"/>
  <c r="X878" i="3"/>
  <c r="X883" i="3"/>
  <c r="X888" i="3"/>
  <c r="X894" i="3"/>
  <c r="X899" i="3"/>
  <c r="X904" i="3"/>
  <c r="X910" i="3"/>
  <c r="X915" i="3"/>
  <c r="X920" i="3"/>
  <c r="X926" i="3"/>
  <c r="X931" i="3"/>
  <c r="X936" i="3"/>
  <c r="X942" i="3"/>
  <c r="X947" i="3"/>
  <c r="X952" i="3"/>
  <c r="X958" i="3"/>
  <c r="X963" i="3"/>
  <c r="X968" i="3"/>
  <c r="X974" i="3"/>
  <c r="X979" i="3"/>
  <c r="X984" i="3"/>
  <c r="X990" i="3"/>
  <c r="X995" i="3"/>
  <c r="X1000" i="3"/>
  <c r="X1006" i="3"/>
  <c r="X1011" i="3"/>
  <c r="X1016" i="3"/>
  <c r="X1022" i="3"/>
  <c r="X1027" i="3"/>
  <c r="X1032" i="3"/>
  <c r="X1038" i="3"/>
  <c r="X1043" i="3"/>
  <c r="X1048" i="3"/>
  <c r="X1054" i="3"/>
  <c r="X1059" i="3"/>
  <c r="X1064" i="3"/>
  <c r="X1070" i="3"/>
  <c r="X1075" i="3"/>
  <c r="X1080" i="3"/>
  <c r="X1086" i="3"/>
  <c r="X1091" i="3"/>
  <c r="X1096" i="3"/>
  <c r="X1102" i="3"/>
  <c r="X1107" i="3"/>
  <c r="X1112" i="3"/>
  <c r="X1118" i="3"/>
  <c r="X1123" i="3"/>
  <c r="X1128" i="3"/>
  <c r="X1134" i="3"/>
  <c r="X1139" i="3"/>
  <c r="X1144" i="3"/>
  <c r="X1150" i="3"/>
  <c r="X1155" i="3"/>
  <c r="X1160" i="3"/>
  <c r="X1166" i="3"/>
  <c r="X1171" i="3"/>
  <c r="X1176" i="3"/>
  <c r="X7" i="3"/>
  <c r="F8" i="22" s="1"/>
  <c r="X15" i="3"/>
  <c r="F16" i="22" s="1"/>
  <c r="X21" i="3"/>
  <c r="F22" i="22" s="1"/>
  <c r="X27" i="3"/>
  <c r="F28" i="22" s="1"/>
  <c r="X32" i="3"/>
  <c r="F33" i="22" s="1"/>
  <c r="X37" i="3"/>
  <c r="F38" i="22" s="1"/>
  <c r="X43" i="3"/>
  <c r="X48" i="3"/>
  <c r="X53" i="3"/>
  <c r="X59" i="3"/>
  <c r="X64" i="3"/>
  <c r="X69" i="3"/>
  <c r="X75" i="3"/>
  <c r="X80" i="3"/>
  <c r="X85" i="3"/>
  <c r="X91" i="3"/>
  <c r="X96" i="3"/>
  <c r="X101" i="3"/>
  <c r="X107" i="3"/>
  <c r="X112" i="3"/>
  <c r="X117" i="3"/>
  <c r="X123" i="3"/>
  <c r="X128" i="3"/>
  <c r="X133" i="3"/>
  <c r="X139" i="3"/>
  <c r="X144" i="3"/>
  <c r="X149" i="3"/>
  <c r="X155" i="3"/>
  <c r="X160" i="3"/>
  <c r="X165" i="3"/>
  <c r="X171" i="3"/>
  <c r="X176" i="3"/>
  <c r="X181" i="3"/>
  <c r="X187" i="3"/>
  <c r="X192" i="3"/>
  <c r="X197" i="3"/>
  <c r="X203" i="3"/>
  <c r="X208" i="3"/>
  <c r="X213" i="3"/>
  <c r="X219" i="3"/>
  <c r="X224" i="3"/>
  <c r="X229" i="3"/>
  <c r="X235" i="3"/>
  <c r="X240" i="3"/>
  <c r="X245" i="3"/>
  <c r="X251" i="3"/>
  <c r="X256" i="3"/>
  <c r="X261" i="3"/>
  <c r="X267" i="3"/>
  <c r="X272" i="3"/>
  <c r="X277" i="3"/>
  <c r="X283" i="3"/>
  <c r="X288" i="3"/>
  <c r="X294" i="3"/>
  <c r="X300" i="3"/>
  <c r="X305" i="3"/>
  <c r="X310" i="3"/>
  <c r="X316" i="3"/>
  <c r="X321" i="3"/>
  <c r="X326" i="3"/>
  <c r="X332" i="3"/>
  <c r="X337" i="3"/>
  <c r="X342" i="3"/>
  <c r="X348" i="3"/>
  <c r="X353" i="3"/>
  <c r="X358" i="3"/>
  <c r="X364" i="3"/>
  <c r="X369" i="3"/>
  <c r="X374" i="3"/>
  <c r="X380" i="3"/>
  <c r="X385" i="3"/>
  <c r="X390" i="3"/>
  <c r="X396" i="3"/>
  <c r="X401" i="3"/>
  <c r="X406" i="3"/>
  <c r="X412" i="3"/>
  <c r="X417" i="3"/>
  <c r="X421" i="3"/>
  <c r="X427" i="3"/>
  <c r="X432" i="3"/>
  <c r="X437" i="3"/>
  <c r="X443" i="3"/>
  <c r="X448" i="3"/>
  <c r="X453" i="3"/>
  <c r="X459" i="3"/>
  <c r="X464" i="3"/>
  <c r="X469" i="3"/>
  <c r="X475" i="3"/>
  <c r="X480" i="3"/>
  <c r="X485" i="3"/>
  <c r="X491" i="3"/>
  <c r="X496" i="3"/>
  <c r="X501" i="3"/>
  <c r="X507" i="3"/>
  <c r="X512" i="3"/>
  <c r="X517" i="3"/>
  <c r="X523" i="3"/>
  <c r="X528" i="3"/>
  <c r="X533" i="3"/>
  <c r="X539" i="3"/>
  <c r="X544" i="3"/>
  <c r="X549" i="3"/>
  <c r="X555" i="3"/>
  <c r="X560" i="3"/>
  <c r="X565" i="3"/>
  <c r="X571" i="3"/>
  <c r="X576" i="3"/>
  <c r="X581" i="3"/>
  <c r="X587" i="3"/>
  <c r="X592" i="3"/>
  <c r="X597" i="3"/>
  <c r="X602" i="3"/>
  <c r="X607" i="3"/>
  <c r="X612" i="3"/>
  <c r="X618" i="3"/>
  <c r="X623" i="3"/>
  <c r="X628" i="3"/>
  <c r="X634" i="3"/>
  <c r="X639" i="3"/>
  <c r="X644" i="3"/>
  <c r="X650" i="3"/>
  <c r="X655" i="3"/>
  <c r="X660" i="3"/>
  <c r="X666" i="3"/>
  <c r="X671" i="3"/>
  <c r="X676" i="3"/>
  <c r="X682" i="3"/>
  <c r="X687" i="3"/>
  <c r="X692" i="3"/>
  <c r="X698" i="3"/>
  <c r="X703" i="3"/>
  <c r="X708" i="3"/>
  <c r="X714" i="3"/>
  <c r="X719" i="3"/>
  <c r="X724" i="3"/>
  <c r="X730" i="3"/>
  <c r="X735" i="3"/>
  <c r="X740" i="3"/>
  <c r="X746" i="3"/>
  <c r="X751" i="3"/>
  <c r="X756" i="3"/>
  <c r="X762" i="3"/>
  <c r="X767" i="3"/>
  <c r="X772" i="3"/>
  <c r="X778" i="3"/>
  <c r="X783" i="3"/>
  <c r="X788" i="3"/>
  <c r="X794" i="3"/>
  <c r="X799" i="3"/>
  <c r="X804" i="3"/>
  <c r="X810" i="3"/>
  <c r="X815" i="3"/>
  <c r="X820" i="3"/>
  <c r="X826" i="3"/>
  <c r="X831" i="3"/>
  <c r="X836" i="3"/>
  <c r="X842" i="3"/>
  <c r="X847" i="3"/>
  <c r="X852" i="3"/>
  <c r="X858" i="3"/>
  <c r="X863" i="3"/>
  <c r="X868" i="3"/>
  <c r="X874" i="3"/>
  <c r="X879" i="3"/>
  <c r="X884" i="3"/>
  <c r="X890" i="3"/>
  <c r="X895" i="3"/>
  <c r="X900" i="3"/>
  <c r="X906" i="3"/>
  <c r="X911" i="3"/>
  <c r="X916" i="3"/>
  <c r="X922" i="3"/>
  <c r="X927" i="3"/>
  <c r="X932" i="3"/>
  <c r="X938" i="3"/>
  <c r="X943" i="3"/>
  <c r="X948" i="3"/>
  <c r="X954" i="3"/>
  <c r="X959" i="3"/>
  <c r="X964" i="3"/>
  <c r="X970" i="3"/>
  <c r="X975" i="3"/>
  <c r="X980" i="3"/>
  <c r="X986" i="3"/>
  <c r="X991" i="3"/>
  <c r="X996" i="3"/>
  <c r="X1002" i="3"/>
  <c r="X1007" i="3"/>
  <c r="X1012" i="3"/>
  <c r="X1018" i="3"/>
  <c r="X1023" i="3"/>
  <c r="X1028" i="3"/>
  <c r="X1034" i="3"/>
  <c r="X1039" i="3"/>
  <c r="X1044" i="3"/>
  <c r="X1050" i="3"/>
  <c r="X1055" i="3"/>
  <c r="X1060" i="3"/>
  <c r="X1066" i="3"/>
  <c r="X1071" i="3"/>
  <c r="X1076" i="3"/>
  <c r="X1082" i="3"/>
  <c r="X1087" i="3"/>
  <c r="X1092" i="3"/>
  <c r="X1098" i="3"/>
  <c r="X1103" i="3"/>
  <c r="X1108" i="3"/>
  <c r="X1114" i="3"/>
  <c r="X1119" i="3"/>
  <c r="X1124" i="3"/>
  <c r="X1130" i="3"/>
  <c r="X1135" i="3"/>
  <c r="X1140" i="3"/>
  <c r="X1146" i="3"/>
  <c r="X1151" i="3"/>
  <c r="X1156" i="3"/>
  <c r="X1162" i="3"/>
  <c r="X1167" i="3"/>
  <c r="X1172" i="3"/>
  <c r="X8" i="3"/>
  <c r="F9" i="22" s="1"/>
  <c r="X23" i="3"/>
  <c r="F24" i="22" s="1"/>
  <c r="X33" i="3"/>
  <c r="F34" i="22" s="1"/>
  <c r="X44" i="3"/>
  <c r="X55" i="3"/>
  <c r="X65" i="3"/>
  <c r="X76" i="3"/>
  <c r="X87" i="3"/>
  <c r="X97" i="3"/>
  <c r="X108" i="3"/>
  <c r="X119" i="3"/>
  <c r="X129" i="3"/>
  <c r="X140" i="3"/>
  <c r="X151" i="3"/>
  <c r="X161" i="3"/>
  <c r="X172" i="3"/>
  <c r="X183" i="3"/>
  <c r="X193" i="3"/>
  <c r="X204" i="3"/>
  <c r="X215" i="3"/>
  <c r="X225" i="3"/>
  <c r="X236" i="3"/>
  <c r="X247" i="3"/>
  <c r="X257" i="3"/>
  <c r="X268" i="3"/>
  <c r="X279" i="3"/>
  <c r="X289" i="3"/>
  <c r="X301" i="3"/>
  <c r="X312" i="3"/>
  <c r="X322" i="3"/>
  <c r="X333" i="3"/>
  <c r="X344" i="3"/>
  <c r="X354" i="3"/>
  <c r="X365" i="3"/>
  <c r="X376" i="3"/>
  <c r="X386" i="3"/>
  <c r="X397" i="3"/>
  <c r="X408" i="3"/>
  <c r="X418" i="3"/>
  <c r="X428" i="3"/>
  <c r="X439" i="3"/>
  <c r="X449" i="3"/>
  <c r="X460" i="3"/>
  <c r="X471" i="3"/>
  <c r="X481" i="3"/>
  <c r="X492" i="3"/>
  <c r="X503" i="3"/>
  <c r="X513" i="3"/>
  <c r="X524" i="3"/>
  <c r="X535" i="3"/>
  <c r="X545" i="3"/>
  <c r="X556" i="3"/>
  <c r="X567" i="3"/>
  <c r="X577" i="3"/>
  <c r="X588" i="3"/>
  <c r="X599" i="3"/>
  <c r="X608" i="3"/>
  <c r="X619" i="3"/>
  <c r="X630" i="3"/>
  <c r="X640" i="3"/>
  <c r="X651" i="3"/>
  <c r="X662" i="3"/>
  <c r="X672" i="3"/>
  <c r="X683" i="3"/>
  <c r="X694" i="3"/>
  <c r="X704" i="3"/>
  <c r="X715" i="3"/>
  <c r="X726" i="3"/>
  <c r="X736" i="3"/>
  <c r="X747" i="3"/>
  <c r="X758" i="3"/>
  <c r="X768" i="3"/>
  <c r="X779" i="3"/>
  <c r="X790" i="3"/>
  <c r="X800" i="3"/>
  <c r="X811" i="3"/>
  <c r="X822" i="3"/>
  <c r="X832" i="3"/>
  <c r="X843" i="3"/>
  <c r="X854" i="3"/>
  <c r="X864" i="3"/>
  <c r="X875" i="3"/>
  <c r="X886" i="3"/>
  <c r="X896" i="3"/>
  <c r="X907" i="3"/>
  <c r="X918" i="3"/>
  <c r="X928" i="3"/>
  <c r="X939" i="3"/>
  <c r="X950" i="3"/>
  <c r="X960" i="3"/>
  <c r="X971" i="3"/>
  <c r="X982" i="3"/>
  <c r="X992" i="3"/>
  <c r="X1003" i="3"/>
  <c r="X1014" i="3"/>
  <c r="X1024" i="3"/>
  <c r="X1035" i="3"/>
  <c r="X1046" i="3"/>
  <c r="X1056" i="3"/>
  <c r="X1067" i="3"/>
  <c r="X1078" i="3"/>
  <c r="X1088" i="3"/>
  <c r="X1099" i="3"/>
  <c r="X1110" i="3"/>
  <c r="X1120" i="3"/>
  <c r="X1131" i="3"/>
  <c r="X1142" i="3"/>
  <c r="X1152" i="3"/>
  <c r="X1163" i="3"/>
  <c r="X1174" i="3"/>
  <c r="X11" i="3"/>
  <c r="F12" i="22" s="1"/>
  <c r="X24" i="3"/>
  <c r="F25" i="22" s="1"/>
  <c r="X35" i="3"/>
  <c r="F36" i="22" s="1"/>
  <c r="X45" i="3"/>
  <c r="X56" i="3"/>
  <c r="X67" i="3"/>
  <c r="X77" i="3"/>
  <c r="X88" i="3"/>
  <c r="X99" i="3"/>
  <c r="X109" i="3"/>
  <c r="X120" i="3"/>
  <c r="X131" i="3"/>
  <c r="X141" i="3"/>
  <c r="X152" i="3"/>
  <c r="X163" i="3"/>
  <c r="X173" i="3"/>
  <c r="X184" i="3"/>
  <c r="X195" i="3"/>
  <c r="X205" i="3"/>
  <c r="X216" i="3"/>
  <c r="X227" i="3"/>
  <c r="X237" i="3"/>
  <c r="X248" i="3"/>
  <c r="X259" i="3"/>
  <c r="X269" i="3"/>
  <c r="X280" i="3"/>
  <c r="X291" i="3"/>
  <c r="X302" i="3"/>
  <c r="X313" i="3"/>
  <c r="X324" i="3"/>
  <c r="X334" i="3"/>
  <c r="X345" i="3"/>
  <c r="X356" i="3"/>
  <c r="X366" i="3"/>
  <c r="X377" i="3"/>
  <c r="X388" i="3"/>
  <c r="X398" i="3"/>
  <c r="X409" i="3"/>
  <c r="X419" i="3"/>
  <c r="X429" i="3"/>
  <c r="X440" i="3"/>
  <c r="X451" i="3"/>
  <c r="X461" i="3"/>
  <c r="X472" i="3"/>
  <c r="X483" i="3"/>
  <c r="X493" i="3"/>
  <c r="X504" i="3"/>
  <c r="X515" i="3"/>
  <c r="X525" i="3"/>
  <c r="X536" i="3"/>
  <c r="X547" i="3"/>
  <c r="X557" i="3"/>
  <c r="X568" i="3"/>
  <c r="X579" i="3"/>
  <c r="X589" i="3"/>
  <c r="X610" i="3"/>
  <c r="X620" i="3"/>
  <c r="X631" i="3"/>
  <c r="X642" i="3"/>
  <c r="X652" i="3"/>
  <c r="X663" i="3"/>
  <c r="X674" i="3"/>
  <c r="X684" i="3"/>
  <c r="X695" i="3"/>
  <c r="X706" i="3"/>
  <c r="X716" i="3"/>
  <c r="X727" i="3"/>
  <c r="X738" i="3"/>
  <c r="X748" i="3"/>
  <c r="X759" i="3"/>
  <c r="X770" i="3"/>
  <c r="X780" i="3"/>
  <c r="X791" i="3"/>
  <c r="X802" i="3"/>
  <c r="X812" i="3"/>
  <c r="X823" i="3"/>
  <c r="X834" i="3"/>
  <c r="X844" i="3"/>
  <c r="X855" i="3"/>
  <c r="X866" i="3"/>
  <c r="X876" i="3"/>
  <c r="X887" i="3"/>
  <c r="X898" i="3"/>
  <c r="X908" i="3"/>
  <c r="X919" i="3"/>
  <c r="X930" i="3"/>
  <c r="X940" i="3"/>
  <c r="X951" i="3"/>
  <c r="X962" i="3"/>
  <c r="X972" i="3"/>
  <c r="X983" i="3"/>
  <c r="X994" i="3"/>
  <c r="X1004" i="3"/>
  <c r="X1015" i="3"/>
  <c r="X1026" i="3"/>
  <c r="X1036" i="3"/>
  <c r="X1047" i="3"/>
  <c r="X1058" i="3"/>
  <c r="X1068" i="3"/>
  <c r="X1079" i="3"/>
  <c r="X1090" i="3"/>
  <c r="X1100" i="3"/>
  <c r="X1111" i="3"/>
  <c r="X1122" i="3"/>
  <c r="X1132" i="3"/>
  <c r="X1143" i="3"/>
  <c r="X1154" i="3"/>
  <c r="X1164" i="3"/>
  <c r="X1175" i="3"/>
  <c r="X16" i="3"/>
  <c r="F17" i="22" s="1"/>
  <c r="X39" i="3"/>
  <c r="X60" i="3"/>
  <c r="X81" i="3"/>
  <c r="X103" i="3"/>
  <c r="X124" i="3"/>
  <c r="X145" i="3"/>
  <c r="X167" i="3"/>
  <c r="X188" i="3"/>
  <c r="X209" i="3"/>
  <c r="X231" i="3"/>
  <c r="X252" i="3"/>
  <c r="X273" i="3"/>
  <c r="X296" i="3"/>
  <c r="X317" i="3"/>
  <c r="X338" i="3"/>
  <c r="X360" i="3"/>
  <c r="X381" i="3"/>
  <c r="X402" i="3"/>
  <c r="X423" i="3"/>
  <c r="X444" i="3"/>
  <c r="X465" i="3"/>
  <c r="X487" i="3"/>
  <c r="X508" i="3"/>
  <c r="X529" i="3"/>
  <c r="X551" i="3"/>
  <c r="X572" i="3"/>
  <c r="X593" i="3"/>
  <c r="X614" i="3"/>
  <c r="X635" i="3"/>
  <c r="X656" i="3"/>
  <c r="X678" i="3"/>
  <c r="X699" i="3"/>
  <c r="X720" i="3"/>
  <c r="X742" i="3"/>
  <c r="X763" i="3"/>
  <c r="X784" i="3"/>
  <c r="X806" i="3"/>
  <c r="X827" i="3"/>
  <c r="X848" i="3"/>
  <c r="X870" i="3"/>
  <c r="X891" i="3"/>
  <c r="X912" i="3"/>
  <c r="X934" i="3"/>
  <c r="X955" i="3"/>
  <c r="X976" i="3"/>
  <c r="X998" i="3"/>
  <c r="X1019" i="3"/>
  <c r="X1040" i="3"/>
  <c r="X1062" i="3"/>
  <c r="X1083" i="3"/>
  <c r="X1104" i="3"/>
  <c r="X1126" i="3"/>
  <c r="X1147" i="3"/>
  <c r="X1168" i="3"/>
  <c r="X19" i="3"/>
  <c r="F20" i="22" s="1"/>
  <c r="X40" i="3"/>
  <c r="X61" i="3"/>
  <c r="X83" i="3"/>
  <c r="X104" i="3"/>
  <c r="X125" i="3"/>
  <c r="X147" i="3"/>
  <c r="X168" i="3"/>
  <c r="X189" i="3"/>
  <c r="X211" i="3"/>
  <c r="X232" i="3"/>
  <c r="X253" i="3"/>
  <c r="X275" i="3"/>
  <c r="X297" i="3"/>
  <c r="X318" i="3"/>
  <c r="X340" i="3"/>
  <c r="X361" i="3"/>
  <c r="X382" i="3"/>
  <c r="X404" i="3"/>
  <c r="X424" i="3"/>
  <c r="X445" i="3"/>
  <c r="X467" i="3"/>
  <c r="X488" i="3"/>
  <c r="X509" i="3"/>
  <c r="X531" i="3"/>
  <c r="X552" i="3"/>
  <c r="X573" i="3"/>
  <c r="X595" i="3"/>
  <c r="X615" i="3"/>
  <c r="X636" i="3"/>
  <c r="X658" i="3"/>
  <c r="X679" i="3"/>
  <c r="X700" i="3"/>
  <c r="X722" i="3"/>
  <c r="X743" i="3"/>
  <c r="X764" i="3"/>
  <c r="X786" i="3"/>
  <c r="X807" i="3"/>
  <c r="X828" i="3"/>
  <c r="X850" i="3"/>
  <c r="X871" i="3"/>
  <c r="X892" i="3"/>
  <c r="X914" i="3"/>
  <c r="X935" i="3"/>
  <c r="X956" i="3"/>
  <c r="X978" i="3"/>
  <c r="X999" i="3"/>
  <c r="X1020" i="3"/>
  <c r="X1042" i="3"/>
  <c r="X1063" i="3"/>
  <c r="X1084" i="3"/>
  <c r="X1106" i="3"/>
  <c r="X1127" i="3"/>
  <c r="X1148" i="3"/>
  <c r="X1170" i="3"/>
  <c r="X28" i="3"/>
  <c r="F29" i="22" s="1"/>
  <c r="X71" i="3"/>
  <c r="X113" i="3"/>
  <c r="X156" i="3"/>
  <c r="X199" i="3"/>
  <c r="X241" i="3"/>
  <c r="X284" i="3"/>
  <c r="X328" i="3"/>
  <c r="X370" i="3"/>
  <c r="X413" i="3"/>
  <c r="X455" i="3"/>
  <c r="X497" i="3"/>
  <c r="X540" i="3"/>
  <c r="X583" i="3"/>
  <c r="X624" i="3"/>
  <c r="X667" i="3"/>
  <c r="X710" i="3"/>
  <c r="X752" i="3"/>
  <c r="X795" i="3"/>
  <c r="X838" i="3"/>
  <c r="X880" i="3"/>
  <c r="X923" i="3"/>
  <c r="X966" i="3"/>
  <c r="X1008" i="3"/>
  <c r="X1051" i="3"/>
  <c r="X1094" i="3"/>
  <c r="X1136" i="3"/>
  <c r="X29" i="3"/>
  <c r="F30" i="22" s="1"/>
  <c r="X72" i="3"/>
  <c r="X115" i="3"/>
  <c r="X157" i="3"/>
  <c r="X200" i="3"/>
  <c r="X243" i="3"/>
  <c r="X285" i="3"/>
  <c r="X329" i="3"/>
  <c r="X372" i="3"/>
  <c r="X414" i="3"/>
  <c r="X456" i="3"/>
  <c r="X499" i="3"/>
  <c r="X541" i="3"/>
  <c r="X584" i="3"/>
  <c r="X626" i="3"/>
  <c r="X668" i="3"/>
  <c r="X711" i="3"/>
  <c r="X754" i="3"/>
  <c r="X796" i="3"/>
  <c r="X839" i="3"/>
  <c r="X882" i="3"/>
  <c r="X924" i="3"/>
  <c r="X967" i="3"/>
  <c r="X1010" i="3"/>
  <c r="X1052" i="3"/>
  <c r="X1095" i="3"/>
  <c r="X1138" i="3"/>
  <c r="X49" i="3"/>
  <c r="X92" i="3"/>
  <c r="X135" i="3"/>
  <c r="X177" i="3"/>
  <c r="X220" i="3"/>
  <c r="X263" i="3"/>
  <c r="X306" i="3"/>
  <c r="X349" i="3"/>
  <c r="X392" i="3"/>
  <c r="X433" i="3"/>
  <c r="X476" i="3"/>
  <c r="X519" i="3"/>
  <c r="X561" i="3"/>
  <c r="X603" i="3"/>
  <c r="X646" i="3"/>
  <c r="X688" i="3"/>
  <c r="X731" i="3"/>
  <c r="X774" i="3"/>
  <c r="X816" i="3"/>
  <c r="X859" i="3"/>
  <c r="X902" i="3"/>
  <c r="X944" i="3"/>
  <c r="X987" i="3"/>
  <c r="X1030" i="3"/>
  <c r="X1072" i="3"/>
  <c r="X1115" i="3"/>
  <c r="X1158" i="3"/>
  <c r="X93" i="3"/>
  <c r="X264" i="3"/>
  <c r="X435" i="3"/>
  <c r="X604" i="3"/>
  <c r="X775" i="3"/>
  <c r="X946" i="3"/>
  <c r="X1116" i="3"/>
  <c r="X136" i="3"/>
  <c r="X308" i="3"/>
  <c r="X477" i="3"/>
  <c r="X647" i="3"/>
  <c r="X818" i="3"/>
  <c r="X988" i="3"/>
  <c r="X1159" i="3"/>
  <c r="X3" i="3"/>
  <c r="F4" i="22" s="1"/>
  <c r="X179" i="3"/>
  <c r="X350" i="3"/>
  <c r="X520" i="3"/>
  <c r="X690" i="3"/>
  <c r="X860" i="3"/>
  <c r="X1031" i="3"/>
  <c r="X393" i="3"/>
  <c r="X1074" i="3"/>
  <c r="X563" i="3"/>
  <c r="X51" i="3"/>
  <c r="X732" i="3"/>
  <c r="X221" i="3"/>
  <c r="X903" i="3"/>
  <c r="Z5" i="3"/>
  <c r="Z9" i="3"/>
  <c r="Z13" i="3"/>
  <c r="Z17" i="3"/>
  <c r="Z21" i="3"/>
  <c r="Z25" i="3"/>
  <c r="Z29" i="3"/>
  <c r="Z33" i="3"/>
  <c r="Z37" i="3"/>
  <c r="Z41" i="3"/>
  <c r="Z45" i="3"/>
  <c r="Z49" i="3"/>
  <c r="Z53" i="3"/>
  <c r="Z57" i="3"/>
  <c r="Z61" i="3"/>
  <c r="Z65" i="3"/>
  <c r="Z69" i="3"/>
  <c r="Z73" i="3"/>
  <c r="Z77" i="3"/>
  <c r="Z81" i="3"/>
  <c r="Z85" i="3"/>
  <c r="Z89" i="3"/>
  <c r="Z93" i="3"/>
  <c r="Z97" i="3"/>
  <c r="Z101" i="3"/>
  <c r="Z105" i="3"/>
  <c r="Z109" i="3"/>
  <c r="Z113" i="3"/>
  <c r="Z117" i="3"/>
  <c r="Z121" i="3"/>
  <c r="Z125" i="3"/>
  <c r="Z129" i="3"/>
  <c r="Z133" i="3"/>
  <c r="Z137" i="3"/>
  <c r="Z141" i="3"/>
  <c r="Z145" i="3"/>
  <c r="Z149" i="3"/>
  <c r="Z153" i="3"/>
  <c r="Z157" i="3"/>
  <c r="Z161" i="3"/>
  <c r="Z165" i="3"/>
  <c r="Z169" i="3"/>
  <c r="Z173" i="3"/>
  <c r="Z177" i="3"/>
  <c r="Z181" i="3"/>
  <c r="Z185" i="3"/>
  <c r="Z189" i="3"/>
  <c r="Z193" i="3"/>
  <c r="Z197" i="3"/>
  <c r="Z201" i="3"/>
  <c r="Z205" i="3"/>
  <c r="Z209" i="3"/>
  <c r="Z213" i="3"/>
  <c r="Z217" i="3"/>
  <c r="Z221" i="3"/>
  <c r="Z225" i="3"/>
  <c r="Z229" i="3"/>
  <c r="Z233" i="3"/>
  <c r="Z237" i="3"/>
  <c r="Z241" i="3"/>
  <c r="Z245" i="3"/>
  <c r="Z249" i="3"/>
  <c r="Z253" i="3"/>
  <c r="Z257" i="3"/>
  <c r="Z261" i="3"/>
  <c r="Z265" i="3"/>
  <c r="Z269" i="3"/>
  <c r="Z273" i="3"/>
  <c r="Z277" i="3"/>
  <c r="Z281" i="3"/>
  <c r="Z285" i="3"/>
  <c r="Z289" i="3"/>
  <c r="Z294" i="3"/>
  <c r="Z298" i="3"/>
  <c r="Z302" i="3"/>
  <c r="Z306" i="3"/>
  <c r="Z310" i="3"/>
  <c r="Z314" i="3"/>
  <c r="Z318" i="3"/>
  <c r="Z322" i="3"/>
  <c r="Z326" i="3"/>
  <c r="Z330" i="3"/>
  <c r="Z334" i="3"/>
  <c r="Z338" i="3"/>
  <c r="Z342" i="3"/>
  <c r="Z346" i="3"/>
  <c r="Z350" i="3"/>
  <c r="Z354" i="3"/>
  <c r="Z358" i="3"/>
  <c r="Z362" i="3"/>
  <c r="Z366" i="3"/>
  <c r="Z370" i="3"/>
  <c r="Z374" i="3"/>
  <c r="Z378" i="3"/>
  <c r="Z382" i="3"/>
  <c r="Z386" i="3"/>
  <c r="Z390" i="3"/>
  <c r="Z394" i="3"/>
  <c r="Z398" i="3"/>
  <c r="Z402" i="3"/>
  <c r="Z406" i="3"/>
  <c r="Z410" i="3"/>
  <c r="Z414" i="3"/>
  <c r="Z418" i="3"/>
  <c r="Z421" i="3"/>
  <c r="Z425" i="3"/>
  <c r="Z429" i="3"/>
  <c r="Z433" i="3"/>
  <c r="Z437" i="3"/>
  <c r="Z441" i="3"/>
  <c r="Z445" i="3"/>
  <c r="Z449" i="3"/>
  <c r="Z453" i="3"/>
  <c r="Z457" i="3"/>
  <c r="Z461" i="3"/>
  <c r="Z465" i="3"/>
  <c r="Z469" i="3"/>
  <c r="Z473" i="3"/>
  <c r="Z477" i="3"/>
  <c r="Z481" i="3"/>
  <c r="Z485" i="3"/>
  <c r="Z489" i="3"/>
  <c r="Z493" i="3"/>
  <c r="Z497" i="3"/>
  <c r="Z501" i="3"/>
  <c r="Z505" i="3"/>
  <c r="Z509" i="3"/>
  <c r="Z513" i="3"/>
  <c r="Z517" i="3"/>
  <c r="Z521" i="3"/>
  <c r="Z525" i="3"/>
  <c r="Z529" i="3"/>
  <c r="Z533" i="3"/>
  <c r="Z537" i="3"/>
  <c r="Z541" i="3"/>
  <c r="Z545" i="3"/>
  <c r="Z549" i="3"/>
  <c r="Z553" i="3"/>
  <c r="Z557" i="3"/>
  <c r="Z561" i="3"/>
  <c r="Z565" i="3"/>
  <c r="Z569" i="3"/>
  <c r="Z573" i="3"/>
  <c r="Z577" i="3"/>
  <c r="Z581" i="3"/>
  <c r="Z585" i="3"/>
  <c r="Z589" i="3"/>
  <c r="Z593" i="3"/>
  <c r="Z597" i="3"/>
  <c r="Z600" i="3"/>
  <c r="Z604" i="3"/>
  <c r="Z608" i="3"/>
  <c r="Z612" i="3"/>
  <c r="Z616" i="3"/>
  <c r="Z620" i="3"/>
  <c r="Z624" i="3"/>
  <c r="Z628" i="3"/>
  <c r="Z632" i="3"/>
  <c r="Z636" i="3"/>
  <c r="Z640" i="3"/>
  <c r="Z644" i="3"/>
  <c r="Z648" i="3"/>
  <c r="Z652" i="3"/>
  <c r="Z656" i="3"/>
  <c r="Z660" i="3"/>
  <c r="Z664" i="3"/>
  <c r="Z668" i="3"/>
  <c r="Z672" i="3"/>
  <c r="Z676" i="3"/>
  <c r="Z680" i="3"/>
  <c r="Z684" i="3"/>
  <c r="Z688" i="3"/>
  <c r="Z692" i="3"/>
  <c r="Z696" i="3"/>
  <c r="Z700" i="3"/>
  <c r="Z704" i="3"/>
  <c r="Z708" i="3"/>
  <c r="Z712" i="3"/>
  <c r="Z716" i="3"/>
  <c r="Z720" i="3"/>
  <c r="Z724" i="3"/>
  <c r="Z728" i="3"/>
  <c r="Z732" i="3"/>
  <c r="Z736" i="3"/>
  <c r="Z740" i="3"/>
  <c r="Z744" i="3"/>
  <c r="Z748" i="3"/>
  <c r="Z752" i="3"/>
  <c r="Z756" i="3"/>
  <c r="Z760" i="3"/>
  <c r="Z764" i="3"/>
  <c r="Z768" i="3"/>
  <c r="Z772" i="3"/>
  <c r="Z776" i="3"/>
  <c r="Z780" i="3"/>
  <c r="Z784" i="3"/>
  <c r="Z788" i="3"/>
  <c r="Z792" i="3"/>
  <c r="Z796" i="3"/>
  <c r="Z800" i="3"/>
  <c r="Z804" i="3"/>
  <c r="Z808" i="3"/>
  <c r="Z812" i="3"/>
  <c r="Z816" i="3"/>
  <c r="Z820" i="3"/>
  <c r="Z824" i="3"/>
  <c r="Z828" i="3"/>
  <c r="Z832" i="3"/>
  <c r="Z836" i="3"/>
  <c r="Z840" i="3"/>
  <c r="Z844" i="3"/>
  <c r="Z848" i="3"/>
  <c r="Z852" i="3"/>
  <c r="Z856" i="3"/>
  <c r="Z860" i="3"/>
  <c r="Z864" i="3"/>
  <c r="Z868" i="3"/>
  <c r="Z872" i="3"/>
  <c r="Z876" i="3"/>
  <c r="Z4" i="3"/>
  <c r="Z10" i="3"/>
  <c r="Z15" i="3"/>
  <c r="Z20" i="3"/>
  <c r="Z26" i="3"/>
  <c r="Z31" i="3"/>
  <c r="Z36" i="3"/>
  <c r="Z42" i="3"/>
  <c r="Z47" i="3"/>
  <c r="Z52" i="3"/>
  <c r="Z58" i="3"/>
  <c r="Z63" i="3"/>
  <c r="Z68" i="3"/>
  <c r="Z74" i="3"/>
  <c r="Z79" i="3"/>
  <c r="Z84" i="3"/>
  <c r="Z90" i="3"/>
  <c r="Z95" i="3"/>
  <c r="Z100" i="3"/>
  <c r="Z106" i="3"/>
  <c r="Z111" i="3"/>
  <c r="Z116" i="3"/>
  <c r="Z122" i="3"/>
  <c r="Z127" i="3"/>
  <c r="Z132" i="3"/>
  <c r="Z138" i="3"/>
  <c r="Z143" i="3"/>
  <c r="Z148" i="3"/>
  <c r="Z154" i="3"/>
  <c r="Z159" i="3"/>
  <c r="Z164" i="3"/>
  <c r="Z170" i="3"/>
  <c r="Z175" i="3"/>
  <c r="Z180" i="3"/>
  <c r="Z186" i="3"/>
  <c r="Z191" i="3"/>
  <c r="Z196" i="3"/>
  <c r="Z202" i="3"/>
  <c r="Z207" i="3"/>
  <c r="Z212" i="3"/>
  <c r="Z218" i="3"/>
  <c r="Z223" i="3"/>
  <c r="Z228" i="3"/>
  <c r="Z234" i="3"/>
  <c r="Z239" i="3"/>
  <c r="Z244" i="3"/>
  <c r="Z250" i="3"/>
  <c r="Z255" i="3"/>
  <c r="Z260" i="3"/>
  <c r="Z266" i="3"/>
  <c r="Z271" i="3"/>
  <c r="Z276" i="3"/>
  <c r="Z282" i="3"/>
  <c r="Z287" i="3"/>
  <c r="Z292" i="3"/>
  <c r="Z299" i="3"/>
  <c r="Z304" i="3"/>
  <c r="Z309" i="3"/>
  <c r="Z315" i="3"/>
  <c r="Z320" i="3"/>
  <c r="Z325" i="3"/>
  <c r="Z331" i="3"/>
  <c r="Z336" i="3"/>
  <c r="Z341" i="3"/>
  <c r="Z347" i="3"/>
  <c r="Z352" i="3"/>
  <c r="Z357" i="3"/>
  <c r="Z363" i="3"/>
  <c r="Z368" i="3"/>
  <c r="Z373" i="3"/>
  <c r="Z379" i="3"/>
  <c r="Z384" i="3"/>
  <c r="Z389" i="3"/>
  <c r="Z395" i="3"/>
  <c r="Z400" i="3"/>
  <c r="Z405" i="3"/>
  <c r="Z411" i="3"/>
  <c r="Z416" i="3"/>
  <c r="Z420" i="3"/>
  <c r="Z426" i="3"/>
  <c r="Z431" i="3"/>
  <c r="Z436" i="3"/>
  <c r="Z442" i="3"/>
  <c r="Z447" i="3"/>
  <c r="Z452" i="3"/>
  <c r="Z458" i="3"/>
  <c r="Z463" i="3"/>
  <c r="Z468" i="3"/>
  <c r="Z474" i="3"/>
  <c r="Z479" i="3"/>
  <c r="Z484" i="3"/>
  <c r="Z490" i="3"/>
  <c r="Z495" i="3"/>
  <c r="Z500" i="3"/>
  <c r="Z506" i="3"/>
  <c r="Z511" i="3"/>
  <c r="Z516" i="3"/>
  <c r="Z522" i="3"/>
  <c r="Z527" i="3"/>
  <c r="Z532" i="3"/>
  <c r="Z538" i="3"/>
  <c r="Z543" i="3"/>
  <c r="Z548" i="3"/>
  <c r="Z554" i="3"/>
  <c r="Z559" i="3"/>
  <c r="Z564" i="3"/>
  <c r="Z570" i="3"/>
  <c r="Z575" i="3"/>
  <c r="Z580" i="3"/>
  <c r="Z586" i="3"/>
  <c r="Z591" i="3"/>
  <c r="Z596" i="3"/>
  <c r="Z601" i="3"/>
  <c r="Z606" i="3"/>
  <c r="Z611" i="3"/>
  <c r="Z617" i="3"/>
  <c r="Z622" i="3"/>
  <c r="Z627" i="3"/>
  <c r="Z633" i="3"/>
  <c r="Z638" i="3"/>
  <c r="Z643" i="3"/>
  <c r="Z649" i="3"/>
  <c r="Z654" i="3"/>
  <c r="Z659" i="3"/>
  <c r="Z665" i="3"/>
  <c r="Z670" i="3"/>
  <c r="Z675" i="3"/>
  <c r="Z681" i="3"/>
  <c r="Z686" i="3"/>
  <c r="Z691" i="3"/>
  <c r="Z697" i="3"/>
  <c r="Z702" i="3"/>
  <c r="Z707" i="3"/>
  <c r="Z713" i="3"/>
  <c r="Z718" i="3"/>
  <c r="Z723" i="3"/>
  <c r="Z729" i="3"/>
  <c r="Z734" i="3"/>
  <c r="Z739" i="3"/>
  <c r="Z745" i="3"/>
  <c r="Z750" i="3"/>
  <c r="Z755" i="3"/>
  <c r="Z761" i="3"/>
  <c r="Z766" i="3"/>
  <c r="Z771" i="3"/>
  <c r="Z777" i="3"/>
  <c r="Z782" i="3"/>
  <c r="Z787" i="3"/>
  <c r="Z793" i="3"/>
  <c r="Z798" i="3"/>
  <c r="Z803" i="3"/>
  <c r="Z809" i="3"/>
  <c r="Z814" i="3"/>
  <c r="Z819" i="3"/>
  <c r="Z825" i="3"/>
  <c r="Z830" i="3"/>
  <c r="Z835" i="3"/>
  <c r="Z841" i="3"/>
  <c r="Z846" i="3"/>
  <c r="Z851" i="3"/>
  <c r="Z857" i="3"/>
  <c r="Z862" i="3"/>
  <c r="Z867" i="3"/>
  <c r="Z873" i="3"/>
  <c r="Z878" i="3"/>
  <c r="Z882" i="3"/>
  <c r="Z886" i="3"/>
  <c r="Z890" i="3"/>
  <c r="Z894" i="3"/>
  <c r="Z898" i="3"/>
  <c r="Z902" i="3"/>
  <c r="Z906" i="3"/>
  <c r="Z910" i="3"/>
  <c r="Z914" i="3"/>
  <c r="Z918" i="3"/>
  <c r="Z922" i="3"/>
  <c r="Z926" i="3"/>
  <c r="Z930" i="3"/>
  <c r="Z934" i="3"/>
  <c r="Z938" i="3"/>
  <c r="Z942" i="3"/>
  <c r="Z946" i="3"/>
  <c r="Z950" i="3"/>
  <c r="Z954" i="3"/>
  <c r="Z958" i="3"/>
  <c r="Z962" i="3"/>
  <c r="Z966" i="3"/>
  <c r="Z970" i="3"/>
  <c r="Z974" i="3"/>
  <c r="Z978" i="3"/>
  <c r="Z982" i="3"/>
  <c r="Z986" i="3"/>
  <c r="Z990" i="3"/>
  <c r="Z994" i="3"/>
  <c r="Z998" i="3"/>
  <c r="Z1002" i="3"/>
  <c r="Z1006" i="3"/>
  <c r="Z1010" i="3"/>
  <c r="Z1014" i="3"/>
  <c r="Z1018" i="3"/>
  <c r="Z1022" i="3"/>
  <c r="Z1026" i="3"/>
  <c r="Z1030" i="3"/>
  <c r="Z1034" i="3"/>
  <c r="Z1038" i="3"/>
  <c r="Z1042" i="3"/>
  <c r="Z1046" i="3"/>
  <c r="Z1050" i="3"/>
  <c r="Z1054" i="3"/>
  <c r="Z1058" i="3"/>
  <c r="Z1062" i="3"/>
  <c r="Z1066" i="3"/>
  <c r="Z1070" i="3"/>
  <c r="Z1074" i="3"/>
  <c r="Z1078" i="3"/>
  <c r="Z1082" i="3"/>
  <c r="Z1086" i="3"/>
  <c r="Z1090" i="3"/>
  <c r="Z1094" i="3"/>
  <c r="Z1098" i="3"/>
  <c r="Z1102" i="3"/>
  <c r="Z1106" i="3"/>
  <c r="Z1110" i="3"/>
  <c r="Z1114" i="3"/>
  <c r="Z1118" i="3"/>
  <c r="Z1122" i="3"/>
  <c r="Z1126" i="3"/>
  <c r="Z1130" i="3"/>
  <c r="Z1134" i="3"/>
  <c r="Z1138" i="3"/>
  <c r="Z1142" i="3"/>
  <c r="Z1146" i="3"/>
  <c r="Z1150" i="3"/>
  <c r="Z1154" i="3"/>
  <c r="Z1158" i="3"/>
  <c r="Z1162" i="3"/>
  <c r="Z1166" i="3"/>
  <c r="Z1170" i="3"/>
  <c r="Z1174" i="3"/>
  <c r="Z6" i="3"/>
  <c r="Z11" i="3"/>
  <c r="Z16" i="3"/>
  <c r="Z22" i="3"/>
  <c r="Z27" i="3"/>
  <c r="Z32" i="3"/>
  <c r="Z38" i="3"/>
  <c r="Z43" i="3"/>
  <c r="Z48" i="3"/>
  <c r="Z54" i="3"/>
  <c r="Z59" i="3"/>
  <c r="Z64" i="3"/>
  <c r="Z70" i="3"/>
  <c r="Z75" i="3"/>
  <c r="Z80" i="3"/>
  <c r="Z86" i="3"/>
  <c r="Z91" i="3"/>
  <c r="Z96" i="3"/>
  <c r="Z102" i="3"/>
  <c r="Z107" i="3"/>
  <c r="Z112" i="3"/>
  <c r="Z118" i="3"/>
  <c r="Z123" i="3"/>
  <c r="Z128" i="3"/>
  <c r="Z134" i="3"/>
  <c r="Z139" i="3"/>
  <c r="Z144" i="3"/>
  <c r="Z150" i="3"/>
  <c r="Z155" i="3"/>
  <c r="Z160" i="3"/>
  <c r="Z166" i="3"/>
  <c r="Z171" i="3"/>
  <c r="Z176" i="3"/>
  <c r="Z182" i="3"/>
  <c r="Z187" i="3"/>
  <c r="Z192" i="3"/>
  <c r="Z198" i="3"/>
  <c r="Z203" i="3"/>
  <c r="Z208" i="3"/>
  <c r="Z214" i="3"/>
  <c r="Z219" i="3"/>
  <c r="Z224" i="3"/>
  <c r="Z230" i="3"/>
  <c r="Z235" i="3"/>
  <c r="Z240" i="3"/>
  <c r="Z246" i="3"/>
  <c r="Z251" i="3"/>
  <c r="Z256" i="3"/>
  <c r="Z262" i="3"/>
  <c r="Z267" i="3"/>
  <c r="Z272" i="3"/>
  <c r="Z278" i="3"/>
  <c r="Z283" i="3"/>
  <c r="Z288" i="3"/>
  <c r="Z295" i="3"/>
  <c r="Z300" i="3"/>
  <c r="Z305" i="3"/>
  <c r="Z311" i="3"/>
  <c r="Z316" i="3"/>
  <c r="Z321" i="3"/>
  <c r="Z327" i="3"/>
  <c r="Z332" i="3"/>
  <c r="Z337" i="3"/>
  <c r="Z343" i="3"/>
  <c r="Z348" i="3"/>
  <c r="Z353" i="3"/>
  <c r="Z359" i="3"/>
  <c r="Z364" i="3"/>
  <c r="Z369" i="3"/>
  <c r="Z375" i="3"/>
  <c r="Z380" i="3"/>
  <c r="Z385" i="3"/>
  <c r="Z391" i="3"/>
  <c r="Z396" i="3"/>
  <c r="Z401" i="3"/>
  <c r="Z407" i="3"/>
  <c r="Z412" i="3"/>
  <c r="Z417" i="3"/>
  <c r="Z422" i="3"/>
  <c r="Z427" i="3"/>
  <c r="Z432" i="3"/>
  <c r="Z438" i="3"/>
  <c r="Z443" i="3"/>
  <c r="Z448" i="3"/>
  <c r="Z454" i="3"/>
  <c r="Z459" i="3"/>
  <c r="Z464" i="3"/>
  <c r="Z470" i="3"/>
  <c r="Z475" i="3"/>
  <c r="Z480" i="3"/>
  <c r="Z486" i="3"/>
  <c r="Z491" i="3"/>
  <c r="Z496" i="3"/>
  <c r="Z502" i="3"/>
  <c r="Z507" i="3"/>
  <c r="Z512" i="3"/>
  <c r="Z518" i="3"/>
  <c r="Z523" i="3"/>
  <c r="Z528" i="3"/>
  <c r="Z534" i="3"/>
  <c r="Z539" i="3"/>
  <c r="Z544" i="3"/>
  <c r="Z550" i="3"/>
  <c r="Z555" i="3"/>
  <c r="Z560" i="3"/>
  <c r="Z566" i="3"/>
  <c r="Z571" i="3"/>
  <c r="Z576" i="3"/>
  <c r="Z582" i="3"/>
  <c r="Z587" i="3"/>
  <c r="Z592" i="3"/>
  <c r="Z598" i="3"/>
  <c r="Z602" i="3"/>
  <c r="Z607" i="3"/>
  <c r="Z613" i="3"/>
  <c r="Z618" i="3"/>
  <c r="Z623" i="3"/>
  <c r="Z629" i="3"/>
  <c r="Z634" i="3"/>
  <c r="Z639" i="3"/>
  <c r="Z645" i="3"/>
  <c r="Z650" i="3"/>
  <c r="Z655" i="3"/>
  <c r="Z661" i="3"/>
  <c r="Z666" i="3"/>
  <c r="Z671" i="3"/>
  <c r="Z677" i="3"/>
  <c r="Z682" i="3"/>
  <c r="Z687" i="3"/>
  <c r="Z693" i="3"/>
  <c r="Z698" i="3"/>
  <c r="Z703" i="3"/>
  <c r="Z709" i="3"/>
  <c r="Z714" i="3"/>
  <c r="Z719" i="3"/>
  <c r="Z725" i="3"/>
  <c r="Z730" i="3"/>
  <c r="Z735" i="3"/>
  <c r="Z741" i="3"/>
  <c r="Z746" i="3"/>
  <c r="Z751" i="3"/>
  <c r="Z757" i="3"/>
  <c r="Z762" i="3"/>
  <c r="Z767" i="3"/>
  <c r="Z773" i="3"/>
  <c r="Z778" i="3"/>
  <c r="Z783" i="3"/>
  <c r="Z789" i="3"/>
  <c r="Z794" i="3"/>
  <c r="Z799" i="3"/>
  <c r="Z805" i="3"/>
  <c r="Z810" i="3"/>
  <c r="Z815" i="3"/>
  <c r="Z821" i="3"/>
  <c r="Z826" i="3"/>
  <c r="Z831" i="3"/>
  <c r="Z837" i="3"/>
  <c r="Z842" i="3"/>
  <c r="Z847" i="3"/>
  <c r="Z853" i="3"/>
  <c r="Z858" i="3"/>
  <c r="Z863" i="3"/>
  <c r="Z869" i="3"/>
  <c r="Z874" i="3"/>
  <c r="Z879" i="3"/>
  <c r="Z883" i="3"/>
  <c r="Z887" i="3"/>
  <c r="Z891" i="3"/>
  <c r="Z895" i="3"/>
  <c r="Z899" i="3"/>
  <c r="Z903" i="3"/>
  <c r="Z907" i="3"/>
  <c r="Z911" i="3"/>
  <c r="Z915" i="3"/>
  <c r="Z919" i="3"/>
  <c r="Z923" i="3"/>
  <c r="Z927" i="3"/>
  <c r="Z931" i="3"/>
  <c r="Z935" i="3"/>
  <c r="Z939" i="3"/>
  <c r="Z943" i="3"/>
  <c r="Z947" i="3"/>
  <c r="Z951" i="3"/>
  <c r="Z955" i="3"/>
  <c r="Z959" i="3"/>
  <c r="Z963" i="3"/>
  <c r="Z967" i="3"/>
  <c r="Z971" i="3"/>
  <c r="Z975" i="3"/>
  <c r="Z979" i="3"/>
  <c r="Z983" i="3"/>
  <c r="Z987" i="3"/>
  <c r="Z991" i="3"/>
  <c r="Z995" i="3"/>
  <c r="Z999" i="3"/>
  <c r="Z1003" i="3"/>
  <c r="Z1007" i="3"/>
  <c r="Z1011" i="3"/>
  <c r="Z1015" i="3"/>
  <c r="Z1019" i="3"/>
  <c r="Z1023" i="3"/>
  <c r="Z1027" i="3"/>
  <c r="Z1031" i="3"/>
  <c r="Z1035" i="3"/>
  <c r="Z1039" i="3"/>
  <c r="Z1043" i="3"/>
  <c r="Z1047" i="3"/>
  <c r="Z1051" i="3"/>
  <c r="Z1055" i="3"/>
  <c r="Z1059" i="3"/>
  <c r="Z1063" i="3"/>
  <c r="Z1067" i="3"/>
  <c r="Z1071" i="3"/>
  <c r="Z1075" i="3"/>
  <c r="Z1079" i="3"/>
  <c r="Z1083" i="3"/>
  <c r="Z1087" i="3"/>
  <c r="Z1091" i="3"/>
  <c r="Z1095" i="3"/>
  <c r="Z1099" i="3"/>
  <c r="Z1103" i="3"/>
  <c r="Z1107" i="3"/>
  <c r="Z1111" i="3"/>
  <c r="Z1115" i="3"/>
  <c r="Z1119" i="3"/>
  <c r="Z1123" i="3"/>
  <c r="Z1127" i="3"/>
  <c r="Z1131" i="3"/>
  <c r="Z1135" i="3"/>
  <c r="Z1139" i="3"/>
  <c r="Z1143" i="3"/>
  <c r="Z1147" i="3"/>
  <c r="Z1151" i="3"/>
  <c r="Z1155" i="3"/>
  <c r="Z1159" i="3"/>
  <c r="Z1163" i="3"/>
  <c r="Z1167" i="3"/>
  <c r="Z1171" i="3"/>
  <c r="Z1175" i="3"/>
  <c r="Z3" i="3"/>
  <c r="Z14" i="3"/>
  <c r="Z24" i="3"/>
  <c r="Z35" i="3"/>
  <c r="Z46" i="3"/>
  <c r="Z56" i="3"/>
  <c r="Z67" i="3"/>
  <c r="Z78" i="3"/>
  <c r="Z88" i="3"/>
  <c r="Z99" i="3"/>
  <c r="Z110" i="3"/>
  <c r="Z120" i="3"/>
  <c r="Z131" i="3"/>
  <c r="Z142" i="3"/>
  <c r="Z152" i="3"/>
  <c r="Z163" i="3"/>
  <c r="Z174" i="3"/>
  <c r="Z184" i="3"/>
  <c r="Z195" i="3"/>
  <c r="Z206" i="3"/>
  <c r="Z216" i="3"/>
  <c r="Z227" i="3"/>
  <c r="Z238" i="3"/>
  <c r="Z248" i="3"/>
  <c r="Z259" i="3"/>
  <c r="Z270" i="3"/>
  <c r="Z280" i="3"/>
  <c r="Z291" i="3"/>
  <c r="Z303" i="3"/>
  <c r="Z313" i="3"/>
  <c r="Z324" i="3"/>
  <c r="Z335" i="3"/>
  <c r="Z345" i="3"/>
  <c r="Z356" i="3"/>
  <c r="Z367" i="3"/>
  <c r="Z377" i="3"/>
  <c r="Z388" i="3"/>
  <c r="Z399" i="3"/>
  <c r="Z409" i="3"/>
  <c r="Z419" i="3"/>
  <c r="Z430" i="3"/>
  <c r="Z440" i="3"/>
  <c r="Z451" i="3"/>
  <c r="Z462" i="3"/>
  <c r="Z472" i="3"/>
  <c r="Z483" i="3"/>
  <c r="Z494" i="3"/>
  <c r="Z504" i="3"/>
  <c r="Z515" i="3"/>
  <c r="Z526" i="3"/>
  <c r="Z536" i="3"/>
  <c r="Z547" i="3"/>
  <c r="Z558" i="3"/>
  <c r="Z568" i="3"/>
  <c r="Z579" i="3"/>
  <c r="Z590" i="3"/>
  <c r="Z610" i="3"/>
  <c r="Z621" i="3"/>
  <c r="Z631" i="3"/>
  <c r="Z642" i="3"/>
  <c r="Z653" i="3"/>
  <c r="Z663" i="3"/>
  <c r="Z674" i="3"/>
  <c r="Z685" i="3"/>
  <c r="Z695" i="3"/>
  <c r="Z706" i="3"/>
  <c r="Z717" i="3"/>
  <c r="Z727" i="3"/>
  <c r="Z738" i="3"/>
  <c r="Z749" i="3"/>
  <c r="Z759" i="3"/>
  <c r="Z770" i="3"/>
  <c r="Z781" i="3"/>
  <c r="Z791" i="3"/>
  <c r="Z802" i="3"/>
  <c r="Z813" i="3"/>
  <c r="Z823" i="3"/>
  <c r="Z834" i="3"/>
  <c r="Z845" i="3"/>
  <c r="Z855" i="3"/>
  <c r="Z866" i="3"/>
  <c r="Z877" i="3"/>
  <c r="Z885" i="3"/>
  <c r="Z893" i="3"/>
  <c r="Z901" i="3"/>
  <c r="Z909" i="3"/>
  <c r="Z917" i="3"/>
  <c r="Z925" i="3"/>
  <c r="Z933" i="3"/>
  <c r="Z941" i="3"/>
  <c r="Z949" i="3"/>
  <c r="Z957" i="3"/>
  <c r="Z965" i="3"/>
  <c r="Z973" i="3"/>
  <c r="Z981" i="3"/>
  <c r="Z989" i="3"/>
  <c r="Z997" i="3"/>
  <c r="Z1005" i="3"/>
  <c r="Z1013" i="3"/>
  <c r="Z1021" i="3"/>
  <c r="Z1029" i="3"/>
  <c r="Z1037" i="3"/>
  <c r="Z1045" i="3"/>
  <c r="Z1053" i="3"/>
  <c r="Z1061" i="3"/>
  <c r="Z1069" i="3"/>
  <c r="Z1077" i="3"/>
  <c r="Z1085" i="3"/>
  <c r="Z1093" i="3"/>
  <c r="Z1101" i="3"/>
  <c r="Z1109" i="3"/>
  <c r="Z1117" i="3"/>
  <c r="Z1125" i="3"/>
  <c r="Z1133" i="3"/>
  <c r="Z1141" i="3"/>
  <c r="Z1149" i="3"/>
  <c r="Z1157" i="3"/>
  <c r="Z1165" i="3"/>
  <c r="Z1173" i="3"/>
  <c r="Z7" i="3"/>
  <c r="Z18" i="3"/>
  <c r="Z28" i="3"/>
  <c r="Z39" i="3"/>
  <c r="Z50" i="3"/>
  <c r="Z60" i="3"/>
  <c r="Z71" i="3"/>
  <c r="Z82" i="3"/>
  <c r="Z92" i="3"/>
  <c r="Z103" i="3"/>
  <c r="Z114" i="3"/>
  <c r="Z124" i="3"/>
  <c r="Z135" i="3"/>
  <c r="Z146" i="3"/>
  <c r="Z156" i="3"/>
  <c r="Z167" i="3"/>
  <c r="Z178" i="3"/>
  <c r="Z188" i="3"/>
  <c r="Z199" i="3"/>
  <c r="Z210" i="3"/>
  <c r="Z220" i="3"/>
  <c r="Z231" i="3"/>
  <c r="Z242" i="3"/>
  <c r="Z252" i="3"/>
  <c r="Z263" i="3"/>
  <c r="Z274" i="3"/>
  <c r="Z284" i="3"/>
  <c r="Z296" i="3"/>
  <c r="Z307" i="3"/>
  <c r="Z317" i="3"/>
  <c r="Z328" i="3"/>
  <c r="Z339" i="3"/>
  <c r="Z349" i="3"/>
  <c r="Z360" i="3"/>
  <c r="Z371" i="3"/>
  <c r="Z381" i="3"/>
  <c r="Z392" i="3"/>
  <c r="Z403" i="3"/>
  <c r="Z413" i="3"/>
  <c r="Z423" i="3"/>
  <c r="Z434" i="3"/>
  <c r="Z444" i="3"/>
  <c r="Z455" i="3"/>
  <c r="Z466" i="3"/>
  <c r="Z476" i="3"/>
  <c r="Z487" i="3"/>
  <c r="Z498" i="3"/>
  <c r="Z508" i="3"/>
  <c r="Z519" i="3"/>
  <c r="Z530" i="3"/>
  <c r="Z540" i="3"/>
  <c r="Z551" i="3"/>
  <c r="Z562" i="3"/>
  <c r="Z572" i="3"/>
  <c r="Z583" i="3"/>
  <c r="Z594" i="3"/>
  <c r="Z603" i="3"/>
  <c r="Z614" i="3"/>
  <c r="Z625" i="3"/>
  <c r="Z635" i="3"/>
  <c r="Z646" i="3"/>
  <c r="Z657" i="3"/>
  <c r="Z667" i="3"/>
  <c r="Z678" i="3"/>
  <c r="Z689" i="3"/>
  <c r="Z699" i="3"/>
  <c r="Z710" i="3"/>
  <c r="Z721" i="3"/>
  <c r="Z731" i="3"/>
  <c r="Z742" i="3"/>
  <c r="Z753" i="3"/>
  <c r="Z763" i="3"/>
  <c r="Z774" i="3"/>
  <c r="Z785" i="3"/>
  <c r="Z795" i="3"/>
  <c r="Z806" i="3"/>
  <c r="Z817" i="3"/>
  <c r="Z827" i="3"/>
  <c r="Z838" i="3"/>
  <c r="Z849" i="3"/>
  <c r="Z859" i="3"/>
  <c r="Z870" i="3"/>
  <c r="Z880" i="3"/>
  <c r="Z888" i="3"/>
  <c r="Z896" i="3"/>
  <c r="Z904" i="3"/>
  <c r="Z912" i="3"/>
  <c r="Z920" i="3"/>
  <c r="Z928" i="3"/>
  <c r="Z936" i="3"/>
  <c r="Z944" i="3"/>
  <c r="Z952" i="3"/>
  <c r="Z960" i="3"/>
  <c r="Z968" i="3"/>
  <c r="Z976" i="3"/>
  <c r="Z984" i="3"/>
  <c r="Z992" i="3"/>
  <c r="Z1000" i="3"/>
  <c r="Z1008" i="3"/>
  <c r="Z1016" i="3"/>
  <c r="Z1024" i="3"/>
  <c r="Z1032" i="3"/>
  <c r="Z1040" i="3"/>
  <c r="Z1048" i="3"/>
  <c r="Z1056" i="3"/>
  <c r="Z1064" i="3"/>
  <c r="Z1072" i="3"/>
  <c r="Z1080" i="3"/>
  <c r="Z1088" i="3"/>
  <c r="Z1096" i="3"/>
  <c r="Z1104" i="3"/>
  <c r="Z1112" i="3"/>
  <c r="Z1120" i="3"/>
  <c r="Z1128" i="3"/>
  <c r="Z1136" i="3"/>
  <c r="Z1144" i="3"/>
  <c r="Z1152" i="3"/>
  <c r="Z1160" i="3"/>
  <c r="Z1168" i="3"/>
  <c r="Z1176" i="3"/>
  <c r="Z19" i="3"/>
  <c r="Z40" i="3"/>
  <c r="Z62" i="3"/>
  <c r="Z83" i="3"/>
  <c r="Z104" i="3"/>
  <c r="Z126" i="3"/>
  <c r="Z147" i="3"/>
  <c r="Z168" i="3"/>
  <c r="Z190" i="3"/>
  <c r="Z211" i="3"/>
  <c r="Z232" i="3"/>
  <c r="Z254" i="3"/>
  <c r="Z275" i="3"/>
  <c r="Z297" i="3"/>
  <c r="Z319" i="3"/>
  <c r="Z340" i="3"/>
  <c r="Z361" i="3"/>
  <c r="Z383" i="3"/>
  <c r="Z404" i="3"/>
  <c r="Z424" i="3"/>
  <c r="Z446" i="3"/>
  <c r="Z467" i="3"/>
  <c r="Z488" i="3"/>
  <c r="Z510" i="3"/>
  <c r="Z531" i="3"/>
  <c r="Z552" i="3"/>
  <c r="Z574" i="3"/>
  <c r="Z595" i="3"/>
  <c r="Z615" i="3"/>
  <c r="Z637" i="3"/>
  <c r="Z658" i="3"/>
  <c r="Z679" i="3"/>
  <c r="Z701" i="3"/>
  <c r="Z722" i="3"/>
  <c r="Z743" i="3"/>
  <c r="Z765" i="3"/>
  <c r="Z786" i="3"/>
  <c r="Z807" i="3"/>
  <c r="Z829" i="3"/>
  <c r="Z850" i="3"/>
  <c r="Z871" i="3"/>
  <c r="Z889" i="3"/>
  <c r="Z905" i="3"/>
  <c r="Z921" i="3"/>
  <c r="Z937" i="3"/>
  <c r="Z953" i="3"/>
  <c r="Z969" i="3"/>
  <c r="Z985" i="3"/>
  <c r="Z1001" i="3"/>
  <c r="Z1017" i="3"/>
  <c r="Z1033" i="3"/>
  <c r="Z1049" i="3"/>
  <c r="Z1065" i="3"/>
  <c r="Z1081" i="3"/>
  <c r="Z1097" i="3"/>
  <c r="Z1113" i="3"/>
  <c r="Z1129" i="3"/>
  <c r="Z1145" i="3"/>
  <c r="Z1161" i="3"/>
  <c r="Z23" i="3"/>
  <c r="Z44" i="3"/>
  <c r="Z66" i="3"/>
  <c r="Z87" i="3"/>
  <c r="Z108" i="3"/>
  <c r="Z130" i="3"/>
  <c r="Z151" i="3"/>
  <c r="Z172" i="3"/>
  <c r="Z194" i="3"/>
  <c r="Z215" i="3"/>
  <c r="Z236" i="3"/>
  <c r="Z258" i="3"/>
  <c r="Z279" i="3"/>
  <c r="Z301" i="3"/>
  <c r="Z323" i="3"/>
  <c r="Z344" i="3"/>
  <c r="Z365" i="3"/>
  <c r="Z387" i="3"/>
  <c r="Z408" i="3"/>
  <c r="Z428" i="3"/>
  <c r="Z450" i="3"/>
  <c r="Z471" i="3"/>
  <c r="Z492" i="3"/>
  <c r="Z514" i="3"/>
  <c r="Z535" i="3"/>
  <c r="Z556" i="3"/>
  <c r="Z578" i="3"/>
  <c r="Z599" i="3"/>
  <c r="Z619" i="3"/>
  <c r="Z641" i="3"/>
  <c r="Z662" i="3"/>
  <c r="Z683" i="3"/>
  <c r="Z705" i="3"/>
  <c r="Z726" i="3"/>
  <c r="Z747" i="3"/>
  <c r="Z769" i="3"/>
  <c r="Z790" i="3"/>
  <c r="Z811" i="3"/>
  <c r="Z833" i="3"/>
  <c r="Z854" i="3"/>
  <c r="Z875" i="3"/>
  <c r="Z892" i="3"/>
  <c r="Z908" i="3"/>
  <c r="Z924" i="3"/>
  <c r="Z940" i="3"/>
  <c r="Z956" i="3"/>
  <c r="Z972" i="3"/>
  <c r="Z988" i="3"/>
  <c r="Z1004" i="3"/>
  <c r="Z1020" i="3"/>
  <c r="Z1036" i="3"/>
  <c r="Z1052" i="3"/>
  <c r="Z1068" i="3"/>
  <c r="Z1084" i="3"/>
  <c r="Z1100" i="3"/>
  <c r="Z1116" i="3"/>
  <c r="Z1132" i="3"/>
  <c r="Z1148" i="3"/>
  <c r="Z1164" i="3"/>
  <c r="Z8" i="3"/>
  <c r="Z51" i="3"/>
  <c r="Z94" i="3"/>
  <c r="Z136" i="3"/>
  <c r="Z179" i="3"/>
  <c r="Z222" i="3"/>
  <c r="Z264" i="3"/>
  <c r="Z308" i="3"/>
  <c r="Z351" i="3"/>
  <c r="Z393" i="3"/>
  <c r="Z435" i="3"/>
  <c r="Z478" i="3"/>
  <c r="Z520" i="3"/>
  <c r="Z563" i="3"/>
  <c r="Z605" i="3"/>
  <c r="Z647" i="3"/>
  <c r="Z690" i="3"/>
  <c r="Z733" i="3"/>
  <c r="Z775" i="3"/>
  <c r="Z818" i="3"/>
  <c r="Z861" i="3"/>
  <c r="Z897" i="3"/>
  <c r="Z929" i="3"/>
  <c r="Z961" i="3"/>
  <c r="Z993" i="3"/>
  <c r="Z1025" i="3"/>
  <c r="Z1057" i="3"/>
  <c r="Z1089" i="3"/>
  <c r="Z1121" i="3"/>
  <c r="Z1153" i="3"/>
  <c r="Z12" i="3"/>
  <c r="Z55" i="3"/>
  <c r="Z98" i="3"/>
  <c r="Z140" i="3"/>
  <c r="Z183" i="3"/>
  <c r="Z226" i="3"/>
  <c r="Z268" i="3"/>
  <c r="Z312" i="3"/>
  <c r="Z355" i="3"/>
  <c r="Z397" i="3"/>
  <c r="Z439" i="3"/>
  <c r="Z482" i="3"/>
  <c r="Z524" i="3"/>
  <c r="Z567" i="3"/>
  <c r="Z609" i="3"/>
  <c r="Z651" i="3"/>
  <c r="Z694" i="3"/>
  <c r="Z737" i="3"/>
  <c r="Z779" i="3"/>
  <c r="Z822" i="3"/>
  <c r="Z865" i="3"/>
  <c r="Z900" i="3"/>
  <c r="Z932" i="3"/>
  <c r="Z964" i="3"/>
  <c r="Z996" i="3"/>
  <c r="Z1028" i="3"/>
  <c r="Z1060" i="3"/>
  <c r="Z1092" i="3"/>
  <c r="Z1124" i="3"/>
  <c r="Z1156" i="3"/>
  <c r="Z72" i="3"/>
  <c r="Z158" i="3"/>
  <c r="Z243" i="3"/>
  <c r="Z329" i="3"/>
  <c r="Z415" i="3"/>
  <c r="Z499" i="3"/>
  <c r="Z584" i="3"/>
  <c r="Z669" i="3"/>
  <c r="Z754" i="3"/>
  <c r="Z839" i="3"/>
  <c r="Z913" i="3"/>
  <c r="Z977" i="3"/>
  <c r="Z1041" i="3"/>
  <c r="Z1105" i="3"/>
  <c r="Z1169" i="3"/>
  <c r="Z76" i="3"/>
  <c r="Z162" i="3"/>
  <c r="Z247" i="3"/>
  <c r="Z333" i="3"/>
  <c r="Z503" i="3"/>
  <c r="Z588" i="3"/>
  <c r="Z673" i="3"/>
  <c r="Z758" i="3"/>
  <c r="Z843" i="3"/>
  <c r="Z916" i="3"/>
  <c r="Z980" i="3"/>
  <c r="Z1044" i="3"/>
  <c r="Z1108" i="3"/>
  <c r="Z1172" i="3"/>
  <c r="Z30" i="3"/>
  <c r="Z115" i="3"/>
  <c r="Z200" i="3"/>
  <c r="Z286" i="3"/>
  <c r="Z372" i="3"/>
  <c r="Z456" i="3"/>
  <c r="Z542" i="3"/>
  <c r="Z626" i="3"/>
  <c r="Z711" i="3"/>
  <c r="Z797" i="3"/>
  <c r="Z881" i="3"/>
  <c r="Z945" i="3"/>
  <c r="Z1009" i="3"/>
  <c r="Z1073" i="3"/>
  <c r="Z1137" i="3"/>
  <c r="Z34" i="3"/>
  <c r="Z376" i="3"/>
  <c r="Z715" i="3"/>
  <c r="Z1012" i="3"/>
  <c r="Z119" i="3"/>
  <c r="Z460" i="3"/>
  <c r="Z801" i="3"/>
  <c r="Z1076" i="3"/>
  <c r="Z204" i="3"/>
  <c r="Z546" i="3"/>
  <c r="Z884" i="3"/>
  <c r="Z1140" i="3"/>
  <c r="Z290" i="3"/>
  <c r="Z630" i="3"/>
  <c r="Z948" i="3"/>
  <c r="V4" i="3"/>
  <c r="V8" i="3"/>
  <c r="V12" i="3"/>
  <c r="V16" i="3"/>
  <c r="V20" i="3"/>
  <c r="V24" i="3"/>
  <c r="V28" i="3"/>
  <c r="V32" i="3"/>
  <c r="V36" i="3"/>
  <c r="V40" i="3"/>
  <c r="V44" i="3"/>
  <c r="V48" i="3"/>
  <c r="V52" i="3"/>
  <c r="V56" i="3"/>
  <c r="V60" i="3"/>
  <c r="V64" i="3"/>
  <c r="V68" i="3"/>
  <c r="V72" i="3"/>
  <c r="V76" i="3"/>
  <c r="V80" i="3"/>
  <c r="V84" i="3"/>
  <c r="V88" i="3"/>
  <c r="V92" i="3"/>
  <c r="V96" i="3"/>
  <c r="V100" i="3"/>
  <c r="V104" i="3"/>
  <c r="V108" i="3"/>
  <c r="V112" i="3"/>
  <c r="V116" i="3"/>
  <c r="V120" i="3"/>
  <c r="V124" i="3"/>
  <c r="V128" i="3"/>
  <c r="V132" i="3"/>
  <c r="V136" i="3"/>
  <c r="V140" i="3"/>
  <c r="V144" i="3"/>
  <c r="V148" i="3"/>
  <c r="V152" i="3"/>
  <c r="V156" i="3"/>
  <c r="V160" i="3"/>
  <c r="V164" i="3"/>
  <c r="V168" i="3"/>
  <c r="V172" i="3"/>
  <c r="V176" i="3"/>
  <c r="V180" i="3"/>
  <c r="V184" i="3"/>
  <c r="V188" i="3"/>
  <c r="V192" i="3"/>
  <c r="V196" i="3"/>
  <c r="V200" i="3"/>
  <c r="V204" i="3"/>
  <c r="V208" i="3"/>
  <c r="V212" i="3"/>
  <c r="V216" i="3"/>
  <c r="V220" i="3"/>
  <c r="V224" i="3"/>
  <c r="V228" i="3"/>
  <c r="V232" i="3"/>
  <c r="V236" i="3"/>
  <c r="V240" i="3"/>
  <c r="V244" i="3"/>
  <c r="V248" i="3"/>
  <c r="V252" i="3"/>
  <c r="V256" i="3"/>
  <c r="V260" i="3"/>
  <c r="V264" i="3"/>
  <c r="V268" i="3"/>
  <c r="V272" i="3"/>
  <c r="V276" i="3"/>
  <c r="V280" i="3"/>
  <c r="V284" i="3"/>
  <c r="V288" i="3"/>
  <c r="V292" i="3"/>
  <c r="V297" i="3"/>
  <c r="V301" i="3"/>
  <c r="V305" i="3"/>
  <c r="V309" i="3"/>
  <c r="V313" i="3"/>
  <c r="V317" i="3"/>
  <c r="V321" i="3"/>
  <c r="V325" i="3"/>
  <c r="V329" i="3"/>
  <c r="V333" i="3"/>
  <c r="V337" i="3"/>
  <c r="V341" i="3"/>
  <c r="V345" i="3"/>
  <c r="V349" i="3"/>
  <c r="V353" i="3"/>
  <c r="V357" i="3"/>
  <c r="V361" i="3"/>
  <c r="V365" i="3"/>
  <c r="V369" i="3"/>
  <c r="V373" i="3"/>
  <c r="V377" i="3"/>
  <c r="V381" i="3"/>
  <c r="V385" i="3"/>
  <c r="V389" i="3"/>
  <c r="V393" i="3"/>
  <c r="V397" i="3"/>
  <c r="V401" i="3"/>
  <c r="V405" i="3"/>
  <c r="V409" i="3"/>
  <c r="V413" i="3"/>
  <c r="V417" i="3"/>
  <c r="V420" i="3"/>
  <c r="V424" i="3"/>
  <c r="V428" i="3"/>
  <c r="V432" i="3"/>
  <c r="V436" i="3"/>
  <c r="V440" i="3"/>
  <c r="V444" i="3"/>
  <c r="V448" i="3"/>
  <c r="V452" i="3"/>
  <c r="V456" i="3"/>
  <c r="V460" i="3"/>
  <c r="V464" i="3"/>
  <c r="V468" i="3"/>
  <c r="V472" i="3"/>
  <c r="V476" i="3"/>
  <c r="V480" i="3"/>
  <c r="V484" i="3"/>
  <c r="V488" i="3"/>
  <c r="V492" i="3"/>
  <c r="V496" i="3"/>
  <c r="V500" i="3"/>
  <c r="V504" i="3"/>
  <c r="V508" i="3"/>
  <c r="V512" i="3"/>
  <c r="V516" i="3"/>
  <c r="V5" i="3"/>
  <c r="V9" i="3"/>
  <c r="V13" i="3"/>
  <c r="V17" i="3"/>
  <c r="V21" i="3"/>
  <c r="V25" i="3"/>
  <c r="V29" i="3"/>
  <c r="V33" i="3"/>
  <c r="V37" i="3"/>
  <c r="V41" i="3"/>
  <c r="V45" i="3"/>
  <c r="V49" i="3"/>
  <c r="V53" i="3"/>
  <c r="V57" i="3"/>
  <c r="V61" i="3"/>
  <c r="V65" i="3"/>
  <c r="V69" i="3"/>
  <c r="V73" i="3"/>
  <c r="V77" i="3"/>
  <c r="V81" i="3"/>
  <c r="V85" i="3"/>
  <c r="V89" i="3"/>
  <c r="V93" i="3"/>
  <c r="V97" i="3"/>
  <c r="V101" i="3"/>
  <c r="V105" i="3"/>
  <c r="V109" i="3"/>
  <c r="V113" i="3"/>
  <c r="V117" i="3"/>
  <c r="V121" i="3"/>
  <c r="V125" i="3"/>
  <c r="V129" i="3"/>
  <c r="V133" i="3"/>
  <c r="V137" i="3"/>
  <c r="V141" i="3"/>
  <c r="V145" i="3"/>
  <c r="V149" i="3"/>
  <c r="V153" i="3"/>
  <c r="V157" i="3"/>
  <c r="V161" i="3"/>
  <c r="V165" i="3"/>
  <c r="V169" i="3"/>
  <c r="V173" i="3"/>
  <c r="V177" i="3"/>
  <c r="V181" i="3"/>
  <c r="V185" i="3"/>
  <c r="V189" i="3"/>
  <c r="V193" i="3"/>
  <c r="V197" i="3"/>
  <c r="V201" i="3"/>
  <c r="V205" i="3"/>
  <c r="V209" i="3"/>
  <c r="V213" i="3"/>
  <c r="V217" i="3"/>
  <c r="V221" i="3"/>
  <c r="V225" i="3"/>
  <c r="V229" i="3"/>
  <c r="V233" i="3"/>
  <c r="V237" i="3"/>
  <c r="V241" i="3"/>
  <c r="V245" i="3"/>
  <c r="V249" i="3"/>
  <c r="V253" i="3"/>
  <c r="V257" i="3"/>
  <c r="V261" i="3"/>
  <c r="V265" i="3"/>
  <c r="V269" i="3"/>
  <c r="V273" i="3"/>
  <c r="V277" i="3"/>
  <c r="V281" i="3"/>
  <c r="V285" i="3"/>
  <c r="V289" i="3"/>
  <c r="V294" i="3"/>
  <c r="V298" i="3"/>
  <c r="V302" i="3"/>
  <c r="V306" i="3"/>
  <c r="V310" i="3"/>
  <c r="V314" i="3"/>
  <c r="V318" i="3"/>
  <c r="V322" i="3"/>
  <c r="V326" i="3"/>
  <c r="V330" i="3"/>
  <c r="V334" i="3"/>
  <c r="V338" i="3"/>
  <c r="V342" i="3"/>
  <c r="V346" i="3"/>
  <c r="V350" i="3"/>
  <c r="V354" i="3"/>
  <c r="V358" i="3"/>
  <c r="V362" i="3"/>
  <c r="V366" i="3"/>
  <c r="V370" i="3"/>
  <c r="V374" i="3"/>
  <c r="V378" i="3"/>
  <c r="V382" i="3"/>
  <c r="V386" i="3"/>
  <c r="V390" i="3"/>
  <c r="V394" i="3"/>
  <c r="V398" i="3"/>
  <c r="V402" i="3"/>
  <c r="V406" i="3"/>
  <c r="V410" i="3"/>
  <c r="V414" i="3"/>
  <c r="V418" i="3"/>
  <c r="V421" i="3"/>
  <c r="V425" i="3"/>
  <c r="V429" i="3"/>
  <c r="V433" i="3"/>
  <c r="V437" i="3"/>
  <c r="V441" i="3"/>
  <c r="V445" i="3"/>
  <c r="V449" i="3"/>
  <c r="V453" i="3"/>
  <c r="V457" i="3"/>
  <c r="V461" i="3"/>
  <c r="V465" i="3"/>
  <c r="V469" i="3"/>
  <c r="V473" i="3"/>
  <c r="V477" i="3"/>
  <c r="V481" i="3"/>
  <c r="V485" i="3"/>
  <c r="V489" i="3"/>
  <c r="V493" i="3"/>
  <c r="V497" i="3"/>
  <c r="V501" i="3"/>
  <c r="V505" i="3"/>
  <c r="V509" i="3"/>
  <c r="V513" i="3"/>
  <c r="V517" i="3"/>
  <c r="V521" i="3"/>
  <c r="V525" i="3"/>
  <c r="V529" i="3"/>
  <c r="V533" i="3"/>
  <c r="V537" i="3"/>
  <c r="V541" i="3"/>
  <c r="V545" i="3"/>
  <c r="V549" i="3"/>
  <c r="V553" i="3"/>
  <c r="V557" i="3"/>
  <c r="V561" i="3"/>
  <c r="V565" i="3"/>
  <c r="V569" i="3"/>
  <c r="V573" i="3"/>
  <c r="V577" i="3"/>
  <c r="V581" i="3"/>
  <c r="V585" i="3"/>
  <c r="V589" i="3"/>
  <c r="V593" i="3"/>
  <c r="V597" i="3"/>
  <c r="V600" i="3"/>
  <c r="V604" i="3"/>
  <c r="V608" i="3"/>
  <c r="V612" i="3"/>
  <c r="V616" i="3"/>
  <c r="V620" i="3"/>
  <c r="V624" i="3"/>
  <c r="V628" i="3"/>
  <c r="V632" i="3"/>
  <c r="V636" i="3"/>
  <c r="V640" i="3"/>
  <c r="V644" i="3"/>
  <c r="V648" i="3"/>
  <c r="V652" i="3"/>
  <c r="V656" i="3"/>
  <c r="V660" i="3"/>
  <c r="V664" i="3"/>
  <c r="V668" i="3"/>
  <c r="V672" i="3"/>
  <c r="V676" i="3"/>
  <c r="V680" i="3"/>
  <c r="V684" i="3"/>
  <c r="V688" i="3"/>
  <c r="V692" i="3"/>
  <c r="V696" i="3"/>
  <c r="V700" i="3"/>
  <c r="V704" i="3"/>
  <c r="V708" i="3"/>
  <c r="V712" i="3"/>
  <c r="V716" i="3"/>
  <c r="V720" i="3"/>
  <c r="V724" i="3"/>
  <c r="V728" i="3"/>
  <c r="V732" i="3"/>
  <c r="V736" i="3"/>
  <c r="V740" i="3"/>
  <c r="V744" i="3"/>
  <c r="V748" i="3"/>
  <c r="V752" i="3"/>
  <c r="V756" i="3"/>
  <c r="V760" i="3"/>
  <c r="V764" i="3"/>
  <c r="V768" i="3"/>
  <c r="V772" i="3"/>
  <c r="V776" i="3"/>
  <c r="V780" i="3"/>
  <c r="V784" i="3"/>
  <c r="V788" i="3"/>
  <c r="V792" i="3"/>
  <c r="V796" i="3"/>
  <c r="V800" i="3"/>
  <c r="V804" i="3"/>
  <c r="V808" i="3"/>
  <c r="V812" i="3"/>
  <c r="V816" i="3"/>
  <c r="V820" i="3"/>
  <c r="V824" i="3"/>
  <c r="V828" i="3"/>
  <c r="V832" i="3"/>
  <c r="V836" i="3"/>
  <c r="V840" i="3"/>
  <c r="V844" i="3"/>
  <c r="V848" i="3"/>
  <c r="V852" i="3"/>
  <c r="V856" i="3"/>
  <c r="V860" i="3"/>
  <c r="V864" i="3"/>
  <c r="V868" i="3"/>
  <c r="V872" i="3"/>
  <c r="V876" i="3"/>
  <c r="V880" i="3"/>
  <c r="V884" i="3"/>
  <c r="V888" i="3"/>
  <c r="V892" i="3"/>
  <c r="V896" i="3"/>
  <c r="V900" i="3"/>
  <c r="V904" i="3"/>
  <c r="V908" i="3"/>
  <c r="V912" i="3"/>
  <c r="V916" i="3"/>
  <c r="V920" i="3"/>
  <c r="V924" i="3"/>
  <c r="V928" i="3"/>
  <c r="V932" i="3"/>
  <c r="V936" i="3"/>
  <c r="V940" i="3"/>
  <c r="V944" i="3"/>
  <c r="V948" i="3"/>
  <c r="V952" i="3"/>
  <c r="V956" i="3"/>
  <c r="V960" i="3"/>
  <c r="V964" i="3"/>
  <c r="V968" i="3"/>
  <c r="V972" i="3"/>
  <c r="V976" i="3"/>
  <c r="V980" i="3"/>
  <c r="V984" i="3"/>
  <c r="V988" i="3"/>
  <c r="V992" i="3"/>
  <c r="V996" i="3"/>
  <c r="V1000" i="3"/>
  <c r="V1004" i="3"/>
  <c r="V1008" i="3"/>
  <c r="V1012" i="3"/>
  <c r="V1016" i="3"/>
  <c r="V1020" i="3"/>
  <c r="V1024" i="3"/>
  <c r="V1028" i="3"/>
  <c r="V1032" i="3"/>
  <c r="V1036" i="3"/>
  <c r="V1040" i="3"/>
  <c r="V1044" i="3"/>
  <c r="V1048" i="3"/>
  <c r="V1052" i="3"/>
  <c r="V1056" i="3"/>
  <c r="V1060" i="3"/>
  <c r="V1064" i="3"/>
  <c r="V1068" i="3"/>
  <c r="V1072" i="3"/>
  <c r="V1076" i="3"/>
  <c r="V1080" i="3"/>
  <c r="V1084" i="3"/>
  <c r="V1088" i="3"/>
  <c r="V1092" i="3"/>
  <c r="V1096" i="3"/>
  <c r="V1100" i="3"/>
  <c r="V1104" i="3"/>
  <c r="V1108" i="3"/>
  <c r="V1112" i="3"/>
  <c r="V1116" i="3"/>
  <c r="V1120" i="3"/>
  <c r="V1124" i="3"/>
  <c r="V1128" i="3"/>
  <c r="V1132" i="3"/>
  <c r="V1136" i="3"/>
  <c r="V1140" i="3"/>
  <c r="V1144" i="3"/>
  <c r="V1148" i="3"/>
  <c r="V1152" i="3"/>
  <c r="V1156" i="3"/>
  <c r="V10" i="3"/>
  <c r="V18" i="3"/>
  <c r="V26" i="3"/>
  <c r="V34" i="3"/>
  <c r="V42" i="3"/>
  <c r="V50" i="3"/>
  <c r="V58" i="3"/>
  <c r="V66" i="3"/>
  <c r="V74" i="3"/>
  <c r="V82" i="3"/>
  <c r="V90" i="3"/>
  <c r="V98" i="3"/>
  <c r="V106" i="3"/>
  <c r="V114" i="3"/>
  <c r="V122" i="3"/>
  <c r="V130" i="3"/>
  <c r="V138" i="3"/>
  <c r="V146" i="3"/>
  <c r="V154" i="3"/>
  <c r="V162" i="3"/>
  <c r="V170" i="3"/>
  <c r="V178" i="3"/>
  <c r="V186" i="3"/>
  <c r="V194" i="3"/>
  <c r="V202" i="3"/>
  <c r="V210" i="3"/>
  <c r="V218" i="3"/>
  <c r="V226" i="3"/>
  <c r="V234" i="3"/>
  <c r="V242" i="3"/>
  <c r="V250" i="3"/>
  <c r="V258" i="3"/>
  <c r="V266" i="3"/>
  <c r="V274" i="3"/>
  <c r="V282" i="3"/>
  <c r="V290" i="3"/>
  <c r="V299" i="3"/>
  <c r="V307" i="3"/>
  <c r="V315" i="3"/>
  <c r="V323" i="3"/>
  <c r="V331" i="3"/>
  <c r="V339" i="3"/>
  <c r="V347" i="3"/>
  <c r="V355" i="3"/>
  <c r="V363" i="3"/>
  <c r="V371" i="3"/>
  <c r="V379" i="3"/>
  <c r="V387" i="3"/>
  <c r="V395" i="3"/>
  <c r="V403" i="3"/>
  <c r="V411" i="3"/>
  <c r="V426" i="3"/>
  <c r="V434" i="3"/>
  <c r="V442" i="3"/>
  <c r="V450" i="3"/>
  <c r="V458" i="3"/>
  <c r="V466" i="3"/>
  <c r="V474" i="3"/>
  <c r="V482" i="3"/>
  <c r="V490" i="3"/>
  <c r="V498" i="3"/>
  <c r="V506" i="3"/>
  <c r="V514" i="3"/>
  <c r="V520" i="3"/>
  <c r="V526" i="3"/>
  <c r="V531" i="3"/>
  <c r="V536" i="3"/>
  <c r="V542" i="3"/>
  <c r="V547" i="3"/>
  <c r="V552" i="3"/>
  <c r="V558" i="3"/>
  <c r="V563" i="3"/>
  <c r="V568" i="3"/>
  <c r="V574" i="3"/>
  <c r="V579" i="3"/>
  <c r="V584" i="3"/>
  <c r="V590" i="3"/>
  <c r="V595" i="3"/>
  <c r="V605" i="3"/>
  <c r="V610" i="3"/>
  <c r="V615" i="3"/>
  <c r="V621" i="3"/>
  <c r="V626" i="3"/>
  <c r="V631" i="3"/>
  <c r="V637" i="3"/>
  <c r="V642" i="3"/>
  <c r="V647" i="3"/>
  <c r="V653" i="3"/>
  <c r="V658" i="3"/>
  <c r="V663" i="3"/>
  <c r="V669" i="3"/>
  <c r="V674" i="3"/>
  <c r="V679" i="3"/>
  <c r="V685" i="3"/>
  <c r="V690" i="3"/>
  <c r="V695" i="3"/>
  <c r="V701" i="3"/>
  <c r="V706" i="3"/>
  <c r="V711" i="3"/>
  <c r="V717" i="3"/>
  <c r="V722" i="3"/>
  <c r="V727" i="3"/>
  <c r="V733" i="3"/>
  <c r="V738" i="3"/>
  <c r="V743" i="3"/>
  <c r="V749" i="3"/>
  <c r="V754" i="3"/>
  <c r="V759" i="3"/>
  <c r="V765" i="3"/>
  <c r="V770" i="3"/>
  <c r="V775" i="3"/>
  <c r="V781" i="3"/>
  <c r="V786" i="3"/>
  <c r="V791" i="3"/>
  <c r="V797" i="3"/>
  <c r="V802" i="3"/>
  <c r="V807" i="3"/>
  <c r="V813" i="3"/>
  <c r="V818" i="3"/>
  <c r="V823" i="3"/>
  <c r="V829" i="3"/>
  <c r="V834" i="3"/>
  <c r="V839" i="3"/>
  <c r="V845" i="3"/>
  <c r="V850" i="3"/>
  <c r="V855" i="3"/>
  <c r="V861" i="3"/>
  <c r="V866" i="3"/>
  <c r="V871" i="3"/>
  <c r="V877" i="3"/>
  <c r="V882" i="3"/>
  <c r="V887" i="3"/>
  <c r="V893" i="3"/>
  <c r="V898" i="3"/>
  <c r="V903" i="3"/>
  <c r="V909" i="3"/>
  <c r="V914" i="3"/>
  <c r="V919" i="3"/>
  <c r="V925" i="3"/>
  <c r="V930" i="3"/>
  <c r="V935" i="3"/>
  <c r="V941" i="3"/>
  <c r="V946" i="3"/>
  <c r="V951" i="3"/>
  <c r="V957" i="3"/>
  <c r="V962" i="3"/>
  <c r="V967" i="3"/>
  <c r="V973" i="3"/>
  <c r="V978" i="3"/>
  <c r="V983" i="3"/>
  <c r="V989" i="3"/>
  <c r="V994" i="3"/>
  <c r="V999" i="3"/>
  <c r="V1005" i="3"/>
  <c r="V1010" i="3"/>
  <c r="V1015" i="3"/>
  <c r="V1021" i="3"/>
  <c r="V1026" i="3"/>
  <c r="V1031" i="3"/>
  <c r="V1037" i="3"/>
  <c r="V1042" i="3"/>
  <c r="V1047" i="3"/>
  <c r="V1053" i="3"/>
  <c r="V1058" i="3"/>
  <c r="V1063" i="3"/>
  <c r="V1069" i="3"/>
  <c r="V1074" i="3"/>
  <c r="V1079" i="3"/>
  <c r="V1085" i="3"/>
  <c r="V1090" i="3"/>
  <c r="V1095" i="3"/>
  <c r="V1101" i="3"/>
  <c r="V1106" i="3"/>
  <c r="V1111" i="3"/>
  <c r="V1117" i="3"/>
  <c r="V1122" i="3"/>
  <c r="V1127" i="3"/>
  <c r="V1133" i="3"/>
  <c r="V1138" i="3"/>
  <c r="V1143" i="3"/>
  <c r="V1149" i="3"/>
  <c r="V1154" i="3"/>
  <c r="V1159" i="3"/>
  <c r="V1163" i="3"/>
  <c r="V1167" i="3"/>
  <c r="V1171" i="3"/>
  <c r="V1175" i="3"/>
  <c r="V3" i="3"/>
  <c r="V11" i="3"/>
  <c r="V19" i="3"/>
  <c r="V27" i="3"/>
  <c r="V35" i="3"/>
  <c r="V43" i="3"/>
  <c r="V51" i="3"/>
  <c r="V59" i="3"/>
  <c r="V67" i="3"/>
  <c r="V75" i="3"/>
  <c r="V83" i="3"/>
  <c r="V91" i="3"/>
  <c r="V99" i="3"/>
  <c r="V107" i="3"/>
  <c r="V115" i="3"/>
  <c r="V123" i="3"/>
  <c r="V131" i="3"/>
  <c r="V139" i="3"/>
  <c r="V147" i="3"/>
  <c r="V155" i="3"/>
  <c r="V163" i="3"/>
  <c r="V171" i="3"/>
  <c r="V179" i="3"/>
  <c r="V187" i="3"/>
  <c r="V195" i="3"/>
  <c r="V203" i="3"/>
  <c r="V211" i="3"/>
  <c r="V219" i="3"/>
  <c r="V227" i="3"/>
  <c r="V235" i="3"/>
  <c r="V243" i="3"/>
  <c r="V251" i="3"/>
  <c r="V259" i="3"/>
  <c r="V267" i="3"/>
  <c r="V275" i="3"/>
  <c r="V283" i="3"/>
  <c r="V291" i="3"/>
  <c r="V300" i="3"/>
  <c r="V308" i="3"/>
  <c r="V316" i="3"/>
  <c r="V324" i="3"/>
  <c r="V332" i="3"/>
  <c r="V340" i="3"/>
  <c r="V348" i="3"/>
  <c r="V356" i="3"/>
  <c r="V364" i="3"/>
  <c r="V372" i="3"/>
  <c r="V380" i="3"/>
  <c r="V388" i="3"/>
  <c r="V396" i="3"/>
  <c r="V404" i="3"/>
  <c r="V412" i="3"/>
  <c r="V419" i="3"/>
  <c r="V427" i="3"/>
  <c r="V435" i="3"/>
  <c r="V443" i="3"/>
  <c r="V451" i="3"/>
  <c r="V459" i="3"/>
  <c r="V467" i="3"/>
  <c r="V475" i="3"/>
  <c r="V483" i="3"/>
  <c r="V491" i="3"/>
  <c r="V499" i="3"/>
  <c r="V507" i="3"/>
  <c r="V515" i="3"/>
  <c r="V522" i="3"/>
  <c r="V527" i="3"/>
  <c r="V532" i="3"/>
  <c r="V538" i="3"/>
  <c r="V543" i="3"/>
  <c r="V548" i="3"/>
  <c r="V554" i="3"/>
  <c r="V559" i="3"/>
  <c r="V564" i="3"/>
  <c r="V570" i="3"/>
  <c r="V575" i="3"/>
  <c r="V580" i="3"/>
  <c r="V586" i="3"/>
  <c r="V591" i="3"/>
  <c r="V596" i="3"/>
  <c r="V601" i="3"/>
  <c r="V606" i="3"/>
  <c r="V611" i="3"/>
  <c r="V617" i="3"/>
  <c r="V622" i="3"/>
  <c r="V627" i="3"/>
  <c r="V633" i="3"/>
  <c r="V638" i="3"/>
  <c r="V643" i="3"/>
  <c r="V649" i="3"/>
  <c r="V654" i="3"/>
  <c r="V659" i="3"/>
  <c r="V665" i="3"/>
  <c r="V670" i="3"/>
  <c r="V675" i="3"/>
  <c r="V681" i="3"/>
  <c r="V686" i="3"/>
  <c r="V691" i="3"/>
  <c r="V697" i="3"/>
  <c r="V702" i="3"/>
  <c r="V707" i="3"/>
  <c r="V713" i="3"/>
  <c r="V718" i="3"/>
  <c r="V723" i="3"/>
  <c r="V729" i="3"/>
  <c r="V734" i="3"/>
  <c r="V739" i="3"/>
  <c r="V745" i="3"/>
  <c r="V750" i="3"/>
  <c r="V755" i="3"/>
  <c r="V761" i="3"/>
  <c r="V766" i="3"/>
  <c r="V771" i="3"/>
  <c r="V777" i="3"/>
  <c r="V782" i="3"/>
  <c r="V787" i="3"/>
  <c r="V793" i="3"/>
  <c r="V798" i="3"/>
  <c r="V803" i="3"/>
  <c r="V809" i="3"/>
  <c r="V814" i="3"/>
  <c r="V819" i="3"/>
  <c r="V825" i="3"/>
  <c r="V830" i="3"/>
  <c r="V835" i="3"/>
  <c r="V841" i="3"/>
  <c r="V846" i="3"/>
  <c r="V851" i="3"/>
  <c r="V857" i="3"/>
  <c r="V862" i="3"/>
  <c r="V867" i="3"/>
  <c r="V873" i="3"/>
  <c r="V878" i="3"/>
  <c r="V883" i="3"/>
  <c r="V889" i="3"/>
  <c r="V894" i="3"/>
  <c r="V899" i="3"/>
  <c r="V905" i="3"/>
  <c r="V910" i="3"/>
  <c r="V915" i="3"/>
  <c r="V921" i="3"/>
  <c r="V926" i="3"/>
  <c r="V931" i="3"/>
  <c r="V937" i="3"/>
  <c r="V942" i="3"/>
  <c r="V947" i="3"/>
  <c r="V953" i="3"/>
  <c r="V958" i="3"/>
  <c r="V963" i="3"/>
  <c r="V969" i="3"/>
  <c r="V974" i="3"/>
  <c r="V979" i="3"/>
  <c r="V985" i="3"/>
  <c r="V990" i="3"/>
  <c r="V995" i="3"/>
  <c r="V1001" i="3"/>
  <c r="V1006" i="3"/>
  <c r="V1011" i="3"/>
  <c r="V1017" i="3"/>
  <c r="V1022" i="3"/>
  <c r="V1027" i="3"/>
  <c r="V1033" i="3"/>
  <c r="V1038" i="3"/>
  <c r="V1043" i="3"/>
  <c r="V1049" i="3"/>
  <c r="V1054" i="3"/>
  <c r="V1059" i="3"/>
  <c r="V1065" i="3"/>
  <c r="V1070" i="3"/>
  <c r="V1075" i="3"/>
  <c r="V1081" i="3"/>
  <c r="V1086" i="3"/>
  <c r="V1091" i="3"/>
  <c r="V1097" i="3"/>
  <c r="V1102" i="3"/>
  <c r="V1107" i="3"/>
  <c r="V1113" i="3"/>
  <c r="V1118" i="3"/>
  <c r="V1123" i="3"/>
  <c r="V1129" i="3"/>
  <c r="V1134" i="3"/>
  <c r="V1139" i="3"/>
  <c r="V1145" i="3"/>
  <c r="V1150" i="3"/>
  <c r="V1155" i="3"/>
  <c r="V1160" i="3"/>
  <c r="V1164" i="3"/>
  <c r="V1168" i="3"/>
  <c r="V1172" i="3"/>
  <c r="V1176" i="3"/>
  <c r="V6" i="3"/>
  <c r="V22" i="3"/>
  <c r="V38" i="3"/>
  <c r="V54" i="3"/>
  <c r="V70" i="3"/>
  <c r="V86" i="3"/>
  <c r="V102" i="3"/>
  <c r="V118" i="3"/>
  <c r="V134" i="3"/>
  <c r="V150" i="3"/>
  <c r="V166" i="3"/>
  <c r="V182" i="3"/>
  <c r="V198" i="3"/>
  <c r="V214" i="3"/>
  <c r="V230" i="3"/>
  <c r="V246" i="3"/>
  <c r="V262" i="3"/>
  <c r="V278" i="3"/>
  <c r="V295" i="3"/>
  <c r="V311" i="3"/>
  <c r="V327" i="3"/>
  <c r="V343" i="3"/>
  <c r="V359" i="3"/>
  <c r="V375" i="3"/>
  <c r="V391" i="3"/>
  <c r="V407" i="3"/>
  <c r="V422" i="3"/>
  <c r="V438" i="3"/>
  <c r="V454" i="3"/>
  <c r="V470" i="3"/>
  <c r="V486" i="3"/>
  <c r="V502" i="3"/>
  <c r="V518" i="3"/>
  <c r="V528" i="3"/>
  <c r="V539" i="3"/>
  <c r="V550" i="3"/>
  <c r="V560" i="3"/>
  <c r="V571" i="3"/>
  <c r="V582" i="3"/>
  <c r="V592" i="3"/>
  <c r="V602" i="3"/>
  <c r="V613" i="3"/>
  <c r="V623" i="3"/>
  <c r="V634" i="3"/>
  <c r="V645" i="3"/>
  <c r="V655" i="3"/>
  <c r="V666" i="3"/>
  <c r="V677" i="3"/>
  <c r="V687" i="3"/>
  <c r="V698" i="3"/>
  <c r="V709" i="3"/>
  <c r="V719" i="3"/>
  <c r="V730" i="3"/>
  <c r="V741" i="3"/>
  <c r="V751" i="3"/>
  <c r="V762" i="3"/>
  <c r="V773" i="3"/>
  <c r="V783" i="3"/>
  <c r="V794" i="3"/>
  <c r="V805" i="3"/>
  <c r="V815" i="3"/>
  <c r="V826" i="3"/>
  <c r="V837" i="3"/>
  <c r="V847" i="3"/>
  <c r="V858" i="3"/>
  <c r="V869" i="3"/>
  <c r="V879" i="3"/>
  <c r="V890" i="3"/>
  <c r="V901" i="3"/>
  <c r="V911" i="3"/>
  <c r="V922" i="3"/>
  <c r="V933" i="3"/>
  <c r="V943" i="3"/>
  <c r="V954" i="3"/>
  <c r="V965" i="3"/>
  <c r="V975" i="3"/>
  <c r="V986" i="3"/>
  <c r="V997" i="3"/>
  <c r="V1007" i="3"/>
  <c r="V1018" i="3"/>
  <c r="V1029" i="3"/>
  <c r="V1039" i="3"/>
  <c r="V1050" i="3"/>
  <c r="V1061" i="3"/>
  <c r="V1071" i="3"/>
  <c r="V1082" i="3"/>
  <c r="V1093" i="3"/>
  <c r="V1103" i="3"/>
  <c r="V1114" i="3"/>
  <c r="V1125" i="3"/>
  <c r="V1135" i="3"/>
  <c r="V1146" i="3"/>
  <c r="V1157" i="3"/>
  <c r="V1165" i="3"/>
  <c r="V1173" i="3"/>
  <c r="V7" i="3"/>
  <c r="V23" i="3"/>
  <c r="V39" i="3"/>
  <c r="V55" i="3"/>
  <c r="V71" i="3"/>
  <c r="V87" i="3"/>
  <c r="V103" i="3"/>
  <c r="V119" i="3"/>
  <c r="V135" i="3"/>
  <c r="V151" i="3"/>
  <c r="V167" i="3"/>
  <c r="V183" i="3"/>
  <c r="V199" i="3"/>
  <c r="V215" i="3"/>
  <c r="V231" i="3"/>
  <c r="V247" i="3"/>
  <c r="V263" i="3"/>
  <c r="V279" i="3"/>
  <c r="V296" i="3"/>
  <c r="V312" i="3"/>
  <c r="V328" i="3"/>
  <c r="V344" i="3"/>
  <c r="V360" i="3"/>
  <c r="V376" i="3"/>
  <c r="V392" i="3"/>
  <c r="V408" i="3"/>
  <c r="V423" i="3"/>
  <c r="V439" i="3"/>
  <c r="V455" i="3"/>
  <c r="V471" i="3"/>
  <c r="V487" i="3"/>
  <c r="V503" i="3"/>
  <c r="V519" i="3"/>
  <c r="V530" i="3"/>
  <c r="V540" i="3"/>
  <c r="V551" i="3"/>
  <c r="V562" i="3"/>
  <c r="V572" i="3"/>
  <c r="V583" i="3"/>
  <c r="V594" i="3"/>
  <c r="V603" i="3"/>
  <c r="V614" i="3"/>
  <c r="V625" i="3"/>
  <c r="V635" i="3"/>
  <c r="V646" i="3"/>
  <c r="V657" i="3"/>
  <c r="V667" i="3"/>
  <c r="V678" i="3"/>
  <c r="V689" i="3"/>
  <c r="V699" i="3"/>
  <c r="V710" i="3"/>
  <c r="V721" i="3"/>
  <c r="V731" i="3"/>
  <c r="V742" i="3"/>
  <c r="V753" i="3"/>
  <c r="V763" i="3"/>
  <c r="V774" i="3"/>
  <c r="V785" i="3"/>
  <c r="V795" i="3"/>
  <c r="V806" i="3"/>
  <c r="V817" i="3"/>
  <c r="V827" i="3"/>
  <c r="V838" i="3"/>
  <c r="V849" i="3"/>
  <c r="V859" i="3"/>
  <c r="V870" i="3"/>
  <c r="V881" i="3"/>
  <c r="V891" i="3"/>
  <c r="V902" i="3"/>
  <c r="V913" i="3"/>
  <c r="V923" i="3"/>
  <c r="V934" i="3"/>
  <c r="V945" i="3"/>
  <c r="V955" i="3"/>
  <c r="V966" i="3"/>
  <c r="V977" i="3"/>
  <c r="V987" i="3"/>
  <c r="V998" i="3"/>
  <c r="V1009" i="3"/>
  <c r="V1019" i="3"/>
  <c r="V1030" i="3"/>
  <c r="V1041" i="3"/>
  <c r="V1051" i="3"/>
  <c r="V1062" i="3"/>
  <c r="V1073" i="3"/>
  <c r="V1083" i="3"/>
  <c r="V1094" i="3"/>
  <c r="V1105" i="3"/>
  <c r="V1115" i="3"/>
  <c r="V1126" i="3"/>
  <c r="V1137" i="3"/>
  <c r="V1147" i="3"/>
  <c r="V1158" i="3"/>
  <c r="V1166" i="3"/>
  <c r="V1174" i="3"/>
  <c r="V31" i="3"/>
  <c r="V63" i="3"/>
  <c r="V95" i="3"/>
  <c r="V127" i="3"/>
  <c r="V159" i="3"/>
  <c r="V191" i="3"/>
  <c r="V223" i="3"/>
  <c r="V255" i="3"/>
  <c r="V287" i="3"/>
  <c r="V320" i="3"/>
  <c r="V352" i="3"/>
  <c r="V384" i="3"/>
  <c r="V416" i="3"/>
  <c r="V447" i="3"/>
  <c r="V479" i="3"/>
  <c r="V511" i="3"/>
  <c r="V535" i="3"/>
  <c r="V556" i="3"/>
  <c r="V578" i="3"/>
  <c r="V599" i="3"/>
  <c r="V619" i="3"/>
  <c r="V641" i="3"/>
  <c r="V662" i="3"/>
  <c r="V683" i="3"/>
  <c r="V705" i="3"/>
  <c r="V726" i="3"/>
  <c r="V747" i="3"/>
  <c r="V769" i="3"/>
  <c r="V790" i="3"/>
  <c r="V811" i="3"/>
  <c r="V833" i="3"/>
  <c r="V854" i="3"/>
  <c r="V875" i="3"/>
  <c r="V897" i="3"/>
  <c r="V918" i="3"/>
  <c r="V939" i="3"/>
  <c r="V961" i="3"/>
  <c r="V982" i="3"/>
  <c r="V1003" i="3"/>
  <c r="V1025" i="3"/>
  <c r="V1046" i="3"/>
  <c r="V1067" i="3"/>
  <c r="V1089" i="3"/>
  <c r="V1110" i="3"/>
  <c r="V1131" i="3"/>
  <c r="V1153" i="3"/>
  <c r="V1170" i="3"/>
  <c r="V14" i="3"/>
  <c r="V46" i="3"/>
  <c r="V78" i="3"/>
  <c r="V110" i="3"/>
  <c r="V142" i="3"/>
  <c r="V174" i="3"/>
  <c r="V206" i="3"/>
  <c r="V238" i="3"/>
  <c r="V270" i="3"/>
  <c r="V303" i="3"/>
  <c r="V335" i="3"/>
  <c r="V367" i="3"/>
  <c r="V399" i="3"/>
  <c r="V430" i="3"/>
  <c r="V462" i="3"/>
  <c r="V494" i="3"/>
  <c r="V523" i="3"/>
  <c r="V544" i="3"/>
  <c r="V566" i="3"/>
  <c r="V587" i="3"/>
  <c r="V607" i="3"/>
  <c r="V629" i="3"/>
  <c r="V650" i="3"/>
  <c r="V671" i="3"/>
  <c r="V693" i="3"/>
  <c r="V714" i="3"/>
  <c r="V735" i="3"/>
  <c r="V757" i="3"/>
  <c r="V778" i="3"/>
  <c r="V799" i="3"/>
  <c r="V821" i="3"/>
  <c r="V842" i="3"/>
  <c r="V863" i="3"/>
  <c r="V885" i="3"/>
  <c r="V906" i="3"/>
  <c r="V927" i="3"/>
  <c r="V949" i="3"/>
  <c r="V970" i="3"/>
  <c r="V991" i="3"/>
  <c r="V1013" i="3"/>
  <c r="V1034" i="3"/>
  <c r="V1055" i="3"/>
  <c r="V1077" i="3"/>
  <c r="V1098" i="3"/>
  <c r="V1119" i="3"/>
  <c r="V1141" i="3"/>
  <c r="V1161" i="3"/>
  <c r="V15" i="3"/>
  <c r="V47" i="3"/>
  <c r="V79" i="3"/>
  <c r="V111" i="3"/>
  <c r="V143" i="3"/>
  <c r="V175" i="3"/>
  <c r="V207" i="3"/>
  <c r="V239" i="3"/>
  <c r="V271" i="3"/>
  <c r="V304" i="3"/>
  <c r="V336" i="3"/>
  <c r="V368" i="3"/>
  <c r="V400" i="3"/>
  <c r="V431" i="3"/>
  <c r="V463" i="3"/>
  <c r="V495" i="3"/>
  <c r="V524" i="3"/>
  <c r="V546" i="3"/>
  <c r="V567" i="3"/>
  <c r="V588" i="3"/>
  <c r="V609" i="3"/>
  <c r="V630" i="3"/>
  <c r="V651" i="3"/>
  <c r="V673" i="3"/>
  <c r="V694" i="3"/>
  <c r="V715" i="3"/>
  <c r="V737" i="3"/>
  <c r="V758" i="3"/>
  <c r="V779" i="3"/>
  <c r="V801" i="3"/>
  <c r="V822" i="3"/>
  <c r="V843" i="3"/>
  <c r="V865" i="3"/>
  <c r="V886" i="3"/>
  <c r="V907" i="3"/>
  <c r="V929" i="3"/>
  <c r="V950" i="3"/>
  <c r="V971" i="3"/>
  <c r="V993" i="3"/>
  <c r="V94" i="3"/>
  <c r="V222" i="3"/>
  <c r="V351" i="3"/>
  <c r="V478" i="3"/>
  <c r="V576" i="3"/>
  <c r="V661" i="3"/>
  <c r="V746" i="3"/>
  <c r="V831" i="3"/>
  <c r="V917" i="3"/>
  <c r="V1002" i="3"/>
  <c r="V1045" i="3"/>
  <c r="V1087" i="3"/>
  <c r="V1130" i="3"/>
  <c r="V1169" i="3"/>
  <c r="V126" i="3"/>
  <c r="V254" i="3"/>
  <c r="V383" i="3"/>
  <c r="V510" i="3"/>
  <c r="V598" i="3"/>
  <c r="V682" i="3"/>
  <c r="V767" i="3"/>
  <c r="V853" i="3"/>
  <c r="V938" i="3"/>
  <c r="V1014" i="3"/>
  <c r="V1057" i="3"/>
  <c r="V1099" i="3"/>
  <c r="V1142" i="3"/>
  <c r="V30" i="3"/>
  <c r="V158" i="3"/>
  <c r="V286" i="3"/>
  <c r="V415" i="3"/>
  <c r="V534" i="3"/>
  <c r="V618" i="3"/>
  <c r="V703" i="3"/>
  <c r="V789" i="3"/>
  <c r="V874" i="3"/>
  <c r="V959" i="3"/>
  <c r="V1023" i="3"/>
  <c r="V1066" i="3"/>
  <c r="V1109" i="3"/>
  <c r="V1151" i="3"/>
  <c r="V62" i="3"/>
  <c r="V555" i="3"/>
  <c r="V895" i="3"/>
  <c r="V1121" i="3"/>
  <c r="V190" i="3"/>
  <c r="V639" i="3"/>
  <c r="V981" i="3"/>
  <c r="V1162" i="3"/>
  <c r="V319" i="3"/>
  <c r="V725" i="3"/>
  <c r="V1035" i="3"/>
  <c r="V446" i="3"/>
  <c r="V810" i="3"/>
  <c r="V1078" i="3"/>
  <c r="S2" i="3"/>
  <c r="T293" i="3" s="1"/>
  <c r="Q2" i="3"/>
  <c r="R293" i="3" s="1"/>
  <c r="O2" i="3"/>
  <c r="P293" i="3" s="1"/>
  <c r="M2" i="3"/>
  <c r="N293" i="3" s="1"/>
  <c r="K2" i="3"/>
  <c r="L293" i="3" s="1"/>
  <c r="I2" i="3"/>
  <c r="J293" i="3" s="1"/>
  <c r="G2" i="3"/>
  <c r="H293" i="3" s="1"/>
  <c r="C2" i="3"/>
  <c r="D293" i="3" s="1"/>
  <c r="E19" i="25" l="1"/>
  <c r="E41" i="25"/>
  <c r="A67" i="25"/>
  <c r="E34" i="25"/>
  <c r="E51" i="25"/>
  <c r="A19" i="25"/>
  <c r="B34" i="25"/>
  <c r="B73" i="25"/>
  <c r="E87" i="25"/>
  <c r="B69" i="25"/>
  <c r="E67" i="25"/>
  <c r="B51" i="25"/>
  <c r="B41" i="25"/>
  <c r="B56" i="25"/>
  <c r="A73" i="25"/>
  <c r="A109" i="25"/>
  <c r="A110" i="25"/>
  <c r="E21" i="25"/>
  <c r="E8" i="25"/>
  <c r="A39" i="25"/>
  <c r="E110" i="25"/>
  <c r="E35" i="25"/>
  <c r="B50" i="25"/>
  <c r="B105" i="25"/>
  <c r="E13" i="25"/>
  <c r="A101" i="25"/>
  <c r="B83" i="25"/>
  <c r="B35" i="25"/>
  <c r="A77" i="25"/>
  <c r="E96" i="25"/>
  <c r="E46" i="25"/>
  <c r="E77" i="25"/>
  <c r="B107" i="25"/>
  <c r="A13" i="25"/>
  <c r="A62" i="25"/>
  <c r="E84" i="25"/>
  <c r="E62" i="25"/>
  <c r="B96" i="25"/>
  <c r="B11" i="25"/>
  <c r="E24" i="25"/>
  <c r="E6" i="25"/>
  <c r="B20" i="25"/>
  <c r="B94" i="25"/>
  <c r="A28" i="25"/>
  <c r="B10" i="25"/>
  <c r="A15" i="25"/>
  <c r="B45" i="25"/>
  <c r="E112" i="25"/>
  <c r="B59" i="25"/>
  <c r="E28" i="25"/>
  <c r="E14" i="25"/>
  <c r="E95" i="25"/>
  <c r="B79" i="25"/>
  <c r="A32" i="25"/>
  <c r="B15" i="25"/>
  <c r="B32" i="25"/>
  <c r="B4" i="22"/>
  <c r="C4" i="22"/>
  <c r="D4" i="22" s="1"/>
  <c r="A4" i="22"/>
  <c r="B30" i="22"/>
  <c r="A30" i="22"/>
  <c r="C30" i="22"/>
  <c r="D30" i="22" s="1"/>
  <c r="B24" i="22"/>
  <c r="C24" i="22"/>
  <c r="D24" i="22" s="1"/>
  <c r="A24" i="22"/>
  <c r="B33" i="22"/>
  <c r="C33" i="22"/>
  <c r="D33" i="22" s="1"/>
  <c r="A33" i="22"/>
  <c r="B8" i="22"/>
  <c r="C8" i="22"/>
  <c r="D8" i="22" s="1"/>
  <c r="A8" i="22"/>
  <c r="B32" i="22"/>
  <c r="C32" i="22"/>
  <c r="A32" i="22"/>
  <c r="B5" i="22"/>
  <c r="C5" i="22"/>
  <c r="D5" i="22" s="1"/>
  <c r="A5" i="22"/>
  <c r="B39" i="22"/>
  <c r="A39" i="22"/>
  <c r="C39" i="22"/>
  <c r="D39" i="22" s="1"/>
  <c r="B23" i="22"/>
  <c r="A23" i="22"/>
  <c r="C23" i="22"/>
  <c r="D23" i="22" s="1"/>
  <c r="B7" i="22"/>
  <c r="A7" i="22"/>
  <c r="C7" i="22"/>
  <c r="B6" i="22"/>
  <c r="A6" i="22"/>
  <c r="C6" i="22"/>
  <c r="B17" i="22"/>
  <c r="C17" i="22"/>
  <c r="D17" i="22" s="1"/>
  <c r="A17" i="22"/>
  <c r="B36" i="22"/>
  <c r="C36" i="22"/>
  <c r="D36" i="22" s="1"/>
  <c r="A36" i="22"/>
  <c r="B9" i="22"/>
  <c r="C9" i="22"/>
  <c r="A9" i="22"/>
  <c r="B28" i="22"/>
  <c r="C28" i="22"/>
  <c r="D28" i="22" s="1"/>
  <c r="A28" i="22"/>
  <c r="B26" i="22"/>
  <c r="C26" i="22"/>
  <c r="D26" i="22" s="1"/>
  <c r="A26" i="22"/>
  <c r="B35" i="22"/>
  <c r="A35" i="22"/>
  <c r="C35" i="22"/>
  <c r="D35" i="22" s="1"/>
  <c r="B19" i="22"/>
  <c r="A19" i="22"/>
  <c r="C19" i="22"/>
  <c r="D19" i="22" s="1"/>
  <c r="A18" i="22"/>
  <c r="C18" i="22"/>
  <c r="D18" i="22" s="1"/>
  <c r="B20" i="22"/>
  <c r="C20" i="22"/>
  <c r="A20" i="22"/>
  <c r="B25" i="22"/>
  <c r="C25" i="22"/>
  <c r="D25" i="22" s="1"/>
  <c r="A25" i="22"/>
  <c r="B22" i="22"/>
  <c r="A22" i="22"/>
  <c r="C22" i="22"/>
  <c r="B21" i="22"/>
  <c r="C21" i="22"/>
  <c r="D21" i="22" s="1"/>
  <c r="A21" i="22"/>
  <c r="B31" i="22"/>
  <c r="A31" i="22"/>
  <c r="C31" i="22"/>
  <c r="D31" i="22" s="1"/>
  <c r="A15" i="22"/>
  <c r="C15" i="22"/>
  <c r="B14" i="22"/>
  <c r="C14" i="22"/>
  <c r="D14" i="22" s="1"/>
  <c r="A14" i="22"/>
  <c r="A29" i="22"/>
  <c r="C29" i="22"/>
  <c r="D29" i="22" s="1"/>
  <c r="B12" i="22"/>
  <c r="C12" i="22"/>
  <c r="D12" i="22" s="1"/>
  <c r="A12" i="22"/>
  <c r="B34" i="22"/>
  <c r="A34" i="22"/>
  <c r="C34" i="22"/>
  <c r="D34" i="22" s="1"/>
  <c r="B38" i="22"/>
  <c r="A38" i="22"/>
  <c r="C38" i="22"/>
  <c r="D38" i="22" s="1"/>
  <c r="B16" i="22"/>
  <c r="C16" i="22"/>
  <c r="A16" i="22"/>
  <c r="B37" i="22"/>
  <c r="C37" i="22"/>
  <c r="D37" i="22" s="1"/>
  <c r="A37" i="22"/>
  <c r="B13" i="22"/>
  <c r="C13" i="22"/>
  <c r="A13" i="22"/>
  <c r="B27" i="22"/>
  <c r="A27" i="22"/>
  <c r="C27" i="22"/>
  <c r="D27" i="22" s="1"/>
  <c r="B11" i="22"/>
  <c r="A11" i="22"/>
  <c r="C11" i="22"/>
  <c r="B10" i="22"/>
  <c r="A10" i="22"/>
  <c r="C10" i="22"/>
  <c r="B18" i="22"/>
  <c r="E81" i="25"/>
  <c r="E79" i="25"/>
  <c r="B29" i="22"/>
  <c r="B15" i="22"/>
  <c r="E92" i="25"/>
  <c r="B104" i="25"/>
  <c r="B27" i="25"/>
  <c r="A100" i="25"/>
  <c r="A66" i="25"/>
  <c r="E85" i="25"/>
  <c r="E37" i="25"/>
  <c r="A5" i="25"/>
  <c r="A4" i="25"/>
  <c r="E83" i="25"/>
  <c r="B84" i="25"/>
  <c r="A59" i="25"/>
  <c r="B89" i="25"/>
  <c r="A92" i="25"/>
  <c r="E30" i="25"/>
  <c r="E50" i="25"/>
  <c r="A45" i="25"/>
  <c r="A107" i="25"/>
  <c r="A106" i="25"/>
  <c r="B8" i="25"/>
  <c r="A94" i="25"/>
  <c r="B26" i="25"/>
  <c r="A14" i="25"/>
  <c r="A38" i="25"/>
  <c r="E57" i="25"/>
  <c r="B39" i="25"/>
  <c r="A70" i="25"/>
  <c r="A9" i="25"/>
  <c r="B109" i="25"/>
  <c r="A58" i="25"/>
  <c r="A49" i="25"/>
  <c r="B111" i="25"/>
  <c r="A47" i="25"/>
  <c r="A27" i="25"/>
  <c r="E18" i="25"/>
  <c r="A53" i="25"/>
  <c r="B76" i="25"/>
  <c r="E23" i="25"/>
  <c r="A42" i="25"/>
  <c r="B22" i="25"/>
  <c r="A74" i="25"/>
  <c r="E71" i="25"/>
  <c r="E72" i="25"/>
  <c r="A40" i="25"/>
  <c r="E76" i="25"/>
  <c r="E36" i="25"/>
  <c r="B29" i="25"/>
  <c r="B6" i="25"/>
  <c r="A30" i="25"/>
  <c r="E49" i="25"/>
  <c r="B42" i="25"/>
  <c r="B18" i="25"/>
  <c r="B80" i="25"/>
  <c r="B53" i="25"/>
  <c r="B36" i="25"/>
  <c r="A31" i="25"/>
  <c r="A82" i="25"/>
  <c r="E29" i="25"/>
  <c r="B74" i="25"/>
  <c r="B65" i="25"/>
  <c r="A93" i="25"/>
  <c r="E43" i="25"/>
  <c r="A25" i="25"/>
  <c r="B113" i="25"/>
  <c r="E12" i="25"/>
  <c r="E40" i="25"/>
  <c r="A102" i="25"/>
  <c r="B23" i="25"/>
  <c r="A22" i="25"/>
  <c r="A80" i="25"/>
  <c r="B82" i="25"/>
  <c r="B71" i="25"/>
  <c r="A78" i="25"/>
  <c r="B60" i="25"/>
  <c r="A65" i="25"/>
  <c r="A48" i="25"/>
  <c r="B93" i="25"/>
  <c r="B43" i="25"/>
  <c r="B25" i="25"/>
  <c r="A86" i="25"/>
  <c r="A113" i="25"/>
  <c r="B12" i="25"/>
  <c r="B102" i="25"/>
  <c r="A95" i="25"/>
  <c r="E48" i="25"/>
  <c r="B86" i="25"/>
  <c r="A68" i="25"/>
  <c r="B46" i="25"/>
  <c r="A69" i="25"/>
  <c r="A24" i="25"/>
  <c r="A87" i="25"/>
  <c r="B68" i="25"/>
  <c r="E7" i="25"/>
  <c r="A104" i="25"/>
  <c r="A17" i="25"/>
  <c r="E47" i="25"/>
  <c r="B31" i="25"/>
  <c r="A60" i="25"/>
  <c r="A90" i="25"/>
  <c r="A72" i="25"/>
  <c r="B17" i="25"/>
  <c r="A97" i="25"/>
  <c r="B54" i="25"/>
  <c r="E52" i="25"/>
  <c r="A44" i="25"/>
  <c r="E16" i="25"/>
  <c r="B58" i="25"/>
  <c r="B81" i="25"/>
  <c r="A111" i="25"/>
  <c r="E75" i="25"/>
  <c r="B33" i="25"/>
  <c r="B61" i="25"/>
  <c r="B7" i="25"/>
  <c r="B16" i="25"/>
  <c r="B63" i="25"/>
  <c r="B64" i="25"/>
  <c r="E91" i="25"/>
  <c r="E54" i="25"/>
  <c r="B90" i="25"/>
  <c r="E97" i="25"/>
  <c r="E33" i="25"/>
  <c r="A52" i="25"/>
  <c r="E61" i="25"/>
  <c r="B75" i="25"/>
  <c r="A63" i="25"/>
  <c r="A64" i="25"/>
  <c r="B44" i="25"/>
  <c r="B91" i="25"/>
  <c r="E24" i="21"/>
  <c r="B24" i="21"/>
  <c r="C24" i="21" s="1"/>
  <c r="A24" i="21"/>
  <c r="A15" i="21"/>
  <c r="B15" i="21"/>
  <c r="C15" i="21" s="1"/>
  <c r="E15" i="21"/>
  <c r="B23" i="21"/>
  <c r="C23" i="21" s="1"/>
  <c r="E23" i="21"/>
  <c r="A23" i="21"/>
  <c r="E28" i="21"/>
  <c r="B28" i="21"/>
  <c r="C28" i="21" s="1"/>
  <c r="A28" i="21"/>
  <c r="A11" i="21"/>
  <c r="B11" i="21"/>
  <c r="C11" i="21" s="1"/>
  <c r="E11" i="21"/>
  <c r="E26" i="21"/>
  <c r="B26" i="21"/>
  <c r="C26" i="21" s="1"/>
  <c r="A26" i="21"/>
  <c r="E10" i="21"/>
  <c r="B10" i="21"/>
  <c r="C10" i="21" s="1"/>
  <c r="A10" i="21"/>
  <c r="E29" i="21"/>
  <c r="B29" i="21"/>
  <c r="C29" i="21" s="1"/>
  <c r="A29" i="21"/>
  <c r="E13" i="21"/>
  <c r="B13" i="21"/>
  <c r="C13" i="21" s="1"/>
  <c r="A13" i="21"/>
  <c r="B31" i="23"/>
  <c r="C31" i="23" s="1"/>
  <c r="E31" i="23"/>
  <c r="A31" i="23"/>
  <c r="E13" i="23"/>
  <c r="B13" i="23"/>
  <c r="C13" i="23" s="1"/>
  <c r="A13" i="23"/>
  <c r="B95" i="23"/>
  <c r="C95" i="23" s="1"/>
  <c r="E95" i="23"/>
  <c r="A95" i="23"/>
  <c r="E45" i="23"/>
  <c r="B45" i="23"/>
  <c r="C45" i="23" s="1"/>
  <c r="A45" i="23"/>
  <c r="E105" i="23"/>
  <c r="B105" i="23"/>
  <c r="C105" i="23" s="1"/>
  <c r="A105" i="23"/>
  <c r="E20" i="23"/>
  <c r="B20" i="23"/>
  <c r="C20" i="23" s="1"/>
  <c r="A20" i="23"/>
  <c r="E93" i="23"/>
  <c r="B93" i="23"/>
  <c r="C93" i="23" s="1"/>
  <c r="A93" i="23"/>
  <c r="B51" i="23"/>
  <c r="C51" i="23" s="1"/>
  <c r="A51" i="23"/>
  <c r="E51" i="23"/>
  <c r="E8" i="23"/>
  <c r="B8" i="23"/>
  <c r="C8" i="23" s="1"/>
  <c r="A8" i="23"/>
  <c r="E89" i="23"/>
  <c r="B89" i="23"/>
  <c r="C89" i="23" s="1"/>
  <c r="A89" i="23"/>
  <c r="B47" i="23"/>
  <c r="C47" i="23" s="1"/>
  <c r="E47" i="23"/>
  <c r="A47" i="23"/>
  <c r="E4" i="23"/>
  <c r="B4" i="23"/>
  <c r="C4" i="23" s="1"/>
  <c r="A4" i="23"/>
  <c r="E108" i="23"/>
  <c r="B108" i="23"/>
  <c r="C108" i="23" s="1"/>
  <c r="A108" i="23"/>
  <c r="B87" i="23"/>
  <c r="C87" i="23" s="1"/>
  <c r="E87" i="23"/>
  <c r="A87" i="23"/>
  <c r="E65" i="23"/>
  <c r="B65" i="23"/>
  <c r="A65" i="23"/>
  <c r="E44" i="23"/>
  <c r="B44" i="23"/>
  <c r="C44" i="23" s="1"/>
  <c r="A44" i="23"/>
  <c r="B23" i="23"/>
  <c r="C23" i="23" s="1"/>
  <c r="E23" i="23"/>
  <c r="A23" i="23"/>
  <c r="E101" i="23"/>
  <c r="B101" i="23"/>
  <c r="C101" i="23" s="1"/>
  <c r="A101" i="23"/>
  <c r="E80" i="23"/>
  <c r="B80" i="23"/>
  <c r="C80" i="23" s="1"/>
  <c r="A80" i="23"/>
  <c r="B59" i="23"/>
  <c r="C59" i="23" s="1"/>
  <c r="A59" i="23"/>
  <c r="E59" i="23"/>
  <c r="E37" i="23"/>
  <c r="B37" i="23"/>
  <c r="C37" i="23" s="1"/>
  <c r="A37" i="23"/>
  <c r="E16" i="23"/>
  <c r="B16" i="23"/>
  <c r="C16" i="23" s="1"/>
  <c r="A16" i="23"/>
  <c r="A106" i="23"/>
  <c r="B106" i="23"/>
  <c r="C106" i="23" s="1"/>
  <c r="E106" i="23"/>
  <c r="A90" i="23"/>
  <c r="B90" i="23"/>
  <c r="C90" i="23" s="1"/>
  <c r="E90" i="23"/>
  <c r="A74" i="23"/>
  <c r="B74" i="23"/>
  <c r="C74" i="23" s="1"/>
  <c r="E74" i="23"/>
  <c r="A58" i="23"/>
  <c r="B58" i="23"/>
  <c r="C58" i="23" s="1"/>
  <c r="E58" i="23"/>
  <c r="A42" i="23"/>
  <c r="B42" i="23"/>
  <c r="C42" i="23" s="1"/>
  <c r="E42" i="23"/>
  <c r="A26" i="23"/>
  <c r="E26" i="23"/>
  <c r="B26" i="23"/>
  <c r="C26" i="23" s="1"/>
  <c r="A10" i="23"/>
  <c r="E10" i="23"/>
  <c r="B10" i="23"/>
  <c r="C10" i="23" s="1"/>
  <c r="D16" i="22"/>
  <c r="D9" i="22"/>
  <c r="D22" i="22"/>
  <c r="D7" i="22"/>
  <c r="D6" i="22"/>
  <c r="B7" i="21"/>
  <c r="C7" i="21" s="1"/>
  <c r="E7" i="21"/>
  <c r="A7" i="21"/>
  <c r="E20" i="21"/>
  <c r="B20" i="21"/>
  <c r="C20" i="21" s="1"/>
  <c r="A20" i="21"/>
  <c r="E6" i="21"/>
  <c r="B6" i="21"/>
  <c r="C6" i="21" s="1"/>
  <c r="A6" i="21"/>
  <c r="E25" i="21"/>
  <c r="B25" i="21"/>
  <c r="C25" i="21" s="1"/>
  <c r="A25" i="21"/>
  <c r="E9" i="21"/>
  <c r="B9" i="21"/>
  <c r="C9" i="21" s="1"/>
  <c r="A9" i="21"/>
  <c r="B35" i="23"/>
  <c r="C35" i="23" s="1"/>
  <c r="A35" i="23"/>
  <c r="E35" i="23"/>
  <c r="E52" i="23"/>
  <c r="B52" i="23"/>
  <c r="C52" i="23" s="1"/>
  <c r="A52" i="23"/>
  <c r="E109" i="23"/>
  <c r="B109" i="23"/>
  <c r="C109" i="23" s="1"/>
  <c r="A109" i="23"/>
  <c r="E24" i="23"/>
  <c r="B24" i="23"/>
  <c r="C24" i="23" s="1"/>
  <c r="A24" i="23"/>
  <c r="E84" i="23"/>
  <c r="B84" i="23"/>
  <c r="C84" i="23" s="1"/>
  <c r="A84" i="23"/>
  <c r="B83" i="23"/>
  <c r="C83" i="23" s="1"/>
  <c r="A83" i="23"/>
  <c r="E83" i="23"/>
  <c r="E40" i="23"/>
  <c r="B40" i="23"/>
  <c r="C40" i="23" s="1"/>
  <c r="A40" i="23"/>
  <c r="B79" i="23"/>
  <c r="C79" i="23" s="1"/>
  <c r="E79" i="23"/>
  <c r="A79" i="23"/>
  <c r="E36" i="23"/>
  <c r="B36" i="23"/>
  <c r="C36" i="23" s="1"/>
  <c r="A36" i="23"/>
  <c r="B103" i="23"/>
  <c r="C103" i="23" s="1"/>
  <c r="E103" i="23"/>
  <c r="A103" i="23"/>
  <c r="E81" i="23"/>
  <c r="B81" i="23"/>
  <c r="C81" i="23" s="1"/>
  <c r="A81" i="23"/>
  <c r="E60" i="23"/>
  <c r="B60" i="23"/>
  <c r="C60" i="23" s="1"/>
  <c r="A60" i="23"/>
  <c r="B39" i="23"/>
  <c r="C39" i="23" s="1"/>
  <c r="E39" i="23"/>
  <c r="A39" i="23"/>
  <c r="E17" i="23"/>
  <c r="B17" i="23"/>
  <c r="C17" i="23" s="1"/>
  <c r="A17" i="23"/>
  <c r="E96" i="23"/>
  <c r="B96" i="23"/>
  <c r="C96" i="23" s="1"/>
  <c r="A96" i="23"/>
  <c r="B75" i="23"/>
  <c r="C75" i="23" s="1"/>
  <c r="A75" i="23"/>
  <c r="E75" i="23"/>
  <c r="E53" i="23"/>
  <c r="B53" i="23"/>
  <c r="C53" i="23" s="1"/>
  <c r="A53" i="23"/>
  <c r="E32" i="23"/>
  <c r="B32" i="23"/>
  <c r="C32" i="23" s="1"/>
  <c r="A32" i="23"/>
  <c r="B11" i="23"/>
  <c r="C11" i="23" s="1"/>
  <c r="A11" i="23"/>
  <c r="E11" i="23"/>
  <c r="E102" i="23"/>
  <c r="A102" i="23"/>
  <c r="B102" i="23"/>
  <c r="C102" i="23" s="1"/>
  <c r="E86" i="23"/>
  <c r="A86" i="23"/>
  <c r="B86" i="23"/>
  <c r="C86" i="23" s="1"/>
  <c r="E70" i="23"/>
  <c r="A70" i="23"/>
  <c r="B70" i="23"/>
  <c r="C70" i="23" s="1"/>
  <c r="E54" i="23"/>
  <c r="A54" i="23"/>
  <c r="B54" i="23"/>
  <c r="C54" i="23" s="1"/>
  <c r="E38" i="23"/>
  <c r="A38" i="23"/>
  <c r="B38" i="23"/>
  <c r="C38" i="23" s="1"/>
  <c r="E22" i="23"/>
  <c r="A22" i="23"/>
  <c r="B22" i="23"/>
  <c r="C22" i="23" s="1"/>
  <c r="E6" i="23"/>
  <c r="A6" i="23"/>
  <c r="B6" i="23"/>
  <c r="C6" i="23" s="1"/>
  <c r="D20" i="22"/>
  <c r="E16" i="21"/>
  <c r="B16" i="21"/>
  <c r="C16" i="21" s="1"/>
  <c r="A16" i="21"/>
  <c r="E22" i="21"/>
  <c r="B22" i="21"/>
  <c r="C22" i="21" s="1"/>
  <c r="A22" i="21"/>
  <c r="E8" i="21"/>
  <c r="B8" i="21"/>
  <c r="C8" i="21" s="1"/>
  <c r="A8" i="21"/>
  <c r="E12" i="21"/>
  <c r="B12" i="21"/>
  <c r="C12" i="21" s="1"/>
  <c r="A12" i="21"/>
  <c r="A27" i="21"/>
  <c r="B27" i="21"/>
  <c r="C27" i="21" s="1"/>
  <c r="E27" i="21"/>
  <c r="E18" i="21"/>
  <c r="B18" i="21"/>
  <c r="C18" i="21" s="1"/>
  <c r="A18" i="21"/>
  <c r="E21" i="21"/>
  <c r="B21" i="21"/>
  <c r="C21" i="21" s="1"/>
  <c r="A21" i="21"/>
  <c r="E5" i="21"/>
  <c r="B5" i="21"/>
  <c r="C5" i="21" s="1"/>
  <c r="A5" i="21"/>
  <c r="E73" i="23"/>
  <c r="B73" i="23"/>
  <c r="C73" i="23" s="1"/>
  <c r="A73" i="23"/>
  <c r="B99" i="23"/>
  <c r="C99" i="23" s="1"/>
  <c r="A99" i="23"/>
  <c r="E99" i="23"/>
  <c r="E9" i="23"/>
  <c r="A9" i="23"/>
  <c r="B9" i="23"/>
  <c r="C9" i="23" s="1"/>
  <c r="E88" i="23"/>
  <c r="B88" i="23"/>
  <c r="C88" i="23" s="1"/>
  <c r="A88" i="23"/>
  <c r="B63" i="23"/>
  <c r="C63" i="23" s="1"/>
  <c r="E63" i="23"/>
  <c r="A63" i="23"/>
  <c r="B115" i="23"/>
  <c r="C115" i="23" s="1"/>
  <c r="A115" i="23"/>
  <c r="E115" i="23"/>
  <c r="E72" i="23"/>
  <c r="B72" i="23"/>
  <c r="C72" i="23" s="1"/>
  <c r="A72" i="23"/>
  <c r="E29" i="23"/>
  <c r="B29" i="23"/>
  <c r="C29" i="23" s="1"/>
  <c r="A29" i="23"/>
  <c r="B111" i="23"/>
  <c r="C111" i="23" s="1"/>
  <c r="E111" i="23"/>
  <c r="A111" i="23"/>
  <c r="E68" i="23"/>
  <c r="B68" i="23"/>
  <c r="C68" i="23" s="1"/>
  <c r="A68" i="23"/>
  <c r="E25" i="23"/>
  <c r="A25" i="23"/>
  <c r="B25" i="23"/>
  <c r="C25" i="23" s="1"/>
  <c r="E97" i="23"/>
  <c r="B97" i="23"/>
  <c r="C97" i="23" s="1"/>
  <c r="A97" i="23"/>
  <c r="E76" i="23"/>
  <c r="B76" i="23"/>
  <c r="C76" i="23" s="1"/>
  <c r="A76" i="23"/>
  <c r="B55" i="23"/>
  <c r="C55" i="23" s="1"/>
  <c r="E55" i="23"/>
  <c r="A55" i="23"/>
  <c r="E33" i="23"/>
  <c r="B33" i="23"/>
  <c r="C33" i="23" s="1"/>
  <c r="A33" i="23"/>
  <c r="E12" i="23"/>
  <c r="B12" i="23"/>
  <c r="C12" i="23" s="1"/>
  <c r="A12" i="23"/>
  <c r="E112" i="23"/>
  <c r="B112" i="23"/>
  <c r="C112" i="23" s="1"/>
  <c r="A112" i="23"/>
  <c r="B91" i="23"/>
  <c r="C91" i="23" s="1"/>
  <c r="A91" i="23"/>
  <c r="E91" i="23"/>
  <c r="E69" i="23"/>
  <c r="B69" i="23"/>
  <c r="C69" i="23" s="1"/>
  <c r="A69" i="23"/>
  <c r="E48" i="23"/>
  <c r="B48" i="23"/>
  <c r="C48" i="23" s="1"/>
  <c r="A48" i="23"/>
  <c r="B27" i="23"/>
  <c r="C27" i="23" s="1"/>
  <c r="A27" i="23"/>
  <c r="E27" i="23"/>
  <c r="E5" i="23"/>
  <c r="B5" i="23"/>
  <c r="C5" i="23" s="1"/>
  <c r="A5" i="23"/>
  <c r="A114" i="23"/>
  <c r="E114" i="23"/>
  <c r="B114" i="23"/>
  <c r="C114" i="23" s="1"/>
  <c r="A98" i="23"/>
  <c r="E98" i="23"/>
  <c r="B98" i="23"/>
  <c r="C98" i="23" s="1"/>
  <c r="A82" i="23"/>
  <c r="E82" i="23"/>
  <c r="B82" i="23"/>
  <c r="C82" i="23" s="1"/>
  <c r="A66" i="23"/>
  <c r="E66" i="23"/>
  <c r="B66" i="23"/>
  <c r="C66" i="23" s="1"/>
  <c r="A50" i="23"/>
  <c r="E50" i="23"/>
  <c r="B50" i="23"/>
  <c r="C50" i="23" s="1"/>
  <c r="A34" i="23"/>
  <c r="E34" i="23"/>
  <c r="B34" i="23"/>
  <c r="C34" i="23" s="1"/>
  <c r="A18" i="23"/>
  <c r="E18" i="23"/>
  <c r="B18" i="23"/>
  <c r="C18" i="23" s="1"/>
  <c r="D15" i="22"/>
  <c r="D13" i="22"/>
  <c r="E4" i="21"/>
  <c r="B4" i="21"/>
  <c r="C4" i="21" s="1"/>
  <c r="A4" i="21"/>
  <c r="E19" i="21"/>
  <c r="A19" i="21"/>
  <c r="B19" i="21"/>
  <c r="C19" i="21" s="1"/>
  <c r="E30" i="21"/>
  <c r="B30" i="21"/>
  <c r="C30" i="21" s="1"/>
  <c r="A30" i="21"/>
  <c r="E14" i="21"/>
  <c r="B14" i="21"/>
  <c r="C14" i="21" s="1"/>
  <c r="A14" i="21"/>
  <c r="E17" i="21"/>
  <c r="B17" i="21"/>
  <c r="C17" i="21" s="1"/>
  <c r="A17" i="21"/>
  <c r="E77" i="23"/>
  <c r="B77" i="23"/>
  <c r="C77" i="23" s="1"/>
  <c r="A77" i="23"/>
  <c r="E56" i="23"/>
  <c r="B56" i="23"/>
  <c r="C56" i="23" s="1"/>
  <c r="A56" i="23"/>
  <c r="B67" i="23"/>
  <c r="C67" i="23" s="1"/>
  <c r="A67" i="23"/>
  <c r="E67" i="23"/>
  <c r="E41" i="23"/>
  <c r="B41" i="23"/>
  <c r="C41" i="23" s="1"/>
  <c r="A41" i="23"/>
  <c r="E104" i="23"/>
  <c r="B104" i="23"/>
  <c r="C104" i="23" s="1"/>
  <c r="A104" i="23"/>
  <c r="E61" i="23"/>
  <c r="B61" i="23"/>
  <c r="C61" i="23" s="1"/>
  <c r="A61" i="23"/>
  <c r="B19" i="23"/>
  <c r="C19" i="23" s="1"/>
  <c r="A19" i="23"/>
  <c r="E19" i="23"/>
  <c r="E100" i="23"/>
  <c r="B100" i="23"/>
  <c r="C100" i="23" s="1"/>
  <c r="A100" i="23"/>
  <c r="E57" i="23"/>
  <c r="B57" i="23"/>
  <c r="C57" i="23" s="1"/>
  <c r="A57" i="23"/>
  <c r="B15" i="23"/>
  <c r="C15" i="23" s="1"/>
  <c r="E15" i="23"/>
  <c r="A15" i="23"/>
  <c r="E113" i="23"/>
  <c r="B113" i="23"/>
  <c r="C113" i="23" s="1"/>
  <c r="A113" i="23"/>
  <c r="E92" i="23"/>
  <c r="B92" i="23"/>
  <c r="C92" i="23" s="1"/>
  <c r="A92" i="23"/>
  <c r="B71" i="23"/>
  <c r="C71" i="23" s="1"/>
  <c r="E71" i="23"/>
  <c r="A71" i="23"/>
  <c r="E49" i="23"/>
  <c r="B49" i="23"/>
  <c r="C49" i="23" s="1"/>
  <c r="A49" i="23"/>
  <c r="E28" i="23"/>
  <c r="B28" i="23"/>
  <c r="C28" i="23" s="1"/>
  <c r="A28" i="23"/>
  <c r="B7" i="23"/>
  <c r="C7" i="23" s="1"/>
  <c r="E7" i="23"/>
  <c r="A7" i="23"/>
  <c r="B107" i="23"/>
  <c r="C107" i="23" s="1"/>
  <c r="A107" i="23"/>
  <c r="E107" i="23"/>
  <c r="E85" i="23"/>
  <c r="B85" i="23"/>
  <c r="C85" i="23" s="1"/>
  <c r="A85" i="23"/>
  <c r="E64" i="23"/>
  <c r="B64" i="23"/>
  <c r="C64" i="23" s="1"/>
  <c r="A64" i="23"/>
  <c r="B43" i="23"/>
  <c r="C43" i="23" s="1"/>
  <c r="A43" i="23"/>
  <c r="E43" i="23"/>
  <c r="E21" i="23"/>
  <c r="B21" i="23"/>
  <c r="C21" i="23" s="1"/>
  <c r="A21" i="23"/>
  <c r="E110" i="23"/>
  <c r="A110" i="23"/>
  <c r="B110" i="23"/>
  <c r="C110" i="23" s="1"/>
  <c r="E94" i="23"/>
  <c r="A94" i="23"/>
  <c r="B94" i="23"/>
  <c r="C94" i="23" s="1"/>
  <c r="E78" i="23"/>
  <c r="A78" i="23"/>
  <c r="B78" i="23"/>
  <c r="C78" i="23" s="1"/>
  <c r="E62" i="23"/>
  <c r="A62" i="23"/>
  <c r="B62" i="23"/>
  <c r="C62" i="23" s="1"/>
  <c r="E46" i="23"/>
  <c r="A46" i="23"/>
  <c r="B46" i="23"/>
  <c r="C46" i="23" s="1"/>
  <c r="E30" i="23"/>
  <c r="A30" i="23"/>
  <c r="B30" i="23"/>
  <c r="C30" i="23" s="1"/>
  <c r="E14" i="23"/>
  <c r="A14" i="23"/>
  <c r="B14" i="23"/>
  <c r="C14" i="23" s="1"/>
  <c r="D32" i="22"/>
  <c r="D11" i="22"/>
  <c r="D10" i="22"/>
  <c r="D6" i="3"/>
  <c r="D10" i="3"/>
  <c r="D14" i="3"/>
  <c r="D18" i="3"/>
  <c r="D22" i="3"/>
  <c r="D26" i="3"/>
  <c r="D30" i="3"/>
  <c r="D34" i="3"/>
  <c r="D38" i="3"/>
  <c r="D42" i="3"/>
  <c r="D46" i="3"/>
  <c r="D50" i="3"/>
  <c r="D54" i="3"/>
  <c r="D58" i="3"/>
  <c r="D62" i="3"/>
  <c r="D66" i="3"/>
  <c r="D70" i="3"/>
  <c r="D74" i="3"/>
  <c r="D78" i="3"/>
  <c r="D82" i="3"/>
  <c r="D86" i="3"/>
  <c r="D90" i="3"/>
  <c r="D94" i="3"/>
  <c r="D98" i="3"/>
  <c r="D102" i="3"/>
  <c r="D106" i="3"/>
  <c r="D110" i="3"/>
  <c r="D114" i="3"/>
  <c r="D118" i="3"/>
  <c r="D122" i="3"/>
  <c r="D126" i="3"/>
  <c r="D130" i="3"/>
  <c r="D134" i="3"/>
  <c r="D138" i="3"/>
  <c r="D142" i="3"/>
  <c r="D146" i="3"/>
  <c r="D150" i="3"/>
  <c r="D154" i="3"/>
  <c r="D158" i="3"/>
  <c r="D162" i="3"/>
  <c r="D166" i="3"/>
  <c r="D170" i="3"/>
  <c r="D174" i="3"/>
  <c r="D178" i="3"/>
  <c r="D182" i="3"/>
  <c r="D186" i="3"/>
  <c r="D190" i="3"/>
  <c r="D194" i="3"/>
  <c r="D198" i="3"/>
  <c r="D202" i="3"/>
  <c r="D206" i="3"/>
  <c r="D210" i="3"/>
  <c r="D214" i="3"/>
  <c r="D218" i="3"/>
  <c r="D222" i="3"/>
  <c r="D226" i="3"/>
  <c r="D230" i="3"/>
  <c r="D234" i="3"/>
  <c r="D238" i="3"/>
  <c r="D242" i="3"/>
  <c r="D246" i="3"/>
  <c r="D250" i="3"/>
  <c r="D254" i="3"/>
  <c r="D258" i="3"/>
  <c r="D262" i="3"/>
  <c r="D266" i="3"/>
  <c r="D270" i="3"/>
  <c r="D274" i="3"/>
  <c r="D278" i="3"/>
  <c r="D282" i="3"/>
  <c r="D286" i="3"/>
  <c r="D290" i="3"/>
  <c r="D295" i="3"/>
  <c r="D299" i="3"/>
  <c r="D303" i="3"/>
  <c r="D307" i="3"/>
  <c r="D311" i="3"/>
  <c r="D315" i="3"/>
  <c r="D319" i="3"/>
  <c r="D323" i="3"/>
  <c r="D327" i="3"/>
  <c r="D331" i="3"/>
  <c r="D335" i="3"/>
  <c r="D339" i="3"/>
  <c r="D343" i="3"/>
  <c r="D347" i="3"/>
  <c r="D351" i="3"/>
  <c r="D355" i="3"/>
  <c r="D359" i="3"/>
  <c r="D363" i="3"/>
  <c r="D367" i="3"/>
  <c r="D371" i="3"/>
  <c r="D375" i="3"/>
  <c r="D379" i="3"/>
  <c r="D383" i="3"/>
  <c r="D387" i="3"/>
  <c r="D391" i="3"/>
  <c r="D395" i="3"/>
  <c r="D399" i="3"/>
  <c r="D403" i="3"/>
  <c r="D407" i="3"/>
  <c r="D411" i="3"/>
  <c r="D415" i="3"/>
  <c r="D422" i="3"/>
  <c r="D426" i="3"/>
  <c r="D430" i="3"/>
  <c r="D434" i="3"/>
  <c r="D438" i="3"/>
  <c r="D442" i="3"/>
  <c r="D446" i="3"/>
  <c r="D450" i="3"/>
  <c r="D454" i="3"/>
  <c r="D458" i="3"/>
  <c r="D462" i="3"/>
  <c r="D466" i="3"/>
  <c r="D470" i="3"/>
  <c r="D474" i="3"/>
  <c r="D478" i="3"/>
  <c r="D482" i="3"/>
  <c r="D486" i="3"/>
  <c r="D490" i="3"/>
  <c r="D494" i="3"/>
  <c r="D498" i="3"/>
  <c r="D502" i="3"/>
  <c r="D506" i="3"/>
  <c r="D510" i="3"/>
  <c r="D514" i="3"/>
  <c r="D518" i="3"/>
  <c r="D522" i="3"/>
  <c r="D526" i="3"/>
  <c r="D530" i="3"/>
  <c r="D534" i="3"/>
  <c r="D538" i="3"/>
  <c r="D542" i="3"/>
  <c r="D546" i="3"/>
  <c r="D550" i="3"/>
  <c r="D554" i="3"/>
  <c r="D558" i="3"/>
  <c r="D562" i="3"/>
  <c r="D566" i="3"/>
  <c r="D570" i="3"/>
  <c r="D574" i="3"/>
  <c r="D578" i="3"/>
  <c r="D582" i="3"/>
  <c r="D586" i="3"/>
  <c r="D590" i="3"/>
  <c r="D594" i="3"/>
  <c r="D598" i="3"/>
  <c r="D601" i="3"/>
  <c r="D605" i="3"/>
  <c r="D609" i="3"/>
  <c r="D613" i="3"/>
  <c r="D617" i="3"/>
  <c r="D621" i="3"/>
  <c r="D625" i="3"/>
  <c r="D629" i="3"/>
  <c r="D633" i="3"/>
  <c r="D637" i="3"/>
  <c r="D641" i="3"/>
  <c r="D645" i="3"/>
  <c r="D649" i="3"/>
  <c r="D653" i="3"/>
  <c r="D657" i="3"/>
  <c r="D661" i="3"/>
  <c r="D665" i="3"/>
  <c r="D669" i="3"/>
  <c r="D673" i="3"/>
  <c r="D677" i="3"/>
  <c r="D681" i="3"/>
  <c r="D685" i="3"/>
  <c r="D689" i="3"/>
  <c r="D693" i="3"/>
  <c r="D697" i="3"/>
  <c r="D701" i="3"/>
  <c r="D705" i="3"/>
  <c r="D709" i="3"/>
  <c r="D713" i="3"/>
  <c r="D717" i="3"/>
  <c r="D721" i="3"/>
  <c r="D725" i="3"/>
  <c r="D729" i="3"/>
  <c r="D733" i="3"/>
  <c r="D737" i="3"/>
  <c r="D741" i="3"/>
  <c r="D745" i="3"/>
  <c r="D749" i="3"/>
  <c r="D753" i="3"/>
  <c r="D757" i="3"/>
  <c r="D761" i="3"/>
  <c r="D765" i="3"/>
  <c r="D769" i="3"/>
  <c r="D773" i="3"/>
  <c r="D777" i="3"/>
  <c r="D781" i="3"/>
  <c r="D785" i="3"/>
  <c r="D789" i="3"/>
  <c r="D793" i="3"/>
  <c r="D797" i="3"/>
  <c r="D801" i="3"/>
  <c r="D805" i="3"/>
  <c r="D809" i="3"/>
  <c r="D813" i="3"/>
  <c r="D817" i="3"/>
  <c r="D821" i="3"/>
  <c r="D825" i="3"/>
  <c r="D829" i="3"/>
  <c r="D833" i="3"/>
  <c r="D837" i="3"/>
  <c r="D841" i="3"/>
  <c r="D845" i="3"/>
  <c r="D849" i="3"/>
  <c r="D853" i="3"/>
  <c r="D857" i="3"/>
  <c r="D861" i="3"/>
  <c r="D865" i="3"/>
  <c r="D869" i="3"/>
  <c r="D873" i="3"/>
  <c r="D877" i="3"/>
  <c r="D881" i="3"/>
  <c r="D885" i="3"/>
  <c r="D889" i="3"/>
  <c r="D893" i="3"/>
  <c r="D897" i="3"/>
  <c r="D901" i="3"/>
  <c r="D905" i="3"/>
  <c r="D909" i="3"/>
  <c r="D913" i="3"/>
  <c r="D917" i="3"/>
  <c r="D921" i="3"/>
  <c r="D925" i="3"/>
  <c r="D929" i="3"/>
  <c r="D933" i="3"/>
  <c r="D937" i="3"/>
  <c r="D941" i="3"/>
  <c r="D945" i="3"/>
  <c r="D949" i="3"/>
  <c r="D953" i="3"/>
  <c r="D957" i="3"/>
  <c r="D961" i="3"/>
  <c r="D965" i="3"/>
  <c r="D969" i="3"/>
  <c r="D973" i="3"/>
  <c r="D977" i="3"/>
  <c r="D981" i="3"/>
  <c r="D985" i="3"/>
  <c r="D989" i="3"/>
  <c r="D993" i="3"/>
  <c r="D997" i="3"/>
  <c r="D1001" i="3"/>
  <c r="D1005" i="3"/>
  <c r="D1009" i="3"/>
  <c r="D1013" i="3"/>
  <c r="D1017" i="3"/>
  <c r="D1021" i="3"/>
  <c r="D1025" i="3"/>
  <c r="D1029" i="3"/>
  <c r="D1033" i="3"/>
  <c r="D1037" i="3"/>
  <c r="D1041" i="3"/>
  <c r="D1045" i="3"/>
  <c r="D1049" i="3"/>
  <c r="D1053" i="3"/>
  <c r="D1057" i="3"/>
  <c r="D1061" i="3"/>
  <c r="D1065" i="3"/>
  <c r="D1069" i="3"/>
  <c r="D1073" i="3"/>
  <c r="D1077" i="3"/>
  <c r="D1081" i="3"/>
  <c r="D1085" i="3"/>
  <c r="D1089" i="3"/>
  <c r="D1093" i="3"/>
  <c r="D1097" i="3"/>
  <c r="D1101" i="3"/>
  <c r="D1105" i="3"/>
  <c r="D1109" i="3"/>
  <c r="D1113" i="3"/>
  <c r="D1117" i="3"/>
  <c r="D1121" i="3"/>
  <c r="D1125" i="3"/>
  <c r="D1129" i="3"/>
  <c r="D1133" i="3"/>
  <c r="D1137" i="3"/>
  <c r="D1141" i="3"/>
  <c r="D1145" i="3"/>
  <c r="D1149" i="3"/>
  <c r="D1153" i="3"/>
  <c r="D1157" i="3"/>
  <c r="D1161" i="3"/>
  <c r="D1165" i="3"/>
  <c r="D1169" i="3"/>
  <c r="D1173" i="3"/>
  <c r="D5" i="3"/>
  <c r="D17" i="3"/>
  <c r="D29" i="3"/>
  <c r="D45" i="3"/>
  <c r="D49" i="3"/>
  <c r="D61" i="3"/>
  <c r="D73" i="3"/>
  <c r="D85" i="3"/>
  <c r="D101" i="3"/>
  <c r="D113" i="3"/>
  <c r="D117" i="3"/>
  <c r="D133" i="3"/>
  <c r="D145" i="3"/>
  <c r="D157" i="3"/>
  <c r="D161" i="3"/>
  <c r="D173" i="3"/>
  <c r="D185" i="3"/>
  <c r="D201" i="3"/>
  <c r="D209" i="3"/>
  <c r="D221" i="3"/>
  <c r="D237" i="3"/>
  <c r="D245" i="3"/>
  <c r="D257" i="3"/>
  <c r="D265" i="3"/>
  <c r="D281" i="3"/>
  <c r="D289" i="3"/>
  <c r="D306" i="3"/>
  <c r="D314" i="3"/>
  <c r="D326" i="3"/>
  <c r="D338" i="3"/>
  <c r="D346" i="3"/>
  <c r="D354" i="3"/>
  <c r="D370" i="3"/>
  <c r="D378" i="3"/>
  <c r="D390" i="3"/>
  <c r="D402" i="3"/>
  <c r="D410" i="3"/>
  <c r="D421" i="3"/>
  <c r="D433" i="3"/>
  <c r="D449" i="3"/>
  <c r="D457" i="3"/>
  <c r="D465" i="3"/>
  <c r="D477" i="3"/>
  <c r="D489" i="3"/>
  <c r="D501" i="3"/>
  <c r="D513" i="3"/>
  <c r="D525" i="3"/>
  <c r="D533" i="3"/>
  <c r="D545" i="3"/>
  <c r="D561" i="3"/>
  <c r="D569" i="3"/>
  <c r="D577" i="3"/>
  <c r="D593" i="3"/>
  <c r="D600" i="3"/>
  <c r="D612" i="3"/>
  <c r="D624" i="3"/>
  <c r="D632" i="3"/>
  <c r="D644" i="3"/>
  <c r="D656" i="3"/>
  <c r="D672" i="3"/>
  <c r="D684" i="3"/>
  <c r="D696" i="3"/>
  <c r="D700" i="3"/>
  <c r="D712" i="3"/>
  <c r="D724" i="3"/>
  <c r="D740" i="3"/>
  <c r="D748" i="3"/>
  <c r="D756" i="3"/>
  <c r="D768" i="3"/>
  <c r="D780" i="3"/>
  <c r="D796" i="3"/>
  <c r="D808" i="3"/>
  <c r="D812" i="3"/>
  <c r="D824" i="3"/>
  <c r="D836" i="3"/>
  <c r="D852" i="3"/>
  <c r="D860" i="3"/>
  <c r="D868" i="3"/>
  <c r="D884" i="3"/>
  <c r="D896" i="3"/>
  <c r="D904" i="3"/>
  <c r="D912" i="3"/>
  <c r="D924" i="3"/>
  <c r="D932" i="3"/>
  <c r="D944" i="3"/>
  <c r="D952" i="3"/>
  <c r="D964" i="3"/>
  <c r="D976" i="3"/>
  <c r="D988" i="3"/>
  <c r="D996" i="3"/>
  <c r="D1008" i="3"/>
  <c r="D1020" i="3"/>
  <c r="D1028" i="3"/>
  <c r="D1044" i="3"/>
  <c r="D1052" i="3"/>
  <c r="D1064" i="3"/>
  <c r="D1076" i="3"/>
  <c r="D1084" i="3"/>
  <c r="D1096" i="3"/>
  <c r="D1108" i="3"/>
  <c r="D1116" i="3"/>
  <c r="D1128" i="3"/>
  <c r="D1140" i="3"/>
  <c r="D1148" i="3"/>
  <c r="D1160" i="3"/>
  <c r="D1172" i="3"/>
  <c r="D3" i="3"/>
  <c r="D7" i="3"/>
  <c r="D11" i="3"/>
  <c r="D15" i="3"/>
  <c r="D19" i="3"/>
  <c r="D23" i="3"/>
  <c r="D27" i="3"/>
  <c r="D31" i="3"/>
  <c r="D35" i="3"/>
  <c r="D39" i="3"/>
  <c r="D43" i="3"/>
  <c r="D47" i="3"/>
  <c r="D51" i="3"/>
  <c r="D55" i="3"/>
  <c r="D59" i="3"/>
  <c r="D63" i="3"/>
  <c r="D67" i="3"/>
  <c r="D71" i="3"/>
  <c r="D75" i="3"/>
  <c r="D79" i="3"/>
  <c r="D83" i="3"/>
  <c r="D87" i="3"/>
  <c r="D91" i="3"/>
  <c r="D95" i="3"/>
  <c r="D99" i="3"/>
  <c r="D103" i="3"/>
  <c r="D107" i="3"/>
  <c r="D111" i="3"/>
  <c r="D115" i="3"/>
  <c r="D119" i="3"/>
  <c r="D123" i="3"/>
  <c r="D127" i="3"/>
  <c r="D131" i="3"/>
  <c r="D135" i="3"/>
  <c r="D139" i="3"/>
  <c r="D143" i="3"/>
  <c r="D147" i="3"/>
  <c r="D151" i="3"/>
  <c r="D155" i="3"/>
  <c r="D159" i="3"/>
  <c r="D163" i="3"/>
  <c r="D167" i="3"/>
  <c r="D171" i="3"/>
  <c r="D175" i="3"/>
  <c r="D179" i="3"/>
  <c r="D183" i="3"/>
  <c r="D187" i="3"/>
  <c r="D191" i="3"/>
  <c r="D195" i="3"/>
  <c r="D199" i="3"/>
  <c r="D203" i="3"/>
  <c r="D207" i="3"/>
  <c r="D211" i="3"/>
  <c r="D215" i="3"/>
  <c r="D219" i="3"/>
  <c r="D223" i="3"/>
  <c r="D227" i="3"/>
  <c r="D231" i="3"/>
  <c r="D235" i="3"/>
  <c r="D239" i="3"/>
  <c r="D243" i="3"/>
  <c r="D247" i="3"/>
  <c r="D251" i="3"/>
  <c r="D255" i="3"/>
  <c r="D259" i="3"/>
  <c r="D263" i="3"/>
  <c r="D267" i="3"/>
  <c r="D271" i="3"/>
  <c r="D275" i="3"/>
  <c r="D279" i="3"/>
  <c r="D283" i="3"/>
  <c r="D287" i="3"/>
  <c r="D291" i="3"/>
  <c r="D296" i="3"/>
  <c r="D300" i="3"/>
  <c r="D304" i="3"/>
  <c r="D308" i="3"/>
  <c r="D312" i="3"/>
  <c r="D316" i="3"/>
  <c r="D320" i="3"/>
  <c r="D324" i="3"/>
  <c r="D328" i="3"/>
  <c r="D332" i="3"/>
  <c r="D336" i="3"/>
  <c r="D340" i="3"/>
  <c r="D344" i="3"/>
  <c r="D348" i="3"/>
  <c r="D352" i="3"/>
  <c r="D356" i="3"/>
  <c r="D360" i="3"/>
  <c r="D364" i="3"/>
  <c r="D368" i="3"/>
  <c r="D372" i="3"/>
  <c r="D376" i="3"/>
  <c r="D380" i="3"/>
  <c r="D384" i="3"/>
  <c r="D388" i="3"/>
  <c r="D392" i="3"/>
  <c r="D396" i="3"/>
  <c r="D400" i="3"/>
  <c r="D404" i="3"/>
  <c r="D408" i="3"/>
  <c r="D412" i="3"/>
  <c r="D416" i="3"/>
  <c r="D419" i="3"/>
  <c r="D423" i="3"/>
  <c r="D427" i="3"/>
  <c r="D431" i="3"/>
  <c r="D435" i="3"/>
  <c r="D439" i="3"/>
  <c r="D443" i="3"/>
  <c r="D447" i="3"/>
  <c r="D451" i="3"/>
  <c r="D455" i="3"/>
  <c r="D459" i="3"/>
  <c r="D463" i="3"/>
  <c r="D467" i="3"/>
  <c r="D471" i="3"/>
  <c r="D475" i="3"/>
  <c r="D479" i="3"/>
  <c r="D483" i="3"/>
  <c r="D487" i="3"/>
  <c r="D491" i="3"/>
  <c r="D495" i="3"/>
  <c r="D499" i="3"/>
  <c r="D503" i="3"/>
  <c r="D507" i="3"/>
  <c r="D511" i="3"/>
  <c r="D515" i="3"/>
  <c r="D519" i="3"/>
  <c r="D523" i="3"/>
  <c r="D527" i="3"/>
  <c r="D531" i="3"/>
  <c r="D535" i="3"/>
  <c r="D539" i="3"/>
  <c r="D543" i="3"/>
  <c r="D547" i="3"/>
  <c r="D551" i="3"/>
  <c r="D555" i="3"/>
  <c r="D559" i="3"/>
  <c r="D563" i="3"/>
  <c r="D567" i="3"/>
  <c r="D571" i="3"/>
  <c r="D575" i="3"/>
  <c r="D579" i="3"/>
  <c r="D583" i="3"/>
  <c r="D587" i="3"/>
  <c r="D591" i="3"/>
  <c r="D595" i="3"/>
  <c r="D599" i="3"/>
  <c r="D602" i="3"/>
  <c r="D606" i="3"/>
  <c r="D610" i="3"/>
  <c r="D614" i="3"/>
  <c r="D618" i="3"/>
  <c r="D622" i="3"/>
  <c r="D626" i="3"/>
  <c r="D630" i="3"/>
  <c r="D634" i="3"/>
  <c r="D638" i="3"/>
  <c r="D642" i="3"/>
  <c r="D646" i="3"/>
  <c r="D650" i="3"/>
  <c r="D654" i="3"/>
  <c r="D658" i="3"/>
  <c r="D662" i="3"/>
  <c r="D666" i="3"/>
  <c r="D670" i="3"/>
  <c r="D674" i="3"/>
  <c r="D678" i="3"/>
  <c r="D682" i="3"/>
  <c r="D686" i="3"/>
  <c r="D690" i="3"/>
  <c r="D694" i="3"/>
  <c r="D698" i="3"/>
  <c r="D702" i="3"/>
  <c r="D706" i="3"/>
  <c r="D710" i="3"/>
  <c r="D714" i="3"/>
  <c r="D718" i="3"/>
  <c r="D722" i="3"/>
  <c r="D726" i="3"/>
  <c r="D730" i="3"/>
  <c r="D734" i="3"/>
  <c r="D738" i="3"/>
  <c r="D742" i="3"/>
  <c r="D746" i="3"/>
  <c r="D750" i="3"/>
  <c r="D754" i="3"/>
  <c r="D758" i="3"/>
  <c r="D762" i="3"/>
  <c r="D766" i="3"/>
  <c r="D770" i="3"/>
  <c r="D774" i="3"/>
  <c r="D778" i="3"/>
  <c r="D782" i="3"/>
  <c r="D786" i="3"/>
  <c r="D790" i="3"/>
  <c r="D794" i="3"/>
  <c r="D798" i="3"/>
  <c r="D802" i="3"/>
  <c r="D806" i="3"/>
  <c r="D810" i="3"/>
  <c r="D814" i="3"/>
  <c r="D818" i="3"/>
  <c r="D822" i="3"/>
  <c r="D826" i="3"/>
  <c r="D830" i="3"/>
  <c r="D834" i="3"/>
  <c r="D838" i="3"/>
  <c r="D842" i="3"/>
  <c r="D846" i="3"/>
  <c r="D850" i="3"/>
  <c r="D854" i="3"/>
  <c r="D858" i="3"/>
  <c r="D862" i="3"/>
  <c r="D866" i="3"/>
  <c r="D870" i="3"/>
  <c r="D874" i="3"/>
  <c r="D878" i="3"/>
  <c r="D882" i="3"/>
  <c r="D886" i="3"/>
  <c r="D890" i="3"/>
  <c r="D894" i="3"/>
  <c r="D898" i="3"/>
  <c r="D902" i="3"/>
  <c r="D906" i="3"/>
  <c r="D910" i="3"/>
  <c r="D914" i="3"/>
  <c r="D918" i="3"/>
  <c r="D922" i="3"/>
  <c r="D926" i="3"/>
  <c r="D930" i="3"/>
  <c r="D934" i="3"/>
  <c r="D938" i="3"/>
  <c r="D942" i="3"/>
  <c r="D946" i="3"/>
  <c r="D950" i="3"/>
  <c r="D954" i="3"/>
  <c r="D958" i="3"/>
  <c r="D962" i="3"/>
  <c r="D966" i="3"/>
  <c r="D970" i="3"/>
  <c r="D974" i="3"/>
  <c r="D978" i="3"/>
  <c r="D982" i="3"/>
  <c r="D986" i="3"/>
  <c r="D990" i="3"/>
  <c r="D994" i="3"/>
  <c r="D998" i="3"/>
  <c r="D1002" i="3"/>
  <c r="D1006" i="3"/>
  <c r="D1010" i="3"/>
  <c r="D1014" i="3"/>
  <c r="D1018" i="3"/>
  <c r="D1022" i="3"/>
  <c r="D1026" i="3"/>
  <c r="D1030" i="3"/>
  <c r="D1034" i="3"/>
  <c r="D1038" i="3"/>
  <c r="D1042" i="3"/>
  <c r="D1046" i="3"/>
  <c r="D1050" i="3"/>
  <c r="D1054" i="3"/>
  <c r="D1058" i="3"/>
  <c r="D1062" i="3"/>
  <c r="D1066" i="3"/>
  <c r="D1070" i="3"/>
  <c r="D1074" i="3"/>
  <c r="D1078" i="3"/>
  <c r="D1082" i="3"/>
  <c r="D1086" i="3"/>
  <c r="D1090" i="3"/>
  <c r="D1094" i="3"/>
  <c r="D1098" i="3"/>
  <c r="D1102" i="3"/>
  <c r="D1106" i="3"/>
  <c r="D1110" i="3"/>
  <c r="D1114" i="3"/>
  <c r="D1118" i="3"/>
  <c r="D1122" i="3"/>
  <c r="D1126" i="3"/>
  <c r="D1130" i="3"/>
  <c r="D1134" i="3"/>
  <c r="D1138" i="3"/>
  <c r="D1142" i="3"/>
  <c r="D1146" i="3"/>
  <c r="D1150" i="3"/>
  <c r="D1154" i="3"/>
  <c r="D1158" i="3"/>
  <c r="D1162" i="3"/>
  <c r="D1166" i="3"/>
  <c r="D1170" i="3"/>
  <c r="D1174" i="3"/>
  <c r="D9" i="3"/>
  <c r="D21" i="3"/>
  <c r="D33" i="3"/>
  <c r="D41" i="3"/>
  <c r="D53" i="3"/>
  <c r="D65" i="3"/>
  <c r="D77" i="3"/>
  <c r="D89" i="3"/>
  <c r="D97" i="3"/>
  <c r="D109" i="3"/>
  <c r="D121" i="3"/>
  <c r="D129" i="3"/>
  <c r="D141" i="3"/>
  <c r="D153" i="3"/>
  <c r="D165" i="3"/>
  <c r="D177" i="3"/>
  <c r="D189" i="3"/>
  <c r="D197" i="3"/>
  <c r="D213" i="3"/>
  <c r="D225" i="3"/>
  <c r="D233" i="3"/>
  <c r="D241" i="3"/>
  <c r="D253" i="3"/>
  <c r="D269" i="3"/>
  <c r="D277" i="3"/>
  <c r="D294" i="3"/>
  <c r="D302" i="3"/>
  <c r="D310" i="3"/>
  <c r="D322" i="3"/>
  <c r="D334" i="3"/>
  <c r="D350" i="3"/>
  <c r="D358" i="3"/>
  <c r="D366" i="3"/>
  <c r="D382" i="3"/>
  <c r="D394" i="3"/>
  <c r="D406" i="3"/>
  <c r="D414" i="3"/>
  <c r="D425" i="3"/>
  <c r="D437" i="3"/>
  <c r="D441" i="3"/>
  <c r="D453" i="3"/>
  <c r="D469" i="3"/>
  <c r="D481" i="3"/>
  <c r="D493" i="3"/>
  <c r="D505" i="3"/>
  <c r="D509" i="3"/>
  <c r="D521" i="3"/>
  <c r="D537" i="3"/>
  <c r="D549" i="3"/>
  <c r="D557" i="3"/>
  <c r="D573" i="3"/>
  <c r="D581" i="3"/>
  <c r="D589" i="3"/>
  <c r="D604" i="3"/>
  <c r="D616" i="3"/>
  <c r="D628" i="3"/>
  <c r="D636" i="3"/>
  <c r="D648" i="3"/>
  <c r="D660" i="3"/>
  <c r="D668" i="3"/>
  <c r="D680" i="3"/>
  <c r="D692" i="3"/>
  <c r="D704" i="3"/>
  <c r="D716" i="3"/>
  <c r="D728" i="3"/>
  <c r="D736" i="3"/>
  <c r="D752" i="3"/>
  <c r="D760" i="3"/>
  <c r="D772" i="3"/>
  <c r="D784" i="3"/>
  <c r="D792" i="3"/>
  <c r="D804" i="3"/>
  <c r="D816" i="3"/>
  <c r="D828" i="3"/>
  <c r="D840" i="3"/>
  <c r="D848" i="3"/>
  <c r="D856" i="3"/>
  <c r="D872" i="3"/>
  <c r="D880" i="3"/>
  <c r="D892" i="3"/>
  <c r="D908" i="3"/>
  <c r="D916" i="3"/>
  <c r="D928" i="3"/>
  <c r="D940" i="3"/>
  <c r="D956" i="3"/>
  <c r="D968" i="3"/>
  <c r="D980" i="3"/>
  <c r="D984" i="3"/>
  <c r="D1000" i="3"/>
  <c r="D1012" i="3"/>
  <c r="D1024" i="3"/>
  <c r="D1032" i="3"/>
  <c r="D1040" i="3"/>
  <c r="D1056" i="3"/>
  <c r="D1068" i="3"/>
  <c r="D1080" i="3"/>
  <c r="D1088" i="3"/>
  <c r="D1100" i="3"/>
  <c r="D1112" i="3"/>
  <c r="D1124" i="3"/>
  <c r="D1132" i="3"/>
  <c r="D1144" i="3"/>
  <c r="D1156" i="3"/>
  <c r="D1168" i="3"/>
  <c r="D1176" i="3"/>
  <c r="D4" i="3"/>
  <c r="D8" i="3"/>
  <c r="D12" i="3"/>
  <c r="D16" i="3"/>
  <c r="D20" i="3"/>
  <c r="D24" i="3"/>
  <c r="D28" i="3"/>
  <c r="D32" i="3"/>
  <c r="D36" i="3"/>
  <c r="D40" i="3"/>
  <c r="D44" i="3"/>
  <c r="D48" i="3"/>
  <c r="D52" i="3"/>
  <c r="D56" i="3"/>
  <c r="D60" i="3"/>
  <c r="D64" i="3"/>
  <c r="D68" i="3"/>
  <c r="D72" i="3"/>
  <c r="D76" i="3"/>
  <c r="D80" i="3"/>
  <c r="D84" i="3"/>
  <c r="D88" i="3"/>
  <c r="D92" i="3"/>
  <c r="D96" i="3"/>
  <c r="D100" i="3"/>
  <c r="D104" i="3"/>
  <c r="D108" i="3"/>
  <c r="D112" i="3"/>
  <c r="D116" i="3"/>
  <c r="D120" i="3"/>
  <c r="D124" i="3"/>
  <c r="D128" i="3"/>
  <c r="D132" i="3"/>
  <c r="D136" i="3"/>
  <c r="D140" i="3"/>
  <c r="D144" i="3"/>
  <c r="D148" i="3"/>
  <c r="D152" i="3"/>
  <c r="D156" i="3"/>
  <c r="D160" i="3"/>
  <c r="D164" i="3"/>
  <c r="D168" i="3"/>
  <c r="D172" i="3"/>
  <c r="D176" i="3"/>
  <c r="D180" i="3"/>
  <c r="D184" i="3"/>
  <c r="D188" i="3"/>
  <c r="D192" i="3"/>
  <c r="D196" i="3"/>
  <c r="D200" i="3"/>
  <c r="D204" i="3"/>
  <c r="D208" i="3"/>
  <c r="D212" i="3"/>
  <c r="D216" i="3"/>
  <c r="D220" i="3"/>
  <c r="D224" i="3"/>
  <c r="D228" i="3"/>
  <c r="D232" i="3"/>
  <c r="D236" i="3"/>
  <c r="D240" i="3"/>
  <c r="D244" i="3"/>
  <c r="D248" i="3"/>
  <c r="D252" i="3"/>
  <c r="D256" i="3"/>
  <c r="D260" i="3"/>
  <c r="D264" i="3"/>
  <c r="D268" i="3"/>
  <c r="D272" i="3"/>
  <c r="D276" i="3"/>
  <c r="D280" i="3"/>
  <c r="D284" i="3"/>
  <c r="D288" i="3"/>
  <c r="D292" i="3"/>
  <c r="D297" i="3"/>
  <c r="D301" i="3"/>
  <c r="D305" i="3"/>
  <c r="D309" i="3"/>
  <c r="D313" i="3"/>
  <c r="D317" i="3"/>
  <c r="D321" i="3"/>
  <c r="D325" i="3"/>
  <c r="D329" i="3"/>
  <c r="D333" i="3"/>
  <c r="D337" i="3"/>
  <c r="D341" i="3"/>
  <c r="D345" i="3"/>
  <c r="D349" i="3"/>
  <c r="D353" i="3"/>
  <c r="D357" i="3"/>
  <c r="D361" i="3"/>
  <c r="D365" i="3"/>
  <c r="D369" i="3"/>
  <c r="D373" i="3"/>
  <c r="D377" i="3"/>
  <c r="D381" i="3"/>
  <c r="D385" i="3"/>
  <c r="D389" i="3"/>
  <c r="D393" i="3"/>
  <c r="D397" i="3"/>
  <c r="D401" i="3"/>
  <c r="D405" i="3"/>
  <c r="D409" i="3"/>
  <c r="D413" i="3"/>
  <c r="D417" i="3"/>
  <c r="D420" i="3"/>
  <c r="D424" i="3"/>
  <c r="D428" i="3"/>
  <c r="D432" i="3"/>
  <c r="D436" i="3"/>
  <c r="D440" i="3"/>
  <c r="D444" i="3"/>
  <c r="D448" i="3"/>
  <c r="D452" i="3"/>
  <c r="D456" i="3"/>
  <c r="D460" i="3"/>
  <c r="D464" i="3"/>
  <c r="D468" i="3"/>
  <c r="D472" i="3"/>
  <c r="D476" i="3"/>
  <c r="D480" i="3"/>
  <c r="D484" i="3"/>
  <c r="D488" i="3"/>
  <c r="D492" i="3"/>
  <c r="D496" i="3"/>
  <c r="D500" i="3"/>
  <c r="D504" i="3"/>
  <c r="D508" i="3"/>
  <c r="D512" i="3"/>
  <c r="D516" i="3"/>
  <c r="D520" i="3"/>
  <c r="D524" i="3"/>
  <c r="D528" i="3"/>
  <c r="D532" i="3"/>
  <c r="D536" i="3"/>
  <c r="D540" i="3"/>
  <c r="D544" i="3"/>
  <c r="D548" i="3"/>
  <c r="D552" i="3"/>
  <c r="D556" i="3"/>
  <c r="D560" i="3"/>
  <c r="D564" i="3"/>
  <c r="D568" i="3"/>
  <c r="D572" i="3"/>
  <c r="D576" i="3"/>
  <c r="D580" i="3"/>
  <c r="D584" i="3"/>
  <c r="D588" i="3"/>
  <c r="D592" i="3"/>
  <c r="D596" i="3"/>
  <c r="D603" i="3"/>
  <c r="D607" i="3"/>
  <c r="D611" i="3"/>
  <c r="D615" i="3"/>
  <c r="D619" i="3"/>
  <c r="D623" i="3"/>
  <c r="D627" i="3"/>
  <c r="D631" i="3"/>
  <c r="D635" i="3"/>
  <c r="D639" i="3"/>
  <c r="D643" i="3"/>
  <c r="D647" i="3"/>
  <c r="D651" i="3"/>
  <c r="D655" i="3"/>
  <c r="D659" i="3"/>
  <c r="D663" i="3"/>
  <c r="D667" i="3"/>
  <c r="D671" i="3"/>
  <c r="D675" i="3"/>
  <c r="D679" i="3"/>
  <c r="D683" i="3"/>
  <c r="D687" i="3"/>
  <c r="D691" i="3"/>
  <c r="D695" i="3"/>
  <c r="D699" i="3"/>
  <c r="D703" i="3"/>
  <c r="D707" i="3"/>
  <c r="D711" i="3"/>
  <c r="D715" i="3"/>
  <c r="D719" i="3"/>
  <c r="D723" i="3"/>
  <c r="D727" i="3"/>
  <c r="D731" i="3"/>
  <c r="D735" i="3"/>
  <c r="D739" i="3"/>
  <c r="D743" i="3"/>
  <c r="D747" i="3"/>
  <c r="D751" i="3"/>
  <c r="D755" i="3"/>
  <c r="D759" i="3"/>
  <c r="D763" i="3"/>
  <c r="D767" i="3"/>
  <c r="D771" i="3"/>
  <c r="D775" i="3"/>
  <c r="D779" i="3"/>
  <c r="D783" i="3"/>
  <c r="D787" i="3"/>
  <c r="D791" i="3"/>
  <c r="D795" i="3"/>
  <c r="D799" i="3"/>
  <c r="D803" i="3"/>
  <c r="D807" i="3"/>
  <c r="D811" i="3"/>
  <c r="D815" i="3"/>
  <c r="D819" i="3"/>
  <c r="D823" i="3"/>
  <c r="D827" i="3"/>
  <c r="D831" i="3"/>
  <c r="D835" i="3"/>
  <c r="D839" i="3"/>
  <c r="D843" i="3"/>
  <c r="D847" i="3"/>
  <c r="D851" i="3"/>
  <c r="D855" i="3"/>
  <c r="D859" i="3"/>
  <c r="D863" i="3"/>
  <c r="D867" i="3"/>
  <c r="D871" i="3"/>
  <c r="D875" i="3"/>
  <c r="D879" i="3"/>
  <c r="D883" i="3"/>
  <c r="D887" i="3"/>
  <c r="D891" i="3"/>
  <c r="D895" i="3"/>
  <c r="D899" i="3"/>
  <c r="D903" i="3"/>
  <c r="D907" i="3"/>
  <c r="D911" i="3"/>
  <c r="D915" i="3"/>
  <c r="D919" i="3"/>
  <c r="D923" i="3"/>
  <c r="D927" i="3"/>
  <c r="D931" i="3"/>
  <c r="D935" i="3"/>
  <c r="D939" i="3"/>
  <c r="D943" i="3"/>
  <c r="D947" i="3"/>
  <c r="D951" i="3"/>
  <c r="D955" i="3"/>
  <c r="D959" i="3"/>
  <c r="D963" i="3"/>
  <c r="D967" i="3"/>
  <c r="D971" i="3"/>
  <c r="D975" i="3"/>
  <c r="D979" i="3"/>
  <c r="D983" i="3"/>
  <c r="D987" i="3"/>
  <c r="D991" i="3"/>
  <c r="D995" i="3"/>
  <c r="D999" i="3"/>
  <c r="D1003" i="3"/>
  <c r="D1007" i="3"/>
  <c r="D1011" i="3"/>
  <c r="D1015" i="3"/>
  <c r="D1019" i="3"/>
  <c r="D1023" i="3"/>
  <c r="D1027" i="3"/>
  <c r="D1031" i="3"/>
  <c r="D1035" i="3"/>
  <c r="D1039" i="3"/>
  <c r="D1043" i="3"/>
  <c r="D1047" i="3"/>
  <c r="D1051" i="3"/>
  <c r="D1055" i="3"/>
  <c r="D1059" i="3"/>
  <c r="D1063" i="3"/>
  <c r="D1067" i="3"/>
  <c r="D1071" i="3"/>
  <c r="D1075" i="3"/>
  <c r="D1079" i="3"/>
  <c r="D1083" i="3"/>
  <c r="D1087" i="3"/>
  <c r="D1091" i="3"/>
  <c r="D1095" i="3"/>
  <c r="D1099" i="3"/>
  <c r="D1103" i="3"/>
  <c r="D1107" i="3"/>
  <c r="D1111" i="3"/>
  <c r="D1115" i="3"/>
  <c r="D1119" i="3"/>
  <c r="D1123" i="3"/>
  <c r="D1127" i="3"/>
  <c r="D1131" i="3"/>
  <c r="D1135" i="3"/>
  <c r="D1139" i="3"/>
  <c r="D1143" i="3"/>
  <c r="D1147" i="3"/>
  <c r="D1151" i="3"/>
  <c r="D1155" i="3"/>
  <c r="D1159" i="3"/>
  <c r="D1163" i="3"/>
  <c r="D1167" i="3"/>
  <c r="D1171" i="3"/>
  <c r="D1175" i="3"/>
  <c r="D13" i="3"/>
  <c r="D25" i="3"/>
  <c r="D37" i="3"/>
  <c r="D57" i="3"/>
  <c r="D69" i="3"/>
  <c r="D81" i="3"/>
  <c r="D93" i="3"/>
  <c r="D105" i="3"/>
  <c r="D125" i="3"/>
  <c r="D137" i="3"/>
  <c r="D149" i="3"/>
  <c r="D169" i="3"/>
  <c r="D181" i="3"/>
  <c r="D193" i="3"/>
  <c r="D205" i="3"/>
  <c r="D217" i="3"/>
  <c r="D229" i="3"/>
  <c r="D249" i="3"/>
  <c r="D261" i="3"/>
  <c r="D273" i="3"/>
  <c r="D285" i="3"/>
  <c r="D298" i="3"/>
  <c r="D318" i="3"/>
  <c r="D330" i="3"/>
  <c r="D342" i="3"/>
  <c r="D362" i="3"/>
  <c r="D374" i="3"/>
  <c r="D386" i="3"/>
  <c r="D398" i="3"/>
  <c r="D418" i="3"/>
  <c r="D429" i="3"/>
  <c r="D445" i="3"/>
  <c r="D461" i="3"/>
  <c r="D473" i="3"/>
  <c r="D485" i="3"/>
  <c r="D497" i="3"/>
  <c r="D517" i="3"/>
  <c r="D529" i="3"/>
  <c r="D541" i="3"/>
  <c r="D553" i="3"/>
  <c r="D565" i="3"/>
  <c r="D585" i="3"/>
  <c r="D597" i="3"/>
  <c r="D608" i="3"/>
  <c r="D620" i="3"/>
  <c r="D640" i="3"/>
  <c r="D652" i="3"/>
  <c r="D664" i="3"/>
  <c r="D676" i="3"/>
  <c r="D688" i="3"/>
  <c r="D708" i="3"/>
  <c r="D720" i="3"/>
  <c r="D732" i="3"/>
  <c r="D744" i="3"/>
  <c r="D764" i="3"/>
  <c r="D776" i="3"/>
  <c r="D788" i="3"/>
  <c r="D800" i="3"/>
  <c r="D820" i="3"/>
  <c r="D832" i="3"/>
  <c r="D844" i="3"/>
  <c r="D864" i="3"/>
  <c r="D876" i="3"/>
  <c r="D888" i="3"/>
  <c r="D900" i="3"/>
  <c r="D920" i="3"/>
  <c r="D936" i="3"/>
  <c r="D948" i="3"/>
  <c r="D960" i="3"/>
  <c r="D972" i="3"/>
  <c r="D992" i="3"/>
  <c r="D1004" i="3"/>
  <c r="D1016" i="3"/>
  <c r="D1036" i="3"/>
  <c r="D1048" i="3"/>
  <c r="D1060" i="3"/>
  <c r="D1072" i="3"/>
  <c r="D1092" i="3"/>
  <c r="D1104" i="3"/>
  <c r="D1120" i="3"/>
  <c r="D1136" i="3"/>
  <c r="D1152" i="3"/>
  <c r="D1164" i="3"/>
  <c r="N5" i="3"/>
  <c r="N9" i="3"/>
  <c r="N13" i="3"/>
  <c r="N17" i="3"/>
  <c r="N21" i="3"/>
  <c r="N25" i="3"/>
  <c r="N29" i="3"/>
  <c r="N33" i="3"/>
  <c r="N37" i="3"/>
  <c r="N41" i="3"/>
  <c r="N45" i="3"/>
  <c r="N49" i="3"/>
  <c r="N53" i="3"/>
  <c r="N57" i="3"/>
  <c r="N61" i="3"/>
  <c r="N65" i="3"/>
  <c r="N69" i="3"/>
  <c r="N73" i="3"/>
  <c r="N77" i="3"/>
  <c r="N81" i="3"/>
  <c r="N85" i="3"/>
  <c r="N89" i="3"/>
  <c r="N93" i="3"/>
  <c r="N97" i="3"/>
  <c r="N101" i="3"/>
  <c r="N105" i="3"/>
  <c r="N109" i="3"/>
  <c r="N113" i="3"/>
  <c r="N117" i="3"/>
  <c r="N121" i="3"/>
  <c r="N125" i="3"/>
  <c r="N129" i="3"/>
  <c r="N133" i="3"/>
  <c r="N137" i="3"/>
  <c r="N141" i="3"/>
  <c r="N145" i="3"/>
  <c r="N149" i="3"/>
  <c r="N153" i="3"/>
  <c r="N157" i="3"/>
  <c r="N161" i="3"/>
  <c r="N165" i="3"/>
  <c r="N169" i="3"/>
  <c r="N173" i="3"/>
  <c r="N177" i="3"/>
  <c r="N181" i="3"/>
  <c r="N185" i="3"/>
  <c r="N189" i="3"/>
  <c r="N193" i="3"/>
  <c r="N197" i="3"/>
  <c r="N201" i="3"/>
  <c r="N205" i="3"/>
  <c r="N209" i="3"/>
  <c r="N213" i="3"/>
  <c r="N217" i="3"/>
  <c r="N221" i="3"/>
  <c r="N225" i="3"/>
  <c r="N229" i="3"/>
  <c r="N233" i="3"/>
  <c r="N237" i="3"/>
  <c r="N241" i="3"/>
  <c r="N245" i="3"/>
  <c r="N249" i="3"/>
  <c r="N253" i="3"/>
  <c r="N257" i="3"/>
  <c r="N261" i="3"/>
  <c r="N265" i="3"/>
  <c r="N269" i="3"/>
  <c r="N273" i="3"/>
  <c r="N277" i="3"/>
  <c r="N281" i="3"/>
  <c r="N285" i="3"/>
  <c r="N289" i="3"/>
  <c r="N294" i="3"/>
  <c r="N298" i="3"/>
  <c r="N302" i="3"/>
  <c r="N306" i="3"/>
  <c r="N310" i="3"/>
  <c r="N314" i="3"/>
  <c r="N318" i="3"/>
  <c r="N322" i="3"/>
  <c r="N326" i="3"/>
  <c r="N330" i="3"/>
  <c r="N334" i="3"/>
  <c r="N338" i="3"/>
  <c r="N342" i="3"/>
  <c r="N346" i="3"/>
  <c r="N350" i="3"/>
  <c r="N354" i="3"/>
  <c r="N358" i="3"/>
  <c r="N362" i="3"/>
  <c r="N366" i="3"/>
  <c r="N370" i="3"/>
  <c r="N374" i="3"/>
  <c r="N378" i="3"/>
  <c r="N382" i="3"/>
  <c r="N386" i="3"/>
  <c r="N390" i="3"/>
  <c r="N394" i="3"/>
  <c r="N398" i="3"/>
  <c r="N402" i="3"/>
  <c r="N406" i="3"/>
  <c r="N410" i="3"/>
  <c r="N414" i="3"/>
  <c r="N418" i="3"/>
  <c r="N421" i="3"/>
  <c r="N425" i="3"/>
  <c r="N429" i="3"/>
  <c r="N433" i="3"/>
  <c r="N437" i="3"/>
  <c r="N441" i="3"/>
  <c r="N445" i="3"/>
  <c r="N449" i="3"/>
  <c r="N453" i="3"/>
  <c r="N457" i="3"/>
  <c r="N461" i="3"/>
  <c r="N465" i="3"/>
  <c r="N469" i="3"/>
  <c r="N473" i="3"/>
  <c r="N477" i="3"/>
  <c r="N481" i="3"/>
  <c r="N485" i="3"/>
  <c r="N489" i="3"/>
  <c r="N493" i="3"/>
  <c r="N497" i="3"/>
  <c r="N501" i="3"/>
  <c r="N505" i="3"/>
  <c r="N509" i="3"/>
  <c r="N513" i="3"/>
  <c r="N517" i="3"/>
  <c r="N521" i="3"/>
  <c r="N525" i="3"/>
  <c r="N529" i="3"/>
  <c r="N533" i="3"/>
  <c r="N537" i="3"/>
  <c r="N541" i="3"/>
  <c r="N545" i="3"/>
  <c r="N549" i="3"/>
  <c r="N553" i="3"/>
  <c r="N557" i="3"/>
  <c r="N561" i="3"/>
  <c r="N565" i="3"/>
  <c r="N569" i="3"/>
  <c r="N573" i="3"/>
  <c r="N577" i="3"/>
  <c r="N581" i="3"/>
  <c r="N585" i="3"/>
  <c r="N589" i="3"/>
  <c r="N593" i="3"/>
  <c r="N597" i="3"/>
  <c r="N600" i="3"/>
  <c r="N604" i="3"/>
  <c r="N608" i="3"/>
  <c r="N612" i="3"/>
  <c r="N616" i="3"/>
  <c r="N620" i="3"/>
  <c r="N624" i="3"/>
  <c r="N628" i="3"/>
  <c r="N632" i="3"/>
  <c r="N636" i="3"/>
  <c r="N640" i="3"/>
  <c r="N644" i="3"/>
  <c r="N648" i="3"/>
  <c r="N652" i="3"/>
  <c r="N656" i="3"/>
  <c r="N660" i="3"/>
  <c r="N664" i="3"/>
  <c r="N668" i="3"/>
  <c r="N672" i="3"/>
  <c r="N676" i="3"/>
  <c r="N680" i="3"/>
  <c r="N684" i="3"/>
  <c r="N688" i="3"/>
  <c r="N692" i="3"/>
  <c r="N696" i="3"/>
  <c r="N700" i="3"/>
  <c r="N704" i="3"/>
  <c r="N708" i="3"/>
  <c r="N712" i="3"/>
  <c r="N716" i="3"/>
  <c r="N720" i="3"/>
  <c r="N724" i="3"/>
  <c r="N728" i="3"/>
  <c r="N732" i="3"/>
  <c r="N736" i="3"/>
  <c r="N740" i="3"/>
  <c r="N744" i="3"/>
  <c r="N748" i="3"/>
  <c r="N752" i="3"/>
  <c r="N756" i="3"/>
  <c r="N760" i="3"/>
  <c r="N764" i="3"/>
  <c r="N768" i="3"/>
  <c r="N772" i="3"/>
  <c r="N776" i="3"/>
  <c r="N780" i="3"/>
  <c r="N784" i="3"/>
  <c r="N788" i="3"/>
  <c r="N792" i="3"/>
  <c r="N796" i="3"/>
  <c r="N800" i="3"/>
  <c r="N804" i="3"/>
  <c r="N808" i="3"/>
  <c r="N812" i="3"/>
  <c r="N816" i="3"/>
  <c r="N820" i="3"/>
  <c r="N824" i="3"/>
  <c r="N828" i="3"/>
  <c r="N832" i="3"/>
  <c r="N836" i="3"/>
  <c r="N840" i="3"/>
  <c r="N844" i="3"/>
  <c r="N848" i="3"/>
  <c r="N852" i="3"/>
  <c r="N856" i="3"/>
  <c r="N860" i="3"/>
  <c r="N864" i="3"/>
  <c r="N868" i="3"/>
  <c r="N872" i="3"/>
  <c r="N876" i="3"/>
  <c r="N880" i="3"/>
  <c r="N884" i="3"/>
  <c r="N888" i="3"/>
  <c r="N892" i="3"/>
  <c r="N896" i="3"/>
  <c r="N900" i="3"/>
  <c r="N904" i="3"/>
  <c r="N908" i="3"/>
  <c r="N912" i="3"/>
  <c r="N916" i="3"/>
  <c r="N920" i="3"/>
  <c r="N924" i="3"/>
  <c r="N928" i="3"/>
  <c r="N932" i="3"/>
  <c r="N936" i="3"/>
  <c r="N940" i="3"/>
  <c r="N944" i="3"/>
  <c r="N948" i="3"/>
  <c r="N952" i="3"/>
  <c r="N956" i="3"/>
  <c r="N960" i="3"/>
  <c r="N964" i="3"/>
  <c r="N968" i="3"/>
  <c r="N972" i="3"/>
  <c r="N976" i="3"/>
  <c r="N980" i="3"/>
  <c r="N984" i="3"/>
  <c r="N988" i="3"/>
  <c r="N992" i="3"/>
  <c r="N996" i="3"/>
  <c r="N1000" i="3"/>
  <c r="N1004" i="3"/>
  <c r="N1008" i="3"/>
  <c r="N1012" i="3"/>
  <c r="N1016" i="3"/>
  <c r="N1020" i="3"/>
  <c r="N1024" i="3"/>
  <c r="N1028" i="3"/>
  <c r="N1032" i="3"/>
  <c r="N1036" i="3"/>
  <c r="N1040" i="3"/>
  <c r="N1044" i="3"/>
  <c r="N1048" i="3"/>
  <c r="N1052" i="3"/>
  <c r="N1056" i="3"/>
  <c r="N1060" i="3"/>
  <c r="N1064" i="3"/>
  <c r="N1068" i="3"/>
  <c r="N1072" i="3"/>
  <c r="N1076" i="3"/>
  <c r="N1080" i="3"/>
  <c r="N1084" i="3"/>
  <c r="N1088" i="3"/>
  <c r="N1092" i="3"/>
  <c r="N1096" i="3"/>
  <c r="N1100" i="3"/>
  <c r="N1104" i="3"/>
  <c r="N1108" i="3"/>
  <c r="N1112" i="3"/>
  <c r="N1116" i="3"/>
  <c r="N1120" i="3"/>
  <c r="N1124" i="3"/>
  <c r="N1128" i="3"/>
  <c r="N1132" i="3"/>
  <c r="N1136" i="3"/>
  <c r="N1140" i="3"/>
  <c r="N1144" i="3"/>
  <c r="N1148" i="3"/>
  <c r="N1152" i="3"/>
  <c r="N1156" i="3"/>
  <c r="N1160" i="3"/>
  <c r="N1164" i="3"/>
  <c r="N1168" i="3"/>
  <c r="N1172" i="3"/>
  <c r="N1176" i="3"/>
  <c r="N6" i="3"/>
  <c r="N11" i="3"/>
  <c r="N16" i="3"/>
  <c r="N22" i="3"/>
  <c r="N27" i="3"/>
  <c r="N32" i="3"/>
  <c r="N38" i="3"/>
  <c r="N43" i="3"/>
  <c r="N48" i="3"/>
  <c r="N54" i="3"/>
  <c r="N59" i="3"/>
  <c r="N64" i="3"/>
  <c r="N70" i="3"/>
  <c r="N75" i="3"/>
  <c r="N80" i="3"/>
  <c r="N86" i="3"/>
  <c r="N91" i="3"/>
  <c r="N96" i="3"/>
  <c r="N102" i="3"/>
  <c r="N107" i="3"/>
  <c r="N112" i="3"/>
  <c r="N118" i="3"/>
  <c r="N123" i="3"/>
  <c r="N128" i="3"/>
  <c r="N134" i="3"/>
  <c r="N139" i="3"/>
  <c r="N144" i="3"/>
  <c r="N150" i="3"/>
  <c r="N155" i="3"/>
  <c r="N160" i="3"/>
  <c r="N166" i="3"/>
  <c r="N171" i="3"/>
  <c r="N176" i="3"/>
  <c r="N182" i="3"/>
  <c r="N187" i="3"/>
  <c r="N192" i="3"/>
  <c r="N198" i="3"/>
  <c r="N203" i="3"/>
  <c r="N208" i="3"/>
  <c r="N214" i="3"/>
  <c r="N219" i="3"/>
  <c r="N224" i="3"/>
  <c r="N230" i="3"/>
  <c r="N235" i="3"/>
  <c r="N240" i="3"/>
  <c r="N246" i="3"/>
  <c r="N251" i="3"/>
  <c r="N256" i="3"/>
  <c r="N262" i="3"/>
  <c r="N267" i="3"/>
  <c r="N272" i="3"/>
  <c r="N278" i="3"/>
  <c r="N283" i="3"/>
  <c r="N288" i="3"/>
  <c r="N295" i="3"/>
  <c r="N300" i="3"/>
  <c r="N305" i="3"/>
  <c r="N311" i="3"/>
  <c r="N316" i="3"/>
  <c r="N321" i="3"/>
  <c r="N327" i="3"/>
  <c r="N332" i="3"/>
  <c r="N337" i="3"/>
  <c r="N343" i="3"/>
  <c r="N348" i="3"/>
  <c r="N353" i="3"/>
  <c r="N359" i="3"/>
  <c r="N364" i="3"/>
  <c r="N369" i="3"/>
  <c r="N375" i="3"/>
  <c r="N380" i="3"/>
  <c r="N385" i="3"/>
  <c r="N391" i="3"/>
  <c r="N396" i="3"/>
  <c r="N401" i="3"/>
  <c r="N407" i="3"/>
  <c r="N412" i="3"/>
  <c r="N417" i="3"/>
  <c r="N422" i="3"/>
  <c r="N427" i="3"/>
  <c r="N432" i="3"/>
  <c r="N438" i="3"/>
  <c r="N443" i="3"/>
  <c r="N448" i="3"/>
  <c r="N454" i="3"/>
  <c r="N459" i="3"/>
  <c r="N464" i="3"/>
  <c r="N470" i="3"/>
  <c r="N475" i="3"/>
  <c r="N480" i="3"/>
  <c r="N486" i="3"/>
  <c r="N491" i="3"/>
  <c r="N496" i="3"/>
  <c r="N502" i="3"/>
  <c r="N507" i="3"/>
  <c r="N512" i="3"/>
  <c r="N518" i="3"/>
  <c r="N523" i="3"/>
  <c r="N528" i="3"/>
  <c r="N534" i="3"/>
  <c r="N539" i="3"/>
  <c r="N544" i="3"/>
  <c r="N550" i="3"/>
  <c r="N555" i="3"/>
  <c r="N560" i="3"/>
  <c r="N566" i="3"/>
  <c r="N571" i="3"/>
  <c r="N576" i="3"/>
  <c r="N582" i="3"/>
  <c r="N587" i="3"/>
  <c r="N592" i="3"/>
  <c r="N598" i="3"/>
  <c r="N602" i="3"/>
  <c r="N607" i="3"/>
  <c r="N613" i="3"/>
  <c r="N618" i="3"/>
  <c r="N623" i="3"/>
  <c r="N629" i="3"/>
  <c r="N634" i="3"/>
  <c r="N639" i="3"/>
  <c r="N645" i="3"/>
  <c r="N650" i="3"/>
  <c r="N655" i="3"/>
  <c r="N661" i="3"/>
  <c r="N666" i="3"/>
  <c r="N671" i="3"/>
  <c r="N677" i="3"/>
  <c r="N682" i="3"/>
  <c r="N687" i="3"/>
  <c r="N693" i="3"/>
  <c r="N698" i="3"/>
  <c r="N703" i="3"/>
  <c r="N709" i="3"/>
  <c r="N714" i="3"/>
  <c r="N719" i="3"/>
  <c r="N725" i="3"/>
  <c r="N730" i="3"/>
  <c r="N735" i="3"/>
  <c r="N741" i="3"/>
  <c r="N746" i="3"/>
  <c r="N751" i="3"/>
  <c r="N757" i="3"/>
  <c r="N762" i="3"/>
  <c r="N767" i="3"/>
  <c r="N773" i="3"/>
  <c r="N778" i="3"/>
  <c r="N783" i="3"/>
  <c r="N789" i="3"/>
  <c r="N794" i="3"/>
  <c r="N799" i="3"/>
  <c r="N805" i="3"/>
  <c r="N810" i="3"/>
  <c r="N815" i="3"/>
  <c r="N821" i="3"/>
  <c r="N826" i="3"/>
  <c r="N831" i="3"/>
  <c r="N837" i="3"/>
  <c r="N842" i="3"/>
  <c r="N847" i="3"/>
  <c r="N853" i="3"/>
  <c r="N858" i="3"/>
  <c r="N863" i="3"/>
  <c r="N869" i="3"/>
  <c r="N874" i="3"/>
  <c r="N879" i="3"/>
  <c r="N885" i="3"/>
  <c r="N890" i="3"/>
  <c r="N895" i="3"/>
  <c r="N901" i="3"/>
  <c r="N906" i="3"/>
  <c r="N911" i="3"/>
  <c r="N917" i="3"/>
  <c r="N922" i="3"/>
  <c r="N927" i="3"/>
  <c r="N933" i="3"/>
  <c r="N938" i="3"/>
  <c r="N943" i="3"/>
  <c r="N949" i="3"/>
  <c r="N954" i="3"/>
  <c r="N959" i="3"/>
  <c r="N965" i="3"/>
  <c r="N970" i="3"/>
  <c r="N975" i="3"/>
  <c r="N981" i="3"/>
  <c r="N986" i="3"/>
  <c r="N991" i="3"/>
  <c r="N997" i="3"/>
  <c r="N1002" i="3"/>
  <c r="N1007" i="3"/>
  <c r="N1013" i="3"/>
  <c r="N1018" i="3"/>
  <c r="N1023" i="3"/>
  <c r="N1029" i="3"/>
  <c r="N1034" i="3"/>
  <c r="N1039" i="3"/>
  <c r="N1045" i="3"/>
  <c r="N1050" i="3"/>
  <c r="N1055" i="3"/>
  <c r="N1061" i="3"/>
  <c r="N1066" i="3"/>
  <c r="N1071" i="3"/>
  <c r="N1077" i="3"/>
  <c r="N1082" i="3"/>
  <c r="N1087" i="3"/>
  <c r="N1093" i="3"/>
  <c r="N1098" i="3"/>
  <c r="N1103" i="3"/>
  <c r="N1109" i="3"/>
  <c r="N1114" i="3"/>
  <c r="N1119" i="3"/>
  <c r="N1125" i="3"/>
  <c r="N1130" i="3"/>
  <c r="N1135" i="3"/>
  <c r="N1141" i="3"/>
  <c r="N1146" i="3"/>
  <c r="N1151" i="3"/>
  <c r="N1157" i="3"/>
  <c r="N1162" i="3"/>
  <c r="N1167" i="3"/>
  <c r="N1173" i="3"/>
  <c r="N7" i="3"/>
  <c r="N14" i="3"/>
  <c r="N20" i="3"/>
  <c r="N28" i="3"/>
  <c r="N35" i="3"/>
  <c r="N42" i="3"/>
  <c r="N50" i="3"/>
  <c r="N56" i="3"/>
  <c r="N63" i="3"/>
  <c r="N71" i="3"/>
  <c r="N78" i="3"/>
  <c r="N84" i="3"/>
  <c r="N92" i="3"/>
  <c r="N99" i="3"/>
  <c r="N106" i="3"/>
  <c r="N114" i="3"/>
  <c r="N120" i="3"/>
  <c r="N127" i="3"/>
  <c r="N135" i="3"/>
  <c r="N142" i="3"/>
  <c r="N148" i="3"/>
  <c r="N156" i="3"/>
  <c r="N163" i="3"/>
  <c r="N170" i="3"/>
  <c r="N178" i="3"/>
  <c r="N184" i="3"/>
  <c r="N191" i="3"/>
  <c r="N199" i="3"/>
  <c r="N206" i="3"/>
  <c r="N212" i="3"/>
  <c r="N220" i="3"/>
  <c r="N227" i="3"/>
  <c r="N234" i="3"/>
  <c r="N242" i="3"/>
  <c r="N248" i="3"/>
  <c r="N255" i="3"/>
  <c r="N263" i="3"/>
  <c r="N270" i="3"/>
  <c r="N276" i="3"/>
  <c r="N284" i="3"/>
  <c r="N291" i="3"/>
  <c r="N299" i="3"/>
  <c r="N307" i="3"/>
  <c r="N313" i="3"/>
  <c r="N320" i="3"/>
  <c r="N328" i="3"/>
  <c r="N335" i="3"/>
  <c r="N341" i="3"/>
  <c r="N349" i="3"/>
  <c r="N356" i="3"/>
  <c r="N363" i="3"/>
  <c r="N371" i="3"/>
  <c r="N377" i="3"/>
  <c r="N384" i="3"/>
  <c r="N392" i="3"/>
  <c r="N399" i="3"/>
  <c r="N405" i="3"/>
  <c r="N413" i="3"/>
  <c r="N419" i="3"/>
  <c r="N426" i="3"/>
  <c r="N434" i="3"/>
  <c r="N440" i="3"/>
  <c r="N447" i="3"/>
  <c r="N455" i="3"/>
  <c r="N462" i="3"/>
  <c r="N468" i="3"/>
  <c r="N476" i="3"/>
  <c r="N483" i="3"/>
  <c r="N490" i="3"/>
  <c r="N498" i="3"/>
  <c r="N504" i="3"/>
  <c r="N511" i="3"/>
  <c r="N519" i="3"/>
  <c r="N526" i="3"/>
  <c r="N532" i="3"/>
  <c r="N540" i="3"/>
  <c r="N547" i="3"/>
  <c r="N554" i="3"/>
  <c r="N562" i="3"/>
  <c r="N568" i="3"/>
  <c r="N575" i="3"/>
  <c r="N583" i="3"/>
  <c r="N590" i="3"/>
  <c r="N596" i="3"/>
  <c r="N603" i="3"/>
  <c r="N610" i="3"/>
  <c r="N617" i="3"/>
  <c r="N625" i="3"/>
  <c r="N631" i="3"/>
  <c r="N638" i="3"/>
  <c r="N646" i="3"/>
  <c r="N653" i="3"/>
  <c r="N659" i="3"/>
  <c r="N667" i="3"/>
  <c r="N674" i="3"/>
  <c r="N681" i="3"/>
  <c r="N689" i="3"/>
  <c r="N695" i="3"/>
  <c r="N702" i="3"/>
  <c r="N710" i="3"/>
  <c r="N717" i="3"/>
  <c r="N723" i="3"/>
  <c r="N731" i="3"/>
  <c r="N738" i="3"/>
  <c r="N745" i="3"/>
  <c r="N753" i="3"/>
  <c r="N759" i="3"/>
  <c r="N766" i="3"/>
  <c r="N774" i="3"/>
  <c r="N781" i="3"/>
  <c r="N787" i="3"/>
  <c r="N795" i="3"/>
  <c r="N802" i="3"/>
  <c r="N809" i="3"/>
  <c r="N817" i="3"/>
  <c r="N823" i="3"/>
  <c r="N830" i="3"/>
  <c r="N838" i="3"/>
  <c r="N845" i="3"/>
  <c r="N851" i="3"/>
  <c r="N859" i="3"/>
  <c r="N866" i="3"/>
  <c r="N873" i="3"/>
  <c r="N881" i="3"/>
  <c r="N887" i="3"/>
  <c r="N894" i="3"/>
  <c r="N902" i="3"/>
  <c r="N909" i="3"/>
  <c r="N915" i="3"/>
  <c r="N923" i="3"/>
  <c r="N930" i="3"/>
  <c r="N937" i="3"/>
  <c r="N945" i="3"/>
  <c r="N951" i="3"/>
  <c r="N958" i="3"/>
  <c r="N966" i="3"/>
  <c r="N973" i="3"/>
  <c r="N979" i="3"/>
  <c r="N987" i="3"/>
  <c r="N994" i="3"/>
  <c r="N1001" i="3"/>
  <c r="N1009" i="3"/>
  <c r="N1015" i="3"/>
  <c r="N1022" i="3"/>
  <c r="N1030" i="3"/>
  <c r="N1037" i="3"/>
  <c r="N1043" i="3"/>
  <c r="N1051" i="3"/>
  <c r="N1058" i="3"/>
  <c r="N1065" i="3"/>
  <c r="N1073" i="3"/>
  <c r="N1079" i="3"/>
  <c r="N1086" i="3"/>
  <c r="N1094" i="3"/>
  <c r="N1101" i="3"/>
  <c r="N1107" i="3"/>
  <c r="N1115" i="3"/>
  <c r="N1122" i="3"/>
  <c r="N1129" i="3"/>
  <c r="N1137" i="3"/>
  <c r="N1143" i="3"/>
  <c r="N1150" i="3"/>
  <c r="N1158" i="3"/>
  <c r="N1165" i="3"/>
  <c r="N1171" i="3"/>
  <c r="N8" i="3"/>
  <c r="N15" i="3"/>
  <c r="N23" i="3"/>
  <c r="N30" i="3"/>
  <c r="N36" i="3"/>
  <c r="N44" i="3"/>
  <c r="N51" i="3"/>
  <c r="N58" i="3"/>
  <c r="N66" i="3"/>
  <c r="N72" i="3"/>
  <c r="N79" i="3"/>
  <c r="N87" i="3"/>
  <c r="N94" i="3"/>
  <c r="N100" i="3"/>
  <c r="N108" i="3"/>
  <c r="N115" i="3"/>
  <c r="N122" i="3"/>
  <c r="N130" i="3"/>
  <c r="N136" i="3"/>
  <c r="N143" i="3"/>
  <c r="N151" i="3"/>
  <c r="N158" i="3"/>
  <c r="N164" i="3"/>
  <c r="N172" i="3"/>
  <c r="N179" i="3"/>
  <c r="N186" i="3"/>
  <c r="N194" i="3"/>
  <c r="N200" i="3"/>
  <c r="N207" i="3"/>
  <c r="N215" i="3"/>
  <c r="N222" i="3"/>
  <c r="N228" i="3"/>
  <c r="N236" i="3"/>
  <c r="N243" i="3"/>
  <c r="N250" i="3"/>
  <c r="N258" i="3"/>
  <c r="N264" i="3"/>
  <c r="N271" i="3"/>
  <c r="N279" i="3"/>
  <c r="N286" i="3"/>
  <c r="N292" i="3"/>
  <c r="N301" i="3"/>
  <c r="N308" i="3"/>
  <c r="N315" i="3"/>
  <c r="N323" i="3"/>
  <c r="N329" i="3"/>
  <c r="N336" i="3"/>
  <c r="N344" i="3"/>
  <c r="N351" i="3"/>
  <c r="N357" i="3"/>
  <c r="N365" i="3"/>
  <c r="N372" i="3"/>
  <c r="N379" i="3"/>
  <c r="N387" i="3"/>
  <c r="N393" i="3"/>
  <c r="N400" i="3"/>
  <c r="N408" i="3"/>
  <c r="N415" i="3"/>
  <c r="N420" i="3"/>
  <c r="N428" i="3"/>
  <c r="N435" i="3"/>
  <c r="N442" i="3"/>
  <c r="N450" i="3"/>
  <c r="N456" i="3"/>
  <c r="N463" i="3"/>
  <c r="N471" i="3"/>
  <c r="N478" i="3"/>
  <c r="N484" i="3"/>
  <c r="N492" i="3"/>
  <c r="N499" i="3"/>
  <c r="N506" i="3"/>
  <c r="N514" i="3"/>
  <c r="N520" i="3"/>
  <c r="N527" i="3"/>
  <c r="N535" i="3"/>
  <c r="N542" i="3"/>
  <c r="N548" i="3"/>
  <c r="N556" i="3"/>
  <c r="N563" i="3"/>
  <c r="N570" i="3"/>
  <c r="N578" i="3"/>
  <c r="N584" i="3"/>
  <c r="N591" i="3"/>
  <c r="N599" i="3"/>
  <c r="N605" i="3"/>
  <c r="N611" i="3"/>
  <c r="N619" i="3"/>
  <c r="N626" i="3"/>
  <c r="N633" i="3"/>
  <c r="N641" i="3"/>
  <c r="N647" i="3"/>
  <c r="N654" i="3"/>
  <c r="N662" i="3"/>
  <c r="N669" i="3"/>
  <c r="N675" i="3"/>
  <c r="N683" i="3"/>
  <c r="N690" i="3"/>
  <c r="N697" i="3"/>
  <c r="N705" i="3"/>
  <c r="N711" i="3"/>
  <c r="N718" i="3"/>
  <c r="N726" i="3"/>
  <c r="N733" i="3"/>
  <c r="N739" i="3"/>
  <c r="N747" i="3"/>
  <c r="N754" i="3"/>
  <c r="N761" i="3"/>
  <c r="N769" i="3"/>
  <c r="N775" i="3"/>
  <c r="N782" i="3"/>
  <c r="N790" i="3"/>
  <c r="N797" i="3"/>
  <c r="N803" i="3"/>
  <c r="N811" i="3"/>
  <c r="N818" i="3"/>
  <c r="N825" i="3"/>
  <c r="N833" i="3"/>
  <c r="N839" i="3"/>
  <c r="N846" i="3"/>
  <c r="N854" i="3"/>
  <c r="N861" i="3"/>
  <c r="N867" i="3"/>
  <c r="N875" i="3"/>
  <c r="N882" i="3"/>
  <c r="N889" i="3"/>
  <c r="N897" i="3"/>
  <c r="N903" i="3"/>
  <c r="N910" i="3"/>
  <c r="N918" i="3"/>
  <c r="N925" i="3"/>
  <c r="N931" i="3"/>
  <c r="N939" i="3"/>
  <c r="N946" i="3"/>
  <c r="N953" i="3"/>
  <c r="N961" i="3"/>
  <c r="N967" i="3"/>
  <c r="N974" i="3"/>
  <c r="N982" i="3"/>
  <c r="N989" i="3"/>
  <c r="N995" i="3"/>
  <c r="N1003" i="3"/>
  <c r="N1010" i="3"/>
  <c r="N1017" i="3"/>
  <c r="N1025" i="3"/>
  <c r="N1031" i="3"/>
  <c r="N1038" i="3"/>
  <c r="N1046" i="3"/>
  <c r="N1053" i="3"/>
  <c r="N1059" i="3"/>
  <c r="N1067" i="3"/>
  <c r="N1074" i="3"/>
  <c r="N1081" i="3"/>
  <c r="N1089" i="3"/>
  <c r="N1095" i="3"/>
  <c r="N1102" i="3"/>
  <c r="N1110" i="3"/>
  <c r="N1117" i="3"/>
  <c r="N1123" i="3"/>
  <c r="N1131" i="3"/>
  <c r="N1138" i="3"/>
  <c r="N1145" i="3"/>
  <c r="N1153" i="3"/>
  <c r="N1159" i="3"/>
  <c r="N1166" i="3"/>
  <c r="N1174" i="3"/>
  <c r="N3" i="3"/>
  <c r="N10" i="3"/>
  <c r="N18" i="3"/>
  <c r="N24" i="3"/>
  <c r="N31" i="3"/>
  <c r="N39" i="3"/>
  <c r="N46" i="3"/>
  <c r="N52" i="3"/>
  <c r="N60" i="3"/>
  <c r="N67" i="3"/>
  <c r="N74" i="3"/>
  <c r="N82" i="3"/>
  <c r="N88" i="3"/>
  <c r="N95" i="3"/>
  <c r="N103" i="3"/>
  <c r="N110" i="3"/>
  <c r="N116" i="3"/>
  <c r="N124" i="3"/>
  <c r="N131" i="3"/>
  <c r="N138" i="3"/>
  <c r="N146" i="3"/>
  <c r="N152" i="3"/>
  <c r="N159" i="3"/>
  <c r="N167" i="3"/>
  <c r="N174" i="3"/>
  <c r="N180" i="3"/>
  <c r="N188" i="3"/>
  <c r="N195" i="3"/>
  <c r="N202" i="3"/>
  <c r="N210" i="3"/>
  <c r="N216" i="3"/>
  <c r="N223" i="3"/>
  <c r="N231" i="3"/>
  <c r="N238" i="3"/>
  <c r="N244" i="3"/>
  <c r="N252" i="3"/>
  <c r="N259" i="3"/>
  <c r="N266" i="3"/>
  <c r="N274" i="3"/>
  <c r="N280" i="3"/>
  <c r="N287" i="3"/>
  <c r="N296" i="3"/>
  <c r="N303" i="3"/>
  <c r="N309" i="3"/>
  <c r="N317" i="3"/>
  <c r="N324" i="3"/>
  <c r="N331" i="3"/>
  <c r="N339" i="3"/>
  <c r="N345" i="3"/>
  <c r="N352" i="3"/>
  <c r="N360" i="3"/>
  <c r="N367" i="3"/>
  <c r="N373" i="3"/>
  <c r="N381" i="3"/>
  <c r="N388" i="3"/>
  <c r="N395" i="3"/>
  <c r="N403" i="3"/>
  <c r="N409" i="3"/>
  <c r="N416" i="3"/>
  <c r="N423" i="3"/>
  <c r="N430" i="3"/>
  <c r="N436" i="3"/>
  <c r="N444" i="3"/>
  <c r="N451" i="3"/>
  <c r="N458" i="3"/>
  <c r="N466" i="3"/>
  <c r="N472" i="3"/>
  <c r="N479" i="3"/>
  <c r="N487" i="3"/>
  <c r="N494" i="3"/>
  <c r="N500" i="3"/>
  <c r="N508" i="3"/>
  <c r="N515" i="3"/>
  <c r="N522" i="3"/>
  <c r="N530" i="3"/>
  <c r="N536" i="3"/>
  <c r="N543" i="3"/>
  <c r="N551" i="3"/>
  <c r="N558" i="3"/>
  <c r="N564" i="3"/>
  <c r="N572" i="3"/>
  <c r="N579" i="3"/>
  <c r="N586" i="3"/>
  <c r="N594" i="3"/>
  <c r="N606" i="3"/>
  <c r="N614" i="3"/>
  <c r="N621" i="3"/>
  <c r="N627" i="3"/>
  <c r="N635" i="3"/>
  <c r="N642" i="3"/>
  <c r="N649" i="3"/>
  <c r="N657" i="3"/>
  <c r="N663" i="3"/>
  <c r="N670" i="3"/>
  <c r="N678" i="3"/>
  <c r="N685" i="3"/>
  <c r="N691" i="3"/>
  <c r="N699" i="3"/>
  <c r="N706" i="3"/>
  <c r="N713" i="3"/>
  <c r="N721" i="3"/>
  <c r="N727" i="3"/>
  <c r="N734" i="3"/>
  <c r="N742" i="3"/>
  <c r="N749" i="3"/>
  <c r="N755" i="3"/>
  <c r="N763" i="3"/>
  <c r="N770" i="3"/>
  <c r="N777" i="3"/>
  <c r="N785" i="3"/>
  <c r="N791" i="3"/>
  <c r="N798" i="3"/>
  <c r="N806" i="3"/>
  <c r="N813" i="3"/>
  <c r="N819" i="3"/>
  <c r="N827" i="3"/>
  <c r="N834" i="3"/>
  <c r="N841" i="3"/>
  <c r="N849" i="3"/>
  <c r="N855" i="3"/>
  <c r="N862" i="3"/>
  <c r="N870" i="3"/>
  <c r="N877" i="3"/>
  <c r="N883" i="3"/>
  <c r="N891" i="3"/>
  <c r="N898" i="3"/>
  <c r="N905" i="3"/>
  <c r="N913" i="3"/>
  <c r="N919" i="3"/>
  <c r="N926" i="3"/>
  <c r="N934" i="3"/>
  <c r="N941" i="3"/>
  <c r="N947" i="3"/>
  <c r="N955" i="3"/>
  <c r="N962" i="3"/>
  <c r="N969" i="3"/>
  <c r="N977" i="3"/>
  <c r="N983" i="3"/>
  <c r="N990" i="3"/>
  <c r="N998" i="3"/>
  <c r="N1005" i="3"/>
  <c r="N1011" i="3"/>
  <c r="N1019" i="3"/>
  <c r="N1026" i="3"/>
  <c r="N1033" i="3"/>
  <c r="N1041" i="3"/>
  <c r="N1047" i="3"/>
  <c r="N1054" i="3"/>
  <c r="N1062" i="3"/>
  <c r="N1069" i="3"/>
  <c r="N1075" i="3"/>
  <c r="N1083" i="3"/>
  <c r="N1090" i="3"/>
  <c r="N1097" i="3"/>
  <c r="N1105" i="3"/>
  <c r="N1111" i="3"/>
  <c r="N1118" i="3"/>
  <c r="N1126" i="3"/>
  <c r="N1133" i="3"/>
  <c r="N1139" i="3"/>
  <c r="N1147" i="3"/>
  <c r="N1154" i="3"/>
  <c r="N1161" i="3"/>
  <c r="N1169" i="3"/>
  <c r="N1175" i="3"/>
  <c r="N4" i="3"/>
  <c r="N34" i="3"/>
  <c r="N62" i="3"/>
  <c r="N90" i="3"/>
  <c r="N119" i="3"/>
  <c r="N147" i="3"/>
  <c r="N175" i="3"/>
  <c r="N204" i="3"/>
  <c r="N232" i="3"/>
  <c r="N260" i="3"/>
  <c r="N290" i="3"/>
  <c r="N319" i="3"/>
  <c r="N347" i="3"/>
  <c r="N376" i="3"/>
  <c r="N404" i="3"/>
  <c r="N431" i="3"/>
  <c r="N460" i="3"/>
  <c r="N488" i="3"/>
  <c r="N516" i="3"/>
  <c r="N546" i="3"/>
  <c r="N574" i="3"/>
  <c r="N601" i="3"/>
  <c r="N630" i="3"/>
  <c r="N658" i="3"/>
  <c r="N686" i="3"/>
  <c r="N715" i="3"/>
  <c r="N743" i="3"/>
  <c r="N771" i="3"/>
  <c r="N801" i="3"/>
  <c r="N829" i="3"/>
  <c r="N857" i="3"/>
  <c r="N886" i="3"/>
  <c r="N914" i="3"/>
  <c r="N942" i="3"/>
  <c r="N971" i="3"/>
  <c r="N999" i="3"/>
  <c r="N1027" i="3"/>
  <c r="N1057" i="3"/>
  <c r="N1085" i="3"/>
  <c r="N1113" i="3"/>
  <c r="N1142" i="3"/>
  <c r="N1170" i="3"/>
  <c r="N12" i="3"/>
  <c r="N40" i="3"/>
  <c r="N68" i="3"/>
  <c r="N98" i="3"/>
  <c r="N126" i="3"/>
  <c r="N154" i="3"/>
  <c r="N183" i="3"/>
  <c r="N211" i="3"/>
  <c r="N239" i="3"/>
  <c r="N268" i="3"/>
  <c r="N297" i="3"/>
  <c r="N325" i="3"/>
  <c r="N355" i="3"/>
  <c r="N383" i="3"/>
  <c r="N411" i="3"/>
  <c r="N439" i="3"/>
  <c r="N467" i="3"/>
  <c r="N495" i="3"/>
  <c r="N524" i="3"/>
  <c r="N552" i="3"/>
  <c r="N580" i="3"/>
  <c r="N609" i="3"/>
  <c r="N637" i="3"/>
  <c r="N665" i="3"/>
  <c r="N694" i="3"/>
  <c r="N722" i="3"/>
  <c r="N750" i="3"/>
  <c r="N779" i="3"/>
  <c r="N807" i="3"/>
  <c r="N835" i="3"/>
  <c r="N865" i="3"/>
  <c r="N893" i="3"/>
  <c r="N921" i="3"/>
  <c r="N950" i="3"/>
  <c r="N978" i="3"/>
  <c r="N1006" i="3"/>
  <c r="N1035" i="3"/>
  <c r="N1063" i="3"/>
  <c r="N1091" i="3"/>
  <c r="N1121" i="3"/>
  <c r="N1149" i="3"/>
  <c r="N19" i="3"/>
  <c r="N47" i="3"/>
  <c r="N76" i="3"/>
  <c r="N104" i="3"/>
  <c r="N132" i="3"/>
  <c r="N162" i="3"/>
  <c r="N190" i="3"/>
  <c r="N218" i="3"/>
  <c r="N247" i="3"/>
  <c r="N275" i="3"/>
  <c r="N304" i="3"/>
  <c r="N333" i="3"/>
  <c r="N361" i="3"/>
  <c r="N389" i="3"/>
  <c r="N446" i="3"/>
  <c r="N474" i="3"/>
  <c r="N503" i="3"/>
  <c r="N531" i="3"/>
  <c r="N559" i="3"/>
  <c r="N588" i="3"/>
  <c r="N615" i="3"/>
  <c r="N643" i="3"/>
  <c r="N673" i="3"/>
  <c r="N701" i="3"/>
  <c r="N729" i="3"/>
  <c r="N758" i="3"/>
  <c r="N786" i="3"/>
  <c r="N814" i="3"/>
  <c r="N843" i="3"/>
  <c r="N871" i="3"/>
  <c r="N899" i="3"/>
  <c r="N929" i="3"/>
  <c r="N957" i="3"/>
  <c r="N985" i="3"/>
  <c r="N1014" i="3"/>
  <c r="N1042" i="3"/>
  <c r="N1070" i="3"/>
  <c r="N1099" i="3"/>
  <c r="N1127" i="3"/>
  <c r="N1155" i="3"/>
  <c r="N111" i="3"/>
  <c r="N226" i="3"/>
  <c r="N340" i="3"/>
  <c r="N452" i="3"/>
  <c r="N567" i="3"/>
  <c r="N679" i="3"/>
  <c r="N793" i="3"/>
  <c r="N907" i="3"/>
  <c r="N1021" i="3"/>
  <c r="N1134" i="3"/>
  <c r="N26" i="3"/>
  <c r="N140" i="3"/>
  <c r="N254" i="3"/>
  <c r="N368" i="3"/>
  <c r="N482" i="3"/>
  <c r="N595" i="3"/>
  <c r="N707" i="3"/>
  <c r="N822" i="3"/>
  <c r="N935" i="3"/>
  <c r="N1049" i="3"/>
  <c r="N1163" i="3"/>
  <c r="N55" i="3"/>
  <c r="N168" i="3"/>
  <c r="N282" i="3"/>
  <c r="N397" i="3"/>
  <c r="N510" i="3"/>
  <c r="N622" i="3"/>
  <c r="N737" i="3"/>
  <c r="N850" i="3"/>
  <c r="N963" i="3"/>
  <c r="N1078" i="3"/>
  <c r="N83" i="3"/>
  <c r="N196" i="3"/>
  <c r="N312" i="3"/>
  <c r="N424" i="3"/>
  <c r="N538" i="3"/>
  <c r="N651" i="3"/>
  <c r="N765" i="3"/>
  <c r="N878" i="3"/>
  <c r="N993" i="3"/>
  <c r="N1106" i="3"/>
  <c r="H4" i="3"/>
  <c r="H8" i="3"/>
  <c r="E9" i="14" s="1"/>
  <c r="H12" i="3"/>
  <c r="H16" i="3"/>
  <c r="H20" i="3"/>
  <c r="H24" i="3"/>
  <c r="H28" i="3"/>
  <c r="H32" i="3"/>
  <c r="H36" i="3"/>
  <c r="H40" i="3"/>
  <c r="H44" i="3"/>
  <c r="H48" i="3"/>
  <c r="H52" i="3"/>
  <c r="H56" i="3"/>
  <c r="H60" i="3"/>
  <c r="H64" i="3"/>
  <c r="H68" i="3"/>
  <c r="H72" i="3"/>
  <c r="H76" i="3"/>
  <c r="H80" i="3"/>
  <c r="H84" i="3"/>
  <c r="H88" i="3"/>
  <c r="H92" i="3"/>
  <c r="H96" i="3"/>
  <c r="H100" i="3"/>
  <c r="H104" i="3"/>
  <c r="H108" i="3"/>
  <c r="H112" i="3"/>
  <c r="H116" i="3"/>
  <c r="H120" i="3"/>
  <c r="H124" i="3"/>
  <c r="H128" i="3"/>
  <c r="H132" i="3"/>
  <c r="H136" i="3"/>
  <c r="H140" i="3"/>
  <c r="H144" i="3"/>
  <c r="H148" i="3"/>
  <c r="H152" i="3"/>
  <c r="H156" i="3"/>
  <c r="H160" i="3"/>
  <c r="H164" i="3"/>
  <c r="H168" i="3"/>
  <c r="H172" i="3"/>
  <c r="H176" i="3"/>
  <c r="H180" i="3"/>
  <c r="H184" i="3"/>
  <c r="H188" i="3"/>
  <c r="H192" i="3"/>
  <c r="H196" i="3"/>
  <c r="H200" i="3"/>
  <c r="H204" i="3"/>
  <c r="H208" i="3"/>
  <c r="H212" i="3"/>
  <c r="H216" i="3"/>
  <c r="H220" i="3"/>
  <c r="H224" i="3"/>
  <c r="H228" i="3"/>
  <c r="H232" i="3"/>
  <c r="H236" i="3"/>
  <c r="H240" i="3"/>
  <c r="H244" i="3"/>
  <c r="H248" i="3"/>
  <c r="H252" i="3"/>
  <c r="H256" i="3"/>
  <c r="H260" i="3"/>
  <c r="H264" i="3"/>
  <c r="H268" i="3"/>
  <c r="H272" i="3"/>
  <c r="H276" i="3"/>
  <c r="H280" i="3"/>
  <c r="H284" i="3"/>
  <c r="H288" i="3"/>
  <c r="H292" i="3"/>
  <c r="H297" i="3"/>
  <c r="H301" i="3"/>
  <c r="H305" i="3"/>
  <c r="H309" i="3"/>
  <c r="H313" i="3"/>
  <c r="H317" i="3"/>
  <c r="H321" i="3"/>
  <c r="H325" i="3"/>
  <c r="H329" i="3"/>
  <c r="H333" i="3"/>
  <c r="H337" i="3"/>
  <c r="H341" i="3"/>
  <c r="H345" i="3"/>
  <c r="H349" i="3"/>
  <c r="H353" i="3"/>
  <c r="H357" i="3"/>
  <c r="H361" i="3"/>
  <c r="H365" i="3"/>
  <c r="H369" i="3"/>
  <c r="H373" i="3"/>
  <c r="H377" i="3"/>
  <c r="H381" i="3"/>
  <c r="H385" i="3"/>
  <c r="H389" i="3"/>
  <c r="H393" i="3"/>
  <c r="H397" i="3"/>
  <c r="H401" i="3"/>
  <c r="H405" i="3"/>
  <c r="H409" i="3"/>
  <c r="H413" i="3"/>
  <c r="H417" i="3"/>
  <c r="H420" i="3"/>
  <c r="H424" i="3"/>
  <c r="H428" i="3"/>
  <c r="H432" i="3"/>
  <c r="H436" i="3"/>
  <c r="H440" i="3"/>
  <c r="H444" i="3"/>
  <c r="H448" i="3"/>
  <c r="H452" i="3"/>
  <c r="H456" i="3"/>
  <c r="H460" i="3"/>
  <c r="H464" i="3"/>
  <c r="H468" i="3"/>
  <c r="H472" i="3"/>
  <c r="H476" i="3"/>
  <c r="H480" i="3"/>
  <c r="H484" i="3"/>
  <c r="H488" i="3"/>
  <c r="H492" i="3"/>
  <c r="H496" i="3"/>
  <c r="H500" i="3"/>
  <c r="H504" i="3"/>
  <c r="H508" i="3"/>
  <c r="H512" i="3"/>
  <c r="H516" i="3"/>
  <c r="H520" i="3"/>
  <c r="H524" i="3"/>
  <c r="H528" i="3"/>
  <c r="H532" i="3"/>
  <c r="H536" i="3"/>
  <c r="H540" i="3"/>
  <c r="H544" i="3"/>
  <c r="H548" i="3"/>
  <c r="H552" i="3"/>
  <c r="H556" i="3"/>
  <c r="H560" i="3"/>
  <c r="H564" i="3"/>
  <c r="H568" i="3"/>
  <c r="H572" i="3"/>
  <c r="H576" i="3"/>
  <c r="H580" i="3"/>
  <c r="H584" i="3"/>
  <c r="H588" i="3"/>
  <c r="H592" i="3"/>
  <c r="H596" i="3"/>
  <c r="H603" i="3"/>
  <c r="H607" i="3"/>
  <c r="H611" i="3"/>
  <c r="H615" i="3"/>
  <c r="H619" i="3"/>
  <c r="H623" i="3"/>
  <c r="H627" i="3"/>
  <c r="H631" i="3"/>
  <c r="H635" i="3"/>
  <c r="H639" i="3"/>
  <c r="H643" i="3"/>
  <c r="H647" i="3"/>
  <c r="H651" i="3"/>
  <c r="H655" i="3"/>
  <c r="H659" i="3"/>
  <c r="H663" i="3"/>
  <c r="H667" i="3"/>
  <c r="H671" i="3"/>
  <c r="H675" i="3"/>
  <c r="H679" i="3"/>
  <c r="H683" i="3"/>
  <c r="H687" i="3"/>
  <c r="H691" i="3"/>
  <c r="H695" i="3"/>
  <c r="H699" i="3"/>
  <c r="H703" i="3"/>
  <c r="H707" i="3"/>
  <c r="H711" i="3"/>
  <c r="H715" i="3"/>
  <c r="H719" i="3"/>
  <c r="H723" i="3"/>
  <c r="H727" i="3"/>
  <c r="H731" i="3"/>
  <c r="H735" i="3"/>
  <c r="H739" i="3"/>
  <c r="H743" i="3"/>
  <c r="H747" i="3"/>
  <c r="H751" i="3"/>
  <c r="H755" i="3"/>
  <c r="H759" i="3"/>
  <c r="H763" i="3"/>
  <c r="H767" i="3"/>
  <c r="H771" i="3"/>
  <c r="H775" i="3"/>
  <c r="H779" i="3"/>
  <c r="H783" i="3"/>
  <c r="H787" i="3"/>
  <c r="H791" i="3"/>
  <c r="H795" i="3"/>
  <c r="H799" i="3"/>
  <c r="H803" i="3"/>
  <c r="H807" i="3"/>
  <c r="H811" i="3"/>
  <c r="H815" i="3"/>
  <c r="H819" i="3"/>
  <c r="H823" i="3"/>
  <c r="H827" i="3"/>
  <c r="H831" i="3"/>
  <c r="H835" i="3"/>
  <c r="H839" i="3"/>
  <c r="H843" i="3"/>
  <c r="H847" i="3"/>
  <c r="H851" i="3"/>
  <c r="H855" i="3"/>
  <c r="H859" i="3"/>
  <c r="H863" i="3"/>
  <c r="H867" i="3"/>
  <c r="H871" i="3"/>
  <c r="H875" i="3"/>
  <c r="H879" i="3"/>
  <c r="H883" i="3"/>
  <c r="H887" i="3"/>
  <c r="H891" i="3"/>
  <c r="H895" i="3"/>
  <c r="H899" i="3"/>
  <c r="H903" i="3"/>
  <c r="H907" i="3"/>
  <c r="H911" i="3"/>
  <c r="H915" i="3"/>
  <c r="H919" i="3"/>
  <c r="H923" i="3"/>
  <c r="H927" i="3"/>
  <c r="H931" i="3"/>
  <c r="H935" i="3"/>
  <c r="H939" i="3"/>
  <c r="H943" i="3"/>
  <c r="H947" i="3"/>
  <c r="H951" i="3"/>
  <c r="H955" i="3"/>
  <c r="H959" i="3"/>
  <c r="H963" i="3"/>
  <c r="H967" i="3"/>
  <c r="H971" i="3"/>
  <c r="H975" i="3"/>
  <c r="H5" i="3"/>
  <c r="H9" i="3"/>
  <c r="H13" i="3"/>
  <c r="H17" i="3"/>
  <c r="H21" i="3"/>
  <c r="H25" i="3"/>
  <c r="H29" i="3"/>
  <c r="H33" i="3"/>
  <c r="H37" i="3"/>
  <c r="H41" i="3"/>
  <c r="H45" i="3"/>
  <c r="H49" i="3"/>
  <c r="H53" i="3"/>
  <c r="H57" i="3"/>
  <c r="H61" i="3"/>
  <c r="H65" i="3"/>
  <c r="H69" i="3"/>
  <c r="H73" i="3"/>
  <c r="H77" i="3"/>
  <c r="H81" i="3"/>
  <c r="H85" i="3"/>
  <c r="H89" i="3"/>
  <c r="H93" i="3"/>
  <c r="H97" i="3"/>
  <c r="H101" i="3"/>
  <c r="H105" i="3"/>
  <c r="H109" i="3"/>
  <c r="H113" i="3"/>
  <c r="H117" i="3"/>
  <c r="H121" i="3"/>
  <c r="H125" i="3"/>
  <c r="H129" i="3"/>
  <c r="H133" i="3"/>
  <c r="H137" i="3"/>
  <c r="H141" i="3"/>
  <c r="H145" i="3"/>
  <c r="H149" i="3"/>
  <c r="H153" i="3"/>
  <c r="H157" i="3"/>
  <c r="H161" i="3"/>
  <c r="H165" i="3"/>
  <c r="H169" i="3"/>
  <c r="H173" i="3"/>
  <c r="H177" i="3"/>
  <c r="H181" i="3"/>
  <c r="H185" i="3"/>
  <c r="H189" i="3"/>
  <c r="H193" i="3"/>
  <c r="H197" i="3"/>
  <c r="H201" i="3"/>
  <c r="H205" i="3"/>
  <c r="H209" i="3"/>
  <c r="H213" i="3"/>
  <c r="H217" i="3"/>
  <c r="H221" i="3"/>
  <c r="H225" i="3"/>
  <c r="H229" i="3"/>
  <c r="H233" i="3"/>
  <c r="H237" i="3"/>
  <c r="H241" i="3"/>
  <c r="H245" i="3"/>
  <c r="H249" i="3"/>
  <c r="H253" i="3"/>
  <c r="H257" i="3"/>
  <c r="H261" i="3"/>
  <c r="H265" i="3"/>
  <c r="H269" i="3"/>
  <c r="H273" i="3"/>
  <c r="H277" i="3"/>
  <c r="H281" i="3"/>
  <c r="H285" i="3"/>
  <c r="H289" i="3"/>
  <c r="H294" i="3"/>
  <c r="H298" i="3"/>
  <c r="H302" i="3"/>
  <c r="H306" i="3"/>
  <c r="H310" i="3"/>
  <c r="H314" i="3"/>
  <c r="H318" i="3"/>
  <c r="H322" i="3"/>
  <c r="H326" i="3"/>
  <c r="H330" i="3"/>
  <c r="H334" i="3"/>
  <c r="H338" i="3"/>
  <c r="H342" i="3"/>
  <c r="H346" i="3"/>
  <c r="H350" i="3"/>
  <c r="H354" i="3"/>
  <c r="H358" i="3"/>
  <c r="H362" i="3"/>
  <c r="H366" i="3"/>
  <c r="H370" i="3"/>
  <c r="H374" i="3"/>
  <c r="H378" i="3"/>
  <c r="H382" i="3"/>
  <c r="H386" i="3"/>
  <c r="H390" i="3"/>
  <c r="H394" i="3"/>
  <c r="H398" i="3"/>
  <c r="H402" i="3"/>
  <c r="H406" i="3"/>
  <c r="H410" i="3"/>
  <c r="H414" i="3"/>
  <c r="H418" i="3"/>
  <c r="H421" i="3"/>
  <c r="H425" i="3"/>
  <c r="H429" i="3"/>
  <c r="H433" i="3"/>
  <c r="H437" i="3"/>
  <c r="H441" i="3"/>
  <c r="H445" i="3"/>
  <c r="H449" i="3"/>
  <c r="H453" i="3"/>
  <c r="H457" i="3"/>
  <c r="H461" i="3"/>
  <c r="H465" i="3"/>
  <c r="H469" i="3"/>
  <c r="H473" i="3"/>
  <c r="H477" i="3"/>
  <c r="H481" i="3"/>
  <c r="H485" i="3"/>
  <c r="H489" i="3"/>
  <c r="H493" i="3"/>
  <c r="H497" i="3"/>
  <c r="H501" i="3"/>
  <c r="H505" i="3"/>
  <c r="H509" i="3"/>
  <c r="H513" i="3"/>
  <c r="H517" i="3"/>
  <c r="H521" i="3"/>
  <c r="H525" i="3"/>
  <c r="H529" i="3"/>
  <c r="H533" i="3"/>
  <c r="H537" i="3"/>
  <c r="H541" i="3"/>
  <c r="H545" i="3"/>
  <c r="H549" i="3"/>
  <c r="H553" i="3"/>
  <c r="H557" i="3"/>
  <c r="H561" i="3"/>
  <c r="H565" i="3"/>
  <c r="H569" i="3"/>
  <c r="H573" i="3"/>
  <c r="H577" i="3"/>
  <c r="H581" i="3"/>
  <c r="H585" i="3"/>
  <c r="H589" i="3"/>
  <c r="H593" i="3"/>
  <c r="H597" i="3"/>
  <c r="H600" i="3"/>
  <c r="H604" i="3"/>
  <c r="H608" i="3"/>
  <c r="H612" i="3"/>
  <c r="H616" i="3"/>
  <c r="H620" i="3"/>
  <c r="H624" i="3"/>
  <c r="H628" i="3"/>
  <c r="H632" i="3"/>
  <c r="H636" i="3"/>
  <c r="H640" i="3"/>
  <c r="H644" i="3"/>
  <c r="H648" i="3"/>
  <c r="H652" i="3"/>
  <c r="H656" i="3"/>
  <c r="H660" i="3"/>
  <c r="H664" i="3"/>
  <c r="H668" i="3"/>
  <c r="H672" i="3"/>
  <c r="H676" i="3"/>
  <c r="H680" i="3"/>
  <c r="H684" i="3"/>
  <c r="H688" i="3"/>
  <c r="H692" i="3"/>
  <c r="H696" i="3"/>
  <c r="H700" i="3"/>
  <c r="H704" i="3"/>
  <c r="H708" i="3"/>
  <c r="H712" i="3"/>
  <c r="H716" i="3"/>
  <c r="H720" i="3"/>
  <c r="H724" i="3"/>
  <c r="H728" i="3"/>
  <c r="H732" i="3"/>
  <c r="H736" i="3"/>
  <c r="H740" i="3"/>
  <c r="H744" i="3"/>
  <c r="H748" i="3"/>
  <c r="H752" i="3"/>
  <c r="H756" i="3"/>
  <c r="H760" i="3"/>
  <c r="H764" i="3"/>
  <c r="H768" i="3"/>
  <c r="H772" i="3"/>
  <c r="H776" i="3"/>
  <c r="H780" i="3"/>
  <c r="H784" i="3"/>
  <c r="H788" i="3"/>
  <c r="H792" i="3"/>
  <c r="H796" i="3"/>
  <c r="H800" i="3"/>
  <c r="H804" i="3"/>
  <c r="H808" i="3"/>
  <c r="H812" i="3"/>
  <c r="H816" i="3"/>
  <c r="H820" i="3"/>
  <c r="H824" i="3"/>
  <c r="H828" i="3"/>
  <c r="H832" i="3"/>
  <c r="H836" i="3"/>
  <c r="H840" i="3"/>
  <c r="H844" i="3"/>
  <c r="H848" i="3"/>
  <c r="H852" i="3"/>
  <c r="H856" i="3"/>
  <c r="H860" i="3"/>
  <c r="H864" i="3"/>
  <c r="H868" i="3"/>
  <c r="H872" i="3"/>
  <c r="H876" i="3"/>
  <c r="H880" i="3"/>
  <c r="H884" i="3"/>
  <c r="H888" i="3"/>
  <c r="H892" i="3"/>
  <c r="H896" i="3"/>
  <c r="H900" i="3"/>
  <c r="H904" i="3"/>
  <c r="H908" i="3"/>
  <c r="H912" i="3"/>
  <c r="H916" i="3"/>
  <c r="H920" i="3"/>
  <c r="H924" i="3"/>
  <c r="H928" i="3"/>
  <c r="H932" i="3"/>
  <c r="H936" i="3"/>
  <c r="H940" i="3"/>
  <c r="H944" i="3"/>
  <c r="H948" i="3"/>
  <c r="H952" i="3"/>
  <c r="H956" i="3"/>
  <c r="H960" i="3"/>
  <c r="H964" i="3"/>
  <c r="H968" i="3"/>
  <c r="H972" i="3"/>
  <c r="H976" i="3"/>
  <c r="H980" i="3"/>
  <c r="H984" i="3"/>
  <c r="H988" i="3"/>
  <c r="H992" i="3"/>
  <c r="H996" i="3"/>
  <c r="H1000" i="3"/>
  <c r="H1004" i="3"/>
  <c r="H1008" i="3"/>
  <c r="H1012" i="3"/>
  <c r="H1016" i="3"/>
  <c r="H1020" i="3"/>
  <c r="H1024" i="3"/>
  <c r="H1028" i="3"/>
  <c r="H1032" i="3"/>
  <c r="H1036" i="3"/>
  <c r="H1040" i="3"/>
  <c r="H1044" i="3"/>
  <c r="H1048" i="3"/>
  <c r="H1052" i="3"/>
  <c r="H1056" i="3"/>
  <c r="H1060" i="3"/>
  <c r="H1064" i="3"/>
  <c r="H1068" i="3"/>
  <c r="H1072" i="3"/>
  <c r="H1076" i="3"/>
  <c r="H1080" i="3"/>
  <c r="H1084" i="3"/>
  <c r="H1088" i="3"/>
  <c r="H1092" i="3"/>
  <c r="H1096" i="3"/>
  <c r="H1100" i="3"/>
  <c r="H1104" i="3"/>
  <c r="H1108" i="3"/>
  <c r="H1112" i="3"/>
  <c r="H1116" i="3"/>
  <c r="H1120" i="3"/>
  <c r="H1124" i="3"/>
  <c r="H1128" i="3"/>
  <c r="H1132" i="3"/>
  <c r="H1136" i="3"/>
  <c r="H1140" i="3"/>
  <c r="H1144" i="3"/>
  <c r="H1148" i="3"/>
  <c r="H1152" i="3"/>
  <c r="H1156" i="3"/>
  <c r="H1160" i="3"/>
  <c r="H1164" i="3"/>
  <c r="H1168" i="3"/>
  <c r="H1172" i="3"/>
  <c r="H1176" i="3"/>
  <c r="H6" i="3"/>
  <c r="H14" i="3"/>
  <c r="H22" i="3"/>
  <c r="H30" i="3"/>
  <c r="H38" i="3"/>
  <c r="H46" i="3"/>
  <c r="H54" i="3"/>
  <c r="H62" i="3"/>
  <c r="H70" i="3"/>
  <c r="H78" i="3"/>
  <c r="H86" i="3"/>
  <c r="H94" i="3"/>
  <c r="H102" i="3"/>
  <c r="H110" i="3"/>
  <c r="H118" i="3"/>
  <c r="H126" i="3"/>
  <c r="H134" i="3"/>
  <c r="H142" i="3"/>
  <c r="H150" i="3"/>
  <c r="H158" i="3"/>
  <c r="H166" i="3"/>
  <c r="H174" i="3"/>
  <c r="H182" i="3"/>
  <c r="H190" i="3"/>
  <c r="H198" i="3"/>
  <c r="H206" i="3"/>
  <c r="H214" i="3"/>
  <c r="H222" i="3"/>
  <c r="H230" i="3"/>
  <c r="H238" i="3"/>
  <c r="H246" i="3"/>
  <c r="H254" i="3"/>
  <c r="H262" i="3"/>
  <c r="H270" i="3"/>
  <c r="H278" i="3"/>
  <c r="H286" i="3"/>
  <c r="H295" i="3"/>
  <c r="H303" i="3"/>
  <c r="H311" i="3"/>
  <c r="H319" i="3"/>
  <c r="H327" i="3"/>
  <c r="H335" i="3"/>
  <c r="H343" i="3"/>
  <c r="H351" i="3"/>
  <c r="H359" i="3"/>
  <c r="H367" i="3"/>
  <c r="H375" i="3"/>
  <c r="H383" i="3"/>
  <c r="H391" i="3"/>
  <c r="H399" i="3"/>
  <c r="H407" i="3"/>
  <c r="H415" i="3"/>
  <c r="H422" i="3"/>
  <c r="H430" i="3"/>
  <c r="H438" i="3"/>
  <c r="H446" i="3"/>
  <c r="H454" i="3"/>
  <c r="H462" i="3"/>
  <c r="H470" i="3"/>
  <c r="H478" i="3"/>
  <c r="H486" i="3"/>
  <c r="H494" i="3"/>
  <c r="H502" i="3"/>
  <c r="H510" i="3"/>
  <c r="H518" i="3"/>
  <c r="H526" i="3"/>
  <c r="H534" i="3"/>
  <c r="H542" i="3"/>
  <c r="H550" i="3"/>
  <c r="H558" i="3"/>
  <c r="H566" i="3"/>
  <c r="H574" i="3"/>
  <c r="H582" i="3"/>
  <c r="H590" i="3"/>
  <c r="H598" i="3"/>
  <c r="H605" i="3"/>
  <c r="H613" i="3"/>
  <c r="H621" i="3"/>
  <c r="H629" i="3"/>
  <c r="H637" i="3"/>
  <c r="H645" i="3"/>
  <c r="H653" i="3"/>
  <c r="H661" i="3"/>
  <c r="H669" i="3"/>
  <c r="H677" i="3"/>
  <c r="H685" i="3"/>
  <c r="H693" i="3"/>
  <c r="H701" i="3"/>
  <c r="H709" i="3"/>
  <c r="H717" i="3"/>
  <c r="H725" i="3"/>
  <c r="H733" i="3"/>
  <c r="H741" i="3"/>
  <c r="H749" i="3"/>
  <c r="H757" i="3"/>
  <c r="H765" i="3"/>
  <c r="H773" i="3"/>
  <c r="H781" i="3"/>
  <c r="H789" i="3"/>
  <c r="H797" i="3"/>
  <c r="H805" i="3"/>
  <c r="H813" i="3"/>
  <c r="H821" i="3"/>
  <c r="H829" i="3"/>
  <c r="H837" i="3"/>
  <c r="H845" i="3"/>
  <c r="H853" i="3"/>
  <c r="H861" i="3"/>
  <c r="H869" i="3"/>
  <c r="H877" i="3"/>
  <c r="H885" i="3"/>
  <c r="H893" i="3"/>
  <c r="H901" i="3"/>
  <c r="H909" i="3"/>
  <c r="H917" i="3"/>
  <c r="H925" i="3"/>
  <c r="H933" i="3"/>
  <c r="H941" i="3"/>
  <c r="H949" i="3"/>
  <c r="H957" i="3"/>
  <c r="H965" i="3"/>
  <c r="H973" i="3"/>
  <c r="H979" i="3"/>
  <c r="H985" i="3"/>
  <c r="H990" i="3"/>
  <c r="H995" i="3"/>
  <c r="H1001" i="3"/>
  <c r="H1006" i="3"/>
  <c r="H1011" i="3"/>
  <c r="H1017" i="3"/>
  <c r="H1022" i="3"/>
  <c r="H1027" i="3"/>
  <c r="H1033" i="3"/>
  <c r="H1038" i="3"/>
  <c r="H1043" i="3"/>
  <c r="H1049" i="3"/>
  <c r="H1054" i="3"/>
  <c r="H1059" i="3"/>
  <c r="H1065" i="3"/>
  <c r="H1070" i="3"/>
  <c r="H1075" i="3"/>
  <c r="H1081" i="3"/>
  <c r="H1086" i="3"/>
  <c r="H1091" i="3"/>
  <c r="H1097" i="3"/>
  <c r="H1102" i="3"/>
  <c r="H1107" i="3"/>
  <c r="H1113" i="3"/>
  <c r="H1118" i="3"/>
  <c r="H1123" i="3"/>
  <c r="H1129" i="3"/>
  <c r="H1134" i="3"/>
  <c r="H1139" i="3"/>
  <c r="H1145" i="3"/>
  <c r="H1150" i="3"/>
  <c r="H1155" i="3"/>
  <c r="H1161" i="3"/>
  <c r="H1166" i="3"/>
  <c r="H1171" i="3"/>
  <c r="H10" i="3"/>
  <c r="H18" i="3"/>
  <c r="B19" i="14" s="1"/>
  <c r="H26" i="3"/>
  <c r="E27" i="14" s="1"/>
  <c r="H34" i="3"/>
  <c r="H42" i="3"/>
  <c r="H50" i="3"/>
  <c r="H58" i="3"/>
  <c r="H66" i="3"/>
  <c r="H74" i="3"/>
  <c r="H82" i="3"/>
  <c r="H90" i="3"/>
  <c r="H98" i="3"/>
  <c r="H106" i="3"/>
  <c r="H114" i="3"/>
  <c r="H122" i="3"/>
  <c r="H130" i="3"/>
  <c r="H138" i="3"/>
  <c r="H146" i="3"/>
  <c r="H154" i="3"/>
  <c r="H162" i="3"/>
  <c r="H170" i="3"/>
  <c r="H178" i="3"/>
  <c r="H186" i="3"/>
  <c r="H194" i="3"/>
  <c r="H202" i="3"/>
  <c r="H210" i="3"/>
  <c r="H218" i="3"/>
  <c r="H226" i="3"/>
  <c r="H234" i="3"/>
  <c r="H242" i="3"/>
  <c r="H250" i="3"/>
  <c r="H258" i="3"/>
  <c r="H266" i="3"/>
  <c r="H274" i="3"/>
  <c r="H282" i="3"/>
  <c r="H290" i="3"/>
  <c r="H299" i="3"/>
  <c r="H307" i="3"/>
  <c r="H315" i="3"/>
  <c r="H323" i="3"/>
  <c r="H331" i="3"/>
  <c r="H339" i="3"/>
  <c r="H347" i="3"/>
  <c r="H355" i="3"/>
  <c r="H363" i="3"/>
  <c r="H371" i="3"/>
  <c r="H379" i="3"/>
  <c r="H387" i="3"/>
  <c r="H395" i="3"/>
  <c r="H403" i="3"/>
  <c r="H411" i="3"/>
  <c r="H426" i="3"/>
  <c r="H434" i="3"/>
  <c r="H442" i="3"/>
  <c r="H450" i="3"/>
  <c r="H458" i="3"/>
  <c r="H466" i="3"/>
  <c r="H474" i="3"/>
  <c r="H482" i="3"/>
  <c r="H490" i="3"/>
  <c r="H498" i="3"/>
  <c r="H506" i="3"/>
  <c r="H514" i="3"/>
  <c r="H522" i="3"/>
  <c r="H530" i="3"/>
  <c r="H538" i="3"/>
  <c r="H546" i="3"/>
  <c r="H554" i="3"/>
  <c r="H562" i="3"/>
  <c r="H570" i="3"/>
  <c r="H578" i="3"/>
  <c r="H586" i="3"/>
  <c r="H594" i="3"/>
  <c r="H601" i="3"/>
  <c r="H609" i="3"/>
  <c r="H617" i="3"/>
  <c r="H625" i="3"/>
  <c r="H633" i="3"/>
  <c r="H641" i="3"/>
  <c r="H649" i="3"/>
  <c r="H657" i="3"/>
  <c r="H665" i="3"/>
  <c r="H673" i="3"/>
  <c r="H681" i="3"/>
  <c r="H689" i="3"/>
  <c r="H697" i="3"/>
  <c r="H705" i="3"/>
  <c r="H713" i="3"/>
  <c r="H721" i="3"/>
  <c r="H729" i="3"/>
  <c r="H737" i="3"/>
  <c r="H745" i="3"/>
  <c r="H753" i="3"/>
  <c r="H761" i="3"/>
  <c r="H769" i="3"/>
  <c r="H777" i="3"/>
  <c r="H785" i="3"/>
  <c r="H793" i="3"/>
  <c r="H801" i="3"/>
  <c r="H809" i="3"/>
  <c r="H817" i="3"/>
  <c r="H825" i="3"/>
  <c r="H833" i="3"/>
  <c r="H841" i="3"/>
  <c r="H849" i="3"/>
  <c r="H857" i="3"/>
  <c r="H865" i="3"/>
  <c r="H873" i="3"/>
  <c r="H881" i="3"/>
  <c r="H889" i="3"/>
  <c r="H897" i="3"/>
  <c r="H905" i="3"/>
  <c r="H913" i="3"/>
  <c r="H921" i="3"/>
  <c r="H929" i="3"/>
  <c r="H937" i="3"/>
  <c r="H945" i="3"/>
  <c r="H953" i="3"/>
  <c r="H961" i="3"/>
  <c r="H969" i="3"/>
  <c r="H977" i="3"/>
  <c r="H982" i="3"/>
  <c r="H987" i="3"/>
  <c r="H993" i="3"/>
  <c r="H998" i="3"/>
  <c r="H1003" i="3"/>
  <c r="H1009" i="3"/>
  <c r="H1014" i="3"/>
  <c r="H1019" i="3"/>
  <c r="H1025" i="3"/>
  <c r="H1030" i="3"/>
  <c r="H1035" i="3"/>
  <c r="H1041" i="3"/>
  <c r="H1046" i="3"/>
  <c r="H1051" i="3"/>
  <c r="H1057" i="3"/>
  <c r="H1062" i="3"/>
  <c r="H1067" i="3"/>
  <c r="H1073" i="3"/>
  <c r="H1078" i="3"/>
  <c r="H1083" i="3"/>
  <c r="H1089" i="3"/>
  <c r="H1094" i="3"/>
  <c r="H1099" i="3"/>
  <c r="H1105" i="3"/>
  <c r="H1110" i="3"/>
  <c r="H1115" i="3"/>
  <c r="H1121" i="3"/>
  <c r="H1126" i="3"/>
  <c r="H1131" i="3"/>
  <c r="H1137" i="3"/>
  <c r="H1142" i="3"/>
  <c r="H1147" i="3"/>
  <c r="H1153" i="3"/>
  <c r="H1158" i="3"/>
  <c r="H1163" i="3"/>
  <c r="H1169" i="3"/>
  <c r="H1174" i="3"/>
  <c r="H7" i="3"/>
  <c r="H23" i="3"/>
  <c r="H39" i="3"/>
  <c r="H55" i="3"/>
  <c r="H71" i="3"/>
  <c r="H87" i="3"/>
  <c r="H103" i="3"/>
  <c r="H119" i="3"/>
  <c r="H135" i="3"/>
  <c r="H151" i="3"/>
  <c r="H167" i="3"/>
  <c r="H183" i="3"/>
  <c r="H199" i="3"/>
  <c r="H215" i="3"/>
  <c r="H231" i="3"/>
  <c r="H247" i="3"/>
  <c r="H263" i="3"/>
  <c r="H279" i="3"/>
  <c r="H296" i="3"/>
  <c r="H312" i="3"/>
  <c r="H328" i="3"/>
  <c r="H344" i="3"/>
  <c r="H360" i="3"/>
  <c r="H376" i="3"/>
  <c r="H392" i="3"/>
  <c r="H408" i="3"/>
  <c r="H423" i="3"/>
  <c r="H439" i="3"/>
  <c r="H455" i="3"/>
  <c r="H471" i="3"/>
  <c r="H487" i="3"/>
  <c r="H503" i="3"/>
  <c r="H519" i="3"/>
  <c r="H535" i="3"/>
  <c r="H551" i="3"/>
  <c r="H567" i="3"/>
  <c r="H583" i="3"/>
  <c r="H599" i="3"/>
  <c r="H614" i="3"/>
  <c r="H630" i="3"/>
  <c r="H646" i="3"/>
  <c r="H662" i="3"/>
  <c r="H678" i="3"/>
  <c r="H694" i="3"/>
  <c r="H710" i="3"/>
  <c r="H726" i="3"/>
  <c r="H742" i="3"/>
  <c r="H758" i="3"/>
  <c r="H774" i="3"/>
  <c r="H790" i="3"/>
  <c r="H806" i="3"/>
  <c r="H822" i="3"/>
  <c r="H838" i="3"/>
  <c r="H854" i="3"/>
  <c r="H870" i="3"/>
  <c r="H886" i="3"/>
  <c r="H902" i="3"/>
  <c r="H918" i="3"/>
  <c r="H934" i="3"/>
  <c r="H950" i="3"/>
  <c r="H966" i="3"/>
  <c r="H981" i="3"/>
  <c r="H991" i="3"/>
  <c r="H1002" i="3"/>
  <c r="H1013" i="3"/>
  <c r="H1023" i="3"/>
  <c r="H1034" i="3"/>
  <c r="H1045" i="3"/>
  <c r="H1055" i="3"/>
  <c r="H1066" i="3"/>
  <c r="H1077" i="3"/>
  <c r="H1087" i="3"/>
  <c r="H1098" i="3"/>
  <c r="H1109" i="3"/>
  <c r="H1119" i="3"/>
  <c r="H1130" i="3"/>
  <c r="H1141" i="3"/>
  <c r="H1151" i="3"/>
  <c r="H1162" i="3"/>
  <c r="H1173" i="3"/>
  <c r="H11" i="3"/>
  <c r="H27" i="3"/>
  <c r="H43" i="3"/>
  <c r="H59" i="3"/>
  <c r="H75" i="3"/>
  <c r="H91" i="3"/>
  <c r="H107" i="3"/>
  <c r="H123" i="3"/>
  <c r="H139" i="3"/>
  <c r="H155" i="3"/>
  <c r="H171" i="3"/>
  <c r="H187" i="3"/>
  <c r="H203" i="3"/>
  <c r="H219" i="3"/>
  <c r="H235" i="3"/>
  <c r="H251" i="3"/>
  <c r="H267" i="3"/>
  <c r="H283" i="3"/>
  <c r="H300" i="3"/>
  <c r="H316" i="3"/>
  <c r="H332" i="3"/>
  <c r="H348" i="3"/>
  <c r="H364" i="3"/>
  <c r="H380" i="3"/>
  <c r="H396" i="3"/>
  <c r="H412" i="3"/>
  <c r="H427" i="3"/>
  <c r="H443" i="3"/>
  <c r="H459" i="3"/>
  <c r="H475" i="3"/>
  <c r="H491" i="3"/>
  <c r="H507" i="3"/>
  <c r="H523" i="3"/>
  <c r="H539" i="3"/>
  <c r="H555" i="3"/>
  <c r="H571" i="3"/>
  <c r="H587" i="3"/>
  <c r="H602" i="3"/>
  <c r="H618" i="3"/>
  <c r="H634" i="3"/>
  <c r="H650" i="3"/>
  <c r="H666" i="3"/>
  <c r="H682" i="3"/>
  <c r="H698" i="3"/>
  <c r="H714" i="3"/>
  <c r="H730" i="3"/>
  <c r="H746" i="3"/>
  <c r="H762" i="3"/>
  <c r="H778" i="3"/>
  <c r="H794" i="3"/>
  <c r="H810" i="3"/>
  <c r="H826" i="3"/>
  <c r="H842" i="3"/>
  <c r="H858" i="3"/>
  <c r="H874" i="3"/>
  <c r="H890" i="3"/>
  <c r="H906" i="3"/>
  <c r="H922" i="3"/>
  <c r="H938" i="3"/>
  <c r="H954" i="3"/>
  <c r="H970" i="3"/>
  <c r="H983" i="3"/>
  <c r="H994" i="3"/>
  <c r="H1005" i="3"/>
  <c r="H1015" i="3"/>
  <c r="H1026" i="3"/>
  <c r="H1037" i="3"/>
  <c r="H1047" i="3"/>
  <c r="H1058" i="3"/>
  <c r="H1069" i="3"/>
  <c r="H1079" i="3"/>
  <c r="H1090" i="3"/>
  <c r="H1101" i="3"/>
  <c r="H1111" i="3"/>
  <c r="H1122" i="3"/>
  <c r="H1133" i="3"/>
  <c r="H1143" i="3"/>
  <c r="H1154" i="3"/>
  <c r="H1165" i="3"/>
  <c r="H1175" i="3"/>
  <c r="H3" i="3"/>
  <c r="H51" i="3"/>
  <c r="H83" i="3"/>
  <c r="H115" i="3"/>
  <c r="H131" i="3"/>
  <c r="H163" i="3"/>
  <c r="H195" i="3"/>
  <c r="H227" i="3"/>
  <c r="H243" i="3"/>
  <c r="H275" i="3"/>
  <c r="H308" i="3"/>
  <c r="H324" i="3"/>
  <c r="H356" i="3"/>
  <c r="H388" i="3"/>
  <c r="H404" i="3"/>
  <c r="H435" i="3"/>
  <c r="H451" i="3"/>
  <c r="H483" i="3"/>
  <c r="H515" i="3"/>
  <c r="H531" i="3"/>
  <c r="H563" i="3"/>
  <c r="H595" i="3"/>
  <c r="H626" i="3"/>
  <c r="H642" i="3"/>
  <c r="H674" i="3"/>
  <c r="H706" i="3"/>
  <c r="H738" i="3"/>
  <c r="H754" i="3"/>
  <c r="H786" i="3"/>
  <c r="H818" i="3"/>
  <c r="H834" i="3"/>
  <c r="H866" i="3"/>
  <c r="H898" i="3"/>
  <c r="H930" i="3"/>
  <c r="H946" i="3"/>
  <c r="H978" i="3"/>
  <c r="H999" i="3"/>
  <c r="H1010" i="3"/>
  <c r="H1031" i="3"/>
  <c r="H1053" i="3"/>
  <c r="H1074" i="3"/>
  <c r="H1095" i="3"/>
  <c r="H1117" i="3"/>
  <c r="H1127" i="3"/>
  <c r="H1149" i="3"/>
  <c r="H1159" i="3"/>
  <c r="H15" i="3"/>
  <c r="H31" i="3"/>
  <c r="H47" i="3"/>
  <c r="H63" i="3"/>
  <c r="H79" i="3"/>
  <c r="H95" i="3"/>
  <c r="H111" i="3"/>
  <c r="H127" i="3"/>
  <c r="H143" i="3"/>
  <c r="H159" i="3"/>
  <c r="H175" i="3"/>
  <c r="H191" i="3"/>
  <c r="H207" i="3"/>
  <c r="H223" i="3"/>
  <c r="H239" i="3"/>
  <c r="H255" i="3"/>
  <c r="H271" i="3"/>
  <c r="H287" i="3"/>
  <c r="H304" i="3"/>
  <c r="H320" i="3"/>
  <c r="H336" i="3"/>
  <c r="H352" i="3"/>
  <c r="H368" i="3"/>
  <c r="H384" i="3"/>
  <c r="H400" i="3"/>
  <c r="H416" i="3"/>
  <c r="H431" i="3"/>
  <c r="H447" i="3"/>
  <c r="H463" i="3"/>
  <c r="H479" i="3"/>
  <c r="H495" i="3"/>
  <c r="H511" i="3"/>
  <c r="H527" i="3"/>
  <c r="H543" i="3"/>
  <c r="H559" i="3"/>
  <c r="H575" i="3"/>
  <c r="H591" i="3"/>
  <c r="H606" i="3"/>
  <c r="H622" i="3"/>
  <c r="H638" i="3"/>
  <c r="H654" i="3"/>
  <c r="H670" i="3"/>
  <c r="H686" i="3"/>
  <c r="H702" i="3"/>
  <c r="H718" i="3"/>
  <c r="H734" i="3"/>
  <c r="H750" i="3"/>
  <c r="H766" i="3"/>
  <c r="H782" i="3"/>
  <c r="H798" i="3"/>
  <c r="H814" i="3"/>
  <c r="H830" i="3"/>
  <c r="H846" i="3"/>
  <c r="H862" i="3"/>
  <c r="H878" i="3"/>
  <c r="H894" i="3"/>
  <c r="H910" i="3"/>
  <c r="H926" i="3"/>
  <c r="H942" i="3"/>
  <c r="H958" i="3"/>
  <c r="H974" i="3"/>
  <c r="H986" i="3"/>
  <c r="H997" i="3"/>
  <c r="H1007" i="3"/>
  <c r="H1018" i="3"/>
  <c r="H1029" i="3"/>
  <c r="H1039" i="3"/>
  <c r="H1050" i="3"/>
  <c r="H1061" i="3"/>
  <c r="H1071" i="3"/>
  <c r="H1082" i="3"/>
  <c r="H1093" i="3"/>
  <c r="H1103" i="3"/>
  <c r="H1114" i="3"/>
  <c r="H1125" i="3"/>
  <c r="H1135" i="3"/>
  <c r="H1146" i="3"/>
  <c r="H1157" i="3"/>
  <c r="H1167" i="3"/>
  <c r="H19" i="3"/>
  <c r="H35" i="3"/>
  <c r="H67" i="3"/>
  <c r="H99" i="3"/>
  <c r="H147" i="3"/>
  <c r="H179" i="3"/>
  <c r="H211" i="3"/>
  <c r="H259" i="3"/>
  <c r="H291" i="3"/>
  <c r="H340" i="3"/>
  <c r="H372" i="3"/>
  <c r="H419" i="3"/>
  <c r="H467" i="3"/>
  <c r="H499" i="3"/>
  <c r="H547" i="3"/>
  <c r="H579" i="3"/>
  <c r="H610" i="3"/>
  <c r="H658" i="3"/>
  <c r="H690" i="3"/>
  <c r="H722" i="3"/>
  <c r="H770" i="3"/>
  <c r="H802" i="3"/>
  <c r="H850" i="3"/>
  <c r="H882" i="3"/>
  <c r="H914" i="3"/>
  <c r="H962" i="3"/>
  <c r="H989" i="3"/>
  <c r="H1021" i="3"/>
  <c r="H1042" i="3"/>
  <c r="H1063" i="3"/>
  <c r="H1085" i="3"/>
  <c r="H1106" i="3"/>
  <c r="H1138" i="3"/>
  <c r="H1170" i="3"/>
  <c r="P6" i="3"/>
  <c r="P10" i="3"/>
  <c r="P14" i="3"/>
  <c r="P18" i="3"/>
  <c r="P22" i="3"/>
  <c r="P26" i="3"/>
  <c r="P30" i="3"/>
  <c r="P34" i="3"/>
  <c r="P38" i="3"/>
  <c r="P42" i="3"/>
  <c r="P46" i="3"/>
  <c r="P50" i="3"/>
  <c r="P54" i="3"/>
  <c r="P58" i="3"/>
  <c r="P62" i="3"/>
  <c r="P66" i="3"/>
  <c r="P70" i="3"/>
  <c r="P74" i="3"/>
  <c r="P78" i="3"/>
  <c r="P82" i="3"/>
  <c r="P86" i="3"/>
  <c r="P90" i="3"/>
  <c r="P94" i="3"/>
  <c r="P98" i="3"/>
  <c r="P102" i="3"/>
  <c r="P106" i="3"/>
  <c r="P110" i="3"/>
  <c r="P114" i="3"/>
  <c r="P118" i="3"/>
  <c r="P122" i="3"/>
  <c r="P126" i="3"/>
  <c r="P130" i="3"/>
  <c r="P134" i="3"/>
  <c r="P138" i="3"/>
  <c r="P142" i="3"/>
  <c r="P146" i="3"/>
  <c r="P150" i="3"/>
  <c r="P154" i="3"/>
  <c r="P158" i="3"/>
  <c r="P162" i="3"/>
  <c r="P166" i="3"/>
  <c r="P170" i="3"/>
  <c r="P174" i="3"/>
  <c r="P178" i="3"/>
  <c r="P182" i="3"/>
  <c r="P186" i="3"/>
  <c r="P190" i="3"/>
  <c r="P194" i="3"/>
  <c r="P198" i="3"/>
  <c r="P202" i="3"/>
  <c r="P206" i="3"/>
  <c r="P210" i="3"/>
  <c r="P214" i="3"/>
  <c r="P218" i="3"/>
  <c r="P222" i="3"/>
  <c r="P226" i="3"/>
  <c r="P230" i="3"/>
  <c r="P234" i="3"/>
  <c r="P238" i="3"/>
  <c r="P242" i="3"/>
  <c r="P246" i="3"/>
  <c r="P250" i="3"/>
  <c r="P254" i="3"/>
  <c r="P258" i="3"/>
  <c r="P262" i="3"/>
  <c r="P266" i="3"/>
  <c r="P270" i="3"/>
  <c r="P274" i="3"/>
  <c r="P278" i="3"/>
  <c r="P282" i="3"/>
  <c r="P286" i="3"/>
  <c r="P290" i="3"/>
  <c r="P295" i="3"/>
  <c r="P299" i="3"/>
  <c r="P303" i="3"/>
  <c r="P307" i="3"/>
  <c r="P311" i="3"/>
  <c r="P315" i="3"/>
  <c r="P319" i="3"/>
  <c r="P323" i="3"/>
  <c r="P327" i="3"/>
  <c r="P331" i="3"/>
  <c r="P335" i="3"/>
  <c r="P339" i="3"/>
  <c r="P343" i="3"/>
  <c r="P347" i="3"/>
  <c r="P351" i="3"/>
  <c r="P355" i="3"/>
  <c r="P359" i="3"/>
  <c r="P363" i="3"/>
  <c r="P367" i="3"/>
  <c r="P371" i="3"/>
  <c r="P375" i="3"/>
  <c r="P379" i="3"/>
  <c r="P383" i="3"/>
  <c r="P387" i="3"/>
  <c r="P391" i="3"/>
  <c r="P395" i="3"/>
  <c r="P399" i="3"/>
  <c r="P403" i="3"/>
  <c r="P407" i="3"/>
  <c r="P411" i="3"/>
  <c r="P415" i="3"/>
  <c r="P422" i="3"/>
  <c r="P426" i="3"/>
  <c r="P430" i="3"/>
  <c r="P434" i="3"/>
  <c r="P438" i="3"/>
  <c r="P442" i="3"/>
  <c r="P446" i="3"/>
  <c r="P450" i="3"/>
  <c r="P454" i="3"/>
  <c r="P458" i="3"/>
  <c r="P462" i="3"/>
  <c r="P466" i="3"/>
  <c r="P470" i="3"/>
  <c r="P474" i="3"/>
  <c r="P478" i="3"/>
  <c r="P482" i="3"/>
  <c r="P486" i="3"/>
  <c r="P490" i="3"/>
  <c r="P494" i="3"/>
  <c r="P498" i="3"/>
  <c r="P502" i="3"/>
  <c r="P506" i="3"/>
  <c r="P510" i="3"/>
  <c r="P514" i="3"/>
  <c r="P518" i="3"/>
  <c r="P522" i="3"/>
  <c r="P526" i="3"/>
  <c r="P530" i="3"/>
  <c r="P534" i="3"/>
  <c r="P538" i="3"/>
  <c r="P542" i="3"/>
  <c r="P546" i="3"/>
  <c r="P550" i="3"/>
  <c r="P554" i="3"/>
  <c r="P558" i="3"/>
  <c r="P562" i="3"/>
  <c r="P566" i="3"/>
  <c r="P570" i="3"/>
  <c r="P574" i="3"/>
  <c r="P578" i="3"/>
  <c r="P582" i="3"/>
  <c r="P586" i="3"/>
  <c r="P590" i="3"/>
  <c r="P594" i="3"/>
  <c r="P598" i="3"/>
  <c r="P601" i="3"/>
  <c r="P605" i="3"/>
  <c r="P609" i="3"/>
  <c r="P613" i="3"/>
  <c r="P617" i="3"/>
  <c r="P621" i="3"/>
  <c r="P625" i="3"/>
  <c r="P629" i="3"/>
  <c r="P633" i="3"/>
  <c r="P637" i="3"/>
  <c r="P641" i="3"/>
  <c r="P645" i="3"/>
  <c r="P649" i="3"/>
  <c r="P653" i="3"/>
  <c r="P657" i="3"/>
  <c r="P661" i="3"/>
  <c r="P665" i="3"/>
  <c r="P669" i="3"/>
  <c r="P673" i="3"/>
  <c r="P677" i="3"/>
  <c r="P681" i="3"/>
  <c r="P685" i="3"/>
  <c r="P689" i="3"/>
  <c r="P693" i="3"/>
  <c r="P697" i="3"/>
  <c r="P701" i="3"/>
  <c r="P705" i="3"/>
  <c r="P709" i="3"/>
  <c r="P713" i="3"/>
  <c r="P717" i="3"/>
  <c r="P721" i="3"/>
  <c r="P725" i="3"/>
  <c r="P729" i="3"/>
  <c r="P733" i="3"/>
  <c r="P737" i="3"/>
  <c r="P741" i="3"/>
  <c r="P745" i="3"/>
  <c r="P749" i="3"/>
  <c r="P753" i="3"/>
  <c r="P757" i="3"/>
  <c r="P761" i="3"/>
  <c r="P765" i="3"/>
  <c r="P769" i="3"/>
  <c r="P773" i="3"/>
  <c r="P777" i="3"/>
  <c r="P781" i="3"/>
  <c r="P785" i="3"/>
  <c r="P789" i="3"/>
  <c r="P793" i="3"/>
  <c r="P797" i="3"/>
  <c r="P801" i="3"/>
  <c r="P805" i="3"/>
  <c r="P809" i="3"/>
  <c r="P813" i="3"/>
  <c r="P817" i="3"/>
  <c r="P821" i="3"/>
  <c r="P825" i="3"/>
  <c r="P829" i="3"/>
  <c r="P833" i="3"/>
  <c r="P837" i="3"/>
  <c r="P841" i="3"/>
  <c r="P845" i="3"/>
  <c r="P849" i="3"/>
  <c r="P853" i="3"/>
  <c r="P857" i="3"/>
  <c r="P861" i="3"/>
  <c r="P865" i="3"/>
  <c r="P869" i="3"/>
  <c r="P873" i="3"/>
  <c r="P877" i="3"/>
  <c r="P881" i="3"/>
  <c r="P885" i="3"/>
  <c r="P889" i="3"/>
  <c r="P893" i="3"/>
  <c r="P897" i="3"/>
  <c r="P901" i="3"/>
  <c r="P905" i="3"/>
  <c r="P909" i="3"/>
  <c r="P913" i="3"/>
  <c r="P917" i="3"/>
  <c r="P921" i="3"/>
  <c r="P925" i="3"/>
  <c r="P929" i="3"/>
  <c r="P933" i="3"/>
  <c r="P937" i="3"/>
  <c r="P941" i="3"/>
  <c r="P945" i="3"/>
  <c r="P949" i="3"/>
  <c r="P953" i="3"/>
  <c r="P957" i="3"/>
  <c r="P961" i="3"/>
  <c r="P965" i="3"/>
  <c r="P969" i="3"/>
  <c r="P973" i="3"/>
  <c r="P977" i="3"/>
  <c r="P981" i="3"/>
  <c r="P985" i="3"/>
  <c r="P989" i="3"/>
  <c r="P993" i="3"/>
  <c r="P997" i="3"/>
  <c r="P1001" i="3"/>
  <c r="P1005" i="3"/>
  <c r="P1009" i="3"/>
  <c r="P1013" i="3"/>
  <c r="P1017" i="3"/>
  <c r="P1021" i="3"/>
  <c r="P1025" i="3"/>
  <c r="P1029" i="3"/>
  <c r="P1033" i="3"/>
  <c r="P1037" i="3"/>
  <c r="P1041" i="3"/>
  <c r="P1045" i="3"/>
  <c r="P1049" i="3"/>
  <c r="P1053" i="3"/>
  <c r="P1057" i="3"/>
  <c r="P1061" i="3"/>
  <c r="P1065" i="3"/>
  <c r="P1069" i="3"/>
  <c r="P1073" i="3"/>
  <c r="P1077" i="3"/>
  <c r="P1081" i="3"/>
  <c r="P1085" i="3"/>
  <c r="P1089" i="3"/>
  <c r="P1093" i="3"/>
  <c r="P1097" i="3"/>
  <c r="P1101" i="3"/>
  <c r="P1105" i="3"/>
  <c r="P1109" i="3"/>
  <c r="P1113" i="3"/>
  <c r="P1117" i="3"/>
  <c r="P1121" i="3"/>
  <c r="P1125" i="3"/>
  <c r="P1129" i="3"/>
  <c r="P1133" i="3"/>
  <c r="P1137" i="3"/>
  <c r="P1141" i="3"/>
  <c r="P1145" i="3"/>
  <c r="P1149" i="3"/>
  <c r="P1153" i="3"/>
  <c r="P1157" i="3"/>
  <c r="P1161" i="3"/>
  <c r="P1165" i="3"/>
  <c r="P1169" i="3"/>
  <c r="P1173" i="3"/>
  <c r="P3" i="3"/>
  <c r="P7" i="3"/>
  <c r="P11" i="3"/>
  <c r="P15" i="3"/>
  <c r="P19" i="3"/>
  <c r="P23" i="3"/>
  <c r="P27" i="3"/>
  <c r="P31" i="3"/>
  <c r="P35" i="3"/>
  <c r="P39" i="3"/>
  <c r="P43" i="3"/>
  <c r="P47" i="3"/>
  <c r="P51" i="3"/>
  <c r="P55" i="3"/>
  <c r="P59" i="3"/>
  <c r="P63" i="3"/>
  <c r="P67" i="3"/>
  <c r="P71" i="3"/>
  <c r="P75" i="3"/>
  <c r="P79" i="3"/>
  <c r="P83" i="3"/>
  <c r="P87" i="3"/>
  <c r="P91" i="3"/>
  <c r="P95" i="3"/>
  <c r="P99" i="3"/>
  <c r="P103" i="3"/>
  <c r="P107" i="3"/>
  <c r="P111" i="3"/>
  <c r="P115" i="3"/>
  <c r="P119" i="3"/>
  <c r="P123" i="3"/>
  <c r="P127" i="3"/>
  <c r="P131" i="3"/>
  <c r="P135" i="3"/>
  <c r="P139" i="3"/>
  <c r="P143" i="3"/>
  <c r="P147" i="3"/>
  <c r="P151" i="3"/>
  <c r="P155" i="3"/>
  <c r="P159" i="3"/>
  <c r="P163" i="3"/>
  <c r="P167" i="3"/>
  <c r="P171" i="3"/>
  <c r="P175" i="3"/>
  <c r="P179" i="3"/>
  <c r="P183" i="3"/>
  <c r="P187" i="3"/>
  <c r="P191" i="3"/>
  <c r="P195" i="3"/>
  <c r="P199" i="3"/>
  <c r="P203" i="3"/>
  <c r="P207" i="3"/>
  <c r="P211" i="3"/>
  <c r="P215" i="3"/>
  <c r="P219" i="3"/>
  <c r="P223" i="3"/>
  <c r="P227" i="3"/>
  <c r="P231" i="3"/>
  <c r="P235" i="3"/>
  <c r="P239" i="3"/>
  <c r="P243" i="3"/>
  <c r="P247" i="3"/>
  <c r="P251" i="3"/>
  <c r="P255" i="3"/>
  <c r="P259" i="3"/>
  <c r="P263" i="3"/>
  <c r="P267" i="3"/>
  <c r="P271" i="3"/>
  <c r="P275" i="3"/>
  <c r="P279" i="3"/>
  <c r="P283" i="3"/>
  <c r="P287" i="3"/>
  <c r="P291" i="3"/>
  <c r="P296" i="3"/>
  <c r="P300" i="3"/>
  <c r="P304" i="3"/>
  <c r="P308" i="3"/>
  <c r="P312" i="3"/>
  <c r="P316" i="3"/>
  <c r="P320" i="3"/>
  <c r="P324" i="3"/>
  <c r="P328" i="3"/>
  <c r="P332" i="3"/>
  <c r="P336" i="3"/>
  <c r="P340" i="3"/>
  <c r="P344" i="3"/>
  <c r="P348" i="3"/>
  <c r="P352" i="3"/>
  <c r="P356" i="3"/>
  <c r="P360" i="3"/>
  <c r="P364" i="3"/>
  <c r="P368" i="3"/>
  <c r="P372" i="3"/>
  <c r="P376" i="3"/>
  <c r="P380" i="3"/>
  <c r="P384" i="3"/>
  <c r="P388" i="3"/>
  <c r="P392" i="3"/>
  <c r="P396" i="3"/>
  <c r="P400" i="3"/>
  <c r="P404" i="3"/>
  <c r="P408" i="3"/>
  <c r="P412" i="3"/>
  <c r="P416" i="3"/>
  <c r="P419" i="3"/>
  <c r="P423" i="3"/>
  <c r="P427" i="3"/>
  <c r="P431" i="3"/>
  <c r="P435" i="3"/>
  <c r="P439" i="3"/>
  <c r="P443" i="3"/>
  <c r="P447" i="3"/>
  <c r="P451" i="3"/>
  <c r="P455" i="3"/>
  <c r="P459" i="3"/>
  <c r="P463" i="3"/>
  <c r="P467" i="3"/>
  <c r="P471" i="3"/>
  <c r="P475" i="3"/>
  <c r="P479" i="3"/>
  <c r="P483" i="3"/>
  <c r="P487" i="3"/>
  <c r="P491" i="3"/>
  <c r="P495" i="3"/>
  <c r="P499" i="3"/>
  <c r="P503" i="3"/>
  <c r="P507" i="3"/>
  <c r="P511" i="3"/>
  <c r="P515" i="3"/>
  <c r="P519" i="3"/>
  <c r="P523" i="3"/>
  <c r="P527" i="3"/>
  <c r="P531" i="3"/>
  <c r="P535" i="3"/>
  <c r="P539" i="3"/>
  <c r="P543" i="3"/>
  <c r="P547" i="3"/>
  <c r="P551" i="3"/>
  <c r="P555" i="3"/>
  <c r="P559" i="3"/>
  <c r="P563" i="3"/>
  <c r="P567" i="3"/>
  <c r="P571" i="3"/>
  <c r="P575" i="3"/>
  <c r="P579" i="3"/>
  <c r="P583" i="3"/>
  <c r="P587" i="3"/>
  <c r="P591" i="3"/>
  <c r="P595" i="3"/>
  <c r="P599" i="3"/>
  <c r="P602" i="3"/>
  <c r="P606" i="3"/>
  <c r="P610" i="3"/>
  <c r="P614" i="3"/>
  <c r="P618" i="3"/>
  <c r="P622" i="3"/>
  <c r="P626" i="3"/>
  <c r="P630" i="3"/>
  <c r="P634" i="3"/>
  <c r="P638" i="3"/>
  <c r="P642" i="3"/>
  <c r="P646" i="3"/>
  <c r="P650" i="3"/>
  <c r="P654" i="3"/>
  <c r="P658" i="3"/>
  <c r="P662" i="3"/>
  <c r="P666" i="3"/>
  <c r="P670" i="3"/>
  <c r="P674" i="3"/>
  <c r="P678" i="3"/>
  <c r="P682" i="3"/>
  <c r="P686" i="3"/>
  <c r="P690" i="3"/>
  <c r="P694" i="3"/>
  <c r="P698" i="3"/>
  <c r="P702" i="3"/>
  <c r="P706" i="3"/>
  <c r="P710" i="3"/>
  <c r="P714" i="3"/>
  <c r="P718" i="3"/>
  <c r="P722" i="3"/>
  <c r="P726" i="3"/>
  <c r="P730" i="3"/>
  <c r="P734" i="3"/>
  <c r="P738" i="3"/>
  <c r="P742" i="3"/>
  <c r="P746" i="3"/>
  <c r="P750" i="3"/>
  <c r="P754" i="3"/>
  <c r="P758" i="3"/>
  <c r="P762" i="3"/>
  <c r="P766" i="3"/>
  <c r="P770" i="3"/>
  <c r="P774" i="3"/>
  <c r="P778" i="3"/>
  <c r="P782" i="3"/>
  <c r="P786" i="3"/>
  <c r="P790" i="3"/>
  <c r="P794" i="3"/>
  <c r="P798" i="3"/>
  <c r="P802" i="3"/>
  <c r="P806" i="3"/>
  <c r="P810" i="3"/>
  <c r="P814" i="3"/>
  <c r="P818" i="3"/>
  <c r="P822" i="3"/>
  <c r="P826" i="3"/>
  <c r="P830" i="3"/>
  <c r="P834" i="3"/>
  <c r="P838" i="3"/>
  <c r="P842" i="3"/>
  <c r="P846" i="3"/>
  <c r="P850" i="3"/>
  <c r="P854" i="3"/>
  <c r="P858" i="3"/>
  <c r="P862" i="3"/>
  <c r="P866" i="3"/>
  <c r="P870" i="3"/>
  <c r="P874" i="3"/>
  <c r="P878" i="3"/>
  <c r="P882" i="3"/>
  <c r="P886" i="3"/>
  <c r="P890" i="3"/>
  <c r="P894" i="3"/>
  <c r="P898" i="3"/>
  <c r="P902" i="3"/>
  <c r="P906" i="3"/>
  <c r="P910" i="3"/>
  <c r="P914" i="3"/>
  <c r="P918" i="3"/>
  <c r="P922" i="3"/>
  <c r="P926" i="3"/>
  <c r="P930" i="3"/>
  <c r="P934" i="3"/>
  <c r="P938" i="3"/>
  <c r="P942" i="3"/>
  <c r="P946" i="3"/>
  <c r="P950" i="3"/>
  <c r="P954" i="3"/>
  <c r="P958" i="3"/>
  <c r="P962" i="3"/>
  <c r="P966" i="3"/>
  <c r="P970" i="3"/>
  <c r="P974" i="3"/>
  <c r="P978" i="3"/>
  <c r="P982" i="3"/>
  <c r="P986" i="3"/>
  <c r="P990" i="3"/>
  <c r="P994" i="3"/>
  <c r="P998" i="3"/>
  <c r="P1002" i="3"/>
  <c r="P1006" i="3"/>
  <c r="P1010" i="3"/>
  <c r="P1014" i="3"/>
  <c r="P1018" i="3"/>
  <c r="P1022" i="3"/>
  <c r="P1026" i="3"/>
  <c r="P1030" i="3"/>
  <c r="P1034" i="3"/>
  <c r="P1038" i="3"/>
  <c r="P1042" i="3"/>
  <c r="P1046" i="3"/>
  <c r="P1050" i="3"/>
  <c r="P1054" i="3"/>
  <c r="P1058" i="3"/>
  <c r="P1062" i="3"/>
  <c r="P1066" i="3"/>
  <c r="P1070" i="3"/>
  <c r="P1074" i="3"/>
  <c r="P1078" i="3"/>
  <c r="P1082" i="3"/>
  <c r="P1086" i="3"/>
  <c r="P1090" i="3"/>
  <c r="P1094" i="3"/>
  <c r="P1098" i="3"/>
  <c r="P1102" i="3"/>
  <c r="P1106" i="3"/>
  <c r="P1110" i="3"/>
  <c r="P1114" i="3"/>
  <c r="P1118" i="3"/>
  <c r="P1122" i="3"/>
  <c r="P1126" i="3"/>
  <c r="P1130" i="3"/>
  <c r="P1134" i="3"/>
  <c r="P1138" i="3"/>
  <c r="P1142" i="3"/>
  <c r="P1146" i="3"/>
  <c r="P1150" i="3"/>
  <c r="P1154" i="3"/>
  <c r="P1158" i="3"/>
  <c r="P1162" i="3"/>
  <c r="P1166" i="3"/>
  <c r="P1170" i="3"/>
  <c r="P1174" i="3"/>
  <c r="P8" i="3"/>
  <c r="P16" i="3"/>
  <c r="P24" i="3"/>
  <c r="P32" i="3"/>
  <c r="P40" i="3"/>
  <c r="P48" i="3"/>
  <c r="P56" i="3"/>
  <c r="P64" i="3"/>
  <c r="P72" i="3"/>
  <c r="P80" i="3"/>
  <c r="P88" i="3"/>
  <c r="P96" i="3"/>
  <c r="P104" i="3"/>
  <c r="P112" i="3"/>
  <c r="P120" i="3"/>
  <c r="P128" i="3"/>
  <c r="P136" i="3"/>
  <c r="P144" i="3"/>
  <c r="P152" i="3"/>
  <c r="P160" i="3"/>
  <c r="P168" i="3"/>
  <c r="P176" i="3"/>
  <c r="P184" i="3"/>
  <c r="P192" i="3"/>
  <c r="P200" i="3"/>
  <c r="P208" i="3"/>
  <c r="P216" i="3"/>
  <c r="P224" i="3"/>
  <c r="P232" i="3"/>
  <c r="P240" i="3"/>
  <c r="P248" i="3"/>
  <c r="P256" i="3"/>
  <c r="P264" i="3"/>
  <c r="P272" i="3"/>
  <c r="P280" i="3"/>
  <c r="P288" i="3"/>
  <c r="P297" i="3"/>
  <c r="P305" i="3"/>
  <c r="P313" i="3"/>
  <c r="P321" i="3"/>
  <c r="P329" i="3"/>
  <c r="P337" i="3"/>
  <c r="P345" i="3"/>
  <c r="P353" i="3"/>
  <c r="P361" i="3"/>
  <c r="P369" i="3"/>
  <c r="P377" i="3"/>
  <c r="P385" i="3"/>
  <c r="P393" i="3"/>
  <c r="P401" i="3"/>
  <c r="P409" i="3"/>
  <c r="P417" i="3"/>
  <c r="P424" i="3"/>
  <c r="P432" i="3"/>
  <c r="P440" i="3"/>
  <c r="P448" i="3"/>
  <c r="P456" i="3"/>
  <c r="P464" i="3"/>
  <c r="P472" i="3"/>
  <c r="P480" i="3"/>
  <c r="P488" i="3"/>
  <c r="P496" i="3"/>
  <c r="P504" i="3"/>
  <c r="P512" i="3"/>
  <c r="P520" i="3"/>
  <c r="P528" i="3"/>
  <c r="P536" i="3"/>
  <c r="P544" i="3"/>
  <c r="P552" i="3"/>
  <c r="P560" i="3"/>
  <c r="P568" i="3"/>
  <c r="P576" i="3"/>
  <c r="P584" i="3"/>
  <c r="P592" i="3"/>
  <c r="P607" i="3"/>
  <c r="P615" i="3"/>
  <c r="P623" i="3"/>
  <c r="P631" i="3"/>
  <c r="P639" i="3"/>
  <c r="P647" i="3"/>
  <c r="P655" i="3"/>
  <c r="P663" i="3"/>
  <c r="P671" i="3"/>
  <c r="P679" i="3"/>
  <c r="P687" i="3"/>
  <c r="P695" i="3"/>
  <c r="P703" i="3"/>
  <c r="P711" i="3"/>
  <c r="P719" i="3"/>
  <c r="P727" i="3"/>
  <c r="P735" i="3"/>
  <c r="P743" i="3"/>
  <c r="P751" i="3"/>
  <c r="P759" i="3"/>
  <c r="P767" i="3"/>
  <c r="P775" i="3"/>
  <c r="P783" i="3"/>
  <c r="P791" i="3"/>
  <c r="P799" i="3"/>
  <c r="P807" i="3"/>
  <c r="P815" i="3"/>
  <c r="P823" i="3"/>
  <c r="P831" i="3"/>
  <c r="P839" i="3"/>
  <c r="P847" i="3"/>
  <c r="P855" i="3"/>
  <c r="P863" i="3"/>
  <c r="P871" i="3"/>
  <c r="P879" i="3"/>
  <c r="P887" i="3"/>
  <c r="P895" i="3"/>
  <c r="P903" i="3"/>
  <c r="P911" i="3"/>
  <c r="P919" i="3"/>
  <c r="P927" i="3"/>
  <c r="P935" i="3"/>
  <c r="P943" i="3"/>
  <c r="P951" i="3"/>
  <c r="P959" i="3"/>
  <c r="P967" i="3"/>
  <c r="P975" i="3"/>
  <c r="P983" i="3"/>
  <c r="P991" i="3"/>
  <c r="P999" i="3"/>
  <c r="P1007" i="3"/>
  <c r="P1015" i="3"/>
  <c r="P1023" i="3"/>
  <c r="P1031" i="3"/>
  <c r="P1039" i="3"/>
  <c r="P1047" i="3"/>
  <c r="P1055" i="3"/>
  <c r="P1063" i="3"/>
  <c r="P1071" i="3"/>
  <c r="P1079" i="3"/>
  <c r="P1087" i="3"/>
  <c r="P1095" i="3"/>
  <c r="P1103" i="3"/>
  <c r="P1111" i="3"/>
  <c r="P1119" i="3"/>
  <c r="P1127" i="3"/>
  <c r="P1135" i="3"/>
  <c r="P1143" i="3"/>
  <c r="P1151" i="3"/>
  <c r="P1159" i="3"/>
  <c r="P1167" i="3"/>
  <c r="P1175" i="3"/>
  <c r="P9" i="3"/>
  <c r="P17" i="3"/>
  <c r="P25" i="3"/>
  <c r="P33" i="3"/>
  <c r="P41" i="3"/>
  <c r="P49" i="3"/>
  <c r="P57" i="3"/>
  <c r="P65" i="3"/>
  <c r="P73" i="3"/>
  <c r="P81" i="3"/>
  <c r="P89" i="3"/>
  <c r="P97" i="3"/>
  <c r="P105" i="3"/>
  <c r="P113" i="3"/>
  <c r="P121" i="3"/>
  <c r="P129" i="3"/>
  <c r="P137" i="3"/>
  <c r="P145" i="3"/>
  <c r="P153" i="3"/>
  <c r="P161" i="3"/>
  <c r="P169" i="3"/>
  <c r="P177" i="3"/>
  <c r="P185" i="3"/>
  <c r="P193" i="3"/>
  <c r="P201" i="3"/>
  <c r="P209" i="3"/>
  <c r="P217" i="3"/>
  <c r="P225" i="3"/>
  <c r="P233" i="3"/>
  <c r="P241" i="3"/>
  <c r="P249" i="3"/>
  <c r="P257" i="3"/>
  <c r="P265" i="3"/>
  <c r="P273" i="3"/>
  <c r="P281" i="3"/>
  <c r="P289" i="3"/>
  <c r="P298" i="3"/>
  <c r="P306" i="3"/>
  <c r="P314" i="3"/>
  <c r="P322" i="3"/>
  <c r="P330" i="3"/>
  <c r="P338" i="3"/>
  <c r="P346" i="3"/>
  <c r="P354" i="3"/>
  <c r="P362" i="3"/>
  <c r="P370" i="3"/>
  <c r="P378" i="3"/>
  <c r="P386" i="3"/>
  <c r="P394" i="3"/>
  <c r="P402" i="3"/>
  <c r="P410" i="3"/>
  <c r="P418" i="3"/>
  <c r="P425" i="3"/>
  <c r="P433" i="3"/>
  <c r="P441" i="3"/>
  <c r="P449" i="3"/>
  <c r="P457" i="3"/>
  <c r="P465" i="3"/>
  <c r="P473" i="3"/>
  <c r="P481" i="3"/>
  <c r="P489" i="3"/>
  <c r="P497" i="3"/>
  <c r="P505" i="3"/>
  <c r="P513" i="3"/>
  <c r="P521" i="3"/>
  <c r="P529" i="3"/>
  <c r="P537" i="3"/>
  <c r="P545" i="3"/>
  <c r="P553" i="3"/>
  <c r="P561" i="3"/>
  <c r="P569" i="3"/>
  <c r="P577" i="3"/>
  <c r="P585" i="3"/>
  <c r="P593" i="3"/>
  <c r="P600" i="3"/>
  <c r="P608" i="3"/>
  <c r="P616" i="3"/>
  <c r="P624" i="3"/>
  <c r="P632" i="3"/>
  <c r="P640" i="3"/>
  <c r="P648" i="3"/>
  <c r="P656" i="3"/>
  <c r="P664" i="3"/>
  <c r="P672" i="3"/>
  <c r="P680" i="3"/>
  <c r="P688" i="3"/>
  <c r="P696" i="3"/>
  <c r="P704" i="3"/>
  <c r="P712" i="3"/>
  <c r="P720" i="3"/>
  <c r="P728" i="3"/>
  <c r="P736" i="3"/>
  <c r="P744" i="3"/>
  <c r="P752" i="3"/>
  <c r="P760" i="3"/>
  <c r="P768" i="3"/>
  <c r="P776" i="3"/>
  <c r="P784" i="3"/>
  <c r="P792" i="3"/>
  <c r="P800" i="3"/>
  <c r="P808" i="3"/>
  <c r="P816" i="3"/>
  <c r="P824" i="3"/>
  <c r="P832" i="3"/>
  <c r="P840" i="3"/>
  <c r="P848" i="3"/>
  <c r="P856" i="3"/>
  <c r="P864" i="3"/>
  <c r="P872" i="3"/>
  <c r="P880" i="3"/>
  <c r="P888" i="3"/>
  <c r="P896" i="3"/>
  <c r="P904" i="3"/>
  <c r="P912" i="3"/>
  <c r="P920" i="3"/>
  <c r="P928" i="3"/>
  <c r="P936" i="3"/>
  <c r="P944" i="3"/>
  <c r="P952" i="3"/>
  <c r="P960" i="3"/>
  <c r="P968" i="3"/>
  <c r="P976" i="3"/>
  <c r="P984" i="3"/>
  <c r="P992" i="3"/>
  <c r="P1000" i="3"/>
  <c r="P1008" i="3"/>
  <c r="P1016" i="3"/>
  <c r="P1024" i="3"/>
  <c r="P1032" i="3"/>
  <c r="P1040" i="3"/>
  <c r="P1048" i="3"/>
  <c r="P1056" i="3"/>
  <c r="P1064" i="3"/>
  <c r="P1072" i="3"/>
  <c r="P1080" i="3"/>
  <c r="P1088" i="3"/>
  <c r="P1096" i="3"/>
  <c r="P1104" i="3"/>
  <c r="P1112" i="3"/>
  <c r="P1120" i="3"/>
  <c r="P1128" i="3"/>
  <c r="P1136" i="3"/>
  <c r="P1144" i="3"/>
  <c r="P1152" i="3"/>
  <c r="P1160" i="3"/>
  <c r="P1168" i="3"/>
  <c r="P1176" i="3"/>
  <c r="P12" i="3"/>
  <c r="P28" i="3"/>
  <c r="P44" i="3"/>
  <c r="P60" i="3"/>
  <c r="P76" i="3"/>
  <c r="P92" i="3"/>
  <c r="P108" i="3"/>
  <c r="P124" i="3"/>
  <c r="P140" i="3"/>
  <c r="P156" i="3"/>
  <c r="P172" i="3"/>
  <c r="P188" i="3"/>
  <c r="P204" i="3"/>
  <c r="P220" i="3"/>
  <c r="P236" i="3"/>
  <c r="P252" i="3"/>
  <c r="P268" i="3"/>
  <c r="P284" i="3"/>
  <c r="P301" i="3"/>
  <c r="P317" i="3"/>
  <c r="P333" i="3"/>
  <c r="P349" i="3"/>
  <c r="P365" i="3"/>
  <c r="P381" i="3"/>
  <c r="P397" i="3"/>
  <c r="P413" i="3"/>
  <c r="P428" i="3"/>
  <c r="P444" i="3"/>
  <c r="P460" i="3"/>
  <c r="P476" i="3"/>
  <c r="P492" i="3"/>
  <c r="P508" i="3"/>
  <c r="P524" i="3"/>
  <c r="P540" i="3"/>
  <c r="P556" i="3"/>
  <c r="P572" i="3"/>
  <c r="P588" i="3"/>
  <c r="P603" i="3"/>
  <c r="P619" i="3"/>
  <c r="P635" i="3"/>
  <c r="P651" i="3"/>
  <c r="P667" i="3"/>
  <c r="P683" i="3"/>
  <c r="P699" i="3"/>
  <c r="P715" i="3"/>
  <c r="P731" i="3"/>
  <c r="P747" i="3"/>
  <c r="P763" i="3"/>
  <c r="P779" i="3"/>
  <c r="P795" i="3"/>
  <c r="P811" i="3"/>
  <c r="P827" i="3"/>
  <c r="P843" i="3"/>
  <c r="P859" i="3"/>
  <c r="P875" i="3"/>
  <c r="P891" i="3"/>
  <c r="P907" i="3"/>
  <c r="P923" i="3"/>
  <c r="P939" i="3"/>
  <c r="P955" i="3"/>
  <c r="P971" i="3"/>
  <c r="P987" i="3"/>
  <c r="P1003" i="3"/>
  <c r="P1019" i="3"/>
  <c r="P1035" i="3"/>
  <c r="P1051" i="3"/>
  <c r="P1067" i="3"/>
  <c r="P1083" i="3"/>
  <c r="P1099" i="3"/>
  <c r="P1115" i="3"/>
  <c r="P1131" i="3"/>
  <c r="P1147" i="3"/>
  <c r="P1163" i="3"/>
  <c r="P13" i="3"/>
  <c r="P29" i="3"/>
  <c r="P45" i="3"/>
  <c r="P61" i="3"/>
  <c r="P77" i="3"/>
  <c r="P93" i="3"/>
  <c r="P109" i="3"/>
  <c r="P125" i="3"/>
  <c r="P141" i="3"/>
  <c r="P157" i="3"/>
  <c r="P4" i="3"/>
  <c r="P36" i="3"/>
  <c r="P68" i="3"/>
  <c r="P100" i="3"/>
  <c r="P132" i="3"/>
  <c r="P164" i="3"/>
  <c r="P181" i="3"/>
  <c r="P205" i="3"/>
  <c r="P228" i="3"/>
  <c r="P245" i="3"/>
  <c r="P269" i="3"/>
  <c r="P292" i="3"/>
  <c r="P310" i="3"/>
  <c r="P334" i="3"/>
  <c r="P357" i="3"/>
  <c r="P374" i="3"/>
  <c r="P398" i="3"/>
  <c r="P420" i="3"/>
  <c r="P437" i="3"/>
  <c r="P461" i="3"/>
  <c r="P484" i="3"/>
  <c r="P501" i="3"/>
  <c r="P525" i="3"/>
  <c r="P548" i="3"/>
  <c r="P565" i="3"/>
  <c r="P589" i="3"/>
  <c r="P611" i="3"/>
  <c r="P628" i="3"/>
  <c r="P652" i="3"/>
  <c r="P675" i="3"/>
  <c r="P692" i="3"/>
  <c r="P716" i="3"/>
  <c r="P739" i="3"/>
  <c r="P756" i="3"/>
  <c r="P780" i="3"/>
  <c r="P803" i="3"/>
  <c r="P820" i="3"/>
  <c r="P844" i="3"/>
  <c r="P867" i="3"/>
  <c r="P884" i="3"/>
  <c r="P908" i="3"/>
  <c r="P931" i="3"/>
  <c r="P948" i="3"/>
  <c r="P972" i="3"/>
  <c r="P995" i="3"/>
  <c r="P1012" i="3"/>
  <c r="P1036" i="3"/>
  <c r="P1059" i="3"/>
  <c r="P1076" i="3"/>
  <c r="P1100" i="3"/>
  <c r="P1123" i="3"/>
  <c r="P1140" i="3"/>
  <c r="P1164" i="3"/>
  <c r="P5" i="3"/>
  <c r="P37" i="3"/>
  <c r="P69" i="3"/>
  <c r="P101" i="3"/>
  <c r="P133" i="3"/>
  <c r="P165" i="3"/>
  <c r="P189" i="3"/>
  <c r="P212" i="3"/>
  <c r="P229" i="3"/>
  <c r="P253" i="3"/>
  <c r="P276" i="3"/>
  <c r="P294" i="3"/>
  <c r="P318" i="3"/>
  <c r="P341" i="3"/>
  <c r="P358" i="3"/>
  <c r="P382" i="3"/>
  <c r="P405" i="3"/>
  <c r="P421" i="3"/>
  <c r="P445" i="3"/>
  <c r="P468" i="3"/>
  <c r="P485" i="3"/>
  <c r="P509" i="3"/>
  <c r="P532" i="3"/>
  <c r="P549" i="3"/>
  <c r="P573" i="3"/>
  <c r="P596" i="3"/>
  <c r="P612" i="3"/>
  <c r="P636" i="3"/>
  <c r="P659" i="3"/>
  <c r="P676" i="3"/>
  <c r="P700" i="3"/>
  <c r="P723" i="3"/>
  <c r="P740" i="3"/>
  <c r="P764" i="3"/>
  <c r="P787" i="3"/>
  <c r="P804" i="3"/>
  <c r="P828" i="3"/>
  <c r="P851" i="3"/>
  <c r="P868" i="3"/>
  <c r="P892" i="3"/>
  <c r="P915" i="3"/>
  <c r="P932" i="3"/>
  <c r="P956" i="3"/>
  <c r="P979" i="3"/>
  <c r="P996" i="3"/>
  <c r="P1020" i="3"/>
  <c r="P1043" i="3"/>
  <c r="P1060" i="3"/>
  <c r="P1084" i="3"/>
  <c r="P1107" i="3"/>
  <c r="P1124" i="3"/>
  <c r="P1148" i="3"/>
  <c r="P1171" i="3"/>
  <c r="P20" i="3"/>
  <c r="P52" i="3"/>
  <c r="P84" i="3"/>
  <c r="P116" i="3"/>
  <c r="P148" i="3"/>
  <c r="P173" i="3"/>
  <c r="P196" i="3"/>
  <c r="P213" i="3"/>
  <c r="P237" i="3"/>
  <c r="P260" i="3"/>
  <c r="P277" i="3"/>
  <c r="P302" i="3"/>
  <c r="P325" i="3"/>
  <c r="P342" i="3"/>
  <c r="P366" i="3"/>
  <c r="P389" i="3"/>
  <c r="P406" i="3"/>
  <c r="P429" i="3"/>
  <c r="P452" i="3"/>
  <c r="P469" i="3"/>
  <c r="P493" i="3"/>
  <c r="P516" i="3"/>
  <c r="P533" i="3"/>
  <c r="P557" i="3"/>
  <c r="P580" i="3"/>
  <c r="P597" i="3"/>
  <c r="P620" i="3"/>
  <c r="P643" i="3"/>
  <c r="P660" i="3"/>
  <c r="P684" i="3"/>
  <c r="P707" i="3"/>
  <c r="P724" i="3"/>
  <c r="P748" i="3"/>
  <c r="P771" i="3"/>
  <c r="P788" i="3"/>
  <c r="P812" i="3"/>
  <c r="P835" i="3"/>
  <c r="P852" i="3"/>
  <c r="P876" i="3"/>
  <c r="P899" i="3"/>
  <c r="P916" i="3"/>
  <c r="P940" i="3"/>
  <c r="P963" i="3"/>
  <c r="P980" i="3"/>
  <c r="P1004" i="3"/>
  <c r="P1027" i="3"/>
  <c r="P1044" i="3"/>
  <c r="P1068" i="3"/>
  <c r="P1091" i="3"/>
  <c r="P1108" i="3"/>
  <c r="P1132" i="3"/>
  <c r="P1155" i="3"/>
  <c r="P1172" i="3"/>
  <c r="P21" i="3"/>
  <c r="P149" i="3"/>
  <c r="P244" i="3"/>
  <c r="P326" i="3"/>
  <c r="P414" i="3"/>
  <c r="P500" i="3"/>
  <c r="P581" i="3"/>
  <c r="P668" i="3"/>
  <c r="P755" i="3"/>
  <c r="P836" i="3"/>
  <c r="P924" i="3"/>
  <c r="P1011" i="3"/>
  <c r="P1092" i="3"/>
  <c r="P53" i="3"/>
  <c r="P180" i="3"/>
  <c r="P261" i="3"/>
  <c r="P350" i="3"/>
  <c r="P436" i="3"/>
  <c r="P517" i="3"/>
  <c r="P604" i="3"/>
  <c r="P691" i="3"/>
  <c r="P772" i="3"/>
  <c r="P860" i="3"/>
  <c r="P947" i="3"/>
  <c r="P1028" i="3"/>
  <c r="P1116" i="3"/>
  <c r="P85" i="3"/>
  <c r="P197" i="3"/>
  <c r="P285" i="3"/>
  <c r="P373" i="3"/>
  <c r="P453" i="3"/>
  <c r="P541" i="3"/>
  <c r="P627" i="3"/>
  <c r="P708" i="3"/>
  <c r="P796" i="3"/>
  <c r="P883" i="3"/>
  <c r="P964" i="3"/>
  <c r="P1052" i="3"/>
  <c r="P1139" i="3"/>
  <c r="P390" i="3"/>
  <c r="P732" i="3"/>
  <c r="P1075" i="3"/>
  <c r="P117" i="3"/>
  <c r="P477" i="3"/>
  <c r="P819" i="3"/>
  <c r="P1156" i="3"/>
  <c r="P221" i="3"/>
  <c r="P564" i="3"/>
  <c r="P900" i="3"/>
  <c r="P309" i="3"/>
  <c r="P644" i="3"/>
  <c r="P988" i="3"/>
  <c r="J5" i="3"/>
  <c r="J9" i="3"/>
  <c r="J13" i="3"/>
  <c r="J17" i="3"/>
  <c r="J21" i="3"/>
  <c r="J25" i="3"/>
  <c r="J29" i="3"/>
  <c r="J33" i="3"/>
  <c r="J37" i="3"/>
  <c r="J41" i="3"/>
  <c r="J45" i="3"/>
  <c r="J49" i="3"/>
  <c r="J53" i="3"/>
  <c r="J57" i="3"/>
  <c r="J61" i="3"/>
  <c r="J65" i="3"/>
  <c r="J69" i="3"/>
  <c r="J73" i="3"/>
  <c r="J77" i="3"/>
  <c r="J81" i="3"/>
  <c r="J85" i="3"/>
  <c r="J89" i="3"/>
  <c r="J93" i="3"/>
  <c r="J97" i="3"/>
  <c r="J101" i="3"/>
  <c r="J105" i="3"/>
  <c r="J109" i="3"/>
  <c r="J113" i="3"/>
  <c r="J117" i="3"/>
  <c r="J121" i="3"/>
  <c r="J125" i="3"/>
  <c r="J129" i="3"/>
  <c r="J133" i="3"/>
  <c r="J137" i="3"/>
  <c r="J141" i="3"/>
  <c r="J145" i="3"/>
  <c r="J149" i="3"/>
  <c r="J153" i="3"/>
  <c r="J157" i="3"/>
  <c r="J161" i="3"/>
  <c r="J165" i="3"/>
  <c r="J169" i="3"/>
  <c r="J173" i="3"/>
  <c r="J177" i="3"/>
  <c r="J181" i="3"/>
  <c r="J185" i="3"/>
  <c r="J189" i="3"/>
  <c r="J193" i="3"/>
  <c r="J197" i="3"/>
  <c r="J201" i="3"/>
  <c r="J205" i="3"/>
  <c r="J209" i="3"/>
  <c r="J213" i="3"/>
  <c r="J217" i="3"/>
  <c r="J221" i="3"/>
  <c r="J225" i="3"/>
  <c r="J229" i="3"/>
  <c r="J233" i="3"/>
  <c r="J237" i="3"/>
  <c r="J241" i="3"/>
  <c r="J245" i="3"/>
  <c r="J249" i="3"/>
  <c r="J253" i="3"/>
  <c r="J257" i="3"/>
  <c r="J261" i="3"/>
  <c r="J265" i="3"/>
  <c r="J269" i="3"/>
  <c r="J273" i="3"/>
  <c r="J277" i="3"/>
  <c r="J281" i="3"/>
  <c r="J285" i="3"/>
  <c r="J289" i="3"/>
  <c r="J294" i="3"/>
  <c r="J298" i="3"/>
  <c r="J302" i="3"/>
  <c r="J306" i="3"/>
  <c r="J310" i="3"/>
  <c r="J314" i="3"/>
  <c r="J318" i="3"/>
  <c r="J322" i="3"/>
  <c r="J326" i="3"/>
  <c r="J330" i="3"/>
  <c r="J334" i="3"/>
  <c r="J338" i="3"/>
  <c r="J342" i="3"/>
  <c r="J346" i="3"/>
  <c r="J350" i="3"/>
  <c r="J354" i="3"/>
  <c r="J358" i="3"/>
  <c r="J362" i="3"/>
  <c r="J366" i="3"/>
  <c r="J370" i="3"/>
  <c r="J374" i="3"/>
  <c r="J378" i="3"/>
  <c r="J382" i="3"/>
  <c r="J386" i="3"/>
  <c r="J390" i="3"/>
  <c r="J394" i="3"/>
  <c r="J398" i="3"/>
  <c r="J402" i="3"/>
  <c r="J406" i="3"/>
  <c r="J410" i="3"/>
  <c r="J414" i="3"/>
  <c r="J418" i="3"/>
  <c r="J421" i="3"/>
  <c r="J425" i="3"/>
  <c r="J429" i="3"/>
  <c r="J433" i="3"/>
  <c r="J437" i="3"/>
  <c r="J441" i="3"/>
  <c r="J445" i="3"/>
  <c r="J449" i="3"/>
  <c r="J453" i="3"/>
  <c r="J457" i="3"/>
  <c r="J461" i="3"/>
  <c r="J465" i="3"/>
  <c r="J469" i="3"/>
  <c r="J473" i="3"/>
  <c r="J477" i="3"/>
  <c r="J481" i="3"/>
  <c r="J485" i="3"/>
  <c r="J489" i="3"/>
  <c r="J493" i="3"/>
  <c r="J497" i="3"/>
  <c r="J501" i="3"/>
  <c r="J505" i="3"/>
  <c r="J509" i="3"/>
  <c r="J513" i="3"/>
  <c r="J517" i="3"/>
  <c r="J521" i="3"/>
  <c r="J525" i="3"/>
  <c r="J529" i="3"/>
  <c r="J533" i="3"/>
  <c r="J537" i="3"/>
  <c r="J541" i="3"/>
  <c r="J545" i="3"/>
  <c r="J549" i="3"/>
  <c r="J553" i="3"/>
  <c r="J557" i="3"/>
  <c r="J561" i="3"/>
  <c r="J565" i="3"/>
  <c r="J569" i="3"/>
  <c r="J573" i="3"/>
  <c r="J577" i="3"/>
  <c r="J581" i="3"/>
  <c r="J585" i="3"/>
  <c r="J589" i="3"/>
  <c r="J593" i="3"/>
  <c r="J597" i="3"/>
  <c r="J600" i="3"/>
  <c r="J604" i="3"/>
  <c r="J608" i="3"/>
  <c r="J612" i="3"/>
  <c r="J616" i="3"/>
  <c r="J620" i="3"/>
  <c r="J624" i="3"/>
  <c r="J628" i="3"/>
  <c r="J632" i="3"/>
  <c r="J636" i="3"/>
  <c r="J640" i="3"/>
  <c r="J644" i="3"/>
  <c r="J648" i="3"/>
  <c r="J652" i="3"/>
  <c r="J656" i="3"/>
  <c r="J660" i="3"/>
  <c r="J664" i="3"/>
  <c r="J668" i="3"/>
  <c r="J672" i="3"/>
  <c r="J676" i="3"/>
  <c r="J680" i="3"/>
  <c r="J684" i="3"/>
  <c r="J688" i="3"/>
  <c r="J692" i="3"/>
  <c r="J696" i="3"/>
  <c r="J700" i="3"/>
  <c r="J704" i="3"/>
  <c r="J708" i="3"/>
  <c r="J712" i="3"/>
  <c r="J716" i="3"/>
  <c r="J720" i="3"/>
  <c r="J724" i="3"/>
  <c r="J728" i="3"/>
  <c r="J732" i="3"/>
  <c r="J736" i="3"/>
  <c r="J740" i="3"/>
  <c r="J744" i="3"/>
  <c r="J748" i="3"/>
  <c r="J752" i="3"/>
  <c r="J756" i="3"/>
  <c r="J760" i="3"/>
  <c r="J764" i="3"/>
  <c r="J768" i="3"/>
  <c r="J772" i="3"/>
  <c r="J776" i="3"/>
  <c r="J780" i="3"/>
  <c r="J784" i="3"/>
  <c r="J788" i="3"/>
  <c r="J792" i="3"/>
  <c r="J796" i="3"/>
  <c r="J800" i="3"/>
  <c r="J804" i="3"/>
  <c r="J808" i="3"/>
  <c r="J812" i="3"/>
  <c r="J816" i="3"/>
  <c r="J820" i="3"/>
  <c r="J824" i="3"/>
  <c r="J828" i="3"/>
  <c r="J832" i="3"/>
  <c r="J836" i="3"/>
  <c r="J840" i="3"/>
  <c r="J844" i="3"/>
  <c r="J848" i="3"/>
  <c r="J852" i="3"/>
  <c r="J856" i="3"/>
  <c r="J860" i="3"/>
  <c r="J864" i="3"/>
  <c r="J868" i="3"/>
  <c r="J872" i="3"/>
  <c r="J876" i="3"/>
  <c r="J880" i="3"/>
  <c r="J884" i="3"/>
  <c r="J888" i="3"/>
  <c r="J892" i="3"/>
  <c r="J896" i="3"/>
  <c r="J900" i="3"/>
  <c r="J904" i="3"/>
  <c r="J908" i="3"/>
  <c r="J912" i="3"/>
  <c r="J916" i="3"/>
  <c r="J920" i="3"/>
  <c r="J924" i="3"/>
  <c r="J928" i="3"/>
  <c r="J932" i="3"/>
  <c r="J936" i="3"/>
  <c r="J940" i="3"/>
  <c r="J944" i="3"/>
  <c r="J948" i="3"/>
  <c r="J952" i="3"/>
  <c r="J956" i="3"/>
  <c r="J960" i="3"/>
  <c r="J964" i="3"/>
  <c r="J968" i="3"/>
  <c r="J972" i="3"/>
  <c r="J976" i="3"/>
  <c r="J980" i="3"/>
  <c r="J984" i="3"/>
  <c r="J988" i="3"/>
  <c r="J992" i="3"/>
  <c r="J996" i="3"/>
  <c r="J1000" i="3"/>
  <c r="J1004" i="3"/>
  <c r="J1008" i="3"/>
  <c r="J1012" i="3"/>
  <c r="J1016" i="3"/>
  <c r="J1020" i="3"/>
  <c r="J1024" i="3"/>
  <c r="J1028" i="3"/>
  <c r="J1032" i="3"/>
  <c r="J1036" i="3"/>
  <c r="J1040" i="3"/>
  <c r="J1044" i="3"/>
  <c r="J1048" i="3"/>
  <c r="J1052" i="3"/>
  <c r="J1056" i="3"/>
  <c r="J1060" i="3"/>
  <c r="J1064" i="3"/>
  <c r="J1068" i="3"/>
  <c r="J1072" i="3"/>
  <c r="J1076" i="3"/>
  <c r="J1080" i="3"/>
  <c r="J1084" i="3"/>
  <c r="J1088" i="3"/>
  <c r="J1092" i="3"/>
  <c r="J1096" i="3"/>
  <c r="J1100" i="3"/>
  <c r="J1104" i="3"/>
  <c r="J1108" i="3"/>
  <c r="J1112" i="3"/>
  <c r="J1116" i="3"/>
  <c r="J1120" i="3"/>
  <c r="J1124" i="3"/>
  <c r="J1128" i="3"/>
  <c r="J1132" i="3"/>
  <c r="J1136" i="3"/>
  <c r="J1140" i="3"/>
  <c r="J1144" i="3"/>
  <c r="J1148" i="3"/>
  <c r="J1152" i="3"/>
  <c r="J1156" i="3"/>
  <c r="J1160" i="3"/>
  <c r="J1164" i="3"/>
  <c r="J1168" i="3"/>
  <c r="J1172" i="3"/>
  <c r="J1176" i="3"/>
  <c r="J4" i="3"/>
  <c r="J10" i="3"/>
  <c r="J15" i="3"/>
  <c r="J20" i="3"/>
  <c r="J26" i="3"/>
  <c r="J31" i="3"/>
  <c r="J36" i="3"/>
  <c r="J42" i="3"/>
  <c r="J47" i="3"/>
  <c r="J52" i="3"/>
  <c r="J58" i="3"/>
  <c r="J63" i="3"/>
  <c r="J68" i="3"/>
  <c r="J74" i="3"/>
  <c r="J79" i="3"/>
  <c r="J84" i="3"/>
  <c r="J90" i="3"/>
  <c r="J95" i="3"/>
  <c r="J100" i="3"/>
  <c r="J106" i="3"/>
  <c r="J111" i="3"/>
  <c r="J116" i="3"/>
  <c r="J122" i="3"/>
  <c r="J127" i="3"/>
  <c r="J132" i="3"/>
  <c r="J138" i="3"/>
  <c r="J143" i="3"/>
  <c r="J148" i="3"/>
  <c r="J154" i="3"/>
  <c r="J159" i="3"/>
  <c r="J164" i="3"/>
  <c r="J170" i="3"/>
  <c r="J175" i="3"/>
  <c r="J180" i="3"/>
  <c r="J186" i="3"/>
  <c r="J191" i="3"/>
  <c r="J196" i="3"/>
  <c r="J202" i="3"/>
  <c r="J207" i="3"/>
  <c r="J212" i="3"/>
  <c r="J218" i="3"/>
  <c r="J223" i="3"/>
  <c r="J228" i="3"/>
  <c r="J234" i="3"/>
  <c r="J239" i="3"/>
  <c r="J244" i="3"/>
  <c r="J250" i="3"/>
  <c r="J255" i="3"/>
  <c r="J260" i="3"/>
  <c r="J266" i="3"/>
  <c r="J271" i="3"/>
  <c r="J276" i="3"/>
  <c r="J282" i="3"/>
  <c r="J287" i="3"/>
  <c r="J292" i="3"/>
  <c r="J299" i="3"/>
  <c r="J304" i="3"/>
  <c r="J309" i="3"/>
  <c r="J315" i="3"/>
  <c r="J320" i="3"/>
  <c r="J325" i="3"/>
  <c r="J331" i="3"/>
  <c r="J336" i="3"/>
  <c r="J341" i="3"/>
  <c r="J347" i="3"/>
  <c r="J352" i="3"/>
  <c r="J357" i="3"/>
  <c r="J363" i="3"/>
  <c r="J368" i="3"/>
  <c r="J373" i="3"/>
  <c r="J379" i="3"/>
  <c r="J384" i="3"/>
  <c r="J389" i="3"/>
  <c r="J395" i="3"/>
  <c r="J400" i="3"/>
  <c r="J405" i="3"/>
  <c r="J411" i="3"/>
  <c r="J416" i="3"/>
  <c r="J420" i="3"/>
  <c r="J426" i="3"/>
  <c r="J431" i="3"/>
  <c r="J436" i="3"/>
  <c r="J442" i="3"/>
  <c r="J447" i="3"/>
  <c r="J452" i="3"/>
  <c r="J458" i="3"/>
  <c r="J463" i="3"/>
  <c r="J468" i="3"/>
  <c r="J474" i="3"/>
  <c r="J479" i="3"/>
  <c r="J484" i="3"/>
  <c r="J490" i="3"/>
  <c r="J495" i="3"/>
  <c r="J500" i="3"/>
  <c r="J506" i="3"/>
  <c r="J511" i="3"/>
  <c r="J516" i="3"/>
  <c r="J522" i="3"/>
  <c r="J527" i="3"/>
  <c r="J532" i="3"/>
  <c r="J538" i="3"/>
  <c r="J543" i="3"/>
  <c r="J548" i="3"/>
  <c r="J554" i="3"/>
  <c r="J559" i="3"/>
  <c r="J564" i="3"/>
  <c r="J570" i="3"/>
  <c r="J575" i="3"/>
  <c r="J580" i="3"/>
  <c r="J586" i="3"/>
  <c r="J591" i="3"/>
  <c r="J596" i="3"/>
  <c r="J601" i="3"/>
  <c r="J606" i="3"/>
  <c r="J611" i="3"/>
  <c r="J617" i="3"/>
  <c r="J622" i="3"/>
  <c r="J627" i="3"/>
  <c r="J633" i="3"/>
  <c r="J638" i="3"/>
  <c r="J643" i="3"/>
  <c r="J649" i="3"/>
  <c r="J654" i="3"/>
  <c r="J659" i="3"/>
  <c r="J665" i="3"/>
  <c r="J670" i="3"/>
  <c r="J675" i="3"/>
  <c r="J681" i="3"/>
  <c r="J686" i="3"/>
  <c r="J691" i="3"/>
  <c r="J697" i="3"/>
  <c r="J702" i="3"/>
  <c r="J707" i="3"/>
  <c r="J713" i="3"/>
  <c r="J718" i="3"/>
  <c r="J723" i="3"/>
  <c r="J729" i="3"/>
  <c r="J734" i="3"/>
  <c r="J739" i="3"/>
  <c r="J745" i="3"/>
  <c r="J750" i="3"/>
  <c r="J755" i="3"/>
  <c r="J761" i="3"/>
  <c r="J766" i="3"/>
  <c r="J771" i="3"/>
  <c r="J777" i="3"/>
  <c r="J782" i="3"/>
  <c r="J787" i="3"/>
  <c r="J793" i="3"/>
  <c r="J798" i="3"/>
  <c r="J803" i="3"/>
  <c r="J809" i="3"/>
  <c r="J814" i="3"/>
  <c r="J819" i="3"/>
  <c r="J825" i="3"/>
  <c r="J830" i="3"/>
  <c r="J835" i="3"/>
  <c r="J841" i="3"/>
  <c r="J846" i="3"/>
  <c r="J851" i="3"/>
  <c r="J857" i="3"/>
  <c r="J862" i="3"/>
  <c r="J867" i="3"/>
  <c r="J873" i="3"/>
  <c r="J878" i="3"/>
  <c r="J883" i="3"/>
  <c r="J889" i="3"/>
  <c r="J894" i="3"/>
  <c r="J899" i="3"/>
  <c r="J905" i="3"/>
  <c r="J910" i="3"/>
  <c r="J915" i="3"/>
  <c r="J921" i="3"/>
  <c r="J926" i="3"/>
  <c r="J931" i="3"/>
  <c r="J937" i="3"/>
  <c r="J942" i="3"/>
  <c r="J947" i="3"/>
  <c r="J953" i="3"/>
  <c r="J958" i="3"/>
  <c r="J963" i="3"/>
  <c r="J969" i="3"/>
  <c r="J974" i="3"/>
  <c r="J979" i="3"/>
  <c r="J985" i="3"/>
  <c r="J990" i="3"/>
  <c r="J995" i="3"/>
  <c r="J1001" i="3"/>
  <c r="J1006" i="3"/>
  <c r="J1011" i="3"/>
  <c r="J1017" i="3"/>
  <c r="J1022" i="3"/>
  <c r="J1027" i="3"/>
  <c r="J1033" i="3"/>
  <c r="J1038" i="3"/>
  <c r="J1043" i="3"/>
  <c r="J1049" i="3"/>
  <c r="J1054" i="3"/>
  <c r="J1059" i="3"/>
  <c r="J1065" i="3"/>
  <c r="J1070" i="3"/>
  <c r="J1075" i="3"/>
  <c r="J1081" i="3"/>
  <c r="J1086" i="3"/>
  <c r="J1091" i="3"/>
  <c r="J1097" i="3"/>
  <c r="J1102" i="3"/>
  <c r="J1107" i="3"/>
  <c r="J1113" i="3"/>
  <c r="J1118" i="3"/>
  <c r="J1123" i="3"/>
  <c r="J1129" i="3"/>
  <c r="J1134" i="3"/>
  <c r="J1139" i="3"/>
  <c r="J1145" i="3"/>
  <c r="J1150" i="3"/>
  <c r="J1155" i="3"/>
  <c r="J1161" i="3"/>
  <c r="J1166" i="3"/>
  <c r="J1171" i="3"/>
  <c r="J6" i="3"/>
  <c r="J11" i="3"/>
  <c r="J16" i="3"/>
  <c r="J22" i="3"/>
  <c r="J27" i="3"/>
  <c r="J32" i="3"/>
  <c r="J38" i="3"/>
  <c r="J43" i="3"/>
  <c r="J48" i="3"/>
  <c r="J54" i="3"/>
  <c r="J59" i="3"/>
  <c r="J64" i="3"/>
  <c r="J70" i="3"/>
  <c r="J75" i="3"/>
  <c r="J80" i="3"/>
  <c r="J86" i="3"/>
  <c r="J91" i="3"/>
  <c r="J96" i="3"/>
  <c r="J102" i="3"/>
  <c r="J107" i="3"/>
  <c r="J112" i="3"/>
  <c r="J118" i="3"/>
  <c r="J123" i="3"/>
  <c r="J128" i="3"/>
  <c r="J134" i="3"/>
  <c r="J139" i="3"/>
  <c r="J144" i="3"/>
  <c r="J150" i="3"/>
  <c r="J155" i="3"/>
  <c r="J160" i="3"/>
  <c r="J166" i="3"/>
  <c r="J171" i="3"/>
  <c r="J176" i="3"/>
  <c r="J182" i="3"/>
  <c r="J187" i="3"/>
  <c r="J192" i="3"/>
  <c r="J198" i="3"/>
  <c r="J203" i="3"/>
  <c r="J208" i="3"/>
  <c r="J214" i="3"/>
  <c r="J219" i="3"/>
  <c r="J224" i="3"/>
  <c r="J230" i="3"/>
  <c r="J235" i="3"/>
  <c r="J240" i="3"/>
  <c r="J246" i="3"/>
  <c r="J251" i="3"/>
  <c r="J256" i="3"/>
  <c r="J262" i="3"/>
  <c r="J267" i="3"/>
  <c r="J272" i="3"/>
  <c r="J278" i="3"/>
  <c r="J283" i="3"/>
  <c r="J288" i="3"/>
  <c r="J295" i="3"/>
  <c r="J300" i="3"/>
  <c r="J305" i="3"/>
  <c r="J311" i="3"/>
  <c r="J316" i="3"/>
  <c r="J321" i="3"/>
  <c r="J327" i="3"/>
  <c r="J332" i="3"/>
  <c r="J337" i="3"/>
  <c r="J343" i="3"/>
  <c r="J348" i="3"/>
  <c r="J353" i="3"/>
  <c r="J359" i="3"/>
  <c r="J364" i="3"/>
  <c r="J369" i="3"/>
  <c r="J375" i="3"/>
  <c r="J380" i="3"/>
  <c r="J385" i="3"/>
  <c r="J391" i="3"/>
  <c r="J396" i="3"/>
  <c r="J401" i="3"/>
  <c r="J407" i="3"/>
  <c r="J412" i="3"/>
  <c r="J417" i="3"/>
  <c r="J422" i="3"/>
  <c r="J427" i="3"/>
  <c r="J432" i="3"/>
  <c r="J438" i="3"/>
  <c r="J443" i="3"/>
  <c r="J448" i="3"/>
  <c r="J454" i="3"/>
  <c r="J459" i="3"/>
  <c r="J464" i="3"/>
  <c r="J470" i="3"/>
  <c r="J475" i="3"/>
  <c r="J480" i="3"/>
  <c r="J486" i="3"/>
  <c r="J491" i="3"/>
  <c r="J496" i="3"/>
  <c r="J502" i="3"/>
  <c r="J507" i="3"/>
  <c r="J512" i="3"/>
  <c r="J518" i="3"/>
  <c r="J523" i="3"/>
  <c r="J528" i="3"/>
  <c r="J534" i="3"/>
  <c r="J539" i="3"/>
  <c r="J544" i="3"/>
  <c r="J550" i="3"/>
  <c r="J555" i="3"/>
  <c r="J560" i="3"/>
  <c r="J566" i="3"/>
  <c r="J571" i="3"/>
  <c r="J576" i="3"/>
  <c r="J582" i="3"/>
  <c r="J587" i="3"/>
  <c r="J592" i="3"/>
  <c r="J598" i="3"/>
  <c r="J602" i="3"/>
  <c r="J607" i="3"/>
  <c r="J613" i="3"/>
  <c r="J618" i="3"/>
  <c r="J623" i="3"/>
  <c r="J629" i="3"/>
  <c r="J634" i="3"/>
  <c r="J639" i="3"/>
  <c r="J645" i="3"/>
  <c r="J650" i="3"/>
  <c r="J655" i="3"/>
  <c r="J661" i="3"/>
  <c r="J666" i="3"/>
  <c r="J671" i="3"/>
  <c r="J677" i="3"/>
  <c r="J682" i="3"/>
  <c r="J687" i="3"/>
  <c r="J693" i="3"/>
  <c r="J698" i="3"/>
  <c r="J703" i="3"/>
  <c r="J709" i="3"/>
  <c r="J714" i="3"/>
  <c r="J719" i="3"/>
  <c r="J725" i="3"/>
  <c r="J730" i="3"/>
  <c r="J735" i="3"/>
  <c r="J741" i="3"/>
  <c r="J746" i="3"/>
  <c r="J751" i="3"/>
  <c r="J757" i="3"/>
  <c r="J762" i="3"/>
  <c r="J767" i="3"/>
  <c r="J773" i="3"/>
  <c r="J778" i="3"/>
  <c r="J783" i="3"/>
  <c r="J789" i="3"/>
  <c r="J794" i="3"/>
  <c r="J799" i="3"/>
  <c r="J805" i="3"/>
  <c r="J810" i="3"/>
  <c r="J815" i="3"/>
  <c r="J821" i="3"/>
  <c r="J826" i="3"/>
  <c r="J831" i="3"/>
  <c r="J837" i="3"/>
  <c r="J842" i="3"/>
  <c r="J847" i="3"/>
  <c r="J853" i="3"/>
  <c r="J858" i="3"/>
  <c r="J863" i="3"/>
  <c r="J869" i="3"/>
  <c r="J874" i="3"/>
  <c r="J879" i="3"/>
  <c r="J885" i="3"/>
  <c r="J890" i="3"/>
  <c r="J895" i="3"/>
  <c r="J901" i="3"/>
  <c r="J906" i="3"/>
  <c r="J911" i="3"/>
  <c r="J917" i="3"/>
  <c r="J922" i="3"/>
  <c r="J927" i="3"/>
  <c r="J933" i="3"/>
  <c r="J938" i="3"/>
  <c r="J943" i="3"/>
  <c r="J949" i="3"/>
  <c r="J954" i="3"/>
  <c r="J959" i="3"/>
  <c r="J965" i="3"/>
  <c r="J970" i="3"/>
  <c r="J975" i="3"/>
  <c r="J981" i="3"/>
  <c r="J986" i="3"/>
  <c r="J991" i="3"/>
  <c r="J997" i="3"/>
  <c r="J1002" i="3"/>
  <c r="J1007" i="3"/>
  <c r="J1013" i="3"/>
  <c r="J1018" i="3"/>
  <c r="J1023" i="3"/>
  <c r="J1029" i="3"/>
  <c r="J1034" i="3"/>
  <c r="J1039" i="3"/>
  <c r="J1045" i="3"/>
  <c r="J1050" i="3"/>
  <c r="J1055" i="3"/>
  <c r="J1061" i="3"/>
  <c r="J1066" i="3"/>
  <c r="J1071" i="3"/>
  <c r="J1077" i="3"/>
  <c r="J1082" i="3"/>
  <c r="J1087" i="3"/>
  <c r="J1093" i="3"/>
  <c r="J1098" i="3"/>
  <c r="J1103" i="3"/>
  <c r="J1109" i="3"/>
  <c r="J1114" i="3"/>
  <c r="J1119" i="3"/>
  <c r="J1125" i="3"/>
  <c r="J1130" i="3"/>
  <c r="J1135" i="3"/>
  <c r="J1141" i="3"/>
  <c r="J1146" i="3"/>
  <c r="J1151" i="3"/>
  <c r="J1157" i="3"/>
  <c r="J1162" i="3"/>
  <c r="J1167" i="3"/>
  <c r="J1173" i="3"/>
  <c r="J12" i="3"/>
  <c r="J23" i="3"/>
  <c r="J34" i="3"/>
  <c r="J44" i="3"/>
  <c r="J55" i="3"/>
  <c r="J66" i="3"/>
  <c r="J76" i="3"/>
  <c r="J87" i="3"/>
  <c r="J98" i="3"/>
  <c r="J108" i="3"/>
  <c r="J119" i="3"/>
  <c r="J130" i="3"/>
  <c r="J140" i="3"/>
  <c r="J151" i="3"/>
  <c r="J162" i="3"/>
  <c r="J172" i="3"/>
  <c r="J183" i="3"/>
  <c r="J194" i="3"/>
  <c r="J204" i="3"/>
  <c r="J215" i="3"/>
  <c r="J226" i="3"/>
  <c r="J236" i="3"/>
  <c r="J247" i="3"/>
  <c r="J258" i="3"/>
  <c r="J268" i="3"/>
  <c r="J279" i="3"/>
  <c r="J290" i="3"/>
  <c r="J301" i="3"/>
  <c r="J312" i="3"/>
  <c r="J323" i="3"/>
  <c r="J333" i="3"/>
  <c r="J344" i="3"/>
  <c r="J355" i="3"/>
  <c r="J365" i="3"/>
  <c r="J376" i="3"/>
  <c r="J387" i="3"/>
  <c r="J397" i="3"/>
  <c r="J408" i="3"/>
  <c r="J428" i="3"/>
  <c r="J439" i="3"/>
  <c r="J450" i="3"/>
  <c r="J460" i="3"/>
  <c r="J471" i="3"/>
  <c r="J482" i="3"/>
  <c r="J492" i="3"/>
  <c r="J503" i="3"/>
  <c r="J514" i="3"/>
  <c r="J524" i="3"/>
  <c r="J535" i="3"/>
  <c r="J546" i="3"/>
  <c r="J556" i="3"/>
  <c r="J567" i="3"/>
  <c r="J578" i="3"/>
  <c r="J588" i="3"/>
  <c r="J599" i="3"/>
  <c r="J609" i="3"/>
  <c r="J619" i="3"/>
  <c r="J630" i="3"/>
  <c r="J641" i="3"/>
  <c r="J651" i="3"/>
  <c r="J662" i="3"/>
  <c r="J673" i="3"/>
  <c r="J683" i="3"/>
  <c r="J694" i="3"/>
  <c r="J705" i="3"/>
  <c r="J715" i="3"/>
  <c r="J726" i="3"/>
  <c r="J737" i="3"/>
  <c r="J747" i="3"/>
  <c r="J758" i="3"/>
  <c r="J769" i="3"/>
  <c r="J779" i="3"/>
  <c r="J790" i="3"/>
  <c r="J801" i="3"/>
  <c r="J811" i="3"/>
  <c r="J822" i="3"/>
  <c r="J833" i="3"/>
  <c r="J843" i="3"/>
  <c r="J854" i="3"/>
  <c r="J865" i="3"/>
  <c r="J875" i="3"/>
  <c r="J886" i="3"/>
  <c r="J897" i="3"/>
  <c r="J907" i="3"/>
  <c r="J918" i="3"/>
  <c r="J929" i="3"/>
  <c r="J939" i="3"/>
  <c r="J950" i="3"/>
  <c r="J961" i="3"/>
  <c r="J971" i="3"/>
  <c r="J982" i="3"/>
  <c r="J993" i="3"/>
  <c r="J1003" i="3"/>
  <c r="J1014" i="3"/>
  <c r="J1025" i="3"/>
  <c r="J1035" i="3"/>
  <c r="J1046" i="3"/>
  <c r="J1057" i="3"/>
  <c r="J1067" i="3"/>
  <c r="J1078" i="3"/>
  <c r="J1089" i="3"/>
  <c r="J1099" i="3"/>
  <c r="J1110" i="3"/>
  <c r="J1121" i="3"/>
  <c r="J1131" i="3"/>
  <c r="J1142" i="3"/>
  <c r="J1153" i="3"/>
  <c r="J1163" i="3"/>
  <c r="J1174" i="3"/>
  <c r="J3" i="3"/>
  <c r="J14" i="3"/>
  <c r="J24" i="3"/>
  <c r="J35" i="3"/>
  <c r="J46" i="3"/>
  <c r="J56" i="3"/>
  <c r="J67" i="3"/>
  <c r="J78" i="3"/>
  <c r="J88" i="3"/>
  <c r="J99" i="3"/>
  <c r="J110" i="3"/>
  <c r="J120" i="3"/>
  <c r="J131" i="3"/>
  <c r="J142" i="3"/>
  <c r="J152" i="3"/>
  <c r="J163" i="3"/>
  <c r="J174" i="3"/>
  <c r="J184" i="3"/>
  <c r="J195" i="3"/>
  <c r="J206" i="3"/>
  <c r="J216" i="3"/>
  <c r="J227" i="3"/>
  <c r="J238" i="3"/>
  <c r="J248" i="3"/>
  <c r="J259" i="3"/>
  <c r="J270" i="3"/>
  <c r="J280" i="3"/>
  <c r="J291" i="3"/>
  <c r="J303" i="3"/>
  <c r="J313" i="3"/>
  <c r="J324" i="3"/>
  <c r="J335" i="3"/>
  <c r="J345" i="3"/>
  <c r="J356" i="3"/>
  <c r="J367" i="3"/>
  <c r="J377" i="3"/>
  <c r="J388" i="3"/>
  <c r="J399" i="3"/>
  <c r="J409" i="3"/>
  <c r="J419" i="3"/>
  <c r="J430" i="3"/>
  <c r="J440" i="3"/>
  <c r="J451" i="3"/>
  <c r="J462" i="3"/>
  <c r="J472" i="3"/>
  <c r="J483" i="3"/>
  <c r="J494" i="3"/>
  <c r="J504" i="3"/>
  <c r="J515" i="3"/>
  <c r="J526" i="3"/>
  <c r="J536" i="3"/>
  <c r="J547" i="3"/>
  <c r="J558" i="3"/>
  <c r="J568" i="3"/>
  <c r="J579" i="3"/>
  <c r="J590" i="3"/>
  <c r="J610" i="3"/>
  <c r="J621" i="3"/>
  <c r="J631" i="3"/>
  <c r="J642" i="3"/>
  <c r="J653" i="3"/>
  <c r="J663" i="3"/>
  <c r="J674" i="3"/>
  <c r="J685" i="3"/>
  <c r="J695" i="3"/>
  <c r="J706" i="3"/>
  <c r="J717" i="3"/>
  <c r="J727" i="3"/>
  <c r="J738" i="3"/>
  <c r="J749" i="3"/>
  <c r="J759" i="3"/>
  <c r="J770" i="3"/>
  <c r="J781" i="3"/>
  <c r="J791" i="3"/>
  <c r="J802" i="3"/>
  <c r="J813" i="3"/>
  <c r="J823" i="3"/>
  <c r="J834" i="3"/>
  <c r="J845" i="3"/>
  <c r="J855" i="3"/>
  <c r="J866" i="3"/>
  <c r="J877" i="3"/>
  <c r="J887" i="3"/>
  <c r="J898" i="3"/>
  <c r="J909" i="3"/>
  <c r="J919" i="3"/>
  <c r="J930" i="3"/>
  <c r="J941" i="3"/>
  <c r="J951" i="3"/>
  <c r="J962" i="3"/>
  <c r="J973" i="3"/>
  <c r="J983" i="3"/>
  <c r="J994" i="3"/>
  <c r="J1005" i="3"/>
  <c r="J1015" i="3"/>
  <c r="J7" i="3"/>
  <c r="J18" i="3"/>
  <c r="J28" i="3"/>
  <c r="J39" i="3"/>
  <c r="J50" i="3"/>
  <c r="J60" i="3"/>
  <c r="J71" i="3"/>
  <c r="J82" i="3"/>
  <c r="J92" i="3"/>
  <c r="J103" i="3"/>
  <c r="J114" i="3"/>
  <c r="J124" i="3"/>
  <c r="J135" i="3"/>
  <c r="J146" i="3"/>
  <c r="J156" i="3"/>
  <c r="J167" i="3"/>
  <c r="J178" i="3"/>
  <c r="J188" i="3"/>
  <c r="J199" i="3"/>
  <c r="J210" i="3"/>
  <c r="J220" i="3"/>
  <c r="J231" i="3"/>
  <c r="J242" i="3"/>
  <c r="J252" i="3"/>
  <c r="J263" i="3"/>
  <c r="J274" i="3"/>
  <c r="J284" i="3"/>
  <c r="J296" i="3"/>
  <c r="J307" i="3"/>
  <c r="J317" i="3"/>
  <c r="J328" i="3"/>
  <c r="J339" i="3"/>
  <c r="J349" i="3"/>
  <c r="J360" i="3"/>
  <c r="J371" i="3"/>
  <c r="J381" i="3"/>
  <c r="J392" i="3"/>
  <c r="J403" i="3"/>
  <c r="J413" i="3"/>
  <c r="J423" i="3"/>
  <c r="J434" i="3"/>
  <c r="J444" i="3"/>
  <c r="J455" i="3"/>
  <c r="J466" i="3"/>
  <c r="J476" i="3"/>
  <c r="J487" i="3"/>
  <c r="J498" i="3"/>
  <c r="J508" i="3"/>
  <c r="J519" i="3"/>
  <c r="J530" i="3"/>
  <c r="J540" i="3"/>
  <c r="J551" i="3"/>
  <c r="J562" i="3"/>
  <c r="J572" i="3"/>
  <c r="J583" i="3"/>
  <c r="J594" i="3"/>
  <c r="J603" i="3"/>
  <c r="J614" i="3"/>
  <c r="J625" i="3"/>
  <c r="J635" i="3"/>
  <c r="J646" i="3"/>
  <c r="J657" i="3"/>
  <c r="J667" i="3"/>
  <c r="J678" i="3"/>
  <c r="J689" i="3"/>
  <c r="J699" i="3"/>
  <c r="J710" i="3"/>
  <c r="J721" i="3"/>
  <c r="J731" i="3"/>
  <c r="J742" i="3"/>
  <c r="J753" i="3"/>
  <c r="J763" i="3"/>
  <c r="J774" i="3"/>
  <c r="J785" i="3"/>
  <c r="J795" i="3"/>
  <c r="J806" i="3"/>
  <c r="J817" i="3"/>
  <c r="J827" i="3"/>
  <c r="J838" i="3"/>
  <c r="J849" i="3"/>
  <c r="J859" i="3"/>
  <c r="J870" i="3"/>
  <c r="J881" i="3"/>
  <c r="J891" i="3"/>
  <c r="J902" i="3"/>
  <c r="J913" i="3"/>
  <c r="J923" i="3"/>
  <c r="J934" i="3"/>
  <c r="J945" i="3"/>
  <c r="J955" i="3"/>
  <c r="J966" i="3"/>
  <c r="J977" i="3"/>
  <c r="J987" i="3"/>
  <c r="J998" i="3"/>
  <c r="J1009" i="3"/>
  <c r="J1019" i="3"/>
  <c r="J1030" i="3"/>
  <c r="J1041" i="3"/>
  <c r="J1051" i="3"/>
  <c r="J1062" i="3"/>
  <c r="J1073" i="3"/>
  <c r="J1083" i="3"/>
  <c r="J1094" i="3"/>
  <c r="J1105" i="3"/>
  <c r="J1115" i="3"/>
  <c r="J1126" i="3"/>
  <c r="J1137" i="3"/>
  <c r="J1147" i="3"/>
  <c r="J1158" i="3"/>
  <c r="J1169" i="3"/>
  <c r="J30" i="3"/>
  <c r="J72" i="3"/>
  <c r="J115" i="3"/>
  <c r="J158" i="3"/>
  <c r="J200" i="3"/>
  <c r="J243" i="3"/>
  <c r="J286" i="3"/>
  <c r="J329" i="3"/>
  <c r="J372" i="3"/>
  <c r="J415" i="3"/>
  <c r="J456" i="3"/>
  <c r="J499" i="3"/>
  <c r="J542" i="3"/>
  <c r="J584" i="3"/>
  <c r="J626" i="3"/>
  <c r="J669" i="3"/>
  <c r="J711" i="3"/>
  <c r="J754" i="3"/>
  <c r="J797" i="3"/>
  <c r="J839" i="3"/>
  <c r="J882" i="3"/>
  <c r="J925" i="3"/>
  <c r="J967" i="3"/>
  <c r="J1010" i="3"/>
  <c r="J1037" i="3"/>
  <c r="J1058" i="3"/>
  <c r="J1079" i="3"/>
  <c r="J1101" i="3"/>
  <c r="J1122" i="3"/>
  <c r="J1143" i="3"/>
  <c r="J1165" i="3"/>
  <c r="J40" i="3"/>
  <c r="J83" i="3"/>
  <c r="J126" i="3"/>
  <c r="J168" i="3"/>
  <c r="J211" i="3"/>
  <c r="J254" i="3"/>
  <c r="J297" i="3"/>
  <c r="J340" i="3"/>
  <c r="J383" i="3"/>
  <c r="J424" i="3"/>
  <c r="J467" i="3"/>
  <c r="J510" i="3"/>
  <c r="J552" i="3"/>
  <c r="J595" i="3"/>
  <c r="J637" i="3"/>
  <c r="J679" i="3"/>
  <c r="J722" i="3"/>
  <c r="J765" i="3"/>
  <c r="J807" i="3"/>
  <c r="J850" i="3"/>
  <c r="J893" i="3"/>
  <c r="J935" i="3"/>
  <c r="J978" i="3"/>
  <c r="J1021" i="3"/>
  <c r="J1042" i="3"/>
  <c r="J1063" i="3"/>
  <c r="J1085" i="3"/>
  <c r="J1106" i="3"/>
  <c r="J1127" i="3"/>
  <c r="J1149" i="3"/>
  <c r="J1170" i="3"/>
  <c r="J8" i="3"/>
  <c r="J51" i="3"/>
  <c r="J94" i="3"/>
  <c r="J136" i="3"/>
  <c r="J179" i="3"/>
  <c r="J222" i="3"/>
  <c r="J264" i="3"/>
  <c r="J308" i="3"/>
  <c r="J351" i="3"/>
  <c r="J393" i="3"/>
  <c r="J435" i="3"/>
  <c r="J478" i="3"/>
  <c r="J520" i="3"/>
  <c r="J563" i="3"/>
  <c r="J605" i="3"/>
  <c r="J647" i="3"/>
  <c r="J690" i="3"/>
  <c r="J733" i="3"/>
  <c r="J775" i="3"/>
  <c r="J818" i="3"/>
  <c r="J861" i="3"/>
  <c r="J903" i="3"/>
  <c r="J946" i="3"/>
  <c r="J989" i="3"/>
  <c r="J1026" i="3"/>
  <c r="J1047" i="3"/>
  <c r="J1069" i="3"/>
  <c r="J1090" i="3"/>
  <c r="J1111" i="3"/>
  <c r="J1133" i="3"/>
  <c r="J1154" i="3"/>
  <c r="J1175" i="3"/>
  <c r="J19" i="3"/>
  <c r="J62" i="3"/>
  <c r="J104" i="3"/>
  <c r="J147" i="3"/>
  <c r="J190" i="3"/>
  <c r="J232" i="3"/>
  <c r="J275" i="3"/>
  <c r="J319" i="3"/>
  <c r="J361" i="3"/>
  <c r="J404" i="3"/>
  <c r="J446" i="3"/>
  <c r="J488" i="3"/>
  <c r="J531" i="3"/>
  <c r="J574" i="3"/>
  <c r="J615" i="3"/>
  <c r="J658" i="3"/>
  <c r="J701" i="3"/>
  <c r="J743" i="3"/>
  <c r="J786" i="3"/>
  <c r="J829" i="3"/>
  <c r="J871" i="3"/>
  <c r="J914" i="3"/>
  <c r="J957" i="3"/>
  <c r="J999" i="3"/>
  <c r="J1031" i="3"/>
  <c r="J1053" i="3"/>
  <c r="J1074" i="3"/>
  <c r="J1095" i="3"/>
  <c r="J1117" i="3"/>
  <c r="J1138" i="3"/>
  <c r="J1159" i="3"/>
  <c r="R4" i="3"/>
  <c r="R8" i="3"/>
  <c r="R12" i="3"/>
  <c r="R16" i="3"/>
  <c r="R20" i="3"/>
  <c r="R24" i="3"/>
  <c r="R28" i="3"/>
  <c r="R32" i="3"/>
  <c r="R36" i="3"/>
  <c r="R40" i="3"/>
  <c r="R44" i="3"/>
  <c r="R48" i="3"/>
  <c r="R52" i="3"/>
  <c r="R56" i="3"/>
  <c r="R60" i="3"/>
  <c r="R64" i="3"/>
  <c r="R68" i="3"/>
  <c r="R72" i="3"/>
  <c r="R76" i="3"/>
  <c r="R80" i="3"/>
  <c r="R84" i="3"/>
  <c r="R88" i="3"/>
  <c r="R92" i="3"/>
  <c r="R96" i="3"/>
  <c r="R100" i="3"/>
  <c r="R104" i="3"/>
  <c r="R108" i="3"/>
  <c r="R112" i="3"/>
  <c r="R116" i="3"/>
  <c r="R120" i="3"/>
  <c r="R124" i="3"/>
  <c r="R128" i="3"/>
  <c r="R132" i="3"/>
  <c r="R136" i="3"/>
  <c r="R140" i="3"/>
  <c r="R144" i="3"/>
  <c r="R148" i="3"/>
  <c r="R152" i="3"/>
  <c r="R156" i="3"/>
  <c r="R160" i="3"/>
  <c r="R164" i="3"/>
  <c r="R168" i="3"/>
  <c r="R172" i="3"/>
  <c r="R176" i="3"/>
  <c r="R180" i="3"/>
  <c r="R184" i="3"/>
  <c r="R188" i="3"/>
  <c r="R192" i="3"/>
  <c r="R196" i="3"/>
  <c r="R200" i="3"/>
  <c r="R204" i="3"/>
  <c r="R208" i="3"/>
  <c r="R212" i="3"/>
  <c r="R216" i="3"/>
  <c r="R220" i="3"/>
  <c r="R224" i="3"/>
  <c r="R228" i="3"/>
  <c r="R232" i="3"/>
  <c r="R236" i="3"/>
  <c r="R240" i="3"/>
  <c r="R244" i="3"/>
  <c r="R248" i="3"/>
  <c r="R252" i="3"/>
  <c r="R256" i="3"/>
  <c r="R260" i="3"/>
  <c r="R264" i="3"/>
  <c r="R268" i="3"/>
  <c r="R272" i="3"/>
  <c r="R276" i="3"/>
  <c r="R280" i="3"/>
  <c r="R284" i="3"/>
  <c r="R288" i="3"/>
  <c r="R292" i="3"/>
  <c r="R297" i="3"/>
  <c r="R301" i="3"/>
  <c r="R305" i="3"/>
  <c r="R309" i="3"/>
  <c r="R313" i="3"/>
  <c r="R317" i="3"/>
  <c r="R321" i="3"/>
  <c r="R325" i="3"/>
  <c r="R329" i="3"/>
  <c r="R333" i="3"/>
  <c r="R337" i="3"/>
  <c r="R341" i="3"/>
  <c r="R345" i="3"/>
  <c r="R349" i="3"/>
  <c r="R353" i="3"/>
  <c r="R357" i="3"/>
  <c r="R361" i="3"/>
  <c r="R365" i="3"/>
  <c r="R369" i="3"/>
  <c r="R373" i="3"/>
  <c r="R377" i="3"/>
  <c r="R381" i="3"/>
  <c r="R385" i="3"/>
  <c r="R389" i="3"/>
  <c r="R393" i="3"/>
  <c r="R397" i="3"/>
  <c r="R401" i="3"/>
  <c r="R405" i="3"/>
  <c r="R409" i="3"/>
  <c r="R413" i="3"/>
  <c r="R417" i="3"/>
  <c r="R420" i="3"/>
  <c r="R424" i="3"/>
  <c r="R428" i="3"/>
  <c r="R432" i="3"/>
  <c r="R436" i="3"/>
  <c r="R440" i="3"/>
  <c r="R444" i="3"/>
  <c r="R448" i="3"/>
  <c r="R452" i="3"/>
  <c r="R456" i="3"/>
  <c r="R460" i="3"/>
  <c r="R464" i="3"/>
  <c r="R468" i="3"/>
  <c r="R472" i="3"/>
  <c r="R476" i="3"/>
  <c r="R480" i="3"/>
  <c r="R484" i="3"/>
  <c r="R488" i="3"/>
  <c r="R492" i="3"/>
  <c r="R496" i="3"/>
  <c r="R500" i="3"/>
  <c r="R504" i="3"/>
  <c r="R508" i="3"/>
  <c r="R512" i="3"/>
  <c r="R516" i="3"/>
  <c r="R520" i="3"/>
  <c r="R524" i="3"/>
  <c r="R528" i="3"/>
  <c r="R532" i="3"/>
  <c r="R536" i="3"/>
  <c r="R540" i="3"/>
  <c r="R544" i="3"/>
  <c r="R548" i="3"/>
  <c r="R552" i="3"/>
  <c r="R556" i="3"/>
  <c r="R560" i="3"/>
  <c r="R564" i="3"/>
  <c r="R568" i="3"/>
  <c r="R572" i="3"/>
  <c r="R576" i="3"/>
  <c r="R580" i="3"/>
  <c r="R584" i="3"/>
  <c r="R588" i="3"/>
  <c r="R592" i="3"/>
  <c r="R596" i="3"/>
  <c r="R603" i="3"/>
  <c r="R607" i="3"/>
  <c r="R611" i="3"/>
  <c r="R615" i="3"/>
  <c r="R619" i="3"/>
  <c r="R623" i="3"/>
  <c r="R627" i="3"/>
  <c r="R631" i="3"/>
  <c r="R635" i="3"/>
  <c r="R639" i="3"/>
  <c r="R643" i="3"/>
  <c r="R647" i="3"/>
  <c r="R651" i="3"/>
  <c r="R655" i="3"/>
  <c r="R659" i="3"/>
  <c r="R663" i="3"/>
  <c r="R667" i="3"/>
  <c r="R671" i="3"/>
  <c r="R675" i="3"/>
  <c r="R679" i="3"/>
  <c r="R683" i="3"/>
  <c r="R687" i="3"/>
  <c r="R691" i="3"/>
  <c r="R695" i="3"/>
  <c r="R699" i="3"/>
  <c r="R703" i="3"/>
  <c r="R707" i="3"/>
  <c r="R711" i="3"/>
  <c r="R715" i="3"/>
  <c r="R719" i="3"/>
  <c r="R723" i="3"/>
  <c r="R727" i="3"/>
  <c r="R731" i="3"/>
  <c r="R735" i="3"/>
  <c r="R739" i="3"/>
  <c r="R743" i="3"/>
  <c r="R747" i="3"/>
  <c r="R751" i="3"/>
  <c r="R755" i="3"/>
  <c r="R759" i="3"/>
  <c r="R763" i="3"/>
  <c r="R767" i="3"/>
  <c r="R771" i="3"/>
  <c r="R775" i="3"/>
  <c r="R779" i="3"/>
  <c r="R783" i="3"/>
  <c r="R787" i="3"/>
  <c r="R791" i="3"/>
  <c r="R795" i="3"/>
  <c r="R799" i="3"/>
  <c r="R803" i="3"/>
  <c r="R807" i="3"/>
  <c r="R811" i="3"/>
  <c r="R815" i="3"/>
  <c r="R819" i="3"/>
  <c r="R823" i="3"/>
  <c r="R827" i="3"/>
  <c r="R831" i="3"/>
  <c r="R835" i="3"/>
  <c r="R839" i="3"/>
  <c r="R843" i="3"/>
  <c r="R847" i="3"/>
  <c r="R851" i="3"/>
  <c r="R855" i="3"/>
  <c r="R859" i="3"/>
  <c r="R863" i="3"/>
  <c r="R867" i="3"/>
  <c r="R871" i="3"/>
  <c r="R875" i="3"/>
  <c r="R879" i="3"/>
  <c r="R883" i="3"/>
  <c r="R887" i="3"/>
  <c r="R891" i="3"/>
  <c r="R895" i="3"/>
  <c r="R899" i="3"/>
  <c r="R903" i="3"/>
  <c r="R907" i="3"/>
  <c r="R911" i="3"/>
  <c r="R915" i="3"/>
  <c r="R919" i="3"/>
  <c r="R923" i="3"/>
  <c r="R927" i="3"/>
  <c r="R931" i="3"/>
  <c r="R935" i="3"/>
  <c r="R939" i="3"/>
  <c r="R943" i="3"/>
  <c r="R947" i="3"/>
  <c r="R951" i="3"/>
  <c r="R955" i="3"/>
  <c r="R959" i="3"/>
  <c r="R963" i="3"/>
  <c r="R967" i="3"/>
  <c r="R971" i="3"/>
  <c r="R975" i="3"/>
  <c r="R979" i="3"/>
  <c r="R983" i="3"/>
  <c r="R987" i="3"/>
  <c r="R991" i="3"/>
  <c r="R995" i="3"/>
  <c r="R999" i="3"/>
  <c r="R1003" i="3"/>
  <c r="R1007" i="3"/>
  <c r="R1011" i="3"/>
  <c r="R1015" i="3"/>
  <c r="R1019" i="3"/>
  <c r="R1023" i="3"/>
  <c r="R1027" i="3"/>
  <c r="R1031" i="3"/>
  <c r="R1035" i="3"/>
  <c r="R1039" i="3"/>
  <c r="R1043" i="3"/>
  <c r="R1047" i="3"/>
  <c r="R1051" i="3"/>
  <c r="R1055" i="3"/>
  <c r="R1059" i="3"/>
  <c r="R1063" i="3"/>
  <c r="R1067" i="3"/>
  <c r="R1071" i="3"/>
  <c r="R1075" i="3"/>
  <c r="R1079" i="3"/>
  <c r="R1083" i="3"/>
  <c r="R1087" i="3"/>
  <c r="R1091" i="3"/>
  <c r="R1095" i="3"/>
  <c r="R1099" i="3"/>
  <c r="R1103" i="3"/>
  <c r="R1107" i="3"/>
  <c r="R1111" i="3"/>
  <c r="R1115" i="3"/>
  <c r="R1119" i="3"/>
  <c r="R1123" i="3"/>
  <c r="R1127" i="3"/>
  <c r="R1131" i="3"/>
  <c r="R1135" i="3"/>
  <c r="R1139" i="3"/>
  <c r="R1143" i="3"/>
  <c r="R1147" i="3"/>
  <c r="R1151" i="3"/>
  <c r="R1155" i="3"/>
  <c r="R1159" i="3"/>
  <c r="R1163" i="3"/>
  <c r="R1167" i="3"/>
  <c r="R1171" i="3"/>
  <c r="R1175" i="3"/>
  <c r="R5" i="3"/>
  <c r="R9" i="3"/>
  <c r="R13" i="3"/>
  <c r="R17" i="3"/>
  <c r="R21" i="3"/>
  <c r="R25" i="3"/>
  <c r="R29" i="3"/>
  <c r="R33" i="3"/>
  <c r="R37" i="3"/>
  <c r="R41" i="3"/>
  <c r="R45" i="3"/>
  <c r="R49" i="3"/>
  <c r="R53" i="3"/>
  <c r="R57" i="3"/>
  <c r="R61" i="3"/>
  <c r="R65" i="3"/>
  <c r="R69" i="3"/>
  <c r="R73" i="3"/>
  <c r="R77" i="3"/>
  <c r="R81" i="3"/>
  <c r="R85" i="3"/>
  <c r="R89" i="3"/>
  <c r="R93" i="3"/>
  <c r="R97" i="3"/>
  <c r="R101" i="3"/>
  <c r="R105" i="3"/>
  <c r="R109" i="3"/>
  <c r="R113" i="3"/>
  <c r="R117" i="3"/>
  <c r="R121" i="3"/>
  <c r="R125" i="3"/>
  <c r="R129" i="3"/>
  <c r="R133" i="3"/>
  <c r="R137" i="3"/>
  <c r="R141" i="3"/>
  <c r="R145" i="3"/>
  <c r="R149" i="3"/>
  <c r="R153" i="3"/>
  <c r="R157" i="3"/>
  <c r="R161" i="3"/>
  <c r="R165" i="3"/>
  <c r="R169" i="3"/>
  <c r="R173" i="3"/>
  <c r="R177" i="3"/>
  <c r="R181" i="3"/>
  <c r="R185" i="3"/>
  <c r="R189" i="3"/>
  <c r="R193" i="3"/>
  <c r="R197" i="3"/>
  <c r="R201" i="3"/>
  <c r="R205" i="3"/>
  <c r="R209" i="3"/>
  <c r="R213" i="3"/>
  <c r="R217" i="3"/>
  <c r="R221" i="3"/>
  <c r="R225" i="3"/>
  <c r="R229" i="3"/>
  <c r="R233" i="3"/>
  <c r="R237" i="3"/>
  <c r="R241" i="3"/>
  <c r="R245" i="3"/>
  <c r="R249" i="3"/>
  <c r="R253" i="3"/>
  <c r="R257" i="3"/>
  <c r="R261" i="3"/>
  <c r="R265" i="3"/>
  <c r="R269" i="3"/>
  <c r="R273" i="3"/>
  <c r="R277" i="3"/>
  <c r="R281" i="3"/>
  <c r="R285" i="3"/>
  <c r="R289" i="3"/>
  <c r="R294" i="3"/>
  <c r="R298" i="3"/>
  <c r="R302" i="3"/>
  <c r="R306" i="3"/>
  <c r="R310" i="3"/>
  <c r="R314" i="3"/>
  <c r="R318" i="3"/>
  <c r="R322" i="3"/>
  <c r="R326" i="3"/>
  <c r="R330" i="3"/>
  <c r="R334" i="3"/>
  <c r="R338" i="3"/>
  <c r="R342" i="3"/>
  <c r="R346" i="3"/>
  <c r="R350" i="3"/>
  <c r="R354" i="3"/>
  <c r="R358" i="3"/>
  <c r="R362" i="3"/>
  <c r="R366" i="3"/>
  <c r="R370" i="3"/>
  <c r="R374" i="3"/>
  <c r="R378" i="3"/>
  <c r="R382" i="3"/>
  <c r="R386" i="3"/>
  <c r="R390" i="3"/>
  <c r="R394" i="3"/>
  <c r="R398" i="3"/>
  <c r="R402" i="3"/>
  <c r="R406" i="3"/>
  <c r="R410" i="3"/>
  <c r="R414" i="3"/>
  <c r="R418" i="3"/>
  <c r="R421" i="3"/>
  <c r="R425" i="3"/>
  <c r="R429" i="3"/>
  <c r="R433" i="3"/>
  <c r="R437" i="3"/>
  <c r="R441" i="3"/>
  <c r="R445" i="3"/>
  <c r="R449" i="3"/>
  <c r="R453" i="3"/>
  <c r="R457" i="3"/>
  <c r="R461" i="3"/>
  <c r="R465" i="3"/>
  <c r="R469" i="3"/>
  <c r="R473" i="3"/>
  <c r="R477" i="3"/>
  <c r="R481" i="3"/>
  <c r="R485" i="3"/>
  <c r="R489" i="3"/>
  <c r="R493" i="3"/>
  <c r="R497" i="3"/>
  <c r="R501" i="3"/>
  <c r="R505" i="3"/>
  <c r="R509" i="3"/>
  <c r="R513" i="3"/>
  <c r="R517" i="3"/>
  <c r="R521" i="3"/>
  <c r="R525" i="3"/>
  <c r="R529" i="3"/>
  <c r="R533" i="3"/>
  <c r="R537" i="3"/>
  <c r="R541" i="3"/>
  <c r="R545" i="3"/>
  <c r="R549" i="3"/>
  <c r="R553" i="3"/>
  <c r="R557" i="3"/>
  <c r="R561" i="3"/>
  <c r="R565" i="3"/>
  <c r="R569" i="3"/>
  <c r="R573" i="3"/>
  <c r="R577" i="3"/>
  <c r="R581" i="3"/>
  <c r="R585" i="3"/>
  <c r="R589" i="3"/>
  <c r="R593" i="3"/>
  <c r="R597" i="3"/>
  <c r="R600" i="3"/>
  <c r="R604" i="3"/>
  <c r="R608" i="3"/>
  <c r="R612" i="3"/>
  <c r="R616" i="3"/>
  <c r="R620" i="3"/>
  <c r="R624" i="3"/>
  <c r="R628" i="3"/>
  <c r="R632" i="3"/>
  <c r="R636" i="3"/>
  <c r="R640" i="3"/>
  <c r="R644" i="3"/>
  <c r="R648" i="3"/>
  <c r="R652" i="3"/>
  <c r="R656" i="3"/>
  <c r="R660" i="3"/>
  <c r="R664" i="3"/>
  <c r="R668" i="3"/>
  <c r="R672" i="3"/>
  <c r="R676" i="3"/>
  <c r="R680" i="3"/>
  <c r="R684" i="3"/>
  <c r="R688" i="3"/>
  <c r="R692" i="3"/>
  <c r="R696" i="3"/>
  <c r="R700" i="3"/>
  <c r="R704" i="3"/>
  <c r="R708" i="3"/>
  <c r="R712" i="3"/>
  <c r="R716" i="3"/>
  <c r="R720" i="3"/>
  <c r="R724" i="3"/>
  <c r="R728" i="3"/>
  <c r="R732" i="3"/>
  <c r="R736" i="3"/>
  <c r="R740" i="3"/>
  <c r="R744" i="3"/>
  <c r="R748" i="3"/>
  <c r="R752" i="3"/>
  <c r="R756" i="3"/>
  <c r="R760" i="3"/>
  <c r="R764" i="3"/>
  <c r="R768" i="3"/>
  <c r="R772" i="3"/>
  <c r="R776" i="3"/>
  <c r="R780" i="3"/>
  <c r="R784" i="3"/>
  <c r="R788" i="3"/>
  <c r="R792" i="3"/>
  <c r="R796" i="3"/>
  <c r="R800" i="3"/>
  <c r="R804" i="3"/>
  <c r="R808" i="3"/>
  <c r="R812" i="3"/>
  <c r="R816" i="3"/>
  <c r="R820" i="3"/>
  <c r="R824" i="3"/>
  <c r="R828" i="3"/>
  <c r="R832" i="3"/>
  <c r="R836" i="3"/>
  <c r="R840" i="3"/>
  <c r="R844" i="3"/>
  <c r="R848" i="3"/>
  <c r="R852" i="3"/>
  <c r="R856" i="3"/>
  <c r="R860" i="3"/>
  <c r="R864" i="3"/>
  <c r="R868" i="3"/>
  <c r="R872" i="3"/>
  <c r="R876" i="3"/>
  <c r="R880" i="3"/>
  <c r="R884" i="3"/>
  <c r="R888" i="3"/>
  <c r="R892" i="3"/>
  <c r="R896" i="3"/>
  <c r="R900" i="3"/>
  <c r="R904" i="3"/>
  <c r="R908" i="3"/>
  <c r="R912" i="3"/>
  <c r="R916" i="3"/>
  <c r="R920" i="3"/>
  <c r="R924" i="3"/>
  <c r="R928" i="3"/>
  <c r="R932" i="3"/>
  <c r="R936" i="3"/>
  <c r="R940" i="3"/>
  <c r="R944" i="3"/>
  <c r="R948" i="3"/>
  <c r="R952" i="3"/>
  <c r="R956" i="3"/>
  <c r="R960" i="3"/>
  <c r="R964" i="3"/>
  <c r="R968" i="3"/>
  <c r="R972" i="3"/>
  <c r="R976" i="3"/>
  <c r="R980" i="3"/>
  <c r="R984" i="3"/>
  <c r="R988" i="3"/>
  <c r="R992" i="3"/>
  <c r="R996" i="3"/>
  <c r="R1000" i="3"/>
  <c r="R1004" i="3"/>
  <c r="R1008" i="3"/>
  <c r="R1012" i="3"/>
  <c r="R1016" i="3"/>
  <c r="R1020" i="3"/>
  <c r="R1024" i="3"/>
  <c r="R1028" i="3"/>
  <c r="R1032" i="3"/>
  <c r="R1036" i="3"/>
  <c r="R1040" i="3"/>
  <c r="R1044" i="3"/>
  <c r="R1048" i="3"/>
  <c r="R1052" i="3"/>
  <c r="R1056" i="3"/>
  <c r="R1060" i="3"/>
  <c r="R1064" i="3"/>
  <c r="R1068" i="3"/>
  <c r="R1072" i="3"/>
  <c r="R1076" i="3"/>
  <c r="R1080" i="3"/>
  <c r="R1084" i="3"/>
  <c r="R1088" i="3"/>
  <c r="R1092" i="3"/>
  <c r="R1096" i="3"/>
  <c r="R1100" i="3"/>
  <c r="R1104" i="3"/>
  <c r="R1108" i="3"/>
  <c r="R1112" i="3"/>
  <c r="R1116" i="3"/>
  <c r="R1120" i="3"/>
  <c r="R1124" i="3"/>
  <c r="R1128" i="3"/>
  <c r="R1132" i="3"/>
  <c r="R1136" i="3"/>
  <c r="R1140" i="3"/>
  <c r="R1144" i="3"/>
  <c r="R1148" i="3"/>
  <c r="R1152" i="3"/>
  <c r="R1156" i="3"/>
  <c r="R1160" i="3"/>
  <c r="R1164" i="3"/>
  <c r="R1168" i="3"/>
  <c r="R1172" i="3"/>
  <c r="R1176" i="3"/>
  <c r="R10" i="3"/>
  <c r="R18" i="3"/>
  <c r="R26" i="3"/>
  <c r="R34" i="3"/>
  <c r="R42" i="3"/>
  <c r="R50" i="3"/>
  <c r="R58" i="3"/>
  <c r="R66" i="3"/>
  <c r="R74" i="3"/>
  <c r="R82" i="3"/>
  <c r="R90" i="3"/>
  <c r="R98" i="3"/>
  <c r="R106" i="3"/>
  <c r="R114" i="3"/>
  <c r="R122" i="3"/>
  <c r="R130" i="3"/>
  <c r="R138" i="3"/>
  <c r="R146" i="3"/>
  <c r="R154" i="3"/>
  <c r="R162" i="3"/>
  <c r="R170" i="3"/>
  <c r="R178" i="3"/>
  <c r="R186" i="3"/>
  <c r="R194" i="3"/>
  <c r="R202" i="3"/>
  <c r="R210" i="3"/>
  <c r="R218" i="3"/>
  <c r="R226" i="3"/>
  <c r="R234" i="3"/>
  <c r="R242" i="3"/>
  <c r="R250" i="3"/>
  <c r="R258" i="3"/>
  <c r="R266" i="3"/>
  <c r="R274" i="3"/>
  <c r="R282" i="3"/>
  <c r="R290" i="3"/>
  <c r="R299" i="3"/>
  <c r="R307" i="3"/>
  <c r="R315" i="3"/>
  <c r="R323" i="3"/>
  <c r="R331" i="3"/>
  <c r="R339" i="3"/>
  <c r="R347" i="3"/>
  <c r="R355" i="3"/>
  <c r="R363" i="3"/>
  <c r="R371" i="3"/>
  <c r="R379" i="3"/>
  <c r="R387" i="3"/>
  <c r="R395" i="3"/>
  <c r="R403" i="3"/>
  <c r="R411" i="3"/>
  <c r="R426" i="3"/>
  <c r="R434" i="3"/>
  <c r="R442" i="3"/>
  <c r="R450" i="3"/>
  <c r="R458" i="3"/>
  <c r="R466" i="3"/>
  <c r="R474" i="3"/>
  <c r="R482" i="3"/>
  <c r="R490" i="3"/>
  <c r="R498" i="3"/>
  <c r="R506" i="3"/>
  <c r="R514" i="3"/>
  <c r="R522" i="3"/>
  <c r="R530" i="3"/>
  <c r="R538" i="3"/>
  <c r="R546" i="3"/>
  <c r="R554" i="3"/>
  <c r="R562" i="3"/>
  <c r="R570" i="3"/>
  <c r="R578" i="3"/>
  <c r="R586" i="3"/>
  <c r="R594" i="3"/>
  <c r="R601" i="3"/>
  <c r="R609" i="3"/>
  <c r="R617" i="3"/>
  <c r="R625" i="3"/>
  <c r="R633" i="3"/>
  <c r="R641" i="3"/>
  <c r="R649" i="3"/>
  <c r="R657" i="3"/>
  <c r="R665" i="3"/>
  <c r="R673" i="3"/>
  <c r="R681" i="3"/>
  <c r="R689" i="3"/>
  <c r="R697" i="3"/>
  <c r="R705" i="3"/>
  <c r="R713" i="3"/>
  <c r="R721" i="3"/>
  <c r="R729" i="3"/>
  <c r="R737" i="3"/>
  <c r="R745" i="3"/>
  <c r="R753" i="3"/>
  <c r="R761" i="3"/>
  <c r="R769" i="3"/>
  <c r="R777" i="3"/>
  <c r="R785" i="3"/>
  <c r="R793" i="3"/>
  <c r="R801" i="3"/>
  <c r="R809" i="3"/>
  <c r="R817" i="3"/>
  <c r="R825" i="3"/>
  <c r="R833" i="3"/>
  <c r="R841" i="3"/>
  <c r="R849" i="3"/>
  <c r="R857" i="3"/>
  <c r="R865" i="3"/>
  <c r="R873" i="3"/>
  <c r="R881" i="3"/>
  <c r="R889" i="3"/>
  <c r="R897" i="3"/>
  <c r="R905" i="3"/>
  <c r="R913" i="3"/>
  <c r="R921" i="3"/>
  <c r="R929" i="3"/>
  <c r="R937" i="3"/>
  <c r="R945" i="3"/>
  <c r="R953" i="3"/>
  <c r="R961" i="3"/>
  <c r="R969" i="3"/>
  <c r="R977" i="3"/>
  <c r="R985" i="3"/>
  <c r="R993" i="3"/>
  <c r="R1001" i="3"/>
  <c r="R1009" i="3"/>
  <c r="R1017" i="3"/>
  <c r="R1025" i="3"/>
  <c r="R1033" i="3"/>
  <c r="R1041" i="3"/>
  <c r="R1049" i="3"/>
  <c r="R1057" i="3"/>
  <c r="R1065" i="3"/>
  <c r="R1073" i="3"/>
  <c r="R1081" i="3"/>
  <c r="R1089" i="3"/>
  <c r="R1097" i="3"/>
  <c r="R1105" i="3"/>
  <c r="R1113" i="3"/>
  <c r="R1121" i="3"/>
  <c r="R1129" i="3"/>
  <c r="R1137" i="3"/>
  <c r="R1145" i="3"/>
  <c r="R1153" i="3"/>
  <c r="R1161" i="3"/>
  <c r="R1169" i="3"/>
  <c r="R3" i="3"/>
  <c r="R11" i="3"/>
  <c r="R19" i="3"/>
  <c r="R27" i="3"/>
  <c r="R35" i="3"/>
  <c r="R43" i="3"/>
  <c r="R51" i="3"/>
  <c r="R59" i="3"/>
  <c r="R67" i="3"/>
  <c r="R75" i="3"/>
  <c r="R83" i="3"/>
  <c r="R91" i="3"/>
  <c r="R99" i="3"/>
  <c r="R107" i="3"/>
  <c r="R115" i="3"/>
  <c r="R123" i="3"/>
  <c r="R131" i="3"/>
  <c r="R139" i="3"/>
  <c r="R147" i="3"/>
  <c r="R155" i="3"/>
  <c r="R163" i="3"/>
  <c r="R171" i="3"/>
  <c r="R179" i="3"/>
  <c r="R187" i="3"/>
  <c r="R195" i="3"/>
  <c r="R203" i="3"/>
  <c r="R211" i="3"/>
  <c r="R219" i="3"/>
  <c r="R227" i="3"/>
  <c r="R235" i="3"/>
  <c r="R243" i="3"/>
  <c r="R251" i="3"/>
  <c r="R259" i="3"/>
  <c r="R267" i="3"/>
  <c r="R275" i="3"/>
  <c r="R283" i="3"/>
  <c r="R291" i="3"/>
  <c r="R300" i="3"/>
  <c r="R308" i="3"/>
  <c r="R316" i="3"/>
  <c r="R324" i="3"/>
  <c r="R332" i="3"/>
  <c r="R340" i="3"/>
  <c r="R348" i="3"/>
  <c r="R356" i="3"/>
  <c r="R364" i="3"/>
  <c r="R372" i="3"/>
  <c r="R380" i="3"/>
  <c r="R388" i="3"/>
  <c r="R396" i="3"/>
  <c r="R404" i="3"/>
  <c r="R412" i="3"/>
  <c r="R419" i="3"/>
  <c r="R427" i="3"/>
  <c r="R435" i="3"/>
  <c r="R443" i="3"/>
  <c r="R451" i="3"/>
  <c r="R459" i="3"/>
  <c r="R467" i="3"/>
  <c r="R475" i="3"/>
  <c r="R483" i="3"/>
  <c r="R491" i="3"/>
  <c r="R499" i="3"/>
  <c r="R507" i="3"/>
  <c r="R515" i="3"/>
  <c r="R523" i="3"/>
  <c r="R531" i="3"/>
  <c r="R539" i="3"/>
  <c r="R547" i="3"/>
  <c r="R555" i="3"/>
  <c r="R563" i="3"/>
  <c r="R571" i="3"/>
  <c r="R579" i="3"/>
  <c r="R587" i="3"/>
  <c r="R595" i="3"/>
  <c r="R602" i="3"/>
  <c r="R610" i="3"/>
  <c r="R618" i="3"/>
  <c r="R626" i="3"/>
  <c r="R634" i="3"/>
  <c r="R642" i="3"/>
  <c r="R650" i="3"/>
  <c r="R658" i="3"/>
  <c r="R666" i="3"/>
  <c r="R674" i="3"/>
  <c r="R682" i="3"/>
  <c r="R690" i="3"/>
  <c r="R698" i="3"/>
  <c r="R706" i="3"/>
  <c r="R714" i="3"/>
  <c r="R722" i="3"/>
  <c r="R730" i="3"/>
  <c r="R738" i="3"/>
  <c r="R746" i="3"/>
  <c r="R754" i="3"/>
  <c r="R762" i="3"/>
  <c r="R770" i="3"/>
  <c r="R778" i="3"/>
  <c r="R786" i="3"/>
  <c r="R794" i="3"/>
  <c r="R802" i="3"/>
  <c r="R810" i="3"/>
  <c r="R818" i="3"/>
  <c r="R826" i="3"/>
  <c r="R834" i="3"/>
  <c r="R842" i="3"/>
  <c r="R850" i="3"/>
  <c r="R858" i="3"/>
  <c r="R866" i="3"/>
  <c r="R874" i="3"/>
  <c r="R882" i="3"/>
  <c r="R890" i="3"/>
  <c r="R898" i="3"/>
  <c r="R906" i="3"/>
  <c r="R914" i="3"/>
  <c r="R922" i="3"/>
  <c r="R930" i="3"/>
  <c r="R938" i="3"/>
  <c r="R946" i="3"/>
  <c r="R954" i="3"/>
  <c r="R962" i="3"/>
  <c r="R970" i="3"/>
  <c r="R978" i="3"/>
  <c r="R986" i="3"/>
  <c r="R994" i="3"/>
  <c r="R1002" i="3"/>
  <c r="R1010" i="3"/>
  <c r="R1018" i="3"/>
  <c r="R1026" i="3"/>
  <c r="R1034" i="3"/>
  <c r="R1042" i="3"/>
  <c r="R1050" i="3"/>
  <c r="R1058" i="3"/>
  <c r="R1066" i="3"/>
  <c r="R1074" i="3"/>
  <c r="R1082" i="3"/>
  <c r="R1090" i="3"/>
  <c r="R1098" i="3"/>
  <c r="R1106" i="3"/>
  <c r="R1114" i="3"/>
  <c r="R1122" i="3"/>
  <c r="R1130" i="3"/>
  <c r="R1138" i="3"/>
  <c r="R1146" i="3"/>
  <c r="R1154" i="3"/>
  <c r="R1162" i="3"/>
  <c r="R1170" i="3"/>
  <c r="R15" i="3"/>
  <c r="R31" i="3"/>
  <c r="R47" i="3"/>
  <c r="R63" i="3"/>
  <c r="R79" i="3"/>
  <c r="R95" i="3"/>
  <c r="R111" i="3"/>
  <c r="R127" i="3"/>
  <c r="R143" i="3"/>
  <c r="R159" i="3"/>
  <c r="R175" i="3"/>
  <c r="R191" i="3"/>
  <c r="R207" i="3"/>
  <c r="R223" i="3"/>
  <c r="R239" i="3"/>
  <c r="R255" i="3"/>
  <c r="R271" i="3"/>
  <c r="R287" i="3"/>
  <c r="R304" i="3"/>
  <c r="R320" i="3"/>
  <c r="R336" i="3"/>
  <c r="R352" i="3"/>
  <c r="R368" i="3"/>
  <c r="R384" i="3"/>
  <c r="R400" i="3"/>
  <c r="R416" i="3"/>
  <c r="R431" i="3"/>
  <c r="R447" i="3"/>
  <c r="R463" i="3"/>
  <c r="R479" i="3"/>
  <c r="R495" i="3"/>
  <c r="R511" i="3"/>
  <c r="R527" i="3"/>
  <c r="R543" i="3"/>
  <c r="R559" i="3"/>
  <c r="R575" i="3"/>
  <c r="R591" i="3"/>
  <c r="R606" i="3"/>
  <c r="R622" i="3"/>
  <c r="R638" i="3"/>
  <c r="R654" i="3"/>
  <c r="R670" i="3"/>
  <c r="R686" i="3"/>
  <c r="R702" i="3"/>
  <c r="R718" i="3"/>
  <c r="R734" i="3"/>
  <c r="R750" i="3"/>
  <c r="R766" i="3"/>
  <c r="R782" i="3"/>
  <c r="R798" i="3"/>
  <c r="R814" i="3"/>
  <c r="R830" i="3"/>
  <c r="R846" i="3"/>
  <c r="R862" i="3"/>
  <c r="R878" i="3"/>
  <c r="R894" i="3"/>
  <c r="R910" i="3"/>
  <c r="R926" i="3"/>
  <c r="R942" i="3"/>
  <c r="R958" i="3"/>
  <c r="R974" i="3"/>
  <c r="R990" i="3"/>
  <c r="R1006" i="3"/>
  <c r="R1022" i="3"/>
  <c r="R1038" i="3"/>
  <c r="R1054" i="3"/>
  <c r="R1070" i="3"/>
  <c r="R1086" i="3"/>
  <c r="R1102" i="3"/>
  <c r="R1118" i="3"/>
  <c r="R1134" i="3"/>
  <c r="R1150" i="3"/>
  <c r="R1166" i="3"/>
  <c r="R6" i="3"/>
  <c r="R22" i="3"/>
  <c r="R38" i="3"/>
  <c r="R54" i="3"/>
  <c r="R70" i="3"/>
  <c r="R86" i="3"/>
  <c r="R102" i="3"/>
  <c r="R118" i="3"/>
  <c r="R134" i="3"/>
  <c r="R150" i="3"/>
  <c r="R166" i="3"/>
  <c r="R182" i="3"/>
  <c r="R198" i="3"/>
  <c r="R214" i="3"/>
  <c r="R230" i="3"/>
  <c r="R246" i="3"/>
  <c r="R262" i="3"/>
  <c r="R278" i="3"/>
  <c r="R295" i="3"/>
  <c r="R311" i="3"/>
  <c r="R327" i="3"/>
  <c r="R343" i="3"/>
  <c r="R359" i="3"/>
  <c r="R375" i="3"/>
  <c r="R391" i="3"/>
  <c r="R407" i="3"/>
  <c r="R422" i="3"/>
  <c r="R438" i="3"/>
  <c r="R454" i="3"/>
  <c r="R470" i="3"/>
  <c r="R486" i="3"/>
  <c r="R502" i="3"/>
  <c r="R518" i="3"/>
  <c r="R534" i="3"/>
  <c r="R550" i="3"/>
  <c r="R566" i="3"/>
  <c r="R582" i="3"/>
  <c r="R598" i="3"/>
  <c r="R613" i="3"/>
  <c r="R629" i="3"/>
  <c r="R645" i="3"/>
  <c r="R661" i="3"/>
  <c r="R677" i="3"/>
  <c r="R693" i="3"/>
  <c r="R709" i="3"/>
  <c r="R725" i="3"/>
  <c r="R741" i="3"/>
  <c r="R757" i="3"/>
  <c r="R773" i="3"/>
  <c r="R789" i="3"/>
  <c r="R805" i="3"/>
  <c r="R821" i="3"/>
  <c r="R837" i="3"/>
  <c r="R853" i="3"/>
  <c r="R869" i="3"/>
  <c r="R885" i="3"/>
  <c r="R901" i="3"/>
  <c r="R917" i="3"/>
  <c r="R933" i="3"/>
  <c r="R949" i="3"/>
  <c r="R965" i="3"/>
  <c r="R981" i="3"/>
  <c r="R997" i="3"/>
  <c r="R1013" i="3"/>
  <c r="R1029" i="3"/>
  <c r="R1045" i="3"/>
  <c r="R1061" i="3"/>
  <c r="R1077" i="3"/>
  <c r="R1093" i="3"/>
  <c r="R1109" i="3"/>
  <c r="R1125" i="3"/>
  <c r="R1141" i="3"/>
  <c r="R1157" i="3"/>
  <c r="R1173" i="3"/>
  <c r="R7" i="3"/>
  <c r="R39" i="3"/>
  <c r="R71" i="3"/>
  <c r="R103" i="3"/>
  <c r="R135" i="3"/>
  <c r="R167" i="3"/>
  <c r="R199" i="3"/>
  <c r="R231" i="3"/>
  <c r="R263" i="3"/>
  <c r="R296" i="3"/>
  <c r="R328" i="3"/>
  <c r="R360" i="3"/>
  <c r="R392" i="3"/>
  <c r="R423" i="3"/>
  <c r="R455" i="3"/>
  <c r="R487" i="3"/>
  <c r="R519" i="3"/>
  <c r="R551" i="3"/>
  <c r="R583" i="3"/>
  <c r="R614" i="3"/>
  <c r="R646" i="3"/>
  <c r="R678" i="3"/>
  <c r="R710" i="3"/>
  <c r="R742" i="3"/>
  <c r="R774" i="3"/>
  <c r="R806" i="3"/>
  <c r="R838" i="3"/>
  <c r="R870" i="3"/>
  <c r="R902" i="3"/>
  <c r="R934" i="3"/>
  <c r="R966" i="3"/>
  <c r="R998" i="3"/>
  <c r="R1030" i="3"/>
  <c r="R1062" i="3"/>
  <c r="R1094" i="3"/>
  <c r="R1126" i="3"/>
  <c r="R1158" i="3"/>
  <c r="R14" i="3"/>
  <c r="R46" i="3"/>
  <c r="R78" i="3"/>
  <c r="R110" i="3"/>
  <c r="R142" i="3"/>
  <c r="R174" i="3"/>
  <c r="R206" i="3"/>
  <c r="R238" i="3"/>
  <c r="R270" i="3"/>
  <c r="R303" i="3"/>
  <c r="R335" i="3"/>
  <c r="R367" i="3"/>
  <c r="R399" i="3"/>
  <c r="R430" i="3"/>
  <c r="R462" i="3"/>
  <c r="R494" i="3"/>
  <c r="R526" i="3"/>
  <c r="R558" i="3"/>
  <c r="R590" i="3"/>
  <c r="R621" i="3"/>
  <c r="R653" i="3"/>
  <c r="R685" i="3"/>
  <c r="R717" i="3"/>
  <c r="R749" i="3"/>
  <c r="R781" i="3"/>
  <c r="R813" i="3"/>
  <c r="R845" i="3"/>
  <c r="R877" i="3"/>
  <c r="R909" i="3"/>
  <c r="R941" i="3"/>
  <c r="R973" i="3"/>
  <c r="R1005" i="3"/>
  <c r="R1037" i="3"/>
  <c r="R1069" i="3"/>
  <c r="R1101" i="3"/>
  <c r="R1133" i="3"/>
  <c r="R1165" i="3"/>
  <c r="R23" i="3"/>
  <c r="R55" i="3"/>
  <c r="R87" i="3"/>
  <c r="R119" i="3"/>
  <c r="R151" i="3"/>
  <c r="R183" i="3"/>
  <c r="R215" i="3"/>
  <c r="R247" i="3"/>
  <c r="R279" i="3"/>
  <c r="R312" i="3"/>
  <c r="R344" i="3"/>
  <c r="R376" i="3"/>
  <c r="R408" i="3"/>
  <c r="R439" i="3"/>
  <c r="R471" i="3"/>
  <c r="R503" i="3"/>
  <c r="R535" i="3"/>
  <c r="R567" i="3"/>
  <c r="R599" i="3"/>
  <c r="R630" i="3"/>
  <c r="R662" i="3"/>
  <c r="R694" i="3"/>
  <c r="R726" i="3"/>
  <c r="R758" i="3"/>
  <c r="R790" i="3"/>
  <c r="R822" i="3"/>
  <c r="R854" i="3"/>
  <c r="R886" i="3"/>
  <c r="R918" i="3"/>
  <c r="R950" i="3"/>
  <c r="R982" i="3"/>
  <c r="R1014" i="3"/>
  <c r="R1046" i="3"/>
  <c r="R1078" i="3"/>
  <c r="R1110" i="3"/>
  <c r="R1142" i="3"/>
  <c r="R1174" i="3"/>
  <c r="R126" i="3"/>
  <c r="R254" i="3"/>
  <c r="R383" i="3"/>
  <c r="R510" i="3"/>
  <c r="R637" i="3"/>
  <c r="R765" i="3"/>
  <c r="R893" i="3"/>
  <c r="R1021" i="3"/>
  <c r="R1149" i="3"/>
  <c r="R30" i="3"/>
  <c r="R158" i="3"/>
  <c r="R286" i="3"/>
  <c r="R415" i="3"/>
  <c r="R542" i="3"/>
  <c r="R669" i="3"/>
  <c r="R797" i="3"/>
  <c r="R925" i="3"/>
  <c r="R1053" i="3"/>
  <c r="R62" i="3"/>
  <c r="R190" i="3"/>
  <c r="R319" i="3"/>
  <c r="R446" i="3"/>
  <c r="R574" i="3"/>
  <c r="R701" i="3"/>
  <c r="R829" i="3"/>
  <c r="R957" i="3"/>
  <c r="R1085" i="3"/>
  <c r="R351" i="3"/>
  <c r="R861" i="3"/>
  <c r="R478" i="3"/>
  <c r="R989" i="3"/>
  <c r="R94" i="3"/>
  <c r="R605" i="3"/>
  <c r="R1117" i="3"/>
  <c r="R222" i="3"/>
  <c r="R733" i="3"/>
  <c r="L3" i="3"/>
  <c r="L7" i="3"/>
  <c r="L11" i="3"/>
  <c r="L15" i="3"/>
  <c r="L19" i="3"/>
  <c r="L23" i="3"/>
  <c r="L27" i="3"/>
  <c r="L31" i="3"/>
  <c r="L35" i="3"/>
  <c r="L39" i="3"/>
  <c r="L43" i="3"/>
  <c r="L47" i="3"/>
  <c r="L51" i="3"/>
  <c r="L55" i="3"/>
  <c r="L59" i="3"/>
  <c r="L63" i="3"/>
  <c r="L67" i="3"/>
  <c r="L71" i="3"/>
  <c r="L75" i="3"/>
  <c r="L79" i="3"/>
  <c r="L83" i="3"/>
  <c r="L87" i="3"/>
  <c r="L91" i="3"/>
  <c r="L95" i="3"/>
  <c r="L99" i="3"/>
  <c r="L103" i="3"/>
  <c r="L6" i="3"/>
  <c r="L12" i="3"/>
  <c r="L17" i="3"/>
  <c r="L22" i="3"/>
  <c r="L28" i="3"/>
  <c r="L33" i="3"/>
  <c r="L38" i="3"/>
  <c r="L44" i="3"/>
  <c r="L49" i="3"/>
  <c r="L54" i="3"/>
  <c r="L60" i="3"/>
  <c r="L65" i="3"/>
  <c r="L70" i="3"/>
  <c r="L76" i="3"/>
  <c r="L81" i="3"/>
  <c r="L86" i="3"/>
  <c r="L92" i="3"/>
  <c r="L97" i="3"/>
  <c r="L102" i="3"/>
  <c r="L107" i="3"/>
  <c r="L111" i="3"/>
  <c r="L115" i="3"/>
  <c r="L119" i="3"/>
  <c r="L123" i="3"/>
  <c r="L127" i="3"/>
  <c r="L131" i="3"/>
  <c r="L135" i="3"/>
  <c r="L139" i="3"/>
  <c r="L143" i="3"/>
  <c r="L147" i="3"/>
  <c r="L151" i="3"/>
  <c r="L155" i="3"/>
  <c r="L159" i="3"/>
  <c r="L163" i="3"/>
  <c r="L167" i="3"/>
  <c r="L171" i="3"/>
  <c r="L175" i="3"/>
  <c r="L179" i="3"/>
  <c r="L183" i="3"/>
  <c r="L187" i="3"/>
  <c r="L191" i="3"/>
  <c r="L195" i="3"/>
  <c r="L199" i="3"/>
  <c r="L203" i="3"/>
  <c r="L207" i="3"/>
  <c r="L211" i="3"/>
  <c r="L215" i="3"/>
  <c r="L219" i="3"/>
  <c r="L223" i="3"/>
  <c r="L227" i="3"/>
  <c r="L231" i="3"/>
  <c r="L235" i="3"/>
  <c r="L239" i="3"/>
  <c r="L243" i="3"/>
  <c r="L247" i="3"/>
  <c r="L251" i="3"/>
  <c r="L255" i="3"/>
  <c r="L259" i="3"/>
  <c r="L263" i="3"/>
  <c r="L267" i="3"/>
  <c r="L271" i="3"/>
  <c r="L275" i="3"/>
  <c r="L279" i="3"/>
  <c r="L283" i="3"/>
  <c r="L287" i="3"/>
  <c r="L291" i="3"/>
  <c r="L296" i="3"/>
  <c r="L300" i="3"/>
  <c r="L304" i="3"/>
  <c r="L308" i="3"/>
  <c r="L312" i="3"/>
  <c r="L316" i="3"/>
  <c r="L320" i="3"/>
  <c r="L324" i="3"/>
  <c r="L328" i="3"/>
  <c r="L332" i="3"/>
  <c r="L336" i="3"/>
  <c r="L340" i="3"/>
  <c r="L344" i="3"/>
  <c r="L348" i="3"/>
  <c r="L352" i="3"/>
  <c r="L356" i="3"/>
  <c r="L360" i="3"/>
  <c r="L364" i="3"/>
  <c r="L368" i="3"/>
  <c r="L372" i="3"/>
  <c r="L376" i="3"/>
  <c r="L380" i="3"/>
  <c r="L384" i="3"/>
  <c r="L388" i="3"/>
  <c r="L392" i="3"/>
  <c r="L396" i="3"/>
  <c r="L400" i="3"/>
  <c r="L404" i="3"/>
  <c r="L408" i="3"/>
  <c r="L412" i="3"/>
  <c r="L416" i="3"/>
  <c r="L419" i="3"/>
  <c r="L423" i="3"/>
  <c r="L427" i="3"/>
  <c r="L431" i="3"/>
  <c r="L435" i="3"/>
  <c r="L439" i="3"/>
  <c r="L443" i="3"/>
  <c r="L447" i="3"/>
  <c r="L451" i="3"/>
  <c r="L455" i="3"/>
  <c r="L459" i="3"/>
  <c r="L463" i="3"/>
  <c r="L467" i="3"/>
  <c r="L471" i="3"/>
  <c r="L475" i="3"/>
  <c r="L479" i="3"/>
  <c r="L483" i="3"/>
  <c r="L487" i="3"/>
  <c r="L491" i="3"/>
  <c r="L495" i="3"/>
  <c r="L499" i="3"/>
  <c r="L503" i="3"/>
  <c r="L507" i="3"/>
  <c r="L511" i="3"/>
  <c r="L515" i="3"/>
  <c r="L519" i="3"/>
  <c r="L523" i="3"/>
  <c r="L527" i="3"/>
  <c r="L531" i="3"/>
  <c r="L535" i="3"/>
  <c r="L539" i="3"/>
  <c r="L543" i="3"/>
  <c r="L547" i="3"/>
  <c r="L551" i="3"/>
  <c r="L555" i="3"/>
  <c r="L559" i="3"/>
  <c r="L563" i="3"/>
  <c r="L567" i="3"/>
  <c r="L571" i="3"/>
  <c r="L575" i="3"/>
  <c r="L579" i="3"/>
  <c r="L583" i="3"/>
  <c r="L587" i="3"/>
  <c r="L591" i="3"/>
  <c r="L595" i="3"/>
  <c r="L599" i="3"/>
  <c r="L602" i="3"/>
  <c r="L606" i="3"/>
  <c r="L610" i="3"/>
  <c r="L614" i="3"/>
  <c r="L618" i="3"/>
  <c r="L622" i="3"/>
  <c r="L626" i="3"/>
  <c r="L630" i="3"/>
  <c r="L634" i="3"/>
  <c r="L638" i="3"/>
  <c r="L642" i="3"/>
  <c r="L646" i="3"/>
  <c r="L650" i="3"/>
  <c r="L654" i="3"/>
  <c r="L658" i="3"/>
  <c r="L662" i="3"/>
  <c r="L666" i="3"/>
  <c r="L670" i="3"/>
  <c r="L674" i="3"/>
  <c r="L678" i="3"/>
  <c r="L682" i="3"/>
  <c r="L686" i="3"/>
  <c r="L690" i="3"/>
  <c r="L694" i="3"/>
  <c r="L698" i="3"/>
  <c r="L702" i="3"/>
  <c r="L706" i="3"/>
  <c r="L710" i="3"/>
  <c r="L714" i="3"/>
  <c r="L718" i="3"/>
  <c r="L722" i="3"/>
  <c r="L726" i="3"/>
  <c r="L730" i="3"/>
  <c r="L734" i="3"/>
  <c r="L738" i="3"/>
  <c r="L742" i="3"/>
  <c r="L746" i="3"/>
  <c r="L750" i="3"/>
  <c r="L754" i="3"/>
  <c r="L758" i="3"/>
  <c r="L762" i="3"/>
  <c r="L766" i="3"/>
  <c r="L770" i="3"/>
  <c r="L774" i="3"/>
  <c r="L778" i="3"/>
  <c r="L782" i="3"/>
  <c r="L786" i="3"/>
  <c r="L790" i="3"/>
  <c r="L794" i="3"/>
  <c r="L798" i="3"/>
  <c r="L802" i="3"/>
  <c r="L806" i="3"/>
  <c r="L810" i="3"/>
  <c r="L814" i="3"/>
  <c r="L818" i="3"/>
  <c r="L822" i="3"/>
  <c r="L826" i="3"/>
  <c r="L830" i="3"/>
  <c r="L834" i="3"/>
  <c r="L838" i="3"/>
  <c r="L842" i="3"/>
  <c r="L846" i="3"/>
  <c r="L850" i="3"/>
  <c r="L854" i="3"/>
  <c r="L858" i="3"/>
  <c r="L862" i="3"/>
  <c r="L866" i="3"/>
  <c r="L870" i="3"/>
  <c r="L874" i="3"/>
  <c r="L878" i="3"/>
  <c r="L882" i="3"/>
  <c r="L886" i="3"/>
  <c r="L890" i="3"/>
  <c r="L894" i="3"/>
  <c r="L898" i="3"/>
  <c r="L902" i="3"/>
  <c r="L906" i="3"/>
  <c r="L910" i="3"/>
  <c r="L914" i="3"/>
  <c r="L918" i="3"/>
  <c r="L922" i="3"/>
  <c r="L926" i="3"/>
  <c r="L930" i="3"/>
  <c r="L934" i="3"/>
  <c r="L938" i="3"/>
  <c r="L942" i="3"/>
  <c r="L946" i="3"/>
  <c r="L950" i="3"/>
  <c r="L954" i="3"/>
  <c r="L958" i="3"/>
  <c r="L962" i="3"/>
  <c r="L966" i="3"/>
  <c r="L970" i="3"/>
  <c r="L974" i="3"/>
  <c r="L978" i="3"/>
  <c r="L982" i="3"/>
  <c r="L986" i="3"/>
  <c r="L990" i="3"/>
  <c r="L994" i="3"/>
  <c r="L998" i="3"/>
  <c r="L1002" i="3"/>
  <c r="L1006" i="3"/>
  <c r="L1010" i="3"/>
  <c r="L1014" i="3"/>
  <c r="L1018" i="3"/>
  <c r="L1022" i="3"/>
  <c r="L1026" i="3"/>
  <c r="L1030" i="3"/>
  <c r="L1034" i="3"/>
  <c r="L1038" i="3"/>
  <c r="L1042" i="3"/>
  <c r="L1046" i="3"/>
  <c r="L1050" i="3"/>
  <c r="L1054" i="3"/>
  <c r="L1058" i="3"/>
  <c r="L1062" i="3"/>
  <c r="L1066" i="3"/>
  <c r="L1070" i="3"/>
  <c r="L1074" i="3"/>
  <c r="L1078" i="3"/>
  <c r="L1082" i="3"/>
  <c r="L1086" i="3"/>
  <c r="L1090" i="3"/>
  <c r="L1094" i="3"/>
  <c r="L1098" i="3"/>
  <c r="L1102" i="3"/>
  <c r="L1106" i="3"/>
  <c r="L1110" i="3"/>
  <c r="L1114" i="3"/>
  <c r="L1118" i="3"/>
  <c r="L1122" i="3"/>
  <c r="L1126" i="3"/>
  <c r="L1130" i="3"/>
  <c r="L1134" i="3"/>
  <c r="L1138" i="3"/>
  <c r="L1142" i="3"/>
  <c r="L1146" i="3"/>
  <c r="L1150" i="3"/>
  <c r="L1154" i="3"/>
  <c r="L1158" i="3"/>
  <c r="L1162" i="3"/>
  <c r="L1166" i="3"/>
  <c r="L1170" i="3"/>
  <c r="L1174" i="3"/>
  <c r="L8" i="3"/>
  <c r="L14" i="3"/>
  <c r="L21" i="3"/>
  <c r="L29" i="3"/>
  <c r="L36" i="3"/>
  <c r="L42" i="3"/>
  <c r="L50" i="3"/>
  <c r="L57" i="3"/>
  <c r="L64" i="3"/>
  <c r="L72" i="3"/>
  <c r="L78" i="3"/>
  <c r="L85" i="3"/>
  <c r="L93" i="3"/>
  <c r="L100" i="3"/>
  <c r="L106" i="3"/>
  <c r="L112" i="3"/>
  <c r="L117" i="3"/>
  <c r="L122" i="3"/>
  <c r="L128" i="3"/>
  <c r="L133" i="3"/>
  <c r="L138" i="3"/>
  <c r="L144" i="3"/>
  <c r="L149" i="3"/>
  <c r="L154" i="3"/>
  <c r="L160" i="3"/>
  <c r="L165" i="3"/>
  <c r="L170" i="3"/>
  <c r="L176" i="3"/>
  <c r="L181" i="3"/>
  <c r="L186" i="3"/>
  <c r="L192" i="3"/>
  <c r="L197" i="3"/>
  <c r="L202" i="3"/>
  <c r="L208" i="3"/>
  <c r="L213" i="3"/>
  <c r="L218" i="3"/>
  <c r="L224" i="3"/>
  <c r="L229" i="3"/>
  <c r="L234" i="3"/>
  <c r="L240" i="3"/>
  <c r="L245" i="3"/>
  <c r="L250" i="3"/>
  <c r="L256" i="3"/>
  <c r="L261" i="3"/>
  <c r="L266" i="3"/>
  <c r="L272" i="3"/>
  <c r="L277" i="3"/>
  <c r="L282" i="3"/>
  <c r="L288" i="3"/>
  <c r="L294" i="3"/>
  <c r="L299" i="3"/>
  <c r="L305" i="3"/>
  <c r="L310" i="3"/>
  <c r="L315" i="3"/>
  <c r="L321" i="3"/>
  <c r="L326" i="3"/>
  <c r="L331" i="3"/>
  <c r="L337" i="3"/>
  <c r="L342" i="3"/>
  <c r="L347" i="3"/>
  <c r="L353" i="3"/>
  <c r="L358" i="3"/>
  <c r="L363" i="3"/>
  <c r="L369" i="3"/>
  <c r="L374" i="3"/>
  <c r="L379" i="3"/>
  <c r="L385" i="3"/>
  <c r="L390" i="3"/>
  <c r="L395" i="3"/>
  <c r="L401" i="3"/>
  <c r="L406" i="3"/>
  <c r="L411" i="3"/>
  <c r="L417" i="3"/>
  <c r="L421" i="3"/>
  <c r="L426" i="3"/>
  <c r="L432" i="3"/>
  <c r="L437" i="3"/>
  <c r="L442" i="3"/>
  <c r="L448" i="3"/>
  <c r="L453" i="3"/>
  <c r="L458" i="3"/>
  <c r="L464" i="3"/>
  <c r="L469" i="3"/>
  <c r="L474" i="3"/>
  <c r="L480" i="3"/>
  <c r="L485" i="3"/>
  <c r="L490" i="3"/>
  <c r="L496" i="3"/>
  <c r="L501" i="3"/>
  <c r="L506" i="3"/>
  <c r="L512" i="3"/>
  <c r="L517" i="3"/>
  <c r="L522" i="3"/>
  <c r="L528" i="3"/>
  <c r="L533" i="3"/>
  <c r="L538" i="3"/>
  <c r="L544" i="3"/>
  <c r="L549" i="3"/>
  <c r="L554" i="3"/>
  <c r="L560" i="3"/>
  <c r="L565" i="3"/>
  <c r="L570" i="3"/>
  <c r="L576" i="3"/>
  <c r="L581" i="3"/>
  <c r="L586" i="3"/>
  <c r="L592" i="3"/>
  <c r="L597" i="3"/>
  <c r="L601" i="3"/>
  <c r="L607" i="3"/>
  <c r="L612" i="3"/>
  <c r="L617" i="3"/>
  <c r="L623" i="3"/>
  <c r="L628" i="3"/>
  <c r="L633" i="3"/>
  <c r="L639" i="3"/>
  <c r="L644" i="3"/>
  <c r="L649" i="3"/>
  <c r="L655" i="3"/>
  <c r="L660" i="3"/>
  <c r="L665" i="3"/>
  <c r="L671" i="3"/>
  <c r="L676" i="3"/>
  <c r="L681" i="3"/>
  <c r="L687" i="3"/>
  <c r="L692" i="3"/>
  <c r="L697" i="3"/>
  <c r="L703" i="3"/>
  <c r="L708" i="3"/>
  <c r="L713" i="3"/>
  <c r="L719" i="3"/>
  <c r="L724" i="3"/>
  <c r="L729" i="3"/>
  <c r="L735" i="3"/>
  <c r="L740" i="3"/>
  <c r="L745" i="3"/>
  <c r="L751" i="3"/>
  <c r="L756" i="3"/>
  <c r="L761" i="3"/>
  <c r="L767" i="3"/>
  <c r="L772" i="3"/>
  <c r="L777" i="3"/>
  <c r="L783" i="3"/>
  <c r="L788" i="3"/>
  <c r="L793" i="3"/>
  <c r="L799" i="3"/>
  <c r="L804" i="3"/>
  <c r="L809" i="3"/>
  <c r="L815" i="3"/>
  <c r="L820" i="3"/>
  <c r="L825" i="3"/>
  <c r="L831" i="3"/>
  <c r="L836" i="3"/>
  <c r="L841" i="3"/>
  <c r="L847" i="3"/>
  <c r="L852" i="3"/>
  <c r="L857" i="3"/>
  <c r="L863" i="3"/>
  <c r="L868" i="3"/>
  <c r="L873" i="3"/>
  <c r="L879" i="3"/>
  <c r="L884" i="3"/>
  <c r="L889" i="3"/>
  <c r="L895" i="3"/>
  <c r="L900" i="3"/>
  <c r="L905" i="3"/>
  <c r="L911" i="3"/>
  <c r="L916" i="3"/>
  <c r="L921" i="3"/>
  <c r="L927" i="3"/>
  <c r="L932" i="3"/>
  <c r="L937" i="3"/>
  <c r="L943" i="3"/>
  <c r="L948" i="3"/>
  <c r="L953" i="3"/>
  <c r="L959" i="3"/>
  <c r="L964" i="3"/>
  <c r="L969" i="3"/>
  <c r="L975" i="3"/>
  <c r="L980" i="3"/>
  <c r="L985" i="3"/>
  <c r="L991" i="3"/>
  <c r="L996" i="3"/>
  <c r="L1001" i="3"/>
  <c r="L1007" i="3"/>
  <c r="L1012" i="3"/>
  <c r="L1017" i="3"/>
  <c r="L1023" i="3"/>
  <c r="L1028" i="3"/>
  <c r="L1033" i="3"/>
  <c r="L1039" i="3"/>
  <c r="L1044" i="3"/>
  <c r="L1049" i="3"/>
  <c r="L1055" i="3"/>
  <c r="L1060" i="3"/>
  <c r="L1065" i="3"/>
  <c r="L1071" i="3"/>
  <c r="L1076" i="3"/>
  <c r="L1081" i="3"/>
  <c r="L1087" i="3"/>
  <c r="L1092" i="3"/>
  <c r="L1097" i="3"/>
  <c r="L1103" i="3"/>
  <c r="L1108" i="3"/>
  <c r="L1113" i="3"/>
  <c r="L1119" i="3"/>
  <c r="L1124" i="3"/>
  <c r="L1129" i="3"/>
  <c r="L1135" i="3"/>
  <c r="L1140" i="3"/>
  <c r="L1145" i="3"/>
  <c r="L1151" i="3"/>
  <c r="L1156" i="3"/>
  <c r="L1161" i="3"/>
  <c r="L1167" i="3"/>
  <c r="L1172" i="3"/>
  <c r="L9" i="3"/>
  <c r="L16" i="3"/>
  <c r="L24" i="3"/>
  <c r="L30" i="3"/>
  <c r="L37" i="3"/>
  <c r="L45" i="3"/>
  <c r="L52" i="3"/>
  <c r="L58" i="3"/>
  <c r="L66" i="3"/>
  <c r="L73" i="3"/>
  <c r="L80" i="3"/>
  <c r="L88" i="3"/>
  <c r="L94" i="3"/>
  <c r="L101" i="3"/>
  <c r="L108" i="3"/>
  <c r="L113" i="3"/>
  <c r="L118" i="3"/>
  <c r="L124" i="3"/>
  <c r="L129" i="3"/>
  <c r="L134" i="3"/>
  <c r="L140" i="3"/>
  <c r="L145" i="3"/>
  <c r="L150" i="3"/>
  <c r="L156" i="3"/>
  <c r="L161" i="3"/>
  <c r="L166" i="3"/>
  <c r="L172" i="3"/>
  <c r="L177" i="3"/>
  <c r="L182" i="3"/>
  <c r="L188" i="3"/>
  <c r="L193" i="3"/>
  <c r="L198" i="3"/>
  <c r="L204" i="3"/>
  <c r="L209" i="3"/>
  <c r="L214" i="3"/>
  <c r="L220" i="3"/>
  <c r="L225" i="3"/>
  <c r="L230" i="3"/>
  <c r="L236" i="3"/>
  <c r="L241" i="3"/>
  <c r="L246" i="3"/>
  <c r="L252" i="3"/>
  <c r="L257" i="3"/>
  <c r="L262" i="3"/>
  <c r="L268" i="3"/>
  <c r="L273" i="3"/>
  <c r="L278" i="3"/>
  <c r="L284" i="3"/>
  <c r="L289" i="3"/>
  <c r="L295" i="3"/>
  <c r="L301" i="3"/>
  <c r="L306" i="3"/>
  <c r="L311" i="3"/>
  <c r="L317" i="3"/>
  <c r="L322" i="3"/>
  <c r="L327" i="3"/>
  <c r="L333" i="3"/>
  <c r="L338" i="3"/>
  <c r="L343" i="3"/>
  <c r="L349" i="3"/>
  <c r="L354" i="3"/>
  <c r="L359" i="3"/>
  <c r="L365" i="3"/>
  <c r="L370" i="3"/>
  <c r="L375" i="3"/>
  <c r="L381" i="3"/>
  <c r="L386" i="3"/>
  <c r="L391" i="3"/>
  <c r="L397" i="3"/>
  <c r="L402" i="3"/>
  <c r="L407" i="3"/>
  <c r="L413" i="3"/>
  <c r="L418" i="3"/>
  <c r="L422" i="3"/>
  <c r="L428" i="3"/>
  <c r="L433" i="3"/>
  <c r="L438" i="3"/>
  <c r="L444" i="3"/>
  <c r="L449" i="3"/>
  <c r="L454" i="3"/>
  <c r="L460" i="3"/>
  <c r="L465" i="3"/>
  <c r="L470" i="3"/>
  <c r="L476" i="3"/>
  <c r="L481" i="3"/>
  <c r="L486" i="3"/>
  <c r="L492" i="3"/>
  <c r="L497" i="3"/>
  <c r="L502" i="3"/>
  <c r="L508" i="3"/>
  <c r="L513" i="3"/>
  <c r="L518" i="3"/>
  <c r="L524" i="3"/>
  <c r="L529" i="3"/>
  <c r="L534" i="3"/>
  <c r="L540" i="3"/>
  <c r="L545" i="3"/>
  <c r="L550" i="3"/>
  <c r="L556" i="3"/>
  <c r="L561" i="3"/>
  <c r="L566" i="3"/>
  <c r="L572" i="3"/>
  <c r="L577" i="3"/>
  <c r="L582" i="3"/>
  <c r="L588" i="3"/>
  <c r="L593" i="3"/>
  <c r="L598" i="3"/>
  <c r="L603" i="3"/>
  <c r="L608" i="3"/>
  <c r="L613" i="3"/>
  <c r="L619" i="3"/>
  <c r="L624" i="3"/>
  <c r="L629" i="3"/>
  <c r="L635" i="3"/>
  <c r="L640" i="3"/>
  <c r="L645" i="3"/>
  <c r="L651" i="3"/>
  <c r="L656" i="3"/>
  <c r="L661" i="3"/>
  <c r="L667" i="3"/>
  <c r="L672" i="3"/>
  <c r="L677" i="3"/>
  <c r="L683" i="3"/>
  <c r="L688" i="3"/>
  <c r="L693" i="3"/>
  <c r="L699" i="3"/>
  <c r="L704" i="3"/>
  <c r="L709" i="3"/>
  <c r="L715" i="3"/>
  <c r="L720" i="3"/>
  <c r="L725" i="3"/>
  <c r="L731" i="3"/>
  <c r="L736" i="3"/>
  <c r="L741" i="3"/>
  <c r="L747" i="3"/>
  <c r="L752" i="3"/>
  <c r="L757" i="3"/>
  <c r="L763" i="3"/>
  <c r="L768" i="3"/>
  <c r="L773" i="3"/>
  <c r="L779" i="3"/>
  <c r="L784" i="3"/>
  <c r="L789" i="3"/>
  <c r="L795" i="3"/>
  <c r="L800" i="3"/>
  <c r="L805" i="3"/>
  <c r="L811" i="3"/>
  <c r="L816" i="3"/>
  <c r="L821" i="3"/>
  <c r="L827" i="3"/>
  <c r="L832" i="3"/>
  <c r="L837" i="3"/>
  <c r="L843" i="3"/>
  <c r="L848" i="3"/>
  <c r="L853" i="3"/>
  <c r="L859" i="3"/>
  <c r="L864" i="3"/>
  <c r="L869" i="3"/>
  <c r="L875" i="3"/>
  <c r="L880" i="3"/>
  <c r="L885" i="3"/>
  <c r="L891" i="3"/>
  <c r="L896" i="3"/>
  <c r="L901" i="3"/>
  <c r="L907" i="3"/>
  <c r="L912" i="3"/>
  <c r="L917" i="3"/>
  <c r="L923" i="3"/>
  <c r="L928" i="3"/>
  <c r="L933" i="3"/>
  <c r="L939" i="3"/>
  <c r="L944" i="3"/>
  <c r="L949" i="3"/>
  <c r="L955" i="3"/>
  <c r="L960" i="3"/>
  <c r="L965" i="3"/>
  <c r="L971" i="3"/>
  <c r="L976" i="3"/>
  <c r="L981" i="3"/>
  <c r="L987" i="3"/>
  <c r="L992" i="3"/>
  <c r="L997" i="3"/>
  <c r="L1003" i="3"/>
  <c r="L1008" i="3"/>
  <c r="L1013" i="3"/>
  <c r="L1019" i="3"/>
  <c r="L1024" i="3"/>
  <c r="L1029" i="3"/>
  <c r="L1035" i="3"/>
  <c r="L1040" i="3"/>
  <c r="L1045" i="3"/>
  <c r="L1051" i="3"/>
  <c r="L1056" i="3"/>
  <c r="L1061" i="3"/>
  <c r="L1067" i="3"/>
  <c r="L1072" i="3"/>
  <c r="L1077" i="3"/>
  <c r="L1083" i="3"/>
  <c r="L1088" i="3"/>
  <c r="L1093" i="3"/>
  <c r="L1099" i="3"/>
  <c r="L1104" i="3"/>
  <c r="L1109" i="3"/>
  <c r="L1115" i="3"/>
  <c r="L1120" i="3"/>
  <c r="L1125" i="3"/>
  <c r="L1131" i="3"/>
  <c r="L1136" i="3"/>
  <c r="L1141" i="3"/>
  <c r="L1147" i="3"/>
  <c r="L1152" i="3"/>
  <c r="L1157" i="3"/>
  <c r="L1163" i="3"/>
  <c r="L1168" i="3"/>
  <c r="L1173" i="3"/>
  <c r="L4" i="3"/>
  <c r="L10" i="3"/>
  <c r="L18" i="3"/>
  <c r="L25" i="3"/>
  <c r="L32" i="3"/>
  <c r="L40" i="3"/>
  <c r="L46" i="3"/>
  <c r="L53" i="3"/>
  <c r="L61" i="3"/>
  <c r="L68" i="3"/>
  <c r="L74" i="3"/>
  <c r="L82" i="3"/>
  <c r="L89" i="3"/>
  <c r="L96" i="3"/>
  <c r="L104" i="3"/>
  <c r="L109" i="3"/>
  <c r="L114" i="3"/>
  <c r="L120" i="3"/>
  <c r="L125" i="3"/>
  <c r="L130" i="3"/>
  <c r="L136" i="3"/>
  <c r="L141" i="3"/>
  <c r="L146" i="3"/>
  <c r="L152" i="3"/>
  <c r="L157" i="3"/>
  <c r="L162" i="3"/>
  <c r="L168" i="3"/>
  <c r="L173" i="3"/>
  <c r="L178" i="3"/>
  <c r="L184" i="3"/>
  <c r="L189" i="3"/>
  <c r="L194" i="3"/>
  <c r="L200" i="3"/>
  <c r="L205" i="3"/>
  <c r="L210" i="3"/>
  <c r="L216" i="3"/>
  <c r="L221" i="3"/>
  <c r="L226" i="3"/>
  <c r="L232" i="3"/>
  <c r="L237" i="3"/>
  <c r="L242" i="3"/>
  <c r="L248" i="3"/>
  <c r="L253" i="3"/>
  <c r="L258" i="3"/>
  <c r="L264" i="3"/>
  <c r="L13" i="3"/>
  <c r="L41" i="3"/>
  <c r="L69" i="3"/>
  <c r="L98" i="3"/>
  <c r="L121" i="3"/>
  <c r="L142" i="3"/>
  <c r="L164" i="3"/>
  <c r="L185" i="3"/>
  <c r="L206" i="3"/>
  <c r="L228" i="3"/>
  <c r="L249" i="3"/>
  <c r="L269" i="3"/>
  <c r="L280" i="3"/>
  <c r="L290" i="3"/>
  <c r="L302" i="3"/>
  <c r="L313" i="3"/>
  <c r="L323" i="3"/>
  <c r="L334" i="3"/>
  <c r="L345" i="3"/>
  <c r="L355" i="3"/>
  <c r="L366" i="3"/>
  <c r="L377" i="3"/>
  <c r="L387" i="3"/>
  <c r="L398" i="3"/>
  <c r="L409" i="3"/>
  <c r="L429" i="3"/>
  <c r="L440" i="3"/>
  <c r="L450" i="3"/>
  <c r="L461" i="3"/>
  <c r="L472" i="3"/>
  <c r="L482" i="3"/>
  <c r="L493" i="3"/>
  <c r="L504" i="3"/>
  <c r="L514" i="3"/>
  <c r="L525" i="3"/>
  <c r="L536" i="3"/>
  <c r="L546" i="3"/>
  <c r="L557" i="3"/>
  <c r="L568" i="3"/>
  <c r="L578" i="3"/>
  <c r="L589" i="3"/>
  <c r="L609" i="3"/>
  <c r="L620" i="3"/>
  <c r="L631" i="3"/>
  <c r="L641" i="3"/>
  <c r="L652" i="3"/>
  <c r="L663" i="3"/>
  <c r="L673" i="3"/>
  <c r="L684" i="3"/>
  <c r="L695" i="3"/>
  <c r="L705" i="3"/>
  <c r="L716" i="3"/>
  <c r="L727" i="3"/>
  <c r="L737" i="3"/>
  <c r="L748" i="3"/>
  <c r="L759" i="3"/>
  <c r="L769" i="3"/>
  <c r="L780" i="3"/>
  <c r="L791" i="3"/>
  <c r="L801" i="3"/>
  <c r="L812" i="3"/>
  <c r="L823" i="3"/>
  <c r="L833" i="3"/>
  <c r="L844" i="3"/>
  <c r="L855" i="3"/>
  <c r="L865" i="3"/>
  <c r="L876" i="3"/>
  <c r="L887" i="3"/>
  <c r="L897" i="3"/>
  <c r="L908" i="3"/>
  <c r="L919" i="3"/>
  <c r="L929" i="3"/>
  <c r="L940" i="3"/>
  <c r="L951" i="3"/>
  <c r="L961" i="3"/>
  <c r="L972" i="3"/>
  <c r="L983" i="3"/>
  <c r="L993" i="3"/>
  <c r="L1004" i="3"/>
  <c r="L1015" i="3"/>
  <c r="L1025" i="3"/>
  <c r="L1036" i="3"/>
  <c r="L1047" i="3"/>
  <c r="L1057" i="3"/>
  <c r="L1068" i="3"/>
  <c r="L1079" i="3"/>
  <c r="L1089" i="3"/>
  <c r="L1100" i="3"/>
  <c r="L1111" i="3"/>
  <c r="L1121" i="3"/>
  <c r="L1132" i="3"/>
  <c r="L1143" i="3"/>
  <c r="L1153" i="3"/>
  <c r="L1164" i="3"/>
  <c r="L1175" i="3"/>
  <c r="L20" i="3"/>
  <c r="L48" i="3"/>
  <c r="L77" i="3"/>
  <c r="L105" i="3"/>
  <c r="L126" i="3"/>
  <c r="L148" i="3"/>
  <c r="L169" i="3"/>
  <c r="L190" i="3"/>
  <c r="L212" i="3"/>
  <c r="L233" i="3"/>
  <c r="L254" i="3"/>
  <c r="L270" i="3"/>
  <c r="L281" i="3"/>
  <c r="L292" i="3"/>
  <c r="L303" i="3"/>
  <c r="L314" i="3"/>
  <c r="L325" i="3"/>
  <c r="L335" i="3"/>
  <c r="L346" i="3"/>
  <c r="L357" i="3"/>
  <c r="L367" i="3"/>
  <c r="L378" i="3"/>
  <c r="L389" i="3"/>
  <c r="L399" i="3"/>
  <c r="L410" i="3"/>
  <c r="L420" i="3"/>
  <c r="L430" i="3"/>
  <c r="L441" i="3"/>
  <c r="L452" i="3"/>
  <c r="L462" i="3"/>
  <c r="L473" i="3"/>
  <c r="L484" i="3"/>
  <c r="L494" i="3"/>
  <c r="L505" i="3"/>
  <c r="L516" i="3"/>
  <c r="L526" i="3"/>
  <c r="L537" i="3"/>
  <c r="L548" i="3"/>
  <c r="L558" i="3"/>
  <c r="L569" i="3"/>
  <c r="L580" i="3"/>
  <c r="L590" i="3"/>
  <c r="L600" i="3"/>
  <c r="L611" i="3"/>
  <c r="L621" i="3"/>
  <c r="L632" i="3"/>
  <c r="L643" i="3"/>
  <c r="L653" i="3"/>
  <c r="L664" i="3"/>
  <c r="L675" i="3"/>
  <c r="L685" i="3"/>
  <c r="L696" i="3"/>
  <c r="L707" i="3"/>
  <c r="L717" i="3"/>
  <c r="L728" i="3"/>
  <c r="L739" i="3"/>
  <c r="L749" i="3"/>
  <c r="L760" i="3"/>
  <c r="L771" i="3"/>
  <c r="L781" i="3"/>
  <c r="L792" i="3"/>
  <c r="L803" i="3"/>
  <c r="L813" i="3"/>
  <c r="L824" i="3"/>
  <c r="L835" i="3"/>
  <c r="L845" i="3"/>
  <c r="L856" i="3"/>
  <c r="L867" i="3"/>
  <c r="L877" i="3"/>
  <c r="L888" i="3"/>
  <c r="L899" i="3"/>
  <c r="L909" i="3"/>
  <c r="L920" i="3"/>
  <c r="L931" i="3"/>
  <c r="L941" i="3"/>
  <c r="L952" i="3"/>
  <c r="L963" i="3"/>
  <c r="L973" i="3"/>
  <c r="L984" i="3"/>
  <c r="L995" i="3"/>
  <c r="L1005" i="3"/>
  <c r="L1016" i="3"/>
  <c r="L1027" i="3"/>
  <c r="L1037" i="3"/>
  <c r="L1048" i="3"/>
  <c r="L1059" i="3"/>
  <c r="L1069" i="3"/>
  <c r="L1080" i="3"/>
  <c r="L1091" i="3"/>
  <c r="L1101" i="3"/>
  <c r="L1112" i="3"/>
  <c r="L1123" i="3"/>
  <c r="L1133" i="3"/>
  <c r="L1144" i="3"/>
  <c r="L1155" i="3"/>
  <c r="L1165" i="3"/>
  <c r="L1176" i="3"/>
  <c r="L26" i="3"/>
  <c r="L56" i="3"/>
  <c r="L84" i="3"/>
  <c r="L110" i="3"/>
  <c r="L132" i="3"/>
  <c r="L153" i="3"/>
  <c r="L174" i="3"/>
  <c r="L196" i="3"/>
  <c r="L217" i="3"/>
  <c r="L238" i="3"/>
  <c r="L260" i="3"/>
  <c r="L274" i="3"/>
  <c r="L285" i="3"/>
  <c r="L297" i="3"/>
  <c r="L307" i="3"/>
  <c r="L318" i="3"/>
  <c r="L329" i="3"/>
  <c r="L339" i="3"/>
  <c r="L350" i="3"/>
  <c r="L361" i="3"/>
  <c r="L371" i="3"/>
  <c r="L382" i="3"/>
  <c r="L393" i="3"/>
  <c r="L403" i="3"/>
  <c r="L414" i="3"/>
  <c r="L424" i="3"/>
  <c r="L434" i="3"/>
  <c r="L445" i="3"/>
  <c r="L456" i="3"/>
  <c r="L466" i="3"/>
  <c r="L477" i="3"/>
  <c r="L488" i="3"/>
  <c r="L498" i="3"/>
  <c r="L509" i="3"/>
  <c r="L520" i="3"/>
  <c r="L530" i="3"/>
  <c r="L541" i="3"/>
  <c r="L552" i="3"/>
  <c r="L562" i="3"/>
  <c r="L573" i="3"/>
  <c r="L584" i="3"/>
  <c r="L594" i="3"/>
  <c r="L604" i="3"/>
  <c r="L615" i="3"/>
  <c r="L625" i="3"/>
  <c r="L636" i="3"/>
  <c r="L647" i="3"/>
  <c r="L657" i="3"/>
  <c r="L668" i="3"/>
  <c r="L679" i="3"/>
  <c r="L689" i="3"/>
  <c r="L700" i="3"/>
  <c r="L711" i="3"/>
  <c r="L721" i="3"/>
  <c r="L732" i="3"/>
  <c r="L743" i="3"/>
  <c r="L753" i="3"/>
  <c r="L764" i="3"/>
  <c r="L775" i="3"/>
  <c r="L785" i="3"/>
  <c r="L796" i="3"/>
  <c r="L807" i="3"/>
  <c r="L817" i="3"/>
  <c r="L828" i="3"/>
  <c r="L839" i="3"/>
  <c r="L849" i="3"/>
  <c r="L860" i="3"/>
  <c r="L871" i="3"/>
  <c r="L881" i="3"/>
  <c r="L892" i="3"/>
  <c r="L903" i="3"/>
  <c r="L913" i="3"/>
  <c r="L924" i="3"/>
  <c r="L935" i="3"/>
  <c r="L945" i="3"/>
  <c r="L956" i="3"/>
  <c r="L967" i="3"/>
  <c r="L977" i="3"/>
  <c r="L988" i="3"/>
  <c r="L999" i="3"/>
  <c r="L1009" i="3"/>
  <c r="L1020" i="3"/>
  <c r="L1031" i="3"/>
  <c r="L1041" i="3"/>
  <c r="L1052" i="3"/>
  <c r="L1063" i="3"/>
  <c r="L1073" i="3"/>
  <c r="L1084" i="3"/>
  <c r="L1095" i="3"/>
  <c r="L1105" i="3"/>
  <c r="L1116" i="3"/>
  <c r="L1127" i="3"/>
  <c r="L1137" i="3"/>
  <c r="L1148" i="3"/>
  <c r="L1159" i="3"/>
  <c r="L1169" i="3"/>
  <c r="L34" i="3"/>
  <c r="L137" i="3"/>
  <c r="L222" i="3"/>
  <c r="L286" i="3"/>
  <c r="L330" i="3"/>
  <c r="L373" i="3"/>
  <c r="L415" i="3"/>
  <c r="L457" i="3"/>
  <c r="L500" i="3"/>
  <c r="L542" i="3"/>
  <c r="L585" i="3"/>
  <c r="L627" i="3"/>
  <c r="L669" i="3"/>
  <c r="L712" i="3"/>
  <c r="L755" i="3"/>
  <c r="L797" i="3"/>
  <c r="L840" i="3"/>
  <c r="L883" i="3"/>
  <c r="L925" i="3"/>
  <c r="L968" i="3"/>
  <c r="L1011" i="3"/>
  <c r="L1053" i="3"/>
  <c r="L1096" i="3"/>
  <c r="L1139" i="3"/>
  <c r="L62" i="3"/>
  <c r="L158" i="3"/>
  <c r="L244" i="3"/>
  <c r="L298" i="3"/>
  <c r="L341" i="3"/>
  <c r="L383" i="3"/>
  <c r="L425" i="3"/>
  <c r="L468" i="3"/>
  <c r="L510" i="3"/>
  <c r="L553" i="3"/>
  <c r="L596" i="3"/>
  <c r="L637" i="3"/>
  <c r="L680" i="3"/>
  <c r="L723" i="3"/>
  <c r="L765" i="3"/>
  <c r="L808" i="3"/>
  <c r="L851" i="3"/>
  <c r="L893" i="3"/>
  <c r="L936" i="3"/>
  <c r="L979" i="3"/>
  <c r="L1021" i="3"/>
  <c r="L1064" i="3"/>
  <c r="L1107" i="3"/>
  <c r="L1149" i="3"/>
  <c r="L90" i="3"/>
  <c r="L180" i="3"/>
  <c r="L265" i="3"/>
  <c r="L309" i="3"/>
  <c r="L351" i="3"/>
  <c r="L394" i="3"/>
  <c r="L436" i="3"/>
  <c r="L478" i="3"/>
  <c r="L521" i="3"/>
  <c r="L564" i="3"/>
  <c r="L605" i="3"/>
  <c r="L648" i="3"/>
  <c r="L691" i="3"/>
  <c r="L733" i="3"/>
  <c r="L776" i="3"/>
  <c r="L819" i="3"/>
  <c r="L861" i="3"/>
  <c r="L904" i="3"/>
  <c r="L947" i="3"/>
  <c r="L989" i="3"/>
  <c r="L1032" i="3"/>
  <c r="L1075" i="3"/>
  <c r="L1117" i="3"/>
  <c r="L1160" i="3"/>
  <c r="L5" i="3"/>
  <c r="L116" i="3"/>
  <c r="L201" i="3"/>
  <c r="L276" i="3"/>
  <c r="L319" i="3"/>
  <c r="L362" i="3"/>
  <c r="L405" i="3"/>
  <c r="L446" i="3"/>
  <c r="L489" i="3"/>
  <c r="L532" i="3"/>
  <c r="L574" i="3"/>
  <c r="L616" i="3"/>
  <c r="L659" i="3"/>
  <c r="L701" i="3"/>
  <c r="L744" i="3"/>
  <c r="L787" i="3"/>
  <c r="L829" i="3"/>
  <c r="L872" i="3"/>
  <c r="L915" i="3"/>
  <c r="L957" i="3"/>
  <c r="L1000" i="3"/>
  <c r="L1043" i="3"/>
  <c r="L1085" i="3"/>
  <c r="L1128" i="3"/>
  <c r="L1171" i="3"/>
  <c r="T6" i="3"/>
  <c r="T10" i="3"/>
  <c r="T14" i="3"/>
  <c r="T18" i="3"/>
  <c r="T22" i="3"/>
  <c r="T26" i="3"/>
  <c r="T30" i="3"/>
  <c r="T34" i="3"/>
  <c r="T38" i="3"/>
  <c r="T42" i="3"/>
  <c r="T46" i="3"/>
  <c r="T50" i="3"/>
  <c r="T54" i="3"/>
  <c r="T58" i="3"/>
  <c r="T62" i="3"/>
  <c r="T66" i="3"/>
  <c r="T70" i="3"/>
  <c r="T74" i="3"/>
  <c r="T78" i="3"/>
  <c r="T82" i="3"/>
  <c r="T86" i="3"/>
  <c r="T90" i="3"/>
  <c r="T94" i="3"/>
  <c r="T98" i="3"/>
  <c r="T102" i="3"/>
  <c r="T106" i="3"/>
  <c r="T110" i="3"/>
  <c r="T114" i="3"/>
  <c r="T118" i="3"/>
  <c r="T122" i="3"/>
  <c r="T126" i="3"/>
  <c r="T130" i="3"/>
  <c r="T134" i="3"/>
  <c r="T138" i="3"/>
  <c r="T142" i="3"/>
  <c r="T146" i="3"/>
  <c r="T150" i="3"/>
  <c r="T154" i="3"/>
  <c r="T158" i="3"/>
  <c r="T162" i="3"/>
  <c r="T166" i="3"/>
  <c r="T170" i="3"/>
  <c r="T174" i="3"/>
  <c r="T178" i="3"/>
  <c r="T182" i="3"/>
  <c r="T186" i="3"/>
  <c r="T190" i="3"/>
  <c r="T194" i="3"/>
  <c r="T198" i="3"/>
  <c r="T202" i="3"/>
  <c r="T206" i="3"/>
  <c r="T210" i="3"/>
  <c r="T214" i="3"/>
  <c r="T218" i="3"/>
  <c r="T222" i="3"/>
  <c r="T226" i="3"/>
  <c r="T230" i="3"/>
  <c r="T234" i="3"/>
  <c r="T238" i="3"/>
  <c r="T242" i="3"/>
  <c r="T246" i="3"/>
  <c r="T250" i="3"/>
  <c r="T254" i="3"/>
  <c r="T258" i="3"/>
  <c r="T262" i="3"/>
  <c r="T266" i="3"/>
  <c r="T270" i="3"/>
  <c r="T274" i="3"/>
  <c r="T278" i="3"/>
  <c r="T282" i="3"/>
  <c r="T286" i="3"/>
  <c r="T290" i="3"/>
  <c r="T295" i="3"/>
  <c r="T299" i="3"/>
  <c r="T303" i="3"/>
  <c r="T307" i="3"/>
  <c r="T311" i="3"/>
  <c r="T315" i="3"/>
  <c r="T319" i="3"/>
  <c r="T323" i="3"/>
  <c r="T327" i="3"/>
  <c r="T331" i="3"/>
  <c r="T335" i="3"/>
  <c r="T339" i="3"/>
  <c r="T343" i="3"/>
  <c r="T347" i="3"/>
  <c r="T351" i="3"/>
  <c r="T355" i="3"/>
  <c r="T359" i="3"/>
  <c r="T363" i="3"/>
  <c r="T367" i="3"/>
  <c r="T371" i="3"/>
  <c r="T375" i="3"/>
  <c r="T379" i="3"/>
  <c r="T383" i="3"/>
  <c r="T387" i="3"/>
  <c r="T391" i="3"/>
  <c r="T395" i="3"/>
  <c r="T399" i="3"/>
  <c r="T403" i="3"/>
  <c r="T407" i="3"/>
  <c r="T411" i="3"/>
  <c r="T415" i="3"/>
  <c r="T422" i="3"/>
  <c r="T426" i="3"/>
  <c r="T430" i="3"/>
  <c r="T434" i="3"/>
  <c r="T438" i="3"/>
  <c r="T442" i="3"/>
  <c r="T446" i="3"/>
  <c r="T450" i="3"/>
  <c r="T454" i="3"/>
  <c r="T458" i="3"/>
  <c r="T462" i="3"/>
  <c r="T466" i="3"/>
  <c r="T470" i="3"/>
  <c r="T474" i="3"/>
  <c r="T478" i="3"/>
  <c r="T482" i="3"/>
  <c r="T486" i="3"/>
  <c r="T490" i="3"/>
  <c r="T494" i="3"/>
  <c r="T498" i="3"/>
  <c r="T502" i="3"/>
  <c r="T506" i="3"/>
  <c r="T510" i="3"/>
  <c r="T514" i="3"/>
  <c r="T518" i="3"/>
  <c r="T522" i="3"/>
  <c r="T526" i="3"/>
  <c r="T530" i="3"/>
  <c r="T534" i="3"/>
  <c r="T538" i="3"/>
  <c r="T542" i="3"/>
  <c r="T546" i="3"/>
  <c r="T550" i="3"/>
  <c r="T554" i="3"/>
  <c r="T558" i="3"/>
  <c r="T562" i="3"/>
  <c r="T566" i="3"/>
  <c r="T570" i="3"/>
  <c r="T574" i="3"/>
  <c r="T578" i="3"/>
  <c r="T582" i="3"/>
  <c r="T586" i="3"/>
  <c r="T590" i="3"/>
  <c r="T594" i="3"/>
  <c r="T598" i="3"/>
  <c r="T601" i="3"/>
  <c r="T605" i="3"/>
  <c r="T609" i="3"/>
  <c r="T613" i="3"/>
  <c r="T617" i="3"/>
  <c r="T621" i="3"/>
  <c r="T625" i="3"/>
  <c r="T629" i="3"/>
  <c r="T633" i="3"/>
  <c r="T637" i="3"/>
  <c r="T641" i="3"/>
  <c r="T645" i="3"/>
  <c r="T649" i="3"/>
  <c r="T653" i="3"/>
  <c r="T657" i="3"/>
  <c r="T661" i="3"/>
  <c r="T665" i="3"/>
  <c r="T669" i="3"/>
  <c r="T673" i="3"/>
  <c r="T677" i="3"/>
  <c r="T681" i="3"/>
  <c r="T685" i="3"/>
  <c r="T689" i="3"/>
  <c r="T693" i="3"/>
  <c r="T697" i="3"/>
  <c r="T701" i="3"/>
  <c r="T705" i="3"/>
  <c r="T709" i="3"/>
  <c r="T713" i="3"/>
  <c r="T717" i="3"/>
  <c r="T721" i="3"/>
  <c r="T725" i="3"/>
  <c r="T729" i="3"/>
  <c r="T733" i="3"/>
  <c r="T737" i="3"/>
  <c r="T741" i="3"/>
  <c r="T745" i="3"/>
  <c r="T749" i="3"/>
  <c r="T753" i="3"/>
  <c r="T757" i="3"/>
  <c r="T761" i="3"/>
  <c r="T765" i="3"/>
  <c r="T769" i="3"/>
  <c r="T773" i="3"/>
  <c r="T777" i="3"/>
  <c r="T781" i="3"/>
  <c r="T785" i="3"/>
  <c r="T789" i="3"/>
  <c r="T793" i="3"/>
  <c r="T797" i="3"/>
  <c r="T801" i="3"/>
  <c r="T805" i="3"/>
  <c r="T809" i="3"/>
  <c r="T813" i="3"/>
  <c r="T817" i="3"/>
  <c r="T821" i="3"/>
  <c r="T825" i="3"/>
  <c r="T829" i="3"/>
  <c r="T833" i="3"/>
  <c r="T837" i="3"/>
  <c r="T841" i="3"/>
  <c r="T845" i="3"/>
  <c r="T849" i="3"/>
  <c r="T853" i="3"/>
  <c r="T857" i="3"/>
  <c r="T861" i="3"/>
  <c r="T865" i="3"/>
  <c r="T869" i="3"/>
  <c r="T873" i="3"/>
  <c r="T877" i="3"/>
  <c r="T881" i="3"/>
  <c r="T885" i="3"/>
  <c r="T889" i="3"/>
  <c r="T893" i="3"/>
  <c r="T897" i="3"/>
  <c r="T901" i="3"/>
  <c r="T905" i="3"/>
  <c r="T909" i="3"/>
  <c r="T913" i="3"/>
  <c r="T917" i="3"/>
  <c r="T921" i="3"/>
  <c r="T925" i="3"/>
  <c r="T929" i="3"/>
  <c r="T933" i="3"/>
  <c r="T937" i="3"/>
  <c r="T941" i="3"/>
  <c r="T945" i="3"/>
  <c r="T949" i="3"/>
  <c r="T953" i="3"/>
  <c r="T957" i="3"/>
  <c r="T961" i="3"/>
  <c r="T965" i="3"/>
  <c r="T969" i="3"/>
  <c r="T973" i="3"/>
  <c r="T977" i="3"/>
  <c r="T981" i="3"/>
  <c r="T985" i="3"/>
  <c r="T989" i="3"/>
  <c r="T993" i="3"/>
  <c r="T997" i="3"/>
  <c r="T1001" i="3"/>
  <c r="T1005" i="3"/>
  <c r="T1009" i="3"/>
  <c r="T1013" i="3"/>
  <c r="T1017" i="3"/>
  <c r="T1021" i="3"/>
  <c r="T1025" i="3"/>
  <c r="T1029" i="3"/>
  <c r="T1033" i="3"/>
  <c r="T1037" i="3"/>
  <c r="T1041" i="3"/>
  <c r="T1045" i="3"/>
  <c r="T1049" i="3"/>
  <c r="T1053" i="3"/>
  <c r="T1057" i="3"/>
  <c r="T1061" i="3"/>
  <c r="T1065" i="3"/>
  <c r="T1069" i="3"/>
  <c r="T1073" i="3"/>
  <c r="T1077" i="3"/>
  <c r="T1081" i="3"/>
  <c r="T1085" i="3"/>
  <c r="T1089" i="3"/>
  <c r="T1093" i="3"/>
  <c r="T1097" i="3"/>
  <c r="T1101" i="3"/>
  <c r="T1105" i="3"/>
  <c r="T1109" i="3"/>
  <c r="T1113" i="3"/>
  <c r="T1117" i="3"/>
  <c r="T1121" i="3"/>
  <c r="T1125" i="3"/>
  <c r="T1129" i="3"/>
  <c r="T1133" i="3"/>
  <c r="T1137" i="3"/>
  <c r="T1141" i="3"/>
  <c r="T1145" i="3"/>
  <c r="T1149" i="3"/>
  <c r="T1153" i="3"/>
  <c r="T1157" i="3"/>
  <c r="T1161" i="3"/>
  <c r="T1165" i="3"/>
  <c r="T3" i="3"/>
  <c r="T7" i="3"/>
  <c r="T11" i="3"/>
  <c r="T15" i="3"/>
  <c r="T19" i="3"/>
  <c r="T23" i="3"/>
  <c r="T27" i="3"/>
  <c r="T31" i="3"/>
  <c r="T35" i="3"/>
  <c r="T39" i="3"/>
  <c r="T43" i="3"/>
  <c r="T47" i="3"/>
  <c r="T51" i="3"/>
  <c r="T55" i="3"/>
  <c r="T59" i="3"/>
  <c r="T63" i="3"/>
  <c r="T67" i="3"/>
  <c r="T71" i="3"/>
  <c r="T8" i="3"/>
  <c r="T16" i="3"/>
  <c r="T24" i="3"/>
  <c r="T32" i="3"/>
  <c r="T40" i="3"/>
  <c r="T48" i="3"/>
  <c r="T56" i="3"/>
  <c r="T64" i="3"/>
  <c r="T72" i="3"/>
  <c r="T77" i="3"/>
  <c r="T83" i="3"/>
  <c r="T88" i="3"/>
  <c r="T93" i="3"/>
  <c r="T99" i="3"/>
  <c r="T104" i="3"/>
  <c r="T109" i="3"/>
  <c r="T115" i="3"/>
  <c r="T120" i="3"/>
  <c r="T125" i="3"/>
  <c r="T131" i="3"/>
  <c r="T136" i="3"/>
  <c r="T141" i="3"/>
  <c r="T147" i="3"/>
  <c r="T152" i="3"/>
  <c r="T157" i="3"/>
  <c r="T163" i="3"/>
  <c r="T168" i="3"/>
  <c r="T173" i="3"/>
  <c r="T179" i="3"/>
  <c r="T184" i="3"/>
  <c r="T189" i="3"/>
  <c r="T195" i="3"/>
  <c r="T200" i="3"/>
  <c r="T205" i="3"/>
  <c r="T211" i="3"/>
  <c r="T216" i="3"/>
  <c r="T221" i="3"/>
  <c r="T227" i="3"/>
  <c r="T232" i="3"/>
  <c r="T237" i="3"/>
  <c r="T243" i="3"/>
  <c r="T248" i="3"/>
  <c r="T253" i="3"/>
  <c r="T259" i="3"/>
  <c r="T264" i="3"/>
  <c r="T269" i="3"/>
  <c r="T275" i="3"/>
  <c r="T280" i="3"/>
  <c r="T285" i="3"/>
  <c r="T291" i="3"/>
  <c r="T297" i="3"/>
  <c r="T302" i="3"/>
  <c r="T308" i="3"/>
  <c r="T313" i="3"/>
  <c r="T318" i="3"/>
  <c r="T324" i="3"/>
  <c r="T329" i="3"/>
  <c r="T334" i="3"/>
  <c r="T340" i="3"/>
  <c r="T345" i="3"/>
  <c r="T350" i="3"/>
  <c r="T356" i="3"/>
  <c r="T361" i="3"/>
  <c r="T366" i="3"/>
  <c r="T372" i="3"/>
  <c r="T377" i="3"/>
  <c r="T382" i="3"/>
  <c r="T388" i="3"/>
  <c r="T393" i="3"/>
  <c r="T398" i="3"/>
  <c r="T404" i="3"/>
  <c r="T409" i="3"/>
  <c r="T414" i="3"/>
  <c r="T419" i="3"/>
  <c r="T424" i="3"/>
  <c r="T429" i="3"/>
  <c r="T435" i="3"/>
  <c r="T440" i="3"/>
  <c r="T445" i="3"/>
  <c r="T451" i="3"/>
  <c r="T456" i="3"/>
  <c r="T461" i="3"/>
  <c r="T467" i="3"/>
  <c r="T472" i="3"/>
  <c r="T477" i="3"/>
  <c r="T483" i="3"/>
  <c r="T488" i="3"/>
  <c r="T493" i="3"/>
  <c r="T499" i="3"/>
  <c r="T504" i="3"/>
  <c r="T509" i="3"/>
  <c r="T515" i="3"/>
  <c r="T520" i="3"/>
  <c r="T525" i="3"/>
  <c r="T531" i="3"/>
  <c r="T536" i="3"/>
  <c r="T541" i="3"/>
  <c r="T547" i="3"/>
  <c r="T552" i="3"/>
  <c r="T557" i="3"/>
  <c r="T563" i="3"/>
  <c r="T568" i="3"/>
  <c r="T573" i="3"/>
  <c r="T579" i="3"/>
  <c r="T584" i="3"/>
  <c r="T589" i="3"/>
  <c r="T595" i="3"/>
  <c r="T604" i="3"/>
  <c r="T610" i="3"/>
  <c r="T615" i="3"/>
  <c r="T620" i="3"/>
  <c r="T626" i="3"/>
  <c r="T631" i="3"/>
  <c r="T636" i="3"/>
  <c r="T642" i="3"/>
  <c r="T647" i="3"/>
  <c r="T652" i="3"/>
  <c r="T658" i="3"/>
  <c r="T663" i="3"/>
  <c r="T668" i="3"/>
  <c r="T674" i="3"/>
  <c r="T679" i="3"/>
  <c r="T684" i="3"/>
  <c r="T690" i="3"/>
  <c r="T695" i="3"/>
  <c r="T700" i="3"/>
  <c r="T706" i="3"/>
  <c r="T711" i="3"/>
  <c r="T716" i="3"/>
  <c r="T722" i="3"/>
  <c r="T727" i="3"/>
  <c r="T732" i="3"/>
  <c r="T738" i="3"/>
  <c r="T743" i="3"/>
  <c r="T748" i="3"/>
  <c r="T754" i="3"/>
  <c r="T759" i="3"/>
  <c r="T764" i="3"/>
  <c r="T770" i="3"/>
  <c r="T775" i="3"/>
  <c r="T780" i="3"/>
  <c r="T786" i="3"/>
  <c r="T791" i="3"/>
  <c r="T796" i="3"/>
  <c r="T802" i="3"/>
  <c r="T807" i="3"/>
  <c r="T812" i="3"/>
  <c r="T818" i="3"/>
  <c r="T823" i="3"/>
  <c r="T828" i="3"/>
  <c r="T834" i="3"/>
  <c r="T839" i="3"/>
  <c r="T844" i="3"/>
  <c r="T850" i="3"/>
  <c r="T855" i="3"/>
  <c r="T860" i="3"/>
  <c r="T866" i="3"/>
  <c r="T871" i="3"/>
  <c r="T876" i="3"/>
  <c r="T882" i="3"/>
  <c r="T887" i="3"/>
  <c r="T892" i="3"/>
  <c r="T898" i="3"/>
  <c r="T903" i="3"/>
  <c r="T908" i="3"/>
  <c r="T914" i="3"/>
  <c r="T919" i="3"/>
  <c r="T924" i="3"/>
  <c r="T930" i="3"/>
  <c r="T935" i="3"/>
  <c r="T940" i="3"/>
  <c r="T946" i="3"/>
  <c r="T951" i="3"/>
  <c r="T956" i="3"/>
  <c r="T962" i="3"/>
  <c r="T967" i="3"/>
  <c r="T972" i="3"/>
  <c r="T978" i="3"/>
  <c r="T983" i="3"/>
  <c r="T988" i="3"/>
  <c r="T994" i="3"/>
  <c r="T999" i="3"/>
  <c r="T1004" i="3"/>
  <c r="T1010" i="3"/>
  <c r="T1015" i="3"/>
  <c r="T1020" i="3"/>
  <c r="T1026" i="3"/>
  <c r="T1031" i="3"/>
  <c r="T1036" i="3"/>
  <c r="T1042" i="3"/>
  <c r="T1047" i="3"/>
  <c r="T1052" i="3"/>
  <c r="T1058" i="3"/>
  <c r="T1063" i="3"/>
  <c r="T1068" i="3"/>
  <c r="T1074" i="3"/>
  <c r="T1079" i="3"/>
  <c r="T1084" i="3"/>
  <c r="T1090" i="3"/>
  <c r="T1095" i="3"/>
  <c r="T1100" i="3"/>
  <c r="T1106" i="3"/>
  <c r="T1111" i="3"/>
  <c r="T1116" i="3"/>
  <c r="T1122" i="3"/>
  <c r="T1127" i="3"/>
  <c r="T1132" i="3"/>
  <c r="T1138" i="3"/>
  <c r="T1143" i="3"/>
  <c r="T1148" i="3"/>
  <c r="T1154" i="3"/>
  <c r="T1159" i="3"/>
  <c r="T1164" i="3"/>
  <c r="T1169" i="3"/>
  <c r="T1173" i="3"/>
  <c r="T9" i="3"/>
  <c r="T17" i="3"/>
  <c r="T25" i="3"/>
  <c r="T33" i="3"/>
  <c r="T41" i="3"/>
  <c r="T49" i="3"/>
  <c r="T57" i="3"/>
  <c r="T65" i="3"/>
  <c r="T73" i="3"/>
  <c r="T79" i="3"/>
  <c r="T84" i="3"/>
  <c r="T89" i="3"/>
  <c r="T95" i="3"/>
  <c r="T100" i="3"/>
  <c r="T105" i="3"/>
  <c r="T111" i="3"/>
  <c r="T116" i="3"/>
  <c r="T121" i="3"/>
  <c r="T127" i="3"/>
  <c r="T132" i="3"/>
  <c r="T137" i="3"/>
  <c r="T143" i="3"/>
  <c r="T148" i="3"/>
  <c r="T153" i="3"/>
  <c r="T159" i="3"/>
  <c r="T164" i="3"/>
  <c r="T169" i="3"/>
  <c r="T175" i="3"/>
  <c r="T180" i="3"/>
  <c r="T185" i="3"/>
  <c r="T191" i="3"/>
  <c r="T196" i="3"/>
  <c r="T201" i="3"/>
  <c r="T207" i="3"/>
  <c r="T212" i="3"/>
  <c r="T217" i="3"/>
  <c r="T223" i="3"/>
  <c r="T228" i="3"/>
  <c r="T233" i="3"/>
  <c r="T239" i="3"/>
  <c r="T244" i="3"/>
  <c r="T249" i="3"/>
  <c r="T255" i="3"/>
  <c r="T260" i="3"/>
  <c r="T265" i="3"/>
  <c r="T271" i="3"/>
  <c r="T276" i="3"/>
  <c r="T281" i="3"/>
  <c r="T287" i="3"/>
  <c r="T292" i="3"/>
  <c r="T298" i="3"/>
  <c r="T304" i="3"/>
  <c r="T309" i="3"/>
  <c r="T314" i="3"/>
  <c r="T320" i="3"/>
  <c r="T325" i="3"/>
  <c r="T330" i="3"/>
  <c r="T336" i="3"/>
  <c r="T341" i="3"/>
  <c r="T346" i="3"/>
  <c r="T352" i="3"/>
  <c r="T357" i="3"/>
  <c r="T362" i="3"/>
  <c r="T368" i="3"/>
  <c r="T373" i="3"/>
  <c r="T378" i="3"/>
  <c r="T384" i="3"/>
  <c r="T389" i="3"/>
  <c r="T394" i="3"/>
  <c r="T400" i="3"/>
  <c r="T405" i="3"/>
  <c r="T410" i="3"/>
  <c r="T416" i="3"/>
  <c r="T420" i="3"/>
  <c r="T425" i="3"/>
  <c r="T431" i="3"/>
  <c r="T436" i="3"/>
  <c r="T441" i="3"/>
  <c r="T447" i="3"/>
  <c r="T452" i="3"/>
  <c r="T457" i="3"/>
  <c r="T463" i="3"/>
  <c r="T468" i="3"/>
  <c r="T473" i="3"/>
  <c r="T479" i="3"/>
  <c r="T484" i="3"/>
  <c r="T489" i="3"/>
  <c r="T495" i="3"/>
  <c r="T500" i="3"/>
  <c r="T505" i="3"/>
  <c r="T511" i="3"/>
  <c r="T516" i="3"/>
  <c r="T521" i="3"/>
  <c r="T527" i="3"/>
  <c r="T532" i="3"/>
  <c r="T537" i="3"/>
  <c r="T543" i="3"/>
  <c r="T548" i="3"/>
  <c r="T553" i="3"/>
  <c r="T559" i="3"/>
  <c r="T564" i="3"/>
  <c r="T569" i="3"/>
  <c r="T575" i="3"/>
  <c r="T580" i="3"/>
  <c r="T585" i="3"/>
  <c r="T591" i="3"/>
  <c r="T596" i="3"/>
  <c r="T600" i="3"/>
  <c r="T606" i="3"/>
  <c r="T611" i="3"/>
  <c r="T616" i="3"/>
  <c r="T622" i="3"/>
  <c r="T627" i="3"/>
  <c r="T632" i="3"/>
  <c r="T638" i="3"/>
  <c r="T643" i="3"/>
  <c r="T648" i="3"/>
  <c r="T654" i="3"/>
  <c r="T659" i="3"/>
  <c r="T664" i="3"/>
  <c r="T670" i="3"/>
  <c r="T675" i="3"/>
  <c r="T680" i="3"/>
  <c r="T686" i="3"/>
  <c r="T691" i="3"/>
  <c r="T696" i="3"/>
  <c r="T702" i="3"/>
  <c r="T707" i="3"/>
  <c r="T712" i="3"/>
  <c r="T718" i="3"/>
  <c r="T723" i="3"/>
  <c r="T728" i="3"/>
  <c r="T734" i="3"/>
  <c r="T739" i="3"/>
  <c r="T744" i="3"/>
  <c r="T750" i="3"/>
  <c r="T755" i="3"/>
  <c r="T760" i="3"/>
  <c r="T766" i="3"/>
  <c r="T771" i="3"/>
  <c r="T776" i="3"/>
  <c r="T782" i="3"/>
  <c r="T787" i="3"/>
  <c r="T792" i="3"/>
  <c r="T798" i="3"/>
  <c r="T803" i="3"/>
  <c r="T808" i="3"/>
  <c r="T814" i="3"/>
  <c r="T819" i="3"/>
  <c r="T824" i="3"/>
  <c r="T830" i="3"/>
  <c r="T835" i="3"/>
  <c r="T840" i="3"/>
  <c r="T846" i="3"/>
  <c r="T851" i="3"/>
  <c r="T856" i="3"/>
  <c r="T862" i="3"/>
  <c r="T867" i="3"/>
  <c r="T872" i="3"/>
  <c r="T878" i="3"/>
  <c r="T883" i="3"/>
  <c r="T888" i="3"/>
  <c r="T894" i="3"/>
  <c r="T899" i="3"/>
  <c r="T904" i="3"/>
  <c r="T910" i="3"/>
  <c r="T915" i="3"/>
  <c r="T920" i="3"/>
  <c r="T926" i="3"/>
  <c r="T931" i="3"/>
  <c r="T936" i="3"/>
  <c r="T942" i="3"/>
  <c r="T947" i="3"/>
  <c r="T952" i="3"/>
  <c r="T958" i="3"/>
  <c r="T963" i="3"/>
  <c r="T968" i="3"/>
  <c r="T974" i="3"/>
  <c r="T979" i="3"/>
  <c r="T984" i="3"/>
  <c r="T990" i="3"/>
  <c r="T995" i="3"/>
  <c r="T1000" i="3"/>
  <c r="T1006" i="3"/>
  <c r="T1011" i="3"/>
  <c r="T1016" i="3"/>
  <c r="T1022" i="3"/>
  <c r="T1027" i="3"/>
  <c r="T1032" i="3"/>
  <c r="T1038" i="3"/>
  <c r="T1043" i="3"/>
  <c r="T1048" i="3"/>
  <c r="T1054" i="3"/>
  <c r="T1059" i="3"/>
  <c r="T1064" i="3"/>
  <c r="T1070" i="3"/>
  <c r="T1075" i="3"/>
  <c r="T1080" i="3"/>
  <c r="T1086" i="3"/>
  <c r="T1091" i="3"/>
  <c r="T1096" i="3"/>
  <c r="T1102" i="3"/>
  <c r="T1107" i="3"/>
  <c r="T1112" i="3"/>
  <c r="T1118" i="3"/>
  <c r="T1123" i="3"/>
  <c r="T1128" i="3"/>
  <c r="T1134" i="3"/>
  <c r="T1139" i="3"/>
  <c r="T1144" i="3"/>
  <c r="T1150" i="3"/>
  <c r="T1155" i="3"/>
  <c r="T1160" i="3"/>
  <c r="T1166" i="3"/>
  <c r="T1170" i="3"/>
  <c r="T1174" i="3"/>
  <c r="T13" i="3"/>
  <c r="T29" i="3"/>
  <c r="T45" i="3"/>
  <c r="T61" i="3"/>
  <c r="T76" i="3"/>
  <c r="T87" i="3"/>
  <c r="T97" i="3"/>
  <c r="T108" i="3"/>
  <c r="T119" i="3"/>
  <c r="T129" i="3"/>
  <c r="T140" i="3"/>
  <c r="T151" i="3"/>
  <c r="T161" i="3"/>
  <c r="T172" i="3"/>
  <c r="T183" i="3"/>
  <c r="T193" i="3"/>
  <c r="T204" i="3"/>
  <c r="T215" i="3"/>
  <c r="T225" i="3"/>
  <c r="T236" i="3"/>
  <c r="T247" i="3"/>
  <c r="T257" i="3"/>
  <c r="T268" i="3"/>
  <c r="T279" i="3"/>
  <c r="T289" i="3"/>
  <c r="T301" i="3"/>
  <c r="T312" i="3"/>
  <c r="T322" i="3"/>
  <c r="T333" i="3"/>
  <c r="T344" i="3"/>
  <c r="T354" i="3"/>
  <c r="T365" i="3"/>
  <c r="T376" i="3"/>
  <c r="T386" i="3"/>
  <c r="T397" i="3"/>
  <c r="T408" i="3"/>
  <c r="T418" i="3"/>
  <c r="T428" i="3"/>
  <c r="T439" i="3"/>
  <c r="T449" i="3"/>
  <c r="T460" i="3"/>
  <c r="T471" i="3"/>
  <c r="T481" i="3"/>
  <c r="T492" i="3"/>
  <c r="T503" i="3"/>
  <c r="T513" i="3"/>
  <c r="T524" i="3"/>
  <c r="T535" i="3"/>
  <c r="T545" i="3"/>
  <c r="T556" i="3"/>
  <c r="T567" i="3"/>
  <c r="T577" i="3"/>
  <c r="T588" i="3"/>
  <c r="T599" i="3"/>
  <c r="T608" i="3"/>
  <c r="T619" i="3"/>
  <c r="T630" i="3"/>
  <c r="T640" i="3"/>
  <c r="T651" i="3"/>
  <c r="T662" i="3"/>
  <c r="T672" i="3"/>
  <c r="T683" i="3"/>
  <c r="T694" i="3"/>
  <c r="T704" i="3"/>
  <c r="T715" i="3"/>
  <c r="T726" i="3"/>
  <c r="T736" i="3"/>
  <c r="T747" i="3"/>
  <c r="T758" i="3"/>
  <c r="T768" i="3"/>
  <c r="T779" i="3"/>
  <c r="T790" i="3"/>
  <c r="T800" i="3"/>
  <c r="T811" i="3"/>
  <c r="T822" i="3"/>
  <c r="T832" i="3"/>
  <c r="T843" i="3"/>
  <c r="T854" i="3"/>
  <c r="T864" i="3"/>
  <c r="T875" i="3"/>
  <c r="T886" i="3"/>
  <c r="T896" i="3"/>
  <c r="T907" i="3"/>
  <c r="T918" i="3"/>
  <c r="T928" i="3"/>
  <c r="T939" i="3"/>
  <c r="T950" i="3"/>
  <c r="T960" i="3"/>
  <c r="T971" i="3"/>
  <c r="T982" i="3"/>
  <c r="T992" i="3"/>
  <c r="T1003" i="3"/>
  <c r="T1014" i="3"/>
  <c r="T1024" i="3"/>
  <c r="T1035" i="3"/>
  <c r="T1046" i="3"/>
  <c r="T1056" i="3"/>
  <c r="T1067" i="3"/>
  <c r="T1078" i="3"/>
  <c r="T1088" i="3"/>
  <c r="T1099" i="3"/>
  <c r="T1110" i="3"/>
  <c r="T1120" i="3"/>
  <c r="T1131" i="3"/>
  <c r="T1142" i="3"/>
  <c r="T1152" i="3"/>
  <c r="T1163" i="3"/>
  <c r="T1172" i="3"/>
  <c r="T4" i="3"/>
  <c r="T20" i="3"/>
  <c r="T36" i="3"/>
  <c r="T52" i="3"/>
  <c r="T68" i="3"/>
  <c r="T80" i="3"/>
  <c r="T91" i="3"/>
  <c r="T101" i="3"/>
  <c r="T112" i="3"/>
  <c r="T123" i="3"/>
  <c r="T133" i="3"/>
  <c r="T144" i="3"/>
  <c r="T155" i="3"/>
  <c r="T165" i="3"/>
  <c r="T176" i="3"/>
  <c r="T187" i="3"/>
  <c r="T197" i="3"/>
  <c r="T208" i="3"/>
  <c r="T219" i="3"/>
  <c r="T229" i="3"/>
  <c r="T240" i="3"/>
  <c r="T251" i="3"/>
  <c r="T261" i="3"/>
  <c r="T272" i="3"/>
  <c r="T283" i="3"/>
  <c r="T294" i="3"/>
  <c r="T305" i="3"/>
  <c r="T316" i="3"/>
  <c r="T326" i="3"/>
  <c r="T337" i="3"/>
  <c r="T348" i="3"/>
  <c r="T358" i="3"/>
  <c r="T369" i="3"/>
  <c r="T380" i="3"/>
  <c r="T390" i="3"/>
  <c r="T401" i="3"/>
  <c r="T412" i="3"/>
  <c r="T421" i="3"/>
  <c r="T432" i="3"/>
  <c r="T443" i="3"/>
  <c r="T453" i="3"/>
  <c r="T464" i="3"/>
  <c r="T475" i="3"/>
  <c r="T485" i="3"/>
  <c r="T496" i="3"/>
  <c r="T507" i="3"/>
  <c r="T517" i="3"/>
  <c r="T528" i="3"/>
  <c r="T539" i="3"/>
  <c r="T549" i="3"/>
  <c r="T560" i="3"/>
  <c r="T571" i="3"/>
  <c r="T581" i="3"/>
  <c r="T592" i="3"/>
  <c r="T602" i="3"/>
  <c r="T612" i="3"/>
  <c r="T623" i="3"/>
  <c r="T634" i="3"/>
  <c r="T644" i="3"/>
  <c r="T655" i="3"/>
  <c r="T666" i="3"/>
  <c r="T676" i="3"/>
  <c r="T687" i="3"/>
  <c r="T698" i="3"/>
  <c r="T708" i="3"/>
  <c r="T719" i="3"/>
  <c r="T730" i="3"/>
  <c r="T740" i="3"/>
  <c r="T751" i="3"/>
  <c r="T762" i="3"/>
  <c r="T772" i="3"/>
  <c r="T783" i="3"/>
  <c r="T794" i="3"/>
  <c r="T804" i="3"/>
  <c r="T815" i="3"/>
  <c r="T826" i="3"/>
  <c r="T836" i="3"/>
  <c r="T847" i="3"/>
  <c r="T858" i="3"/>
  <c r="T868" i="3"/>
  <c r="T879" i="3"/>
  <c r="T890" i="3"/>
  <c r="T900" i="3"/>
  <c r="T911" i="3"/>
  <c r="T922" i="3"/>
  <c r="T932" i="3"/>
  <c r="T943" i="3"/>
  <c r="T954" i="3"/>
  <c r="T964" i="3"/>
  <c r="T975" i="3"/>
  <c r="T986" i="3"/>
  <c r="T996" i="3"/>
  <c r="T1007" i="3"/>
  <c r="T1018" i="3"/>
  <c r="T1028" i="3"/>
  <c r="T1039" i="3"/>
  <c r="T1050" i="3"/>
  <c r="T1060" i="3"/>
  <c r="T1071" i="3"/>
  <c r="T1082" i="3"/>
  <c r="T1092" i="3"/>
  <c r="T1103" i="3"/>
  <c r="T1114" i="3"/>
  <c r="T1124" i="3"/>
  <c r="T1135" i="3"/>
  <c r="T1146" i="3"/>
  <c r="T1156" i="3"/>
  <c r="T1167" i="3"/>
  <c r="T1175" i="3"/>
  <c r="T5" i="3"/>
  <c r="T37" i="3"/>
  <c r="T69" i="3"/>
  <c r="T92" i="3"/>
  <c r="T113" i="3"/>
  <c r="T135" i="3"/>
  <c r="T156" i="3"/>
  <c r="T177" i="3"/>
  <c r="T199" i="3"/>
  <c r="T220" i="3"/>
  <c r="T241" i="3"/>
  <c r="T263" i="3"/>
  <c r="T284" i="3"/>
  <c r="T306" i="3"/>
  <c r="T328" i="3"/>
  <c r="T349" i="3"/>
  <c r="T370" i="3"/>
  <c r="T392" i="3"/>
  <c r="T413" i="3"/>
  <c r="T433" i="3"/>
  <c r="T455" i="3"/>
  <c r="T476" i="3"/>
  <c r="T497" i="3"/>
  <c r="T519" i="3"/>
  <c r="T540" i="3"/>
  <c r="T561" i="3"/>
  <c r="T583" i="3"/>
  <c r="T603" i="3"/>
  <c r="T624" i="3"/>
  <c r="T646" i="3"/>
  <c r="T667" i="3"/>
  <c r="T688" i="3"/>
  <c r="T710" i="3"/>
  <c r="T731" i="3"/>
  <c r="T752" i="3"/>
  <c r="T774" i="3"/>
  <c r="T795" i="3"/>
  <c r="T816" i="3"/>
  <c r="T838" i="3"/>
  <c r="T859" i="3"/>
  <c r="T880" i="3"/>
  <c r="T902" i="3"/>
  <c r="T923" i="3"/>
  <c r="T944" i="3"/>
  <c r="T966" i="3"/>
  <c r="T987" i="3"/>
  <c r="T1008" i="3"/>
  <c r="T1030" i="3"/>
  <c r="T1051" i="3"/>
  <c r="T1072" i="3"/>
  <c r="T1094" i="3"/>
  <c r="T1115" i="3"/>
  <c r="T1136" i="3"/>
  <c r="T1158" i="3"/>
  <c r="T1176" i="3"/>
  <c r="T12" i="3"/>
  <c r="T44" i="3"/>
  <c r="T75" i="3"/>
  <c r="T96" i="3"/>
  <c r="T117" i="3"/>
  <c r="T139" i="3"/>
  <c r="T160" i="3"/>
  <c r="T181" i="3"/>
  <c r="T203" i="3"/>
  <c r="T224" i="3"/>
  <c r="T245" i="3"/>
  <c r="T267" i="3"/>
  <c r="T288" i="3"/>
  <c r="T310" i="3"/>
  <c r="T332" i="3"/>
  <c r="T353" i="3"/>
  <c r="T374" i="3"/>
  <c r="T396" i="3"/>
  <c r="T417" i="3"/>
  <c r="T437" i="3"/>
  <c r="T459" i="3"/>
  <c r="T480" i="3"/>
  <c r="T501" i="3"/>
  <c r="T523" i="3"/>
  <c r="T544" i="3"/>
  <c r="T565" i="3"/>
  <c r="T587" i="3"/>
  <c r="T607" i="3"/>
  <c r="T628" i="3"/>
  <c r="T650" i="3"/>
  <c r="T671" i="3"/>
  <c r="T692" i="3"/>
  <c r="T714" i="3"/>
  <c r="T735" i="3"/>
  <c r="T756" i="3"/>
  <c r="T778" i="3"/>
  <c r="T799" i="3"/>
  <c r="T820" i="3"/>
  <c r="T842" i="3"/>
  <c r="T863" i="3"/>
  <c r="T884" i="3"/>
  <c r="T906" i="3"/>
  <c r="T927" i="3"/>
  <c r="T948" i="3"/>
  <c r="T970" i="3"/>
  <c r="T991" i="3"/>
  <c r="T1012" i="3"/>
  <c r="T1034" i="3"/>
  <c r="T1055" i="3"/>
  <c r="T1076" i="3"/>
  <c r="T1098" i="3"/>
  <c r="T1119" i="3"/>
  <c r="T1140" i="3"/>
  <c r="T1162" i="3"/>
  <c r="T21" i="3"/>
  <c r="T53" i="3"/>
  <c r="T81" i="3"/>
  <c r="T103" i="3"/>
  <c r="T124" i="3"/>
  <c r="T145" i="3"/>
  <c r="T167" i="3"/>
  <c r="T188" i="3"/>
  <c r="T209" i="3"/>
  <c r="T231" i="3"/>
  <c r="T252" i="3"/>
  <c r="T273" i="3"/>
  <c r="T296" i="3"/>
  <c r="T317" i="3"/>
  <c r="T338" i="3"/>
  <c r="T360" i="3"/>
  <c r="T381" i="3"/>
  <c r="T402" i="3"/>
  <c r="T423" i="3"/>
  <c r="T444" i="3"/>
  <c r="T465" i="3"/>
  <c r="T487" i="3"/>
  <c r="T508" i="3"/>
  <c r="T529" i="3"/>
  <c r="T551" i="3"/>
  <c r="T572" i="3"/>
  <c r="T593" i="3"/>
  <c r="T614" i="3"/>
  <c r="T635" i="3"/>
  <c r="T656" i="3"/>
  <c r="T678" i="3"/>
  <c r="T699" i="3"/>
  <c r="T720" i="3"/>
  <c r="T742" i="3"/>
  <c r="T763" i="3"/>
  <c r="T784" i="3"/>
  <c r="T806" i="3"/>
  <c r="T827" i="3"/>
  <c r="T848" i="3"/>
  <c r="T870" i="3"/>
  <c r="T891" i="3"/>
  <c r="T912" i="3"/>
  <c r="T934" i="3"/>
  <c r="T955" i="3"/>
  <c r="T976" i="3"/>
  <c r="T998" i="3"/>
  <c r="T1019" i="3"/>
  <c r="T1040" i="3"/>
  <c r="T1062" i="3"/>
  <c r="T1083" i="3"/>
  <c r="T1104" i="3"/>
  <c r="T1126" i="3"/>
  <c r="T1147" i="3"/>
  <c r="T1168" i="3"/>
  <c r="T85" i="3"/>
  <c r="T171" i="3"/>
  <c r="T256" i="3"/>
  <c r="T342" i="3"/>
  <c r="T427" i="3"/>
  <c r="T512" i="3"/>
  <c r="T597" i="3"/>
  <c r="T682" i="3"/>
  <c r="T767" i="3"/>
  <c r="T852" i="3"/>
  <c r="T938" i="3"/>
  <c r="T1023" i="3"/>
  <c r="T1108" i="3"/>
  <c r="T107" i="3"/>
  <c r="T192" i="3"/>
  <c r="T277" i="3"/>
  <c r="T364" i="3"/>
  <c r="T448" i="3"/>
  <c r="T533" i="3"/>
  <c r="T618" i="3"/>
  <c r="T703" i="3"/>
  <c r="T788" i="3"/>
  <c r="T874" i="3"/>
  <c r="T959" i="3"/>
  <c r="T1044" i="3"/>
  <c r="T1130" i="3"/>
  <c r="T28" i="3"/>
  <c r="T128" i="3"/>
  <c r="T213" i="3"/>
  <c r="T300" i="3"/>
  <c r="T385" i="3"/>
  <c r="T469" i="3"/>
  <c r="T555" i="3"/>
  <c r="T639" i="3"/>
  <c r="T724" i="3"/>
  <c r="T810" i="3"/>
  <c r="T895" i="3"/>
  <c r="T980" i="3"/>
  <c r="T1066" i="3"/>
  <c r="T1151" i="3"/>
  <c r="T149" i="3"/>
  <c r="T491" i="3"/>
  <c r="T831" i="3"/>
  <c r="T1171" i="3"/>
  <c r="T235" i="3"/>
  <c r="T576" i="3"/>
  <c r="T916" i="3"/>
  <c r="T321" i="3"/>
  <c r="T660" i="3"/>
  <c r="T1002" i="3"/>
  <c r="T746" i="3"/>
  <c r="T1087" i="3"/>
  <c r="T60" i="3"/>
  <c r="T406" i="3"/>
  <c r="C65" i="23"/>
  <c r="B3" i="3"/>
  <c r="E3" i="25" l="1"/>
  <c r="B3" i="25"/>
  <c r="A3" i="25"/>
  <c r="E6" i="20"/>
  <c r="B6" i="20"/>
  <c r="A6" i="20"/>
  <c r="E21" i="20"/>
  <c r="B21" i="20"/>
  <c r="C21" i="20" s="1"/>
  <c r="A21" i="20"/>
  <c r="E30" i="20"/>
  <c r="B30" i="20"/>
  <c r="C30" i="20" s="1"/>
  <c r="A30" i="20"/>
  <c r="E18" i="20"/>
  <c r="B18" i="20"/>
  <c r="C18" i="20" s="1"/>
  <c r="A18" i="20"/>
  <c r="E17" i="20"/>
  <c r="B17" i="20"/>
  <c r="A17" i="20"/>
  <c r="E16" i="20"/>
  <c r="B16" i="20"/>
  <c r="C16" i="20" s="1"/>
  <c r="A16" i="20"/>
  <c r="A15" i="20"/>
  <c r="B15" i="20"/>
  <c r="C15" i="20" s="1"/>
  <c r="E15" i="20"/>
  <c r="B31" i="19"/>
  <c r="C31" i="19" s="1"/>
  <c r="E31" i="19"/>
  <c r="A31" i="19"/>
  <c r="B8" i="19"/>
  <c r="C8" i="19" s="1"/>
  <c r="A8" i="19"/>
  <c r="E8" i="19"/>
  <c r="B20" i="19"/>
  <c r="C20" i="19" s="1"/>
  <c r="E20" i="19"/>
  <c r="A20" i="19"/>
  <c r="A11" i="19"/>
  <c r="E11" i="19"/>
  <c r="B11" i="19"/>
  <c r="C11" i="19" s="1"/>
  <c r="E30" i="19"/>
  <c r="A30" i="19"/>
  <c r="B30" i="19"/>
  <c r="C30" i="19" s="1"/>
  <c r="E14" i="19"/>
  <c r="A14" i="19"/>
  <c r="B14" i="19"/>
  <c r="C14" i="19" s="1"/>
  <c r="E21" i="19"/>
  <c r="A21" i="19"/>
  <c r="B21" i="19"/>
  <c r="C21" i="19" s="1"/>
  <c r="E5" i="19"/>
  <c r="B5" i="19"/>
  <c r="C5" i="19" s="1"/>
  <c r="A5" i="19"/>
  <c r="E12" i="15"/>
  <c r="B12" i="15"/>
  <c r="C12" i="15" s="1"/>
  <c r="A12" i="15"/>
  <c r="B11" i="15"/>
  <c r="C11" i="15" s="1"/>
  <c r="E11" i="15"/>
  <c r="A11" i="15"/>
  <c r="E18" i="15"/>
  <c r="B18" i="15"/>
  <c r="C18" i="15" s="1"/>
  <c r="A18" i="15"/>
  <c r="E20" i="14"/>
  <c r="A20" i="14"/>
  <c r="B20" i="14"/>
  <c r="C20" i="14" s="1"/>
  <c r="E28" i="14"/>
  <c r="A28" i="14"/>
  <c r="B28" i="14"/>
  <c r="C28" i="14" s="1"/>
  <c r="E24" i="14"/>
  <c r="A24" i="14"/>
  <c r="B24" i="14"/>
  <c r="C24" i="14" s="1"/>
  <c r="A43" i="14"/>
  <c r="E43" i="14"/>
  <c r="B43" i="14"/>
  <c r="C43" i="14" s="1"/>
  <c r="A11" i="14"/>
  <c r="E11" i="14"/>
  <c r="B11" i="14"/>
  <c r="C11" i="14" s="1"/>
  <c r="A31" i="14"/>
  <c r="E31" i="14"/>
  <c r="B31" i="14"/>
  <c r="C31" i="14" s="1"/>
  <c r="B42" i="14"/>
  <c r="C42" i="14" s="1"/>
  <c r="A42" i="14"/>
  <c r="E42" i="14"/>
  <c r="B26" i="14"/>
  <c r="C26" i="14" s="1"/>
  <c r="A26" i="14"/>
  <c r="E26" i="14"/>
  <c r="B10" i="14"/>
  <c r="C10" i="14" s="1"/>
  <c r="A10" i="14"/>
  <c r="E10" i="14"/>
  <c r="B41" i="14"/>
  <c r="C41" i="14" s="1"/>
  <c r="E41" i="14"/>
  <c r="A41" i="14"/>
  <c r="B25" i="14"/>
  <c r="C25" i="14" s="1"/>
  <c r="E25" i="14"/>
  <c r="A25" i="14"/>
  <c r="B9" i="14"/>
  <c r="C9" i="14" s="1"/>
  <c r="A9" i="14"/>
  <c r="A27" i="17"/>
  <c r="B27" i="17"/>
  <c r="E27" i="17"/>
  <c r="E105" i="17"/>
  <c r="A105" i="17"/>
  <c r="B105" i="17"/>
  <c r="C105" i="17" s="1"/>
  <c r="E13" i="17"/>
  <c r="A13" i="17"/>
  <c r="B13" i="17"/>
  <c r="C13" i="17" s="1"/>
  <c r="A63" i="17"/>
  <c r="B63" i="17"/>
  <c r="C63" i="17" s="1"/>
  <c r="E63" i="17"/>
  <c r="E89" i="17"/>
  <c r="A89" i="17"/>
  <c r="B89" i="17"/>
  <c r="C89" i="17" s="1"/>
  <c r="E61" i="17"/>
  <c r="A61" i="17"/>
  <c r="B61" i="17"/>
  <c r="C61" i="17" s="1"/>
  <c r="A32" i="17"/>
  <c r="B32" i="17"/>
  <c r="C32" i="17" s="1"/>
  <c r="E32" i="17"/>
  <c r="E4" i="17"/>
  <c r="A4" i="17"/>
  <c r="B4" i="17"/>
  <c r="C4" i="17" s="1"/>
  <c r="E101" i="17"/>
  <c r="A101" i="17"/>
  <c r="B101" i="17"/>
  <c r="C101" i="17" s="1"/>
  <c r="E73" i="17"/>
  <c r="A73" i="17"/>
  <c r="B73" i="17"/>
  <c r="C73" i="17" s="1"/>
  <c r="E45" i="17"/>
  <c r="A45" i="17"/>
  <c r="B45" i="17"/>
  <c r="C45" i="17" s="1"/>
  <c r="A16" i="17"/>
  <c r="B16" i="17"/>
  <c r="C16" i="17" s="1"/>
  <c r="E16" i="17"/>
  <c r="A107" i="17"/>
  <c r="B107" i="17"/>
  <c r="C107" i="17" s="1"/>
  <c r="E107" i="17"/>
  <c r="A79" i="17"/>
  <c r="B79" i="17"/>
  <c r="C79" i="17" s="1"/>
  <c r="E79" i="17"/>
  <c r="A51" i="17"/>
  <c r="B51" i="17"/>
  <c r="C51" i="17" s="1"/>
  <c r="E51" i="17"/>
  <c r="E21" i="17"/>
  <c r="A21" i="17"/>
  <c r="B21" i="17"/>
  <c r="A103" i="17"/>
  <c r="B103" i="17"/>
  <c r="C103" i="17" s="1"/>
  <c r="E103" i="17"/>
  <c r="E81" i="17"/>
  <c r="A81" i="17"/>
  <c r="B81" i="17"/>
  <c r="C81" i="17" s="1"/>
  <c r="A60" i="17"/>
  <c r="B60" i="17"/>
  <c r="C60" i="17" s="1"/>
  <c r="E60" i="17"/>
  <c r="A39" i="17"/>
  <c r="B39" i="17"/>
  <c r="C39" i="17" s="1"/>
  <c r="E39" i="17"/>
  <c r="E17" i="17"/>
  <c r="A17" i="17"/>
  <c r="B17" i="17"/>
  <c r="C17" i="17" s="1"/>
  <c r="B102" i="17"/>
  <c r="C102" i="17" s="1"/>
  <c r="E102" i="17"/>
  <c r="A102" i="17"/>
  <c r="B86" i="17"/>
  <c r="C86" i="17" s="1"/>
  <c r="E86" i="17"/>
  <c r="A86" i="17"/>
  <c r="B70" i="17"/>
  <c r="C70" i="17" s="1"/>
  <c r="E70" i="17"/>
  <c r="A70" i="17"/>
  <c r="B54" i="17"/>
  <c r="C54" i="17" s="1"/>
  <c r="E54" i="17"/>
  <c r="A54" i="17"/>
  <c r="B38" i="17"/>
  <c r="C38" i="17" s="1"/>
  <c r="E38" i="17"/>
  <c r="A38" i="17"/>
  <c r="B22" i="17"/>
  <c r="C22" i="17" s="1"/>
  <c r="E22" i="17"/>
  <c r="A22" i="17"/>
  <c r="B6" i="17"/>
  <c r="C6" i="17" s="1"/>
  <c r="A6" i="17"/>
  <c r="E6" i="17"/>
  <c r="B9" i="11"/>
  <c r="C9" i="11" s="1"/>
  <c r="A9" i="11"/>
  <c r="E9" i="11"/>
  <c r="B4" i="11"/>
  <c r="C4" i="11" s="1"/>
  <c r="A4" i="11"/>
  <c r="E4" i="11"/>
  <c r="E13" i="20"/>
  <c r="B13" i="20"/>
  <c r="C13" i="20" s="1"/>
  <c r="A13" i="20"/>
  <c r="E5" i="20"/>
  <c r="B5" i="20"/>
  <c r="C5" i="20" s="1"/>
  <c r="A5" i="20"/>
  <c r="E14" i="20"/>
  <c r="B14" i="20"/>
  <c r="C14" i="20" s="1"/>
  <c r="A14" i="20"/>
  <c r="E10" i="20"/>
  <c r="B10" i="20"/>
  <c r="C10" i="20" s="1"/>
  <c r="A10" i="20"/>
  <c r="E9" i="20"/>
  <c r="B9" i="20"/>
  <c r="C9" i="20" s="1"/>
  <c r="A9" i="20"/>
  <c r="E28" i="20"/>
  <c r="B28" i="20"/>
  <c r="C28" i="20" s="1"/>
  <c r="A28" i="20"/>
  <c r="E12" i="20"/>
  <c r="B12" i="20"/>
  <c r="C12" i="20" s="1"/>
  <c r="A12" i="20"/>
  <c r="B27" i="20"/>
  <c r="C27" i="20" s="1"/>
  <c r="E27" i="20"/>
  <c r="A27" i="20"/>
  <c r="B11" i="20"/>
  <c r="C11" i="20" s="1"/>
  <c r="E11" i="20"/>
  <c r="A11" i="20"/>
  <c r="E4" i="16"/>
  <c r="A4" i="16"/>
  <c r="B4" i="16"/>
  <c r="C4" i="16" s="1"/>
  <c r="B23" i="19"/>
  <c r="C23" i="19" s="1"/>
  <c r="E23" i="19"/>
  <c r="A23" i="19"/>
  <c r="B12" i="19"/>
  <c r="C12" i="19" s="1"/>
  <c r="A12" i="19"/>
  <c r="E12" i="19"/>
  <c r="E35" i="19"/>
  <c r="A35" i="19"/>
  <c r="B35" i="19"/>
  <c r="C35" i="19" s="1"/>
  <c r="E26" i="19"/>
  <c r="A26" i="19"/>
  <c r="B26" i="19"/>
  <c r="C26" i="19" s="1"/>
  <c r="E10" i="19"/>
  <c r="B10" i="19"/>
  <c r="C10" i="19" s="1"/>
  <c r="A10" i="19"/>
  <c r="E33" i="19"/>
  <c r="A33" i="19"/>
  <c r="B33" i="19"/>
  <c r="C33" i="19" s="1"/>
  <c r="E17" i="19"/>
  <c r="B17" i="19"/>
  <c r="C17" i="19" s="1"/>
  <c r="A17" i="19"/>
  <c r="E13" i="15"/>
  <c r="B13" i="15"/>
  <c r="C13" i="15" s="1"/>
  <c r="A13" i="15"/>
  <c r="E7" i="15"/>
  <c r="B7" i="15"/>
  <c r="C7" i="15" s="1"/>
  <c r="A7" i="15"/>
  <c r="E5" i="15"/>
  <c r="B5" i="15"/>
  <c r="C5" i="15" s="1"/>
  <c r="A5" i="15"/>
  <c r="E14" i="15"/>
  <c r="B14" i="15"/>
  <c r="C14" i="15" s="1"/>
  <c r="A14" i="15"/>
  <c r="E4" i="14"/>
  <c r="A4" i="14"/>
  <c r="B4" i="14"/>
  <c r="C4" i="14" s="1"/>
  <c r="E12" i="14"/>
  <c r="A12" i="14"/>
  <c r="B12" i="14"/>
  <c r="C12" i="14" s="1"/>
  <c r="E8" i="14"/>
  <c r="A8" i="14"/>
  <c r="B8" i="14"/>
  <c r="C8" i="14" s="1"/>
  <c r="A35" i="14"/>
  <c r="E35" i="14"/>
  <c r="B35" i="14"/>
  <c r="C35" i="14" s="1"/>
  <c r="A23" i="14"/>
  <c r="E23" i="14"/>
  <c r="B23" i="14"/>
  <c r="C23" i="14" s="1"/>
  <c r="B38" i="14"/>
  <c r="C38" i="14" s="1"/>
  <c r="A38" i="14"/>
  <c r="E38" i="14"/>
  <c r="B22" i="14"/>
  <c r="C22" i="14" s="1"/>
  <c r="A22" i="14"/>
  <c r="E22" i="14"/>
  <c r="B6" i="14"/>
  <c r="C6" i="14" s="1"/>
  <c r="A6" i="14"/>
  <c r="E6" i="14"/>
  <c r="B37" i="14"/>
  <c r="C37" i="14" s="1"/>
  <c r="E37" i="14"/>
  <c r="A37" i="14"/>
  <c r="B21" i="14"/>
  <c r="C21" i="14" s="1"/>
  <c r="E21" i="14"/>
  <c r="A21" i="14"/>
  <c r="B5" i="14"/>
  <c r="C5" i="14" s="1"/>
  <c r="E5" i="14"/>
  <c r="A5" i="14"/>
  <c r="A56" i="17"/>
  <c r="B56" i="17"/>
  <c r="C56" i="17" s="1"/>
  <c r="E56" i="17"/>
  <c r="E77" i="17"/>
  <c r="A77" i="17"/>
  <c r="B77" i="17"/>
  <c r="C77" i="17" s="1"/>
  <c r="A99" i="17"/>
  <c r="B99" i="17"/>
  <c r="C99" i="17" s="1"/>
  <c r="E99" i="17"/>
  <c r="A35" i="17"/>
  <c r="B35" i="17"/>
  <c r="C35" i="17" s="1"/>
  <c r="E35" i="17"/>
  <c r="A111" i="17"/>
  <c r="B111" i="17"/>
  <c r="C111" i="17" s="1"/>
  <c r="E111" i="17"/>
  <c r="A83" i="17"/>
  <c r="B83" i="17"/>
  <c r="C83" i="17" s="1"/>
  <c r="E83" i="17"/>
  <c r="E53" i="17"/>
  <c r="A53" i="17"/>
  <c r="B53" i="17"/>
  <c r="C53" i="17" s="1"/>
  <c r="E25" i="17"/>
  <c r="A25" i="17"/>
  <c r="B25" i="17"/>
  <c r="C25" i="17" s="1"/>
  <c r="A95" i="17"/>
  <c r="B95" i="17"/>
  <c r="C95" i="17" s="1"/>
  <c r="E95" i="17"/>
  <c r="A67" i="17"/>
  <c r="B67" i="17"/>
  <c r="C67" i="17" s="1"/>
  <c r="E67" i="17"/>
  <c r="E37" i="17"/>
  <c r="A37" i="17"/>
  <c r="B37" i="17"/>
  <c r="C37" i="17" s="1"/>
  <c r="E9" i="17"/>
  <c r="A9" i="17"/>
  <c r="B9" i="17"/>
  <c r="C9" i="17" s="1"/>
  <c r="A100" i="17"/>
  <c r="B100" i="17"/>
  <c r="C100" i="17" s="1"/>
  <c r="E100" i="17"/>
  <c r="A72" i="17"/>
  <c r="B72" i="17"/>
  <c r="C72" i="17" s="1"/>
  <c r="E72" i="17"/>
  <c r="A43" i="17"/>
  <c r="B43" i="17"/>
  <c r="C43" i="17" s="1"/>
  <c r="E43" i="17"/>
  <c r="A15" i="17"/>
  <c r="B15" i="17"/>
  <c r="C15" i="17" s="1"/>
  <c r="E15" i="17"/>
  <c r="E97" i="17"/>
  <c r="A97" i="17"/>
  <c r="B97" i="17"/>
  <c r="C97" i="17" s="1"/>
  <c r="A76" i="17"/>
  <c r="B76" i="17"/>
  <c r="C76" i="17" s="1"/>
  <c r="E76" i="17"/>
  <c r="A55" i="17"/>
  <c r="B55" i="17"/>
  <c r="C55" i="17" s="1"/>
  <c r="E55" i="17"/>
  <c r="E33" i="17"/>
  <c r="A33" i="17"/>
  <c r="B33" i="17"/>
  <c r="C33" i="17" s="1"/>
  <c r="E12" i="17"/>
  <c r="A12" i="17"/>
  <c r="B12" i="17"/>
  <c r="C12" i="17" s="1"/>
  <c r="B98" i="17"/>
  <c r="C98" i="17" s="1"/>
  <c r="E98" i="17"/>
  <c r="A98" i="17"/>
  <c r="B82" i="17"/>
  <c r="C82" i="17" s="1"/>
  <c r="E82" i="17"/>
  <c r="A82" i="17"/>
  <c r="B66" i="17"/>
  <c r="C66" i="17" s="1"/>
  <c r="E66" i="17"/>
  <c r="A66" i="17"/>
  <c r="B50" i="17"/>
  <c r="C50" i="17" s="1"/>
  <c r="E50" i="17"/>
  <c r="A50" i="17"/>
  <c r="B34" i="17"/>
  <c r="C34" i="17" s="1"/>
  <c r="E34" i="17"/>
  <c r="A34" i="17"/>
  <c r="B18" i="17"/>
  <c r="C18" i="17" s="1"/>
  <c r="E18" i="17"/>
  <c r="A18" i="17"/>
  <c r="E5" i="11"/>
  <c r="A5" i="11"/>
  <c r="B5" i="11"/>
  <c r="C5" i="11" s="1"/>
  <c r="E24" i="20"/>
  <c r="B24" i="20"/>
  <c r="C24" i="20" s="1"/>
  <c r="A24" i="20"/>
  <c r="E7" i="20"/>
  <c r="B7" i="20"/>
  <c r="C7" i="20" s="1"/>
  <c r="A7" i="20"/>
  <c r="B5" i="16"/>
  <c r="C5" i="16" s="1"/>
  <c r="E5" i="16"/>
  <c r="A5" i="16"/>
  <c r="B24" i="19"/>
  <c r="C24" i="19" s="1"/>
  <c r="E24" i="19"/>
  <c r="A24" i="19"/>
  <c r="A7" i="19"/>
  <c r="B7" i="19"/>
  <c r="C7" i="19" s="1"/>
  <c r="E7" i="19"/>
  <c r="B32" i="19"/>
  <c r="C32" i="19" s="1"/>
  <c r="E32" i="19"/>
  <c r="A32" i="19"/>
  <c r="B4" i="19"/>
  <c r="C4" i="19" s="1"/>
  <c r="A4" i="19"/>
  <c r="E4" i="19"/>
  <c r="E27" i="19"/>
  <c r="A27" i="19"/>
  <c r="B27" i="19"/>
  <c r="C27" i="19" s="1"/>
  <c r="E22" i="19"/>
  <c r="A22" i="19"/>
  <c r="B22" i="19"/>
  <c r="C22" i="19" s="1"/>
  <c r="E6" i="19"/>
  <c r="A6" i="19"/>
  <c r="B6" i="19"/>
  <c r="C6" i="19" s="1"/>
  <c r="E29" i="19"/>
  <c r="A29" i="19"/>
  <c r="B29" i="19"/>
  <c r="C29" i="19" s="1"/>
  <c r="E13" i="19"/>
  <c r="B13" i="19"/>
  <c r="C13" i="19" s="1"/>
  <c r="A13" i="19"/>
  <c r="B15" i="15"/>
  <c r="C15" i="15" s="1"/>
  <c r="E15" i="15"/>
  <c r="A15" i="15"/>
  <c r="E10" i="15"/>
  <c r="B10" i="15"/>
  <c r="C10" i="15" s="1"/>
  <c r="A10" i="15"/>
  <c r="E32" i="14"/>
  <c r="A32" i="14"/>
  <c r="B32" i="14"/>
  <c r="C32" i="14" s="1"/>
  <c r="A27" i="14"/>
  <c r="B27" i="14"/>
  <c r="C27" i="14" s="1"/>
  <c r="A15" i="14"/>
  <c r="E15" i="14"/>
  <c r="B15" i="14"/>
  <c r="C15" i="14" s="1"/>
  <c r="B34" i="14"/>
  <c r="C34" i="14" s="1"/>
  <c r="A34" i="14"/>
  <c r="E34" i="14"/>
  <c r="B18" i="14"/>
  <c r="C18" i="14" s="1"/>
  <c r="A18" i="14"/>
  <c r="E18" i="14"/>
  <c r="B33" i="14"/>
  <c r="C33" i="14" s="1"/>
  <c r="E33" i="14"/>
  <c r="A33" i="14"/>
  <c r="B17" i="14"/>
  <c r="C17" i="14" s="1"/>
  <c r="E17" i="14"/>
  <c r="A17" i="14"/>
  <c r="A112" i="17"/>
  <c r="B112" i="17"/>
  <c r="C112" i="17" s="1"/>
  <c r="E112" i="17"/>
  <c r="A48" i="17"/>
  <c r="B48" i="17"/>
  <c r="C48" i="17" s="1"/>
  <c r="E48" i="17"/>
  <c r="E69" i="17"/>
  <c r="A69" i="17"/>
  <c r="B69" i="17"/>
  <c r="C69" i="17" s="1"/>
  <c r="A5" i="17"/>
  <c r="B5" i="17"/>
  <c r="C5" i="17" s="1"/>
  <c r="E5" i="17"/>
  <c r="A104" i="17"/>
  <c r="B104" i="17"/>
  <c r="C104" i="17" s="1"/>
  <c r="E104" i="17"/>
  <c r="A75" i="17"/>
  <c r="B75" i="17"/>
  <c r="C75" i="17" s="1"/>
  <c r="E75" i="17"/>
  <c r="A47" i="17"/>
  <c r="B47" i="17"/>
  <c r="C47" i="17" s="1"/>
  <c r="E47" i="17"/>
  <c r="A19" i="17"/>
  <c r="B19" i="17"/>
  <c r="C19" i="17" s="1"/>
  <c r="E19" i="17"/>
  <c r="A88" i="17"/>
  <c r="B88" i="17"/>
  <c r="C88" i="17" s="1"/>
  <c r="E88" i="17"/>
  <c r="A59" i="17"/>
  <c r="B59" i="17"/>
  <c r="C59" i="17" s="1"/>
  <c r="E59" i="17"/>
  <c r="A31" i="17"/>
  <c r="B31" i="17"/>
  <c r="C31" i="17" s="1"/>
  <c r="E31" i="17"/>
  <c r="E93" i="17"/>
  <c r="A93" i="17"/>
  <c r="B93" i="17"/>
  <c r="C93" i="17" s="1"/>
  <c r="A64" i="17"/>
  <c r="B64" i="17"/>
  <c r="C64" i="17" s="1"/>
  <c r="E64" i="17"/>
  <c r="A36" i="17"/>
  <c r="B36" i="17"/>
  <c r="C36" i="17" s="1"/>
  <c r="E36" i="17"/>
  <c r="E8" i="17"/>
  <c r="A8" i="17"/>
  <c r="B8" i="17"/>
  <c r="C8" i="17" s="1"/>
  <c r="E113" i="17"/>
  <c r="A113" i="17"/>
  <c r="B113" i="17"/>
  <c r="C113" i="17" s="1"/>
  <c r="A92" i="17"/>
  <c r="B92" i="17"/>
  <c r="C92" i="17" s="1"/>
  <c r="E92" i="17"/>
  <c r="A71" i="17"/>
  <c r="B71" i="17"/>
  <c r="C71" i="17" s="1"/>
  <c r="E71" i="17"/>
  <c r="E49" i="17"/>
  <c r="A49" i="17"/>
  <c r="B49" i="17"/>
  <c r="C49" i="17" s="1"/>
  <c r="A28" i="17"/>
  <c r="B28" i="17"/>
  <c r="C28" i="17" s="1"/>
  <c r="E28" i="17"/>
  <c r="E7" i="17"/>
  <c r="A7" i="17"/>
  <c r="B7" i="17"/>
  <c r="C7" i="17" s="1"/>
  <c r="B110" i="17"/>
  <c r="C110" i="17" s="1"/>
  <c r="E110" i="17"/>
  <c r="A110" i="17"/>
  <c r="B94" i="17"/>
  <c r="C94" i="17" s="1"/>
  <c r="E94" i="17"/>
  <c r="A94" i="17"/>
  <c r="B78" i="17"/>
  <c r="C78" i="17" s="1"/>
  <c r="E78" i="17"/>
  <c r="A78" i="17"/>
  <c r="B62" i="17"/>
  <c r="C62" i="17" s="1"/>
  <c r="E62" i="17"/>
  <c r="A62" i="17"/>
  <c r="B46" i="17"/>
  <c r="C46" i="17" s="1"/>
  <c r="E46" i="17"/>
  <c r="A46" i="17"/>
  <c r="B30" i="17"/>
  <c r="C30" i="17" s="1"/>
  <c r="E30" i="17"/>
  <c r="A30" i="17"/>
  <c r="B14" i="17"/>
  <c r="C14" i="17" s="1"/>
  <c r="E14" i="17"/>
  <c r="A14" i="17"/>
  <c r="E10" i="11"/>
  <c r="A10" i="11"/>
  <c r="B10" i="11"/>
  <c r="C10" i="11" s="1"/>
  <c r="B12" i="11"/>
  <c r="C12" i="11" s="1"/>
  <c r="A12" i="11"/>
  <c r="E12" i="11"/>
  <c r="E6" i="11"/>
  <c r="A6" i="11"/>
  <c r="B6" i="11"/>
  <c r="C6" i="11" s="1"/>
  <c r="E11" i="11"/>
  <c r="B11" i="11"/>
  <c r="C11" i="11" s="1"/>
  <c r="A11" i="11"/>
  <c r="E8" i="20"/>
  <c r="B8" i="20"/>
  <c r="C8" i="20" s="1"/>
  <c r="A8" i="20"/>
  <c r="E23" i="20"/>
  <c r="A23" i="20"/>
  <c r="B23" i="20"/>
  <c r="C23" i="20" s="1"/>
  <c r="E29" i="20"/>
  <c r="B29" i="20"/>
  <c r="C29" i="20" s="1"/>
  <c r="A29" i="20"/>
  <c r="E22" i="20"/>
  <c r="B22" i="20"/>
  <c r="C22" i="20" s="1"/>
  <c r="A22" i="20"/>
  <c r="E26" i="20"/>
  <c r="B26" i="20"/>
  <c r="C26" i="20" s="1"/>
  <c r="A26" i="20"/>
  <c r="E25" i="20"/>
  <c r="B25" i="20"/>
  <c r="C25" i="20" s="1"/>
  <c r="A25" i="20"/>
  <c r="E20" i="20"/>
  <c r="B20" i="20"/>
  <c r="C20" i="20" s="1"/>
  <c r="A20" i="20"/>
  <c r="E4" i="20"/>
  <c r="B4" i="20"/>
  <c r="C4" i="20" s="1"/>
  <c r="A4" i="20"/>
  <c r="A19" i="20"/>
  <c r="B19" i="20"/>
  <c r="C19" i="20" s="1"/>
  <c r="E19" i="20"/>
  <c r="A15" i="19"/>
  <c r="B15" i="19"/>
  <c r="C15" i="19" s="1"/>
  <c r="E15" i="19"/>
  <c r="B16" i="19"/>
  <c r="C16" i="19" s="1"/>
  <c r="A16" i="19"/>
  <c r="E16" i="19"/>
  <c r="B28" i="19"/>
  <c r="C28" i="19" s="1"/>
  <c r="E28" i="19"/>
  <c r="A28" i="19"/>
  <c r="A19" i="19"/>
  <c r="E19" i="19"/>
  <c r="B19" i="19"/>
  <c r="C19" i="19" s="1"/>
  <c r="E34" i="19"/>
  <c r="A34" i="19"/>
  <c r="B34" i="19"/>
  <c r="C34" i="19" s="1"/>
  <c r="E18" i="19"/>
  <c r="B18" i="19"/>
  <c r="C18" i="19" s="1"/>
  <c r="A18" i="19"/>
  <c r="E25" i="19"/>
  <c r="A25" i="19"/>
  <c r="B25" i="19"/>
  <c r="C25" i="19" s="1"/>
  <c r="E9" i="19"/>
  <c r="B9" i="19"/>
  <c r="C9" i="19" s="1"/>
  <c r="A9" i="19"/>
  <c r="E9" i="15"/>
  <c r="B9" i="15"/>
  <c r="C9" i="15" s="1"/>
  <c r="A9" i="15"/>
  <c r="E8" i="15"/>
  <c r="B8" i="15"/>
  <c r="C8" i="15" s="1"/>
  <c r="A8" i="15"/>
  <c r="E4" i="15"/>
  <c r="B4" i="15"/>
  <c r="C4" i="15" s="1"/>
  <c r="A4" i="15"/>
  <c r="E17" i="15"/>
  <c r="B17" i="15"/>
  <c r="C17" i="15" s="1"/>
  <c r="A17" i="15"/>
  <c r="E16" i="15"/>
  <c r="B16" i="15"/>
  <c r="C16" i="15" s="1"/>
  <c r="A16" i="15"/>
  <c r="E6" i="15"/>
  <c r="B6" i="15"/>
  <c r="C6" i="15" s="1"/>
  <c r="A6" i="15"/>
  <c r="E36" i="14"/>
  <c r="A36" i="14"/>
  <c r="B36" i="14"/>
  <c r="C36" i="14" s="1"/>
  <c r="E16" i="14"/>
  <c r="A16" i="14"/>
  <c r="B16" i="14"/>
  <c r="C16" i="14" s="1"/>
  <c r="E44" i="14"/>
  <c r="A44" i="14"/>
  <c r="B44" i="14"/>
  <c r="C44" i="14" s="1"/>
  <c r="E40" i="14"/>
  <c r="A40" i="14"/>
  <c r="B40" i="14"/>
  <c r="C40" i="14" s="1"/>
  <c r="A19" i="14"/>
  <c r="E19" i="14"/>
  <c r="C19" i="14"/>
  <c r="A39" i="14"/>
  <c r="E39" i="14"/>
  <c r="B39" i="14"/>
  <c r="C39" i="14" s="1"/>
  <c r="A7" i="14"/>
  <c r="E7" i="14"/>
  <c r="B7" i="14"/>
  <c r="C7" i="14" s="1"/>
  <c r="B30" i="14"/>
  <c r="C30" i="14" s="1"/>
  <c r="A30" i="14"/>
  <c r="E30" i="14"/>
  <c r="B14" i="14"/>
  <c r="C14" i="14" s="1"/>
  <c r="A14" i="14"/>
  <c r="E14" i="14"/>
  <c r="B29" i="14"/>
  <c r="C29" i="14" s="1"/>
  <c r="E29" i="14"/>
  <c r="A29" i="14"/>
  <c r="B13" i="14"/>
  <c r="C13" i="14" s="1"/>
  <c r="E13" i="14"/>
  <c r="A13" i="14"/>
  <c r="A84" i="17"/>
  <c r="B84" i="17"/>
  <c r="C84" i="17" s="1"/>
  <c r="E84" i="17"/>
  <c r="A20" i="17"/>
  <c r="B20" i="17"/>
  <c r="C20" i="17" s="1"/>
  <c r="E20" i="17"/>
  <c r="E41" i="17"/>
  <c r="A41" i="17"/>
  <c r="B41" i="17"/>
  <c r="C41" i="17" s="1"/>
  <c r="A91" i="17"/>
  <c r="B91" i="17"/>
  <c r="C91" i="17" s="1"/>
  <c r="E91" i="17"/>
  <c r="A96" i="17"/>
  <c r="B96" i="17"/>
  <c r="C96" i="17" s="1"/>
  <c r="E96" i="17"/>
  <c r="A68" i="17"/>
  <c r="B68" i="17"/>
  <c r="C68" i="17" s="1"/>
  <c r="E68" i="17"/>
  <c r="A40" i="17"/>
  <c r="B40" i="17"/>
  <c r="C40" i="17" s="1"/>
  <c r="E40" i="17"/>
  <c r="A11" i="17"/>
  <c r="B11" i="17"/>
  <c r="C11" i="17" s="1"/>
  <c r="E11" i="17"/>
  <c r="E109" i="17"/>
  <c r="A109" i="17"/>
  <c r="B109" i="17"/>
  <c r="C109" i="17" s="1"/>
  <c r="A80" i="17"/>
  <c r="B80" i="17"/>
  <c r="C80" i="17" s="1"/>
  <c r="E80" i="17"/>
  <c r="A52" i="17"/>
  <c r="B52" i="17"/>
  <c r="C52" i="17" s="1"/>
  <c r="E52" i="17"/>
  <c r="A24" i="17"/>
  <c r="B24" i="17"/>
  <c r="C24" i="17" s="1"/>
  <c r="E24" i="17"/>
  <c r="E85" i="17"/>
  <c r="A85" i="17"/>
  <c r="B85" i="17"/>
  <c r="C85" i="17" s="1"/>
  <c r="E57" i="17"/>
  <c r="A57" i="17"/>
  <c r="B57" i="17"/>
  <c r="C57" i="17" s="1"/>
  <c r="E29" i="17"/>
  <c r="A29" i="17"/>
  <c r="B29" i="17"/>
  <c r="C29" i="17" s="1"/>
  <c r="A108" i="17"/>
  <c r="B108" i="17"/>
  <c r="C108" i="17" s="1"/>
  <c r="E108" i="17"/>
  <c r="A87" i="17"/>
  <c r="B87" i="17"/>
  <c r="C87" i="17" s="1"/>
  <c r="E87" i="17"/>
  <c r="E65" i="17"/>
  <c r="A65" i="17"/>
  <c r="B65" i="17"/>
  <c r="C65" i="17" s="1"/>
  <c r="A44" i="17"/>
  <c r="B44" i="17"/>
  <c r="C44" i="17" s="1"/>
  <c r="E44" i="17"/>
  <c r="A23" i="17"/>
  <c r="B23" i="17"/>
  <c r="C23" i="17" s="1"/>
  <c r="E23" i="17"/>
  <c r="B106" i="17"/>
  <c r="C106" i="17" s="1"/>
  <c r="E106" i="17"/>
  <c r="A106" i="17"/>
  <c r="B90" i="17"/>
  <c r="C90" i="17" s="1"/>
  <c r="E90" i="17"/>
  <c r="A90" i="17"/>
  <c r="B74" i="17"/>
  <c r="C74" i="17" s="1"/>
  <c r="E74" i="17"/>
  <c r="A74" i="17"/>
  <c r="B58" i="17"/>
  <c r="C58" i="17" s="1"/>
  <c r="E58" i="17"/>
  <c r="A58" i="17"/>
  <c r="B42" i="17"/>
  <c r="C42" i="17" s="1"/>
  <c r="E42" i="17"/>
  <c r="A42" i="17"/>
  <c r="B26" i="17"/>
  <c r="C26" i="17" s="1"/>
  <c r="E26" i="17"/>
  <c r="A26" i="17"/>
  <c r="B10" i="17"/>
  <c r="C10" i="17" s="1"/>
  <c r="E10" i="17"/>
  <c r="A10" i="17"/>
  <c r="B8" i="11"/>
  <c r="C8" i="11" s="1"/>
  <c r="A8" i="11"/>
  <c r="E8" i="11"/>
  <c r="A7" i="11"/>
  <c r="E7" i="11"/>
  <c r="B7" i="11"/>
  <c r="C7" i="11" s="1"/>
  <c r="B21" i="18"/>
  <c r="C21" i="18" s="1"/>
  <c r="E21" i="18"/>
  <c r="A21" i="18"/>
  <c r="E14" i="18"/>
  <c r="B14" i="18"/>
  <c r="C14" i="18" s="1"/>
  <c r="A14" i="18"/>
  <c r="B29" i="18"/>
  <c r="C29" i="18" s="1"/>
  <c r="E29" i="18"/>
  <c r="A29" i="18"/>
  <c r="E10" i="18"/>
  <c r="B10" i="18"/>
  <c r="C10" i="18" s="1"/>
  <c r="A10" i="18"/>
  <c r="B33" i="18"/>
  <c r="C33" i="18" s="1"/>
  <c r="E33" i="18"/>
  <c r="A33" i="18"/>
  <c r="E24" i="18"/>
  <c r="A24" i="18"/>
  <c r="B24" i="18"/>
  <c r="C24" i="18" s="1"/>
  <c r="E8" i="18"/>
  <c r="B8" i="18"/>
  <c r="C8" i="18" s="1"/>
  <c r="A8" i="18"/>
  <c r="B31" i="18"/>
  <c r="C31" i="18" s="1"/>
  <c r="E31" i="18"/>
  <c r="A31" i="18"/>
  <c r="B15" i="18"/>
  <c r="C15" i="18" s="1"/>
  <c r="E15" i="18"/>
  <c r="A15" i="18"/>
  <c r="E6" i="18"/>
  <c r="B6" i="18"/>
  <c r="C6" i="18" s="1"/>
  <c r="A6" i="18"/>
  <c r="E13" i="18"/>
  <c r="B13" i="18"/>
  <c r="C13" i="18" s="1"/>
  <c r="A13" i="18"/>
  <c r="B34" i="18"/>
  <c r="C34" i="18" s="1"/>
  <c r="E34" i="18"/>
  <c r="A34" i="18"/>
  <c r="B25" i="18"/>
  <c r="C25" i="18" s="1"/>
  <c r="E25" i="18"/>
  <c r="A25" i="18"/>
  <c r="E20" i="18"/>
  <c r="A20" i="18"/>
  <c r="B20" i="18"/>
  <c r="C20" i="18" s="1"/>
  <c r="E4" i="18"/>
  <c r="B4" i="18"/>
  <c r="C4" i="18" s="1"/>
  <c r="A4" i="18"/>
  <c r="B27" i="18"/>
  <c r="E27" i="18"/>
  <c r="A27" i="18"/>
  <c r="E11" i="18"/>
  <c r="A11" i="18"/>
  <c r="B11" i="18"/>
  <c r="C11" i="18" s="1"/>
  <c r="E5" i="18"/>
  <c r="B5" i="18"/>
  <c r="C5" i="18" s="1"/>
  <c r="A5" i="18"/>
  <c r="B26" i="18"/>
  <c r="C26" i="18" s="1"/>
  <c r="E26" i="18"/>
  <c r="A26" i="18"/>
  <c r="B17" i="18"/>
  <c r="C17" i="18" s="1"/>
  <c r="E17" i="18"/>
  <c r="A17" i="18"/>
  <c r="E32" i="18"/>
  <c r="A32" i="18"/>
  <c r="B32" i="18"/>
  <c r="C32" i="18" s="1"/>
  <c r="E16" i="18"/>
  <c r="A16" i="18"/>
  <c r="B16" i="18"/>
  <c r="C16" i="18" s="1"/>
  <c r="B23" i="18"/>
  <c r="C23" i="18" s="1"/>
  <c r="E23" i="18"/>
  <c r="A23" i="18"/>
  <c r="E7" i="18"/>
  <c r="A7" i="18"/>
  <c r="B7" i="18"/>
  <c r="C7" i="18" s="1"/>
  <c r="B22" i="18"/>
  <c r="C22" i="18" s="1"/>
  <c r="E22" i="18"/>
  <c r="A22" i="18"/>
  <c r="B30" i="18"/>
  <c r="C30" i="18" s="1"/>
  <c r="E30" i="18"/>
  <c r="A30" i="18"/>
  <c r="B18" i="18"/>
  <c r="C18" i="18" s="1"/>
  <c r="E18" i="18"/>
  <c r="A18" i="18"/>
  <c r="E9" i="18"/>
  <c r="B9" i="18"/>
  <c r="C9" i="18" s="1"/>
  <c r="A9" i="18"/>
  <c r="E28" i="18"/>
  <c r="A28" i="18"/>
  <c r="B28" i="18"/>
  <c r="C28" i="18" s="1"/>
  <c r="E12" i="18"/>
  <c r="B12" i="18"/>
  <c r="C12" i="18" s="1"/>
  <c r="A12" i="18"/>
  <c r="B19" i="18"/>
  <c r="C19" i="18" s="1"/>
  <c r="E19" i="18"/>
  <c r="A19" i="18"/>
  <c r="C27" i="18"/>
  <c r="C21" i="17"/>
  <c r="C6" i="20"/>
  <c r="C110" i="25"/>
  <c r="C94" i="25"/>
  <c r="C78" i="25"/>
  <c r="C62" i="25"/>
  <c r="C46" i="25"/>
  <c r="C30" i="25"/>
  <c r="C14" i="25"/>
  <c r="C113" i="25"/>
  <c r="C97" i="25"/>
  <c r="C81" i="25"/>
  <c r="C65" i="25"/>
  <c r="C49" i="25"/>
  <c r="C33" i="25"/>
  <c r="C17" i="25"/>
  <c r="C104" i="25"/>
  <c r="C88" i="25"/>
  <c r="C72" i="25"/>
  <c r="C56" i="25"/>
  <c r="C40" i="25"/>
  <c r="C24" i="25"/>
  <c r="C8" i="25"/>
  <c r="C111" i="25"/>
  <c r="C95" i="25"/>
  <c r="C79" i="25"/>
  <c r="C63" i="25"/>
  <c r="C47" i="25"/>
  <c r="C31" i="25"/>
  <c r="C15" i="25"/>
  <c r="C106" i="25"/>
  <c r="C90" i="25"/>
  <c r="C74" i="25"/>
  <c r="C58" i="25"/>
  <c r="C42" i="25"/>
  <c r="C26" i="25"/>
  <c r="C10" i="25"/>
  <c r="C109" i="25"/>
  <c r="C93" i="25"/>
  <c r="C77" i="25"/>
  <c r="C61" i="25"/>
  <c r="C45" i="25"/>
  <c r="C29" i="25"/>
  <c r="C13" i="25"/>
  <c r="C100" i="25"/>
  <c r="C84" i="25"/>
  <c r="C68" i="25"/>
  <c r="C52" i="25"/>
  <c r="C36" i="25"/>
  <c r="C20" i="25"/>
  <c r="C4" i="25"/>
  <c r="C107" i="25"/>
  <c r="C91" i="25"/>
  <c r="C75" i="25"/>
  <c r="C59" i="25"/>
  <c r="C43" i="25"/>
  <c r="C27" i="25"/>
  <c r="C11" i="25"/>
  <c r="C17" i="20"/>
  <c r="C102" i="25"/>
  <c r="C86" i="25"/>
  <c r="C70" i="25"/>
  <c r="C54" i="25"/>
  <c r="C38" i="25"/>
  <c r="C22" i="25"/>
  <c r="C6" i="25"/>
  <c r="C105" i="25"/>
  <c r="C89" i="25"/>
  <c r="C73" i="25"/>
  <c r="C57" i="25"/>
  <c r="C41" i="25"/>
  <c r="C25" i="25"/>
  <c r="C9" i="25"/>
  <c r="C112" i="25"/>
  <c r="C96" i="25"/>
  <c r="C80" i="25"/>
  <c r="C64" i="25"/>
  <c r="C48" i="25"/>
  <c r="C32" i="25"/>
  <c r="C16" i="25"/>
  <c r="C103" i="25"/>
  <c r="C87" i="25"/>
  <c r="C71" i="25"/>
  <c r="C55" i="25"/>
  <c r="C39" i="25"/>
  <c r="C23" i="25"/>
  <c r="C7" i="25"/>
  <c r="C27" i="17"/>
  <c r="C98" i="25"/>
  <c r="C82" i="25"/>
  <c r="C66" i="25"/>
  <c r="C50" i="25"/>
  <c r="C34" i="25"/>
  <c r="C18" i="25"/>
  <c r="C101" i="25"/>
  <c r="C85" i="25"/>
  <c r="C69" i="25"/>
  <c r="C53" i="25"/>
  <c r="C37" i="25"/>
  <c r="C21" i="25"/>
  <c r="C5" i="25"/>
  <c r="C108" i="25"/>
  <c r="C92" i="25"/>
  <c r="C76" i="25"/>
  <c r="C60" i="25"/>
  <c r="C44" i="25"/>
  <c r="C28" i="25"/>
  <c r="C12" i="25"/>
  <c r="C99" i="25"/>
  <c r="C83" i="25"/>
  <c r="C67" i="25"/>
  <c r="C51" i="25"/>
  <c r="C35" i="25"/>
  <c r="C19" i="25"/>
  <c r="Z2" i="3"/>
  <c r="V2" i="3"/>
  <c r="T2" i="3"/>
  <c r="X2" i="3"/>
  <c r="F3" i="22" s="1"/>
  <c r="R2" i="3"/>
  <c r="P2" i="3"/>
  <c r="J2" i="3"/>
  <c r="N2" i="3"/>
  <c r="L2" i="3"/>
  <c r="H2" i="3"/>
  <c r="B3" i="22" l="1"/>
  <c r="C3" i="22"/>
  <c r="A3" i="22"/>
  <c r="E3" i="23"/>
  <c r="B3" i="23"/>
  <c r="C3" i="23" s="1"/>
  <c r="A3" i="23"/>
  <c r="A3" i="16"/>
  <c r="B3" i="16"/>
  <c r="C3" i="16" s="1"/>
  <c r="E3" i="16"/>
  <c r="D3" i="22"/>
  <c r="B3" i="17"/>
  <c r="C3" i="17" s="1"/>
  <c r="E3" i="17"/>
  <c r="A3" i="17"/>
  <c r="E3" i="15"/>
  <c r="B3" i="15"/>
  <c r="C3" i="15" s="1"/>
  <c r="A3" i="15"/>
  <c r="A3" i="20"/>
  <c r="B3" i="20"/>
  <c r="C3" i="20" s="1"/>
  <c r="E3" i="20"/>
  <c r="B3" i="19"/>
  <c r="C3" i="19" s="1"/>
  <c r="A3" i="19"/>
  <c r="E3" i="19"/>
  <c r="B3" i="14"/>
  <c r="C3" i="14" s="1"/>
  <c r="E3" i="14"/>
  <c r="A3" i="14"/>
  <c r="A3" i="21"/>
  <c r="E3" i="21"/>
  <c r="B3" i="21"/>
  <c r="C3" i="21" s="1"/>
  <c r="E3" i="18"/>
  <c r="A3" i="18"/>
  <c r="B3" i="18"/>
  <c r="C3" i="18" s="1"/>
  <c r="AY36" i="2"/>
  <c r="AY32" i="2"/>
  <c r="AY35" i="2"/>
  <c r="AY31" i="2"/>
  <c r="AX36" i="2"/>
  <c r="AX32" i="2"/>
  <c r="AY34" i="2"/>
  <c r="AX35" i="2"/>
  <c r="AX31" i="2"/>
  <c r="AX33" i="2"/>
  <c r="AY33" i="2"/>
  <c r="AX34" i="2"/>
  <c r="C3" i="25"/>
  <c r="D2" i="3"/>
  <c r="B3" i="11" l="1"/>
  <c r="A3" i="11"/>
  <c r="E3" i="11"/>
  <c r="AZ33" i="2"/>
  <c r="BA33" i="2" s="1"/>
  <c r="AZ34" i="2"/>
  <c r="BA34" i="2" s="1"/>
  <c r="AZ31" i="2"/>
  <c r="BA31" i="2" s="1"/>
  <c r="AQ34" i="2"/>
  <c r="AQ33" i="2"/>
  <c r="AQ36" i="2"/>
  <c r="AQ32" i="2"/>
  <c r="AQ31" i="2"/>
  <c r="AQ35" i="2"/>
  <c r="AP36" i="2"/>
  <c r="AP32" i="2"/>
  <c r="AP35" i="2"/>
  <c r="AP31" i="2"/>
  <c r="AP33" i="2"/>
  <c r="AP34" i="2"/>
  <c r="W34" i="2"/>
  <c r="W33" i="2"/>
  <c r="V34" i="2"/>
  <c r="V35" i="2"/>
  <c r="W36" i="2"/>
  <c r="W32" i="2"/>
  <c r="V33" i="2"/>
  <c r="W35" i="2"/>
  <c r="X35" i="2" s="1"/>
  <c r="Y35" i="2" s="1"/>
  <c r="W31" i="2"/>
  <c r="V36" i="2"/>
  <c r="V32" i="2"/>
  <c r="V31" i="2"/>
  <c r="AE36" i="2"/>
  <c r="AE32" i="2"/>
  <c r="AD31" i="2"/>
  <c r="AE35" i="2"/>
  <c r="AE31" i="2"/>
  <c r="AD34" i="2"/>
  <c r="AE34" i="2"/>
  <c r="AD33" i="2"/>
  <c r="AE33" i="2"/>
  <c r="AD36" i="2"/>
  <c r="AD32" i="2"/>
  <c r="AD35" i="2"/>
  <c r="AZ35" i="2"/>
  <c r="BA35" i="2" s="1"/>
  <c r="AU36" i="2"/>
  <c r="AU32" i="2"/>
  <c r="AU35" i="2"/>
  <c r="AU31" i="2"/>
  <c r="AU34" i="2"/>
  <c r="AU33" i="2"/>
  <c r="AT35" i="2"/>
  <c r="AT31" i="2"/>
  <c r="AT34" i="2"/>
  <c r="AT33" i="2"/>
  <c r="AT36" i="2"/>
  <c r="AT32" i="2"/>
  <c r="S36" i="2"/>
  <c r="S32" i="2"/>
  <c r="S35" i="2"/>
  <c r="S31" i="2"/>
  <c r="R36" i="2"/>
  <c r="R32" i="2"/>
  <c r="S34" i="2"/>
  <c r="R35" i="2"/>
  <c r="R31" i="2"/>
  <c r="R33" i="2"/>
  <c r="S33" i="2"/>
  <c r="R34" i="2"/>
  <c r="AA34" i="2"/>
  <c r="AA33" i="2"/>
  <c r="Z36" i="2"/>
  <c r="Z32" i="2"/>
  <c r="AA36" i="2"/>
  <c r="AA32" i="2"/>
  <c r="Z35" i="2"/>
  <c r="Z31" i="2"/>
  <c r="Z33" i="2"/>
  <c r="AA35" i="2"/>
  <c r="AA31" i="2"/>
  <c r="Z34" i="2"/>
  <c r="C3" i="11"/>
  <c r="AI34" i="2"/>
  <c r="AI33" i="2"/>
  <c r="AH36" i="2"/>
  <c r="AH32" i="2"/>
  <c r="AI36" i="2"/>
  <c r="AI32" i="2"/>
  <c r="AH35" i="2"/>
  <c r="AH31" i="2"/>
  <c r="AH33" i="2"/>
  <c r="AI35" i="2"/>
  <c r="AI31" i="2"/>
  <c r="AH34" i="2"/>
  <c r="AZ32" i="2"/>
  <c r="BA32" i="2" s="1"/>
  <c r="AM36" i="2"/>
  <c r="AM32" i="2"/>
  <c r="AM35" i="2"/>
  <c r="AM31" i="2"/>
  <c r="AM34" i="2"/>
  <c r="AM33" i="2"/>
  <c r="AL31" i="2"/>
  <c r="AL34" i="2"/>
  <c r="AL33" i="2"/>
  <c r="AL36" i="2"/>
  <c r="AL32" i="2"/>
  <c r="AL35" i="2"/>
  <c r="O34" i="2"/>
  <c r="N35" i="2"/>
  <c r="O33" i="2"/>
  <c r="N34" i="2"/>
  <c r="O36" i="2"/>
  <c r="O32" i="2"/>
  <c r="N33" i="2"/>
  <c r="N31" i="2"/>
  <c r="O35" i="2"/>
  <c r="O31" i="2"/>
  <c r="N36" i="2"/>
  <c r="N32" i="2"/>
  <c r="AZ36" i="2"/>
  <c r="BA36" i="2" s="1"/>
  <c r="K36" i="2"/>
  <c r="K35" i="2"/>
  <c r="K31" i="2"/>
  <c r="J36" i="2"/>
  <c r="J32" i="2"/>
  <c r="K34" i="2"/>
  <c r="J35" i="2"/>
  <c r="J31" i="2"/>
  <c r="K33" i="2"/>
  <c r="J34" i="2"/>
  <c r="K32" i="2"/>
  <c r="J33" i="2"/>
  <c r="B27" i="2"/>
  <c r="B26" i="2"/>
  <c r="B24" i="2"/>
  <c r="B25" i="2"/>
  <c r="B23" i="2"/>
  <c r="AF32" i="2" l="1"/>
  <c r="AG32" i="2" s="1"/>
  <c r="AF31" i="2"/>
  <c r="AG31" i="2" s="1"/>
  <c r="AF33" i="2"/>
  <c r="AG33" i="2" s="1"/>
  <c r="AJ35" i="2"/>
  <c r="AK35" i="2" s="1"/>
  <c r="AN31" i="2"/>
  <c r="AO31" i="2" s="1"/>
  <c r="X31" i="2"/>
  <c r="Y31" i="2" s="1"/>
  <c r="AJ31" i="2"/>
  <c r="AK31" i="2" s="1"/>
  <c r="AB35" i="2"/>
  <c r="AC35" i="2" s="1"/>
  <c r="P36" i="2"/>
  <c r="Q36" i="2" s="1"/>
  <c r="AJ32" i="2"/>
  <c r="AK32" i="2" s="1"/>
  <c r="AB36" i="2"/>
  <c r="AC36" i="2" s="1"/>
  <c r="P35" i="2"/>
  <c r="Q35" i="2" s="1"/>
  <c r="T31" i="2"/>
  <c r="U31" i="2" s="1"/>
  <c r="AF36" i="2"/>
  <c r="AG36" i="2" s="1"/>
  <c r="AJ36" i="2"/>
  <c r="AK36" i="2" s="1"/>
  <c r="AJ34" i="2"/>
  <c r="AK34" i="2" s="1"/>
  <c r="X34" i="2"/>
  <c r="Y34" i="2" s="1"/>
  <c r="P34" i="2"/>
  <c r="Q34" i="2" s="1"/>
  <c r="X32" i="2"/>
  <c r="Y32" i="2" s="1"/>
  <c r="X33" i="2"/>
  <c r="Y33" i="2" s="1"/>
  <c r="AN34" i="2"/>
  <c r="AO34" i="2" s="1"/>
  <c r="AN32" i="2"/>
  <c r="AO32" i="2" s="1"/>
  <c r="AN36" i="2"/>
  <c r="AO36" i="2" s="1"/>
  <c r="AJ33" i="2"/>
  <c r="AK33" i="2" s="1"/>
  <c r="AB34" i="2"/>
  <c r="AC34" i="2" s="1"/>
  <c r="AV36" i="2"/>
  <c r="AW36" i="2" s="1"/>
  <c r="L32" i="2"/>
  <c r="M32" i="2" s="1"/>
  <c r="L33" i="2"/>
  <c r="M33" i="2" s="1"/>
  <c r="L36" i="2"/>
  <c r="M36" i="2" s="1"/>
  <c r="P31" i="2"/>
  <c r="Q31" i="2" s="1"/>
  <c r="P32" i="2"/>
  <c r="Q32" i="2" s="1"/>
  <c r="AN33" i="2"/>
  <c r="AO33" i="2" s="1"/>
  <c r="AB32" i="2"/>
  <c r="AC32" i="2" s="1"/>
  <c r="AB33" i="2"/>
  <c r="AC33" i="2" s="1"/>
  <c r="T32" i="2"/>
  <c r="U32" i="2" s="1"/>
  <c r="AV33" i="2"/>
  <c r="AW33" i="2" s="1"/>
  <c r="AV32" i="2"/>
  <c r="AW32" i="2" s="1"/>
  <c r="AF34" i="2"/>
  <c r="AG34" i="2" s="1"/>
  <c r="AR36" i="2"/>
  <c r="AS36" i="2" s="1"/>
  <c r="C31" i="2"/>
  <c r="C36" i="2"/>
  <c r="C35" i="2"/>
  <c r="B36" i="2"/>
  <c r="B32" i="2"/>
  <c r="C34" i="2"/>
  <c r="B35" i="2"/>
  <c r="B31" i="2"/>
  <c r="B33" i="2"/>
  <c r="C33" i="2"/>
  <c r="B34" i="2"/>
  <c r="C32" i="2"/>
  <c r="T36" i="2"/>
  <c r="U36" i="2" s="1"/>
  <c r="AV34" i="2"/>
  <c r="AW34" i="2" s="1"/>
  <c r="AR35" i="2"/>
  <c r="AS35" i="2" s="1"/>
  <c r="AR33" i="2"/>
  <c r="AS33" i="2" s="1"/>
  <c r="AV31" i="2"/>
  <c r="AW31" i="2" s="1"/>
  <c r="X36" i="2"/>
  <c r="Y36" i="2" s="1"/>
  <c r="AR31" i="2"/>
  <c r="AS31" i="2" s="1"/>
  <c r="AR34" i="2"/>
  <c r="AS34" i="2" s="1"/>
  <c r="L31" i="2"/>
  <c r="M31" i="2" s="1"/>
  <c r="L34" i="2"/>
  <c r="M34" i="2" s="1"/>
  <c r="L35" i="2"/>
  <c r="M35" i="2" s="1"/>
  <c r="P33" i="2"/>
  <c r="Q33" i="2" s="1"/>
  <c r="AN35" i="2"/>
  <c r="AO35" i="2" s="1"/>
  <c r="AB31" i="2"/>
  <c r="AC31" i="2" s="1"/>
  <c r="T33" i="2"/>
  <c r="U33" i="2" s="1"/>
  <c r="T34" i="2"/>
  <c r="U34" i="2" s="1"/>
  <c r="T35" i="2"/>
  <c r="U35" i="2" s="1"/>
  <c r="AV35" i="2"/>
  <c r="AW35" i="2" s="1"/>
  <c r="AF35" i="2"/>
  <c r="AG35" i="2" s="1"/>
  <c r="AR32" i="2"/>
  <c r="AS32" i="2" s="1"/>
  <c r="D37" i="6"/>
  <c r="L37" i="6" s="1"/>
  <c r="C37" i="6"/>
  <c r="F37" i="6" s="1"/>
  <c r="D32" i="2" l="1"/>
  <c r="E32" i="2" s="1"/>
  <c r="D35" i="2"/>
  <c r="E35" i="2" s="1"/>
  <c r="D33" i="2"/>
  <c r="E33" i="2" s="1"/>
  <c r="D34" i="2"/>
  <c r="E34" i="2" s="1"/>
  <c r="D36" i="2"/>
  <c r="E36" i="2" s="1"/>
  <c r="D31" i="2"/>
  <c r="E31" i="2" s="1"/>
  <c r="I37" i="6"/>
  <c r="J37" i="6"/>
  <c r="G37" i="6"/>
  <c r="K37" i="6"/>
  <c r="H37" i="6"/>
  <c r="C30" i="6" l="1"/>
  <c r="B17" i="2" l="1"/>
  <c r="O35" i="6" l="1"/>
  <c r="C31" i="6"/>
  <c r="D33" i="6" l="1"/>
  <c r="C34" i="6" s="1"/>
  <c r="B41" i="2"/>
  <c r="B40" i="2"/>
  <c r="Y34" i="6"/>
  <c r="N50" i="7" s="1"/>
  <c r="L41" i="6"/>
  <c r="K41" i="6"/>
  <c r="J41" i="6"/>
  <c r="I41" i="6"/>
  <c r="H41" i="6"/>
  <c r="G41" i="6"/>
  <c r="F41" i="6"/>
  <c r="O39" i="6"/>
  <c r="D38" i="6"/>
  <c r="C39" i="6" s="1"/>
  <c r="C38" i="6"/>
  <c r="F38" i="6" s="1"/>
  <c r="C33" i="6"/>
  <c r="B22" i="2"/>
  <c r="B21" i="2"/>
  <c r="B20" i="2"/>
  <c r="B19" i="2"/>
  <c r="B18" i="2"/>
  <c r="B16" i="2"/>
  <c r="J33" i="6" l="1"/>
  <c r="G33" i="6"/>
  <c r="B43" i="2"/>
  <c r="B46" i="2" s="1"/>
  <c r="D34" i="6" s="1"/>
  <c r="I33" i="6"/>
  <c r="K33" i="6"/>
  <c r="H33" i="6"/>
  <c r="L33" i="6"/>
  <c r="G38" i="6"/>
  <c r="J38" i="6"/>
  <c r="K38" i="6"/>
  <c r="D39" i="6"/>
  <c r="F39" i="6"/>
  <c r="H38" i="6"/>
  <c r="L38" i="6"/>
  <c r="F33" i="6"/>
  <c r="I38" i="6"/>
  <c r="B47" i="2" l="1"/>
  <c r="B45" i="2"/>
  <c r="F34" i="6"/>
  <c r="I39" i="6"/>
  <c r="C40" i="6"/>
  <c r="L39" i="6"/>
  <c r="H39" i="6"/>
  <c r="J39" i="6"/>
  <c r="K39" i="6"/>
  <c r="G39" i="6"/>
  <c r="D35" i="6" l="1"/>
  <c r="D36" i="6" s="1"/>
  <c r="F40" i="6"/>
  <c r="D40" i="6"/>
  <c r="O36" i="6" s="1"/>
  <c r="C35" i="6"/>
  <c r="F35" i="6" s="1"/>
  <c r="J34" i="6"/>
  <c r="K34" i="6"/>
  <c r="G34" i="6"/>
  <c r="I34" i="6"/>
  <c r="L34" i="6"/>
  <c r="H34" i="6"/>
  <c r="L35" i="6" l="1"/>
  <c r="H35" i="6"/>
  <c r="C36" i="6"/>
  <c r="F36" i="6" s="1"/>
  <c r="K35" i="6"/>
  <c r="G35" i="6"/>
  <c r="J35" i="6"/>
  <c r="I35" i="6"/>
  <c r="K40" i="6"/>
  <c r="G40" i="6"/>
  <c r="L40" i="6"/>
  <c r="J40" i="6"/>
  <c r="I40" i="6"/>
  <c r="H40" i="6"/>
  <c r="K36" i="6" l="1"/>
  <c r="G36" i="6"/>
  <c r="L36" i="6"/>
  <c r="J36" i="6"/>
  <c r="H36" i="6"/>
  <c r="I36" i="6"/>
  <c r="B2" i="3" l="1"/>
  <c r="E2" i="3" s="1"/>
  <c r="F293" i="3" s="1"/>
  <c r="F3" i="3" l="1"/>
  <c r="F7" i="3"/>
  <c r="F11" i="3"/>
  <c r="F15" i="3"/>
  <c r="F19" i="3"/>
  <c r="F23" i="3"/>
  <c r="F27" i="3"/>
  <c r="F31" i="3"/>
  <c r="F35" i="3"/>
  <c r="F39" i="3"/>
  <c r="F43" i="3"/>
  <c r="F47" i="3"/>
  <c r="F51" i="3"/>
  <c r="F55" i="3"/>
  <c r="F59" i="3"/>
  <c r="F63" i="3"/>
  <c r="F67" i="3"/>
  <c r="F71" i="3"/>
  <c r="F75" i="3"/>
  <c r="F79" i="3"/>
  <c r="F83" i="3"/>
  <c r="F87" i="3"/>
  <c r="F91" i="3"/>
  <c r="F95" i="3"/>
  <c r="F99" i="3"/>
  <c r="F103" i="3"/>
  <c r="F107" i="3"/>
  <c r="F111" i="3"/>
  <c r="F115" i="3"/>
  <c r="F119" i="3"/>
  <c r="F123" i="3"/>
  <c r="F127" i="3"/>
  <c r="F131" i="3"/>
  <c r="F135" i="3"/>
  <c r="F139" i="3"/>
  <c r="F143" i="3"/>
  <c r="F147" i="3"/>
  <c r="F151" i="3"/>
  <c r="F155" i="3"/>
  <c r="F159" i="3"/>
  <c r="F163" i="3"/>
  <c r="F167" i="3"/>
  <c r="F171" i="3"/>
  <c r="F175" i="3"/>
  <c r="F179" i="3"/>
  <c r="F183" i="3"/>
  <c r="F187" i="3"/>
  <c r="F191" i="3"/>
  <c r="F195" i="3"/>
  <c r="F199" i="3"/>
  <c r="F203" i="3"/>
  <c r="F207" i="3"/>
  <c r="F211" i="3"/>
  <c r="F215" i="3"/>
  <c r="F219" i="3"/>
  <c r="F223" i="3"/>
  <c r="F227" i="3"/>
  <c r="F231" i="3"/>
  <c r="F235" i="3"/>
  <c r="F239" i="3"/>
  <c r="F243" i="3"/>
  <c r="F247" i="3"/>
  <c r="F251" i="3"/>
  <c r="F255" i="3"/>
  <c r="F259" i="3"/>
  <c r="F263" i="3"/>
  <c r="F267" i="3"/>
  <c r="F271" i="3"/>
  <c r="F275" i="3"/>
  <c r="F279" i="3"/>
  <c r="F283" i="3"/>
  <c r="F287" i="3"/>
  <c r="F291" i="3"/>
  <c r="F296" i="3"/>
  <c r="F300" i="3"/>
  <c r="F304" i="3"/>
  <c r="F308" i="3"/>
  <c r="F312" i="3"/>
  <c r="F316" i="3"/>
  <c r="F320" i="3"/>
  <c r="F324" i="3"/>
  <c r="F328" i="3"/>
  <c r="F332" i="3"/>
  <c r="F336" i="3"/>
  <c r="F340" i="3"/>
  <c r="F344" i="3"/>
  <c r="F348" i="3"/>
  <c r="F352" i="3"/>
  <c r="F356" i="3"/>
  <c r="F360" i="3"/>
  <c r="F364" i="3"/>
  <c r="F368" i="3"/>
  <c r="F372" i="3"/>
  <c r="F376" i="3"/>
  <c r="F380" i="3"/>
  <c r="F384" i="3"/>
  <c r="F388" i="3"/>
  <c r="F392" i="3"/>
  <c r="F396" i="3"/>
  <c r="F400" i="3"/>
  <c r="F404" i="3"/>
  <c r="F408" i="3"/>
  <c r="F412" i="3"/>
  <c r="F416" i="3"/>
  <c r="F419" i="3"/>
  <c r="F423" i="3"/>
  <c r="F427" i="3"/>
  <c r="F431" i="3"/>
  <c r="F435" i="3"/>
  <c r="F439" i="3"/>
  <c r="F443" i="3"/>
  <c r="F447" i="3"/>
  <c r="F451" i="3"/>
  <c r="F455" i="3"/>
  <c r="F459" i="3"/>
  <c r="F463" i="3"/>
  <c r="F467" i="3"/>
  <c r="F471" i="3"/>
  <c r="F475" i="3"/>
  <c r="F479" i="3"/>
  <c r="F483" i="3"/>
  <c r="F487" i="3"/>
  <c r="F491" i="3"/>
  <c r="F495" i="3"/>
  <c r="F499" i="3"/>
  <c r="F503" i="3"/>
  <c r="F507" i="3"/>
  <c r="F511" i="3"/>
  <c r="F515" i="3"/>
  <c r="F519" i="3"/>
  <c r="F523" i="3"/>
  <c r="F527" i="3"/>
  <c r="F531" i="3"/>
  <c r="F535" i="3"/>
  <c r="F539" i="3"/>
  <c r="F543" i="3"/>
  <c r="F547" i="3"/>
  <c r="F551" i="3"/>
  <c r="F555" i="3"/>
  <c r="F559" i="3"/>
  <c r="F563" i="3"/>
  <c r="F567" i="3"/>
  <c r="F571" i="3"/>
  <c r="F575" i="3"/>
  <c r="F579" i="3"/>
  <c r="F583" i="3"/>
  <c r="F587" i="3"/>
  <c r="F591" i="3"/>
  <c r="F595" i="3"/>
  <c r="F599" i="3"/>
  <c r="F602" i="3"/>
  <c r="F606" i="3"/>
  <c r="F610" i="3"/>
  <c r="F614" i="3"/>
  <c r="F618" i="3"/>
  <c r="F622" i="3"/>
  <c r="F626" i="3"/>
  <c r="F630" i="3"/>
  <c r="F634" i="3"/>
  <c r="F638" i="3"/>
  <c r="F642" i="3"/>
  <c r="F646" i="3"/>
  <c r="F650" i="3"/>
  <c r="F654" i="3"/>
  <c r="F658" i="3"/>
  <c r="F662" i="3"/>
  <c r="F666" i="3"/>
  <c r="F670" i="3"/>
  <c r="F674" i="3"/>
  <c r="F678" i="3"/>
  <c r="F682" i="3"/>
  <c r="F686" i="3"/>
  <c r="F690" i="3"/>
  <c r="F694" i="3"/>
  <c r="F698" i="3"/>
  <c r="F702" i="3"/>
  <c r="F706" i="3"/>
  <c r="F710" i="3"/>
  <c r="F8" i="3"/>
  <c r="F13" i="3"/>
  <c r="F18" i="3"/>
  <c r="F24" i="3"/>
  <c r="F29" i="3"/>
  <c r="F34" i="3"/>
  <c r="F40" i="3"/>
  <c r="F45" i="3"/>
  <c r="F50" i="3"/>
  <c r="F56" i="3"/>
  <c r="F61" i="3"/>
  <c r="F66" i="3"/>
  <c r="F72" i="3"/>
  <c r="F77" i="3"/>
  <c r="F82" i="3"/>
  <c r="F88" i="3"/>
  <c r="F93" i="3"/>
  <c r="F98" i="3"/>
  <c r="F104" i="3"/>
  <c r="F109" i="3"/>
  <c r="F114" i="3"/>
  <c r="F120" i="3"/>
  <c r="F125" i="3"/>
  <c r="F130" i="3"/>
  <c r="F136" i="3"/>
  <c r="F141" i="3"/>
  <c r="F146" i="3"/>
  <c r="F152" i="3"/>
  <c r="F157" i="3"/>
  <c r="F162" i="3"/>
  <c r="F168" i="3"/>
  <c r="F173" i="3"/>
  <c r="F178" i="3"/>
  <c r="F184" i="3"/>
  <c r="F189" i="3"/>
  <c r="F194" i="3"/>
  <c r="F200" i="3"/>
  <c r="F205" i="3"/>
  <c r="F210" i="3"/>
  <c r="F216" i="3"/>
  <c r="F221" i="3"/>
  <c r="F226" i="3"/>
  <c r="F232" i="3"/>
  <c r="F237" i="3"/>
  <c r="F242" i="3"/>
  <c r="F248" i="3"/>
  <c r="F253" i="3"/>
  <c r="F258" i="3"/>
  <c r="F264" i="3"/>
  <c r="F269" i="3"/>
  <c r="F274" i="3"/>
  <c r="F280" i="3"/>
  <c r="F285" i="3"/>
  <c r="F290" i="3"/>
  <c r="F297" i="3"/>
  <c r="F302" i="3"/>
  <c r="F307" i="3"/>
  <c r="F313" i="3"/>
  <c r="F318" i="3"/>
  <c r="F323" i="3"/>
  <c r="F329" i="3"/>
  <c r="F334" i="3"/>
  <c r="F339" i="3"/>
  <c r="F345" i="3"/>
  <c r="F350" i="3"/>
  <c r="F355" i="3"/>
  <c r="F361" i="3"/>
  <c r="F366" i="3"/>
  <c r="F371" i="3"/>
  <c r="F377" i="3"/>
  <c r="F382" i="3"/>
  <c r="F387" i="3"/>
  <c r="F393" i="3"/>
  <c r="F398" i="3"/>
  <c r="F403" i="3"/>
  <c r="F409" i="3"/>
  <c r="F414" i="3"/>
  <c r="F424" i="3"/>
  <c r="F429" i="3"/>
  <c r="F434" i="3"/>
  <c r="F440" i="3"/>
  <c r="F445" i="3"/>
  <c r="F450" i="3"/>
  <c r="F456" i="3"/>
  <c r="F461" i="3"/>
  <c r="F466" i="3"/>
  <c r="F472" i="3"/>
  <c r="F477" i="3"/>
  <c r="F482" i="3"/>
  <c r="F488" i="3"/>
  <c r="F493" i="3"/>
  <c r="F498" i="3"/>
  <c r="F504" i="3"/>
  <c r="F509" i="3"/>
  <c r="F514" i="3"/>
  <c r="F520" i="3"/>
  <c r="F525" i="3"/>
  <c r="F530" i="3"/>
  <c r="F536" i="3"/>
  <c r="F541" i="3"/>
  <c r="F546" i="3"/>
  <c r="F552" i="3"/>
  <c r="F557" i="3"/>
  <c r="F562" i="3"/>
  <c r="F568" i="3"/>
  <c r="F573" i="3"/>
  <c r="F578" i="3"/>
  <c r="F584" i="3"/>
  <c r="F589" i="3"/>
  <c r="F594" i="3"/>
  <c r="F604" i="3"/>
  <c r="F609" i="3"/>
  <c r="F615" i="3"/>
  <c r="F620" i="3"/>
  <c r="F625" i="3"/>
  <c r="F631" i="3"/>
  <c r="F636" i="3"/>
  <c r="F641" i="3"/>
  <c r="F647" i="3"/>
  <c r="F652" i="3"/>
  <c r="F657" i="3"/>
  <c r="F663" i="3"/>
  <c r="F668" i="3"/>
  <c r="F673" i="3"/>
  <c r="F679" i="3"/>
  <c r="F684" i="3"/>
  <c r="F689" i="3"/>
  <c r="F695" i="3"/>
  <c r="F700" i="3"/>
  <c r="F705" i="3"/>
  <c r="F711" i="3"/>
  <c r="F715" i="3"/>
  <c r="F719" i="3"/>
  <c r="F723" i="3"/>
  <c r="F727" i="3"/>
  <c r="F731" i="3"/>
  <c r="F735" i="3"/>
  <c r="F739" i="3"/>
  <c r="F743" i="3"/>
  <c r="F747" i="3"/>
  <c r="F751" i="3"/>
  <c r="F755" i="3"/>
  <c r="F759" i="3"/>
  <c r="F763" i="3"/>
  <c r="F767" i="3"/>
  <c r="F771" i="3"/>
  <c r="F775" i="3"/>
  <c r="F779" i="3"/>
  <c r="F783" i="3"/>
  <c r="F787" i="3"/>
  <c r="F791" i="3"/>
  <c r="F795" i="3"/>
  <c r="F799" i="3"/>
  <c r="F803" i="3"/>
  <c r="F807" i="3"/>
  <c r="F811" i="3"/>
  <c r="F815" i="3"/>
  <c r="F819" i="3"/>
  <c r="F823" i="3"/>
  <c r="F827" i="3"/>
  <c r="F831" i="3"/>
  <c r="F835" i="3"/>
  <c r="F839" i="3"/>
  <c r="F843" i="3"/>
  <c r="F847" i="3"/>
  <c r="F851" i="3"/>
  <c r="F855" i="3"/>
  <c r="F859" i="3"/>
  <c r="F863" i="3"/>
  <c r="F867" i="3"/>
  <c r="F871" i="3"/>
  <c r="F875" i="3"/>
  <c r="F879" i="3"/>
  <c r="F883" i="3"/>
  <c r="F887" i="3"/>
  <c r="F891" i="3"/>
  <c r="F895" i="3"/>
  <c r="F899" i="3"/>
  <c r="F903" i="3"/>
  <c r="F907" i="3"/>
  <c r="F911" i="3"/>
  <c r="F915" i="3"/>
  <c r="F919" i="3"/>
  <c r="F923" i="3"/>
  <c r="F927" i="3"/>
  <c r="F931" i="3"/>
  <c r="F935" i="3"/>
  <c r="F939" i="3"/>
  <c r="F943" i="3"/>
  <c r="F947" i="3"/>
  <c r="F951" i="3"/>
  <c r="F955" i="3"/>
  <c r="F959" i="3"/>
  <c r="F963" i="3"/>
  <c r="F967" i="3"/>
  <c r="F971" i="3"/>
  <c r="F975" i="3"/>
  <c r="F979" i="3"/>
  <c r="F983" i="3"/>
  <c r="F987" i="3"/>
  <c r="F991" i="3"/>
  <c r="F995" i="3"/>
  <c r="F999" i="3"/>
  <c r="F1003" i="3"/>
  <c r="F1007" i="3"/>
  <c r="F1011" i="3"/>
  <c r="F1015" i="3"/>
  <c r="F1019" i="3"/>
  <c r="F1023" i="3"/>
  <c r="F1027" i="3"/>
  <c r="F1031" i="3"/>
  <c r="F1035" i="3"/>
  <c r="F1039" i="3"/>
  <c r="F1043" i="3"/>
  <c r="F1047" i="3"/>
  <c r="F1051" i="3"/>
  <c r="F1055" i="3"/>
  <c r="F1059" i="3"/>
  <c r="F1063" i="3"/>
  <c r="F1067" i="3"/>
  <c r="F1071" i="3"/>
  <c r="F1075" i="3"/>
  <c r="F1079" i="3"/>
  <c r="F1083" i="3"/>
  <c r="F1087" i="3"/>
  <c r="F1091" i="3"/>
  <c r="F1095" i="3"/>
  <c r="F1099" i="3"/>
  <c r="F1103" i="3"/>
  <c r="F1107" i="3"/>
  <c r="F1111" i="3"/>
  <c r="F1115" i="3"/>
  <c r="F1119" i="3"/>
  <c r="F1123" i="3"/>
  <c r="F1127" i="3"/>
  <c r="F1131" i="3"/>
  <c r="F1135" i="3"/>
  <c r="F1139" i="3"/>
  <c r="F1143" i="3"/>
  <c r="F1147" i="3"/>
  <c r="F1151" i="3"/>
  <c r="F1155" i="3"/>
  <c r="F5" i="3"/>
  <c r="F10" i="3"/>
  <c r="F16" i="3"/>
  <c r="F21" i="3"/>
  <c r="F26" i="3"/>
  <c r="F32" i="3"/>
  <c r="F37" i="3"/>
  <c r="F42" i="3"/>
  <c r="F48" i="3"/>
  <c r="F53" i="3"/>
  <c r="F58" i="3"/>
  <c r="F64" i="3"/>
  <c r="F69" i="3"/>
  <c r="F74" i="3"/>
  <c r="F80" i="3"/>
  <c r="F85" i="3"/>
  <c r="F90" i="3"/>
  <c r="F96" i="3"/>
  <c r="F101" i="3"/>
  <c r="F106" i="3"/>
  <c r="F112" i="3"/>
  <c r="F117" i="3"/>
  <c r="F122" i="3"/>
  <c r="F128" i="3"/>
  <c r="F133" i="3"/>
  <c r="F138" i="3"/>
  <c r="F144" i="3"/>
  <c r="F149" i="3"/>
  <c r="F154" i="3"/>
  <c r="F160" i="3"/>
  <c r="F165" i="3"/>
  <c r="F170" i="3"/>
  <c r="F176" i="3"/>
  <c r="F181" i="3"/>
  <c r="F186" i="3"/>
  <c r="F192" i="3"/>
  <c r="F197" i="3"/>
  <c r="F202" i="3"/>
  <c r="F208" i="3"/>
  <c r="F213" i="3"/>
  <c r="F218" i="3"/>
  <c r="F224" i="3"/>
  <c r="F229" i="3"/>
  <c r="F234" i="3"/>
  <c r="F240" i="3"/>
  <c r="F245" i="3"/>
  <c r="F250" i="3"/>
  <c r="F256" i="3"/>
  <c r="F261" i="3"/>
  <c r="F266" i="3"/>
  <c r="F272" i="3"/>
  <c r="F277" i="3"/>
  <c r="F282" i="3"/>
  <c r="F288" i="3"/>
  <c r="F294" i="3"/>
  <c r="F299" i="3"/>
  <c r="F305" i="3"/>
  <c r="F310" i="3"/>
  <c r="F315" i="3"/>
  <c r="F321" i="3"/>
  <c r="F326" i="3"/>
  <c r="F331" i="3"/>
  <c r="F337" i="3"/>
  <c r="F342" i="3"/>
  <c r="F347" i="3"/>
  <c r="F353" i="3"/>
  <c r="F358" i="3"/>
  <c r="F363" i="3"/>
  <c r="F369" i="3"/>
  <c r="F374" i="3"/>
  <c r="F379" i="3"/>
  <c r="F385" i="3"/>
  <c r="F390" i="3"/>
  <c r="F395" i="3"/>
  <c r="F401" i="3"/>
  <c r="F406" i="3"/>
  <c r="F411" i="3"/>
  <c r="F417" i="3"/>
  <c r="F421" i="3"/>
  <c r="F426" i="3"/>
  <c r="F432" i="3"/>
  <c r="F437" i="3"/>
  <c r="F442" i="3"/>
  <c r="F448" i="3"/>
  <c r="F453" i="3"/>
  <c r="F458" i="3"/>
  <c r="F464" i="3"/>
  <c r="F469" i="3"/>
  <c r="F474" i="3"/>
  <c r="F480" i="3"/>
  <c r="F485" i="3"/>
  <c r="F490" i="3"/>
  <c r="F496" i="3"/>
  <c r="F501" i="3"/>
  <c r="F506" i="3"/>
  <c r="F512" i="3"/>
  <c r="F517" i="3"/>
  <c r="F522" i="3"/>
  <c r="F528" i="3"/>
  <c r="F533" i="3"/>
  <c r="F538" i="3"/>
  <c r="F544" i="3"/>
  <c r="F549" i="3"/>
  <c r="F554" i="3"/>
  <c r="F560" i="3"/>
  <c r="F565" i="3"/>
  <c r="F570" i="3"/>
  <c r="F576" i="3"/>
  <c r="F581" i="3"/>
  <c r="F586" i="3"/>
  <c r="F592" i="3"/>
  <c r="F597" i="3"/>
  <c r="F601" i="3"/>
  <c r="F607" i="3"/>
  <c r="F612" i="3"/>
  <c r="F617" i="3"/>
  <c r="F623" i="3"/>
  <c r="F628" i="3"/>
  <c r="F633" i="3"/>
  <c r="F639" i="3"/>
  <c r="F644" i="3"/>
  <c r="F649" i="3"/>
  <c r="F655" i="3"/>
  <c r="F660" i="3"/>
  <c r="F665" i="3"/>
  <c r="F671" i="3"/>
  <c r="F676" i="3"/>
  <c r="F681" i="3"/>
  <c r="F687" i="3"/>
  <c r="F692" i="3"/>
  <c r="F697" i="3"/>
  <c r="F703" i="3"/>
  <c r="F708" i="3"/>
  <c r="F713" i="3"/>
  <c r="F717" i="3"/>
  <c r="F721" i="3"/>
  <c r="F725" i="3"/>
  <c r="F729" i="3"/>
  <c r="F733" i="3"/>
  <c r="F737" i="3"/>
  <c r="F741" i="3"/>
  <c r="F745" i="3"/>
  <c r="F749" i="3"/>
  <c r="F753" i="3"/>
  <c r="F757" i="3"/>
  <c r="F761" i="3"/>
  <c r="F765" i="3"/>
  <c r="F769" i="3"/>
  <c r="F773" i="3"/>
  <c r="F777" i="3"/>
  <c r="F781" i="3"/>
  <c r="F785" i="3"/>
  <c r="F789" i="3"/>
  <c r="F793" i="3"/>
  <c r="F797" i="3"/>
  <c r="F801" i="3"/>
  <c r="F805" i="3"/>
  <c r="F809" i="3"/>
  <c r="F813" i="3"/>
  <c r="F817" i="3"/>
  <c r="F821" i="3"/>
  <c r="F825" i="3"/>
  <c r="F829" i="3"/>
  <c r="F833" i="3"/>
  <c r="F837" i="3"/>
  <c r="F841" i="3"/>
  <c r="F845" i="3"/>
  <c r="F849" i="3"/>
  <c r="F853" i="3"/>
  <c r="F857" i="3"/>
  <c r="F861" i="3"/>
  <c r="F865" i="3"/>
  <c r="F869" i="3"/>
  <c r="F873" i="3"/>
  <c r="F877" i="3"/>
  <c r="F881" i="3"/>
  <c r="F885" i="3"/>
  <c r="F889" i="3"/>
  <c r="F893" i="3"/>
  <c r="F897" i="3"/>
  <c r="F901" i="3"/>
  <c r="F905" i="3"/>
  <c r="F909" i="3"/>
  <c r="F913" i="3"/>
  <c r="F917" i="3"/>
  <c r="F921" i="3"/>
  <c r="F925" i="3"/>
  <c r="F929" i="3"/>
  <c r="F933" i="3"/>
  <c r="F937" i="3"/>
  <c r="F941" i="3"/>
  <c r="F945" i="3"/>
  <c r="F949" i="3"/>
  <c r="F953" i="3"/>
  <c r="F957" i="3"/>
  <c r="F961" i="3"/>
  <c r="F965" i="3"/>
  <c r="F969" i="3"/>
  <c r="F973" i="3"/>
  <c r="F977" i="3"/>
  <c r="F981" i="3"/>
  <c r="F985" i="3"/>
  <c r="F989" i="3"/>
  <c r="F993" i="3"/>
  <c r="F997" i="3"/>
  <c r="F1001" i="3"/>
  <c r="F1005" i="3"/>
  <c r="F1009" i="3"/>
  <c r="F1013" i="3"/>
  <c r="F1017" i="3"/>
  <c r="F1021" i="3"/>
  <c r="F1025" i="3"/>
  <c r="F1029" i="3"/>
  <c r="F1033" i="3"/>
  <c r="F1037" i="3"/>
  <c r="F1041" i="3"/>
  <c r="F1045" i="3"/>
  <c r="F1049" i="3"/>
  <c r="F1053" i="3"/>
  <c r="F1057" i="3"/>
  <c r="F1061" i="3"/>
  <c r="F1065" i="3"/>
  <c r="F1069" i="3"/>
  <c r="F1073" i="3"/>
  <c r="F1077" i="3"/>
  <c r="F1081" i="3"/>
  <c r="F1085" i="3"/>
  <c r="F1089" i="3"/>
  <c r="F1093" i="3"/>
  <c r="F1097" i="3"/>
  <c r="F1101" i="3"/>
  <c r="F1105" i="3"/>
  <c r="F1109" i="3"/>
  <c r="F1113" i="3"/>
  <c r="F1117" i="3"/>
  <c r="F1121" i="3"/>
  <c r="F1125" i="3"/>
  <c r="F1129" i="3"/>
  <c r="F1133" i="3"/>
  <c r="F1137" i="3"/>
  <c r="F12" i="3"/>
  <c r="F22" i="3"/>
  <c r="F33" i="3"/>
  <c r="F44" i="3"/>
  <c r="F54" i="3"/>
  <c r="F65" i="3"/>
  <c r="F76" i="3"/>
  <c r="F86" i="3"/>
  <c r="F97" i="3"/>
  <c r="F108" i="3"/>
  <c r="F118" i="3"/>
  <c r="F129" i="3"/>
  <c r="F140" i="3"/>
  <c r="F150" i="3"/>
  <c r="F161" i="3"/>
  <c r="F172" i="3"/>
  <c r="F182" i="3"/>
  <c r="F193" i="3"/>
  <c r="F204" i="3"/>
  <c r="F214" i="3"/>
  <c r="F225" i="3"/>
  <c r="F236" i="3"/>
  <c r="F246" i="3"/>
  <c r="F257" i="3"/>
  <c r="F268" i="3"/>
  <c r="F278" i="3"/>
  <c r="F289" i="3"/>
  <c r="F301" i="3"/>
  <c r="F311" i="3"/>
  <c r="F322" i="3"/>
  <c r="F333" i="3"/>
  <c r="F343" i="3"/>
  <c r="F354" i="3"/>
  <c r="F365" i="3"/>
  <c r="F375" i="3"/>
  <c r="F386" i="3"/>
  <c r="F397" i="3"/>
  <c r="F407" i="3"/>
  <c r="F418" i="3"/>
  <c r="F428" i="3"/>
  <c r="F438" i="3"/>
  <c r="F449" i="3"/>
  <c r="F460" i="3"/>
  <c r="F470" i="3"/>
  <c r="F481" i="3"/>
  <c r="F492" i="3"/>
  <c r="F502" i="3"/>
  <c r="F513" i="3"/>
  <c r="F524" i="3"/>
  <c r="F534" i="3"/>
  <c r="F545" i="3"/>
  <c r="F556" i="3"/>
  <c r="F566" i="3"/>
  <c r="F577" i="3"/>
  <c r="F588" i="3"/>
  <c r="F598" i="3"/>
  <c r="F608" i="3"/>
  <c r="F619" i="3"/>
  <c r="F629" i="3"/>
  <c r="F640" i="3"/>
  <c r="F651" i="3"/>
  <c r="F661" i="3"/>
  <c r="F672" i="3"/>
  <c r="F683" i="3"/>
  <c r="F693" i="3"/>
  <c r="F704" i="3"/>
  <c r="F714" i="3"/>
  <c r="F722" i="3"/>
  <c r="F730" i="3"/>
  <c r="F738" i="3"/>
  <c r="F746" i="3"/>
  <c r="F754" i="3"/>
  <c r="F762" i="3"/>
  <c r="F770" i="3"/>
  <c r="F778" i="3"/>
  <c r="F786" i="3"/>
  <c r="F794" i="3"/>
  <c r="F802" i="3"/>
  <c r="F810" i="3"/>
  <c r="F818" i="3"/>
  <c r="F826" i="3"/>
  <c r="F834" i="3"/>
  <c r="F842" i="3"/>
  <c r="F850" i="3"/>
  <c r="F858" i="3"/>
  <c r="F866" i="3"/>
  <c r="F874" i="3"/>
  <c r="F882" i="3"/>
  <c r="F890" i="3"/>
  <c r="F898" i="3"/>
  <c r="F906" i="3"/>
  <c r="F914" i="3"/>
  <c r="F922" i="3"/>
  <c r="F930" i="3"/>
  <c r="F938" i="3"/>
  <c r="F946" i="3"/>
  <c r="F954" i="3"/>
  <c r="F962" i="3"/>
  <c r="F970" i="3"/>
  <c r="F978" i="3"/>
  <c r="F986" i="3"/>
  <c r="F994" i="3"/>
  <c r="F1002" i="3"/>
  <c r="F1010" i="3"/>
  <c r="F1018" i="3"/>
  <c r="F1026" i="3"/>
  <c r="F1034" i="3"/>
  <c r="F1042" i="3"/>
  <c r="F1050" i="3"/>
  <c r="F1058" i="3"/>
  <c r="F1066" i="3"/>
  <c r="F1074" i="3"/>
  <c r="F1082" i="3"/>
  <c r="F1090" i="3"/>
  <c r="F1098" i="3"/>
  <c r="F1106" i="3"/>
  <c r="F1114" i="3"/>
  <c r="F1122" i="3"/>
  <c r="F1130" i="3"/>
  <c r="F1138" i="3"/>
  <c r="F1144" i="3"/>
  <c r="F1149" i="3"/>
  <c r="F1154" i="3"/>
  <c r="F1159" i="3"/>
  <c r="F1163" i="3"/>
  <c r="F1167" i="3"/>
  <c r="F1171" i="3"/>
  <c r="F1175" i="3"/>
  <c r="F768" i="3"/>
  <c r="F4" i="3"/>
  <c r="F14" i="3"/>
  <c r="F25" i="3"/>
  <c r="F36" i="3"/>
  <c r="F46" i="3"/>
  <c r="F57" i="3"/>
  <c r="F68" i="3"/>
  <c r="F78" i="3"/>
  <c r="F89" i="3"/>
  <c r="F100" i="3"/>
  <c r="F110" i="3"/>
  <c r="F121" i="3"/>
  <c r="F132" i="3"/>
  <c r="F142" i="3"/>
  <c r="F153" i="3"/>
  <c r="F164" i="3"/>
  <c r="F174" i="3"/>
  <c r="F185" i="3"/>
  <c r="F196" i="3"/>
  <c r="F206" i="3"/>
  <c r="F217" i="3"/>
  <c r="F228" i="3"/>
  <c r="F238" i="3"/>
  <c r="F249" i="3"/>
  <c r="F260" i="3"/>
  <c r="F270" i="3"/>
  <c r="F281" i="3"/>
  <c r="F292" i="3"/>
  <c r="F303" i="3"/>
  <c r="F314" i="3"/>
  <c r="F325" i="3"/>
  <c r="F335" i="3"/>
  <c r="F346" i="3"/>
  <c r="F357" i="3"/>
  <c r="F367" i="3"/>
  <c r="F378" i="3"/>
  <c r="F389" i="3"/>
  <c r="F399" i="3"/>
  <c r="F410" i="3"/>
  <c r="F420" i="3"/>
  <c r="F430" i="3"/>
  <c r="F441" i="3"/>
  <c r="F452" i="3"/>
  <c r="F462" i="3"/>
  <c r="F473" i="3"/>
  <c r="F484" i="3"/>
  <c r="F494" i="3"/>
  <c r="F505" i="3"/>
  <c r="F516" i="3"/>
  <c r="F526" i="3"/>
  <c r="F537" i="3"/>
  <c r="F548" i="3"/>
  <c r="F558" i="3"/>
  <c r="F569" i="3"/>
  <c r="F580" i="3"/>
  <c r="F590" i="3"/>
  <c r="F600" i="3"/>
  <c r="F611" i="3"/>
  <c r="F621" i="3"/>
  <c r="F632" i="3"/>
  <c r="F643" i="3"/>
  <c r="F653" i="3"/>
  <c r="F664" i="3"/>
  <c r="F675" i="3"/>
  <c r="F685" i="3"/>
  <c r="F696" i="3"/>
  <c r="F707" i="3"/>
  <c r="F716" i="3"/>
  <c r="F724" i="3"/>
  <c r="F732" i="3"/>
  <c r="F740" i="3"/>
  <c r="F748" i="3"/>
  <c r="F756" i="3"/>
  <c r="F764" i="3"/>
  <c r="F772" i="3"/>
  <c r="F780" i="3"/>
  <c r="F788" i="3"/>
  <c r="F796" i="3"/>
  <c r="F804" i="3"/>
  <c r="F812" i="3"/>
  <c r="F820" i="3"/>
  <c r="F828" i="3"/>
  <c r="F836" i="3"/>
  <c r="F844" i="3"/>
  <c r="F852" i="3"/>
  <c r="F860" i="3"/>
  <c r="F868" i="3"/>
  <c r="F876" i="3"/>
  <c r="F884" i="3"/>
  <c r="F892" i="3"/>
  <c r="F900" i="3"/>
  <c r="F908" i="3"/>
  <c r="F916" i="3"/>
  <c r="F924" i="3"/>
  <c r="F932" i="3"/>
  <c r="F940" i="3"/>
  <c r="F948" i="3"/>
  <c r="F956" i="3"/>
  <c r="F964" i="3"/>
  <c r="F972" i="3"/>
  <c r="F980" i="3"/>
  <c r="F988" i="3"/>
  <c r="F996" i="3"/>
  <c r="F1004" i="3"/>
  <c r="F1012" i="3"/>
  <c r="F1020" i="3"/>
  <c r="F1028" i="3"/>
  <c r="F1036" i="3"/>
  <c r="F1044" i="3"/>
  <c r="F1052" i="3"/>
  <c r="F1060" i="3"/>
  <c r="F1068" i="3"/>
  <c r="F1076" i="3"/>
  <c r="F1084" i="3"/>
  <c r="F1092" i="3"/>
  <c r="F1100" i="3"/>
  <c r="F1108" i="3"/>
  <c r="F1116" i="3"/>
  <c r="F1124" i="3"/>
  <c r="F1132" i="3"/>
  <c r="F1140" i="3"/>
  <c r="F1145" i="3"/>
  <c r="F1150" i="3"/>
  <c r="F1156" i="3"/>
  <c r="F1160" i="3"/>
  <c r="F1164" i="3"/>
  <c r="F1168" i="3"/>
  <c r="F1172" i="3"/>
  <c r="F1176" i="3"/>
  <c r="F9" i="3"/>
  <c r="F30" i="3"/>
  <c r="F41" i="3"/>
  <c r="F62" i="3"/>
  <c r="F73" i="3"/>
  <c r="F94" i="3"/>
  <c r="F105" i="3"/>
  <c r="F126" i="3"/>
  <c r="F148" i="3"/>
  <c r="F169" i="3"/>
  <c r="F180" i="3"/>
  <c r="F201" i="3"/>
  <c r="F222" i="3"/>
  <c r="F233" i="3"/>
  <c r="F254" i="3"/>
  <c r="F276" i="3"/>
  <c r="F286" i="3"/>
  <c r="F309" i="3"/>
  <c r="F319" i="3"/>
  <c r="F341" i="3"/>
  <c r="F362" i="3"/>
  <c r="F373" i="3"/>
  <c r="F394" i="3"/>
  <c r="F415" i="3"/>
  <c r="F425" i="3"/>
  <c r="F446" i="3"/>
  <c r="F457" i="3"/>
  <c r="F478" i="3"/>
  <c r="F500" i="3"/>
  <c r="F510" i="3"/>
  <c r="F532" i="3"/>
  <c r="F542" i="3"/>
  <c r="F564" i="3"/>
  <c r="F585" i="3"/>
  <c r="F596" i="3"/>
  <c r="F616" i="3"/>
  <c r="F637" i="3"/>
  <c r="F648" i="3"/>
  <c r="F669" i="3"/>
  <c r="F691" i="3"/>
  <c r="F701" i="3"/>
  <c r="F720" i="3"/>
  <c r="F728" i="3"/>
  <c r="F744" i="3"/>
  <c r="F760" i="3"/>
  <c r="F776" i="3"/>
  <c r="F792" i="3"/>
  <c r="F808" i="3"/>
  <c r="F816" i="3"/>
  <c r="F832" i="3"/>
  <c r="F848" i="3"/>
  <c r="F864" i="3"/>
  <c r="F872" i="3"/>
  <c r="F888" i="3"/>
  <c r="F904" i="3"/>
  <c r="F912" i="3"/>
  <c r="F928" i="3"/>
  <c r="F944" i="3"/>
  <c r="F960" i="3"/>
  <c r="F968" i="3"/>
  <c r="F984" i="3"/>
  <c r="F1000" i="3"/>
  <c r="F1008" i="3"/>
  <c r="F1024" i="3"/>
  <c r="F1040" i="3"/>
  <c r="F1048" i="3"/>
  <c r="F1064" i="3"/>
  <c r="F1080" i="3"/>
  <c r="F1088" i="3"/>
  <c r="F1104" i="3"/>
  <c r="F1120" i="3"/>
  <c r="F1128" i="3"/>
  <c r="F1142" i="3"/>
  <c r="F1148" i="3"/>
  <c r="F1158" i="3"/>
  <c r="F1166" i="3"/>
  <c r="F1174" i="3"/>
  <c r="F6" i="3"/>
  <c r="F17" i="3"/>
  <c r="F28" i="3"/>
  <c r="F38" i="3"/>
  <c r="F49" i="3"/>
  <c r="F60" i="3"/>
  <c r="F70" i="3"/>
  <c r="F81" i="3"/>
  <c r="F92" i="3"/>
  <c r="F102" i="3"/>
  <c r="F113" i="3"/>
  <c r="F124" i="3"/>
  <c r="F134" i="3"/>
  <c r="F145" i="3"/>
  <c r="F156" i="3"/>
  <c r="F166" i="3"/>
  <c r="F177" i="3"/>
  <c r="F188" i="3"/>
  <c r="F198" i="3"/>
  <c r="F209" i="3"/>
  <c r="F220" i="3"/>
  <c r="F230" i="3"/>
  <c r="F241" i="3"/>
  <c r="F252" i="3"/>
  <c r="F262" i="3"/>
  <c r="F273" i="3"/>
  <c r="F284" i="3"/>
  <c r="F295" i="3"/>
  <c r="F306" i="3"/>
  <c r="F317" i="3"/>
  <c r="F327" i="3"/>
  <c r="F338" i="3"/>
  <c r="F349" i="3"/>
  <c r="F359" i="3"/>
  <c r="F370" i="3"/>
  <c r="F381" i="3"/>
  <c r="F391" i="3"/>
  <c r="F402" i="3"/>
  <c r="F413" i="3"/>
  <c r="F422" i="3"/>
  <c r="F433" i="3"/>
  <c r="F444" i="3"/>
  <c r="F454" i="3"/>
  <c r="F465" i="3"/>
  <c r="F476" i="3"/>
  <c r="F486" i="3"/>
  <c r="F497" i="3"/>
  <c r="F508" i="3"/>
  <c r="F518" i="3"/>
  <c r="F529" i="3"/>
  <c r="F540" i="3"/>
  <c r="F550" i="3"/>
  <c r="F561" i="3"/>
  <c r="F572" i="3"/>
  <c r="F582" i="3"/>
  <c r="F593" i="3"/>
  <c r="F603" i="3"/>
  <c r="F613" i="3"/>
  <c r="F624" i="3"/>
  <c r="F635" i="3"/>
  <c r="F645" i="3"/>
  <c r="F656" i="3"/>
  <c r="F667" i="3"/>
  <c r="F677" i="3"/>
  <c r="F688" i="3"/>
  <c r="F699" i="3"/>
  <c r="F709" i="3"/>
  <c r="F718" i="3"/>
  <c r="F726" i="3"/>
  <c r="F734" i="3"/>
  <c r="F742" i="3"/>
  <c r="F750" i="3"/>
  <c r="F758" i="3"/>
  <c r="F766" i="3"/>
  <c r="F774" i="3"/>
  <c r="F782" i="3"/>
  <c r="F790" i="3"/>
  <c r="F798" i="3"/>
  <c r="F806" i="3"/>
  <c r="F814" i="3"/>
  <c r="F822" i="3"/>
  <c r="F830" i="3"/>
  <c r="F838" i="3"/>
  <c r="F846" i="3"/>
  <c r="F854" i="3"/>
  <c r="F862" i="3"/>
  <c r="F870" i="3"/>
  <c r="F878" i="3"/>
  <c r="F886" i="3"/>
  <c r="F894" i="3"/>
  <c r="F902" i="3"/>
  <c r="F910" i="3"/>
  <c r="F918" i="3"/>
  <c r="F926" i="3"/>
  <c r="F934" i="3"/>
  <c r="F942" i="3"/>
  <c r="F950" i="3"/>
  <c r="F958" i="3"/>
  <c r="F966" i="3"/>
  <c r="F974" i="3"/>
  <c r="F982" i="3"/>
  <c r="F990" i="3"/>
  <c r="F998" i="3"/>
  <c r="F1006" i="3"/>
  <c r="F1014" i="3"/>
  <c r="F1022" i="3"/>
  <c r="F1030" i="3"/>
  <c r="F1038" i="3"/>
  <c r="F1046" i="3"/>
  <c r="F1054" i="3"/>
  <c r="F1062" i="3"/>
  <c r="F1070" i="3"/>
  <c r="F1078" i="3"/>
  <c r="F1086" i="3"/>
  <c r="F1094" i="3"/>
  <c r="F1102" i="3"/>
  <c r="F1110" i="3"/>
  <c r="F1118" i="3"/>
  <c r="F1126" i="3"/>
  <c r="F1134" i="3"/>
  <c r="F1141" i="3"/>
  <c r="F1146" i="3"/>
  <c r="F1152" i="3"/>
  <c r="F1157" i="3"/>
  <c r="F1161" i="3"/>
  <c r="F1165" i="3"/>
  <c r="F1169" i="3"/>
  <c r="F1173" i="3"/>
  <c r="F20" i="3"/>
  <c r="F52" i="3"/>
  <c r="F84" i="3"/>
  <c r="F116" i="3"/>
  <c r="F137" i="3"/>
  <c r="F158" i="3"/>
  <c r="F190" i="3"/>
  <c r="F212" i="3"/>
  <c r="F244" i="3"/>
  <c r="F265" i="3"/>
  <c r="F298" i="3"/>
  <c r="F330" i="3"/>
  <c r="F351" i="3"/>
  <c r="F383" i="3"/>
  <c r="F405" i="3"/>
  <c r="F436" i="3"/>
  <c r="F468" i="3"/>
  <c r="F489" i="3"/>
  <c r="F521" i="3"/>
  <c r="F553" i="3"/>
  <c r="F574" i="3"/>
  <c r="F605" i="3"/>
  <c r="F627" i="3"/>
  <c r="F659" i="3"/>
  <c r="F680" i="3"/>
  <c r="F712" i="3"/>
  <c r="F736" i="3"/>
  <c r="F752" i="3"/>
  <c r="F784" i="3"/>
  <c r="F800" i="3"/>
  <c r="F824" i="3"/>
  <c r="F840" i="3"/>
  <c r="F856" i="3"/>
  <c r="F880" i="3"/>
  <c r="F896" i="3"/>
  <c r="F920" i="3"/>
  <c r="F936" i="3"/>
  <c r="F952" i="3"/>
  <c r="F976" i="3"/>
  <c r="F992" i="3"/>
  <c r="F1016" i="3"/>
  <c r="F1032" i="3"/>
  <c r="F1056" i="3"/>
  <c r="F1072" i="3"/>
  <c r="F1096" i="3"/>
  <c r="F1112" i="3"/>
  <c r="F1136" i="3"/>
  <c r="F1153" i="3"/>
  <c r="F1162" i="3"/>
  <c r="F1170" i="3"/>
  <c r="F2" i="3"/>
  <c r="B21" i="13" l="1"/>
  <c r="C21" i="13" s="1"/>
  <c r="E21" i="13"/>
  <c r="A21" i="13"/>
  <c r="A3" i="13"/>
  <c r="B3" i="13"/>
  <c r="C3" i="13" s="1"/>
  <c r="E3" i="13"/>
  <c r="B29" i="13"/>
  <c r="C29" i="13" s="1"/>
  <c r="E29" i="13"/>
  <c r="A29" i="13"/>
  <c r="E63" i="13"/>
  <c r="B63" i="13"/>
  <c r="A63" i="13"/>
  <c r="E47" i="13"/>
  <c r="B47" i="13"/>
  <c r="C47" i="13" s="1"/>
  <c r="A47" i="13"/>
  <c r="B5" i="13"/>
  <c r="C5" i="13" s="1"/>
  <c r="E5" i="13"/>
  <c r="A5" i="13"/>
  <c r="E23" i="13"/>
  <c r="B23" i="13"/>
  <c r="C23" i="13" s="1"/>
  <c r="A23" i="13"/>
  <c r="E54" i="13"/>
  <c r="A54" i="13"/>
  <c r="B54" i="13"/>
  <c r="C54" i="13" s="1"/>
  <c r="B33" i="13"/>
  <c r="C33" i="13" s="1"/>
  <c r="E33" i="13"/>
  <c r="A33" i="13"/>
  <c r="E11" i="13"/>
  <c r="B11" i="13"/>
  <c r="C11" i="13" s="1"/>
  <c r="A11" i="13"/>
  <c r="E57" i="13"/>
  <c r="A57" i="13"/>
  <c r="B57" i="13"/>
  <c r="C57" i="13" s="1"/>
  <c r="E35" i="13"/>
  <c r="A35" i="13"/>
  <c r="B35" i="13"/>
  <c r="C35" i="13" s="1"/>
  <c r="B14" i="13"/>
  <c r="C14" i="13" s="1"/>
  <c r="E14" i="13"/>
  <c r="A14" i="13"/>
  <c r="E64" i="13"/>
  <c r="A64" i="13"/>
  <c r="B64" i="13"/>
  <c r="B48" i="13"/>
  <c r="C48" i="13" s="1"/>
  <c r="E48" i="13"/>
  <c r="A48" i="13"/>
  <c r="B32" i="13"/>
  <c r="C32" i="13" s="1"/>
  <c r="E32" i="13"/>
  <c r="A32" i="13"/>
  <c r="B16" i="13"/>
  <c r="C16" i="13" s="1"/>
  <c r="E16" i="13"/>
  <c r="A16" i="13"/>
  <c r="B53" i="13"/>
  <c r="C53" i="13" s="1"/>
  <c r="E53" i="13"/>
  <c r="A53" i="13"/>
  <c r="E61" i="13"/>
  <c r="A61" i="13"/>
  <c r="B61" i="13"/>
  <c r="C61" i="13" s="1"/>
  <c r="B18" i="13"/>
  <c r="C18" i="13" s="1"/>
  <c r="A18" i="13"/>
  <c r="E18" i="13"/>
  <c r="E42" i="13"/>
  <c r="B42" i="13"/>
  <c r="C42" i="13" s="1"/>
  <c r="A42" i="13"/>
  <c r="B37" i="13"/>
  <c r="C37" i="13" s="1"/>
  <c r="E37" i="13"/>
  <c r="A37" i="13"/>
  <c r="E55" i="13"/>
  <c r="B55" i="13"/>
  <c r="C55" i="13" s="1"/>
  <c r="A55" i="13"/>
  <c r="B13" i="13"/>
  <c r="C13" i="13" s="1"/>
  <c r="E13" i="13"/>
  <c r="A13" i="13"/>
  <c r="B49" i="13"/>
  <c r="C49" i="13" s="1"/>
  <c r="E49" i="13"/>
  <c r="A49" i="13"/>
  <c r="E27" i="13"/>
  <c r="B27" i="13"/>
  <c r="C27" i="13" s="1"/>
  <c r="A27" i="13"/>
  <c r="B6" i="13"/>
  <c r="C6" i="13" s="1"/>
  <c r="E6" i="13"/>
  <c r="A6" i="13"/>
  <c r="E51" i="13"/>
  <c r="A51" i="13"/>
  <c r="B51" i="13"/>
  <c r="C51" i="13" s="1"/>
  <c r="B30" i="13"/>
  <c r="C30" i="13" s="1"/>
  <c r="E30" i="13"/>
  <c r="A30" i="13"/>
  <c r="B9" i="13"/>
  <c r="C9" i="13" s="1"/>
  <c r="E9" i="13"/>
  <c r="A9" i="13"/>
  <c r="E60" i="13"/>
  <c r="A60" i="13"/>
  <c r="B60" i="13"/>
  <c r="C60" i="13" s="1"/>
  <c r="B44" i="13"/>
  <c r="C44" i="13" s="1"/>
  <c r="E44" i="13"/>
  <c r="A44" i="13"/>
  <c r="B28" i="13"/>
  <c r="C28" i="13" s="1"/>
  <c r="E28" i="13"/>
  <c r="A28" i="13"/>
  <c r="B12" i="13"/>
  <c r="C12" i="13" s="1"/>
  <c r="E12" i="13"/>
  <c r="A12" i="13"/>
  <c r="B50" i="13"/>
  <c r="C50" i="13" s="1"/>
  <c r="A50" i="13"/>
  <c r="E50" i="13"/>
  <c r="E7" i="13"/>
  <c r="B7" i="13"/>
  <c r="C7" i="13" s="1"/>
  <c r="A7" i="13"/>
  <c r="E31" i="13"/>
  <c r="B31" i="13"/>
  <c r="C31" i="13" s="1"/>
  <c r="A31" i="13"/>
  <c r="B26" i="13"/>
  <c r="C26" i="13" s="1"/>
  <c r="E26" i="13"/>
  <c r="A26" i="13"/>
  <c r="B45" i="13"/>
  <c r="C45" i="13" s="1"/>
  <c r="E45" i="13"/>
  <c r="A45" i="13"/>
  <c r="E65" i="13"/>
  <c r="A65" i="13"/>
  <c r="B65" i="13"/>
  <c r="C65" i="13" s="1"/>
  <c r="E43" i="13"/>
  <c r="B43" i="13"/>
  <c r="C43" i="13" s="1"/>
  <c r="A43" i="13"/>
  <c r="B22" i="13"/>
  <c r="C22" i="13" s="1"/>
  <c r="E22" i="13"/>
  <c r="A22" i="13"/>
  <c r="E46" i="13"/>
  <c r="B46" i="13"/>
  <c r="C46" i="13" s="1"/>
  <c r="A46" i="13"/>
  <c r="B25" i="13"/>
  <c r="C25" i="13" s="1"/>
  <c r="E25" i="13"/>
  <c r="A25" i="13"/>
  <c r="E56" i="13"/>
  <c r="A56" i="13"/>
  <c r="B56" i="13"/>
  <c r="C56" i="13" s="1"/>
  <c r="B40" i="13"/>
  <c r="C40" i="13" s="1"/>
  <c r="E40" i="13"/>
  <c r="A40" i="13"/>
  <c r="B24" i="13"/>
  <c r="C24" i="13" s="1"/>
  <c r="E24" i="13"/>
  <c r="A24" i="13"/>
  <c r="B8" i="13"/>
  <c r="C8" i="13" s="1"/>
  <c r="E8" i="13"/>
  <c r="A8" i="13"/>
  <c r="E39" i="13"/>
  <c r="B39" i="13"/>
  <c r="C39" i="13" s="1"/>
  <c r="A39" i="13"/>
  <c r="B10" i="13"/>
  <c r="C10" i="13" s="1"/>
  <c r="E10" i="13"/>
  <c r="A10" i="13"/>
  <c r="E58" i="13"/>
  <c r="A58" i="13"/>
  <c r="B58" i="13"/>
  <c r="C58" i="13" s="1"/>
  <c r="E15" i="13"/>
  <c r="B15" i="13"/>
  <c r="C15" i="13" s="1"/>
  <c r="A15" i="13"/>
  <c r="B34" i="13"/>
  <c r="C34" i="13" s="1"/>
  <c r="A34" i="13"/>
  <c r="E34" i="13"/>
  <c r="E59" i="13"/>
  <c r="B59" i="13"/>
  <c r="C59" i="13" s="1"/>
  <c r="A59" i="13"/>
  <c r="B38" i="13"/>
  <c r="C38" i="13" s="1"/>
  <c r="E38" i="13"/>
  <c r="A38" i="13"/>
  <c r="B17" i="13"/>
  <c r="C17" i="13" s="1"/>
  <c r="E17" i="13"/>
  <c r="A17" i="13"/>
  <c r="E62" i="13"/>
  <c r="A62" i="13"/>
  <c r="B62" i="13"/>
  <c r="C62" i="13" s="1"/>
  <c r="B41" i="13"/>
  <c r="C41" i="13" s="1"/>
  <c r="E41" i="13"/>
  <c r="A41" i="13"/>
  <c r="E19" i="13"/>
  <c r="B19" i="13"/>
  <c r="C19" i="13" s="1"/>
  <c r="A19" i="13"/>
  <c r="B52" i="13"/>
  <c r="C52" i="13" s="1"/>
  <c r="E52" i="13"/>
  <c r="A52" i="13"/>
  <c r="B36" i="13"/>
  <c r="C36" i="13" s="1"/>
  <c r="E36" i="13"/>
  <c r="A36" i="13"/>
  <c r="B20" i="13"/>
  <c r="C20" i="13" s="1"/>
  <c r="E20" i="13"/>
  <c r="A20" i="13"/>
  <c r="B4" i="13"/>
  <c r="C4" i="13" s="1"/>
  <c r="E4" i="13"/>
  <c r="A4" i="13"/>
  <c r="C64" i="13"/>
  <c r="C63" i="13"/>
  <c r="F31" i="2" l="1"/>
  <c r="BB31" i="2" s="1"/>
  <c r="G33" i="2"/>
  <c r="F34" i="2"/>
  <c r="BB34" i="2" s="1"/>
  <c r="F35" i="2"/>
  <c r="BB35" i="2" s="1"/>
  <c r="G36" i="2"/>
  <c r="G32" i="2"/>
  <c r="F33" i="2"/>
  <c r="BB33" i="2" s="1"/>
  <c r="G34" i="2"/>
  <c r="G35" i="2"/>
  <c r="G31" i="2"/>
  <c r="F36" i="2"/>
  <c r="BB36" i="2" s="1"/>
  <c r="F32" i="2"/>
  <c r="BB32" i="2" s="1"/>
  <c r="H34" i="2" l="1"/>
  <c r="I34" i="2" s="1"/>
  <c r="BC34" i="2"/>
  <c r="BD34" i="2" s="1"/>
  <c r="BE34" i="2" s="1"/>
  <c r="H32" i="2"/>
  <c r="I32" i="2" s="1"/>
  <c r="BC32" i="2"/>
  <c r="BD32" i="2" s="1"/>
  <c r="BE32" i="2" s="1"/>
  <c r="H31" i="2"/>
  <c r="I31" i="2" s="1"/>
  <c r="BC31" i="2"/>
  <c r="BD31" i="2" s="1"/>
  <c r="BE31" i="2" s="1"/>
  <c r="H33" i="2"/>
  <c r="I33" i="2" s="1"/>
  <c r="BC33" i="2"/>
  <c r="BD33" i="2" s="1"/>
  <c r="BE33" i="2" s="1"/>
  <c r="H35" i="2"/>
  <c r="I35" i="2" s="1"/>
  <c r="BC35" i="2"/>
  <c r="BD35" i="2" s="1"/>
  <c r="BE35" i="2" s="1"/>
  <c r="H36" i="2"/>
  <c r="I36" i="2" s="1"/>
  <c r="BC36" i="2"/>
  <c r="BD36" i="2" s="1"/>
  <c r="BE36" i="2" s="1"/>
</calcChain>
</file>

<file path=xl/sharedStrings.xml><?xml version="1.0" encoding="utf-8"?>
<sst xmlns="http://schemas.openxmlformats.org/spreadsheetml/2006/main" count="4193" uniqueCount="828">
  <si>
    <t>Name of Vessel  ( previous name in brackets)</t>
  </si>
  <si>
    <t xml:space="preserve"> </t>
  </si>
  <si>
    <t>Fitted ECDIS  Y / N ?</t>
  </si>
  <si>
    <t>IMO Number</t>
  </si>
  <si>
    <t>ECDIS   Make  / Model</t>
  </si>
  <si>
    <t xml:space="preserve">ECDIS Primary Means of Navigation Y / N </t>
  </si>
  <si>
    <t>Call Sign</t>
  </si>
  <si>
    <t>Class</t>
  </si>
  <si>
    <t>DP System Fitted   Y / N ?</t>
  </si>
  <si>
    <t>Type</t>
  </si>
  <si>
    <t>DP System Make / Model</t>
  </si>
  <si>
    <t>GRT</t>
  </si>
  <si>
    <t>Deadweight</t>
  </si>
  <si>
    <t>Any Unique / Special Systems Fitted  Y / N?</t>
  </si>
  <si>
    <t>ME Type / Size</t>
  </si>
  <si>
    <t>Type / Make  / Model</t>
  </si>
  <si>
    <t>Communications Equipment  On Board</t>
  </si>
  <si>
    <t>(F77, FBB, VSAT)</t>
  </si>
  <si>
    <t>Client name</t>
  </si>
  <si>
    <t>Make  / Model</t>
  </si>
  <si>
    <t>Client full style</t>
  </si>
  <si>
    <t>Client Contact Details   (Tel, Fax, E-Mail , Mobile)</t>
  </si>
  <si>
    <t>Delivery Port</t>
  </si>
  <si>
    <t xml:space="preserve">Delivery Date </t>
  </si>
  <si>
    <t xml:space="preserve">Communciation AAIC </t>
  </si>
  <si>
    <t>ShipMAN agreement signed / LOI received</t>
  </si>
  <si>
    <t>Electronic Charts (Type)</t>
  </si>
  <si>
    <t>Registered Owner</t>
  </si>
  <si>
    <t>Hired Communciation Equipment</t>
  </si>
  <si>
    <t>Owner contact details</t>
  </si>
  <si>
    <t>Management IN / OUT</t>
  </si>
  <si>
    <t>Management OUT</t>
  </si>
  <si>
    <t>Date RSQ 02 sent to HSEQ Department</t>
  </si>
  <si>
    <t xml:space="preserve">Full Technical Management </t>
  </si>
  <si>
    <t>Date Group HSEQ Approval given for RSQ 02</t>
  </si>
  <si>
    <t>FLEET MANAGER</t>
  </si>
  <si>
    <t>Crewing Management only IN</t>
  </si>
  <si>
    <t>Crewing Management only OUT</t>
  </si>
  <si>
    <t>Management IN</t>
  </si>
  <si>
    <t>Management OUT - Recycling</t>
  </si>
  <si>
    <t>IN/OUT</t>
  </si>
  <si>
    <t>Help 1</t>
  </si>
  <si>
    <t>STG</t>
  </si>
  <si>
    <t>ITEM</t>
  </si>
  <si>
    <t>Responsibilities</t>
  </si>
  <si>
    <t>comments</t>
  </si>
  <si>
    <t>Candidate Search</t>
  </si>
  <si>
    <t>P&amp;I Club Insurance  - MLC A 2.5.2 &amp; A 4.2.1</t>
  </si>
  <si>
    <t>Minimum Age Check</t>
  </si>
  <si>
    <t>Extra Manning required ?</t>
  </si>
  <si>
    <t>Nationality of Officers and Crew</t>
  </si>
  <si>
    <t>Obtain full vessel details (including client's fleet brochure if available)</t>
  </si>
  <si>
    <t>Establish if any specific accounting/reporting requirements - Customer Success Plan to be established as per VMS COP 1.7.3</t>
  </si>
  <si>
    <t xml:space="preserve">Discuss specific Oil Major Requirement for Vessel Suitability e.g. Vessel’s Type &amp; Age, Officers Experience etc and explain V.Ships policy </t>
  </si>
  <si>
    <t>Discuss specific Oil Major Vetting Inspection requirements for the intended trade / charterers / Pool.</t>
  </si>
  <si>
    <t>Discuss/agree ISS Agency Appointment</t>
  </si>
  <si>
    <t>Crew Cost Arrangements (i.e. Lumpsum)</t>
  </si>
  <si>
    <t>If Third Party Agent (TPA) being used for crew supply, date of last Audit as per COP Ch 7?</t>
  </si>
  <si>
    <t>Vessel Trading Area</t>
  </si>
  <si>
    <t>ITF / Non ITF</t>
  </si>
  <si>
    <t>Wage scale to be used</t>
  </si>
  <si>
    <t xml:space="preserve">Any additional crew benefit stand-by wage entitlement, KPI bonus, return bonus etc. </t>
  </si>
  <si>
    <t>Contract length</t>
  </si>
  <si>
    <t>"Conditions of Service" applicable</t>
  </si>
  <si>
    <t>Family onboard policy</t>
  </si>
  <si>
    <t>Specific crew experience requirements</t>
  </si>
  <si>
    <t>Specific client / vessel / trade / travel requirements / Visa requirements</t>
  </si>
  <si>
    <t>Medical Fitness Certificates Valid for all Crew - Chemical Tanker Crew to have Blood Test Certificate</t>
  </si>
  <si>
    <t>ISF Personal Training &amp; Service Record Book Supplied</t>
  </si>
  <si>
    <t>Training fund (IMTS) contribution by the client</t>
  </si>
  <si>
    <t>Cargo likely to be carried (Marpol Annex I / Annex II / Bulk / Containers / etc)</t>
  </si>
  <si>
    <t>Agreement and List of Crew forms sent to vessel</t>
  </si>
  <si>
    <t>Client Drug &amp; Alcohol policy instructions (If zero alcohol policy)</t>
  </si>
  <si>
    <t>Vessel entered into Medscreen Programme</t>
  </si>
  <si>
    <t>Marlins ELT Required?</t>
  </si>
  <si>
    <t>Competence assessement - ASK test required?</t>
  </si>
  <si>
    <t>Appointment matrix?</t>
  </si>
  <si>
    <t>Verification Interview Process  - Senior Officers ( CRW 16)</t>
  </si>
  <si>
    <t>Certification Verification</t>
  </si>
  <si>
    <t>Uniform / WG / PPE supply</t>
  </si>
  <si>
    <t>Payroll calculations / Payment of wages</t>
  </si>
  <si>
    <t>Payroll Approval</t>
  </si>
  <si>
    <t xml:space="preserve">Client interview / recruitment approval process - Officers / Ratings </t>
  </si>
  <si>
    <t>Client requirements for Senior Officer visits</t>
  </si>
  <si>
    <t>Cash to Master</t>
  </si>
  <si>
    <t>Crew claims - collating relevant documents</t>
  </si>
  <si>
    <t>Seafarer promotion  - Officers / Ratings</t>
  </si>
  <si>
    <t>Disciplinary - Case Review by shore management</t>
  </si>
  <si>
    <t>Enter training needs into Shipsure from Appraisals , Matrix or other sources</t>
  </si>
  <si>
    <t>Port Agents Disbursements &amp; travel - Invoice approval</t>
  </si>
  <si>
    <t>Verification of flame failure alarm and trip on boilers</t>
  </si>
  <si>
    <t>TECH SUPERINTENDENT</t>
  </si>
  <si>
    <t>Test of gas detection alarms</t>
  </si>
  <si>
    <t>Test of quick closing valves</t>
  </si>
  <si>
    <t>TANKERS - Verification of Pump Room Ventilation</t>
  </si>
  <si>
    <t>TANKERS - Test of Cargo pump trips and alarms</t>
  </si>
  <si>
    <t>Superintendent team assigned for taking delivery</t>
  </si>
  <si>
    <t>Test of all bilge alarms and remote indication</t>
  </si>
  <si>
    <t>Folios to be set up as per MSQS instruction</t>
  </si>
  <si>
    <t>Test of fire detection system including extensions, repeaters and internal fault alarm.</t>
  </si>
  <si>
    <t>Verification of the shielding on fuel oil pipe flanges</t>
  </si>
  <si>
    <t>I.C Brindle</t>
  </si>
  <si>
    <t xml:space="preserve">If the familiarisation crew has observed the successful operation during the preceding two weeks, then the testing or verification can be carried out within one month of the vessel being in management. </t>
  </si>
  <si>
    <t>ECDIS : Approved electronic chart , Publications order placed</t>
  </si>
  <si>
    <t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t>
  </si>
  <si>
    <t>Setting up Ship's Code/Owners/Co. structure/Accounting year etc in ShipNet</t>
  </si>
  <si>
    <t>ACCOUNTING</t>
  </si>
  <si>
    <t>Certificates for Breathing Apparatus-EEBD Servicing/Inspection including BA Compressor</t>
  </si>
  <si>
    <t>Voyage charts and publications corrected to latest NTM</t>
  </si>
  <si>
    <t>ECDIS Fully Up to date</t>
  </si>
  <si>
    <t>Random Verification of condition of Fire Dampers</t>
  </si>
  <si>
    <t>SEATEC unless owners contract</t>
  </si>
  <si>
    <t>Test of fan stops from life boat station, fire station and CO2 station</t>
  </si>
  <si>
    <t>Verification of Fwd. Reverse and bridge control on main engine</t>
  </si>
  <si>
    <t>TANKERS - Test of ODME. via self test programme</t>
  </si>
  <si>
    <t>Select from Seacom / Marcas options</t>
  </si>
  <si>
    <t>Verification of UMS alarms and repeaters in cabins</t>
  </si>
  <si>
    <t>Serious Marine Incident Kit required for US trading vessels</t>
  </si>
  <si>
    <t>Fuel oil and LO purifiers to be checked  and TEC 27 forms  completed</t>
  </si>
  <si>
    <t>Suggested supplier Seton</t>
  </si>
  <si>
    <t>Allocation of vessel's code (with consultation with crewing department)</t>
  </si>
  <si>
    <t xml:space="preserve">To be carried out within the first month of the vessel being in management but before the first cargo operation. </t>
  </si>
  <si>
    <t>Hazmat Cert. for crew on cargo ships carrying hazardous materials in solid bulk and packaged forms (STCW B-V/b &amp; B-V/c)</t>
  </si>
  <si>
    <t>ITF special Agreement</t>
  </si>
  <si>
    <t>Full set of Lub Oil Samples landed for analysis. To include Framo pump systems where so fitted.</t>
  </si>
  <si>
    <t>To be intrinsically safe for tankers</t>
  </si>
  <si>
    <t>Random test of change over of stand by pumps and motors</t>
  </si>
  <si>
    <t>V.Ships min requirements stated in SOPEP / SMPEP</t>
  </si>
  <si>
    <t>MOT fee signed</t>
  </si>
  <si>
    <t>Inspection Report received</t>
  </si>
  <si>
    <t>Share point set up</t>
  </si>
  <si>
    <t>SMD Fee Schedule sent?</t>
  </si>
  <si>
    <t>LO Supplier to be confirmed</t>
  </si>
  <si>
    <t>IT service required for setting up</t>
  </si>
  <si>
    <t>Agree on reporting forms with Owners : how often and what to communicate</t>
  </si>
  <si>
    <t>Pre delivery cost / Take over cost prepared</t>
  </si>
  <si>
    <t>Electronic Files set up on Company Servers</t>
  </si>
  <si>
    <t>Vessel Control Group Set Up/Email Address into Global Address book</t>
  </si>
  <si>
    <t>Management contract forward to Owners</t>
  </si>
  <si>
    <t>Letter of Authorization from owners appointing V.Ships as Technical Manager</t>
  </si>
  <si>
    <t>Management Agreement Signed</t>
  </si>
  <si>
    <t>Operating Budget completed</t>
  </si>
  <si>
    <t>Review Management Agreement (particularly liability issues and V.Ships Piracy clauses)</t>
  </si>
  <si>
    <t>Establish if registration process is to be completed by V.Ships</t>
  </si>
  <si>
    <t>Establish if  V.Ships are to  quote for H&amp;M/P&amp;I / K&amp;R Insurance</t>
  </si>
  <si>
    <t>Confirm  that V.Ships will be co-assured on Insurance Certificates of Entry and intended certificate of entry wording</t>
  </si>
  <si>
    <t>Explain V Ships' standard accounting format and emphasize importance  of prompt funding both routinely and for any expenditure over the budget or for non budgeted crew items</t>
  </si>
  <si>
    <t>Discuss V.Ships' internal inspection and audit requirements</t>
  </si>
  <si>
    <t>Agree shore staff travel allowance to vessels/Client office and discuss possibility of additional days in excess of that stated in Management Agreement</t>
  </si>
  <si>
    <t>Ascertain if any  assistance required from Consulting for internal/external application i.e. Project Manager, Design Engineer etc.</t>
  </si>
  <si>
    <t>Discuss Planned Maintenance requirement; existing Owners preferred or ShipSure Ship Maintainer Software.</t>
  </si>
  <si>
    <t>Agree Computer Support required i.e. 24-hrs on-call support, Virus Protection, Annual shipboard computer systems audit.</t>
  </si>
  <si>
    <t>Vessel delivery schedule and updates</t>
  </si>
  <si>
    <t>Assignment of Superintendent/Back up Superintendent - Name of Superintendent</t>
  </si>
  <si>
    <t>Pre Delivery files established as per COP 1.6.8</t>
  </si>
  <si>
    <t>Compliance with EU Wheel Mark (For EU Flag vessels)</t>
  </si>
  <si>
    <t>Legal Defense</t>
  </si>
  <si>
    <t>Crewman Agreement</t>
  </si>
  <si>
    <t>Reservation of vessel's name / Certificate of name</t>
  </si>
  <si>
    <t>OWNER</t>
  </si>
  <si>
    <t>Declaration of Nationality regarding Owners</t>
  </si>
  <si>
    <t>Power of Attorney of Owners</t>
  </si>
  <si>
    <t>Mortgage deed</t>
  </si>
  <si>
    <t>Insurance Budgets</t>
  </si>
  <si>
    <t>Prepare Daily/Annual running cost</t>
  </si>
  <si>
    <t>Opening of Bank account</t>
  </si>
  <si>
    <t>Allocation of Vessel's Intercompany A/C Code</t>
  </si>
  <si>
    <t>Prepare and submit the First Cash Call to the Owners advising the bank a/c details</t>
  </si>
  <si>
    <t>Obtain owner's requirement for Periodicity of the Financial and Op cost statement</t>
  </si>
  <si>
    <t>Set-up account with V.Ships Marine Travel.</t>
  </si>
  <si>
    <t>Insurance in place for predelivery observers</t>
  </si>
  <si>
    <t>Pre-Delivery Funding received</t>
  </si>
  <si>
    <t>Contract with Gas supplier</t>
  </si>
  <si>
    <t>Select and contract with Paint supplier</t>
  </si>
  <si>
    <t>Contract with Class for annual block fee agreement</t>
  </si>
  <si>
    <t xml:space="preserve">Contract with Chart &amp; Publication suppliers for edition update </t>
  </si>
  <si>
    <t>Obtain GMDSS shore based maintenance contract certificate</t>
  </si>
  <si>
    <t>Enrolment with Medical Stores Supplier</t>
  </si>
  <si>
    <t>Obtain operating budget from Technical Department</t>
  </si>
  <si>
    <t>Notification to Crew Managers regarding Crewing requirements Flag of Vessel and Manning Level</t>
  </si>
  <si>
    <t>Crew Line up with details obtained and approved</t>
  </si>
  <si>
    <t>Notify joining date and port for the crew To Manning agents</t>
  </si>
  <si>
    <t>Victualling Rate agreed</t>
  </si>
  <si>
    <t>Vessel set up in SHIPMATE</t>
  </si>
  <si>
    <t>SMPEP/SOPEP approval</t>
  </si>
  <si>
    <t>SOPEP – Panama</t>
  </si>
  <si>
    <t>STS Plan approval (Tankers)</t>
  </si>
  <si>
    <t>VOC Plan approval (Crude Tankers)</t>
  </si>
  <si>
    <t>BWMP approval</t>
  </si>
  <si>
    <t>Ship Security Assessment (SSA) carried out</t>
  </si>
  <si>
    <t>Ship Security Plan approval</t>
  </si>
  <si>
    <t>Application for CSR to flag state</t>
  </si>
  <si>
    <t>OPA90 Q.I  / OSRO / Salvor SMFF Contract</t>
  </si>
  <si>
    <t>Application for Safe Manning Certificate</t>
  </si>
  <si>
    <t>Application for Radio Licence</t>
  </si>
  <si>
    <t>Application for CLC Certificate (Tankers)</t>
  </si>
  <si>
    <t xml:space="preserve">Application for Bunker CLC </t>
  </si>
  <si>
    <t>SCAC Code/AMS Arrangements for US Trading</t>
  </si>
  <si>
    <t>Federal VRP – Tankers/Bulk Carrier</t>
  </si>
  <si>
    <t>Californian &amp; Alaskan VRP (where applicable)</t>
  </si>
  <si>
    <t>Eastern Canada Response Corporation (if applicable)</t>
  </si>
  <si>
    <t xml:space="preserve">Arrangements made for compliance with EU Advanced Cargo Regime </t>
  </si>
  <si>
    <t>Arrange Endorsement by Flag State of Grain Stability booklet.</t>
  </si>
  <si>
    <t>International Grain Code – Document of Authorisation (Dry Bulk Carrier)</t>
  </si>
  <si>
    <t xml:space="preserve">Emergency Towing Booklet made Ship Specific </t>
  </si>
  <si>
    <t>Radio Licence Received and sent to vessel</t>
  </si>
  <si>
    <t>Satcom numbers entered into Shipsure</t>
  </si>
  <si>
    <t>EPIRB Registration</t>
  </si>
  <si>
    <t>ISM Code (3.1) declaration of Company and Designated Person for Registration to Flag State - copy to be onboard.</t>
  </si>
  <si>
    <t>ISM &amp; ISPS Audits arranged with RO</t>
  </si>
  <si>
    <t>ISM/ISPS audit plan provided to vessel with first internal audits within 3 months of delivery</t>
  </si>
  <si>
    <t>Flag State Regulations arranged and sent to vessel</t>
  </si>
  <si>
    <t>LSA/FFA Training Manual</t>
  </si>
  <si>
    <t>Arrange for SEATEC OBT &amp; Safety Inspection</t>
  </si>
  <si>
    <t>Mail Box arranged in Mail Room</t>
  </si>
  <si>
    <t xml:space="preserve">Charts / Publications /Corrections Supply incl ECDIS </t>
  </si>
  <si>
    <t>Shortfall SAF 18 Publications Arranged</t>
  </si>
  <si>
    <t>Emergency Response Service arranged</t>
  </si>
  <si>
    <t>Enter Vessel for Media Response</t>
  </si>
  <si>
    <t>Office Contingency Files Updated</t>
  </si>
  <si>
    <t>Office Filing System in Place for the Vessel</t>
  </si>
  <si>
    <t>Arrange for Registry Flag</t>
  </si>
  <si>
    <t>P&amp;I Correspondent &amp; Club Rules booklet arranged and sent to vessel along with Safety posters</t>
  </si>
  <si>
    <t>Obtain Charter Party copy &amp; contact details</t>
  </si>
  <si>
    <t>Certificate for Ships Pharmacy</t>
  </si>
  <si>
    <t>Documentation for Suez Canal Authorities Forwarded (where applicable)</t>
  </si>
  <si>
    <t>Vessel LRIT compliant and Conformity test certificate available onboard.</t>
  </si>
  <si>
    <t>Arrangements made for updating OCIMF Online Crew Matrix (Tankers)</t>
  </si>
  <si>
    <t>Marlins VELS Arranged</t>
  </si>
  <si>
    <t>File of current Fleet Letters supplied to the vessel</t>
  </si>
  <si>
    <t>File of Group Bulletins supplied to the vessel</t>
  </si>
  <si>
    <t>Ship Registry Certificate placed onboard</t>
  </si>
  <si>
    <t>Minimum Safe Manning Certificate placed onboard</t>
  </si>
  <si>
    <t>Office ISM DOC on board.</t>
  </si>
  <si>
    <t>DMLC Part I requested from flag?</t>
  </si>
  <si>
    <t>P&amp;I Certificate of Entry placed on board</t>
  </si>
  <si>
    <t>CLC Certificate (Tankers) placed onboard</t>
  </si>
  <si>
    <t>Bunker CLC Placed onboard</t>
  </si>
  <si>
    <t>VPQ Completed/Lodged with SIRE (Tankers)</t>
  </si>
  <si>
    <t>Vessel set up on CDI ISIS Web 7 (Chemical Tankers &amp; Gas Carriers)</t>
  </si>
  <si>
    <t>Vessel Set Up for Online Crew Matrix (Tankers)</t>
  </si>
  <si>
    <t>Equasis Database updated (LR Fairplay to be advised)</t>
  </si>
  <si>
    <t>Fleet Update Sent</t>
  </si>
  <si>
    <t>Oil Major Advised of Vessel Delivery (Tankers)</t>
  </si>
  <si>
    <t>Vessel checked for compliance with the latest ExxonMobil MESQAC MUST spot-charter items (tankers only)</t>
  </si>
  <si>
    <t>ShipSure package timeline agreed and shared with Client</t>
  </si>
  <si>
    <t>Sea trial date</t>
  </si>
  <si>
    <t>Details of Mortgage</t>
  </si>
  <si>
    <t>Deadweight calculation</t>
  </si>
  <si>
    <t>Tonnage Measurement Survey Carried Out by Class</t>
  </si>
  <si>
    <t>Certificate of Tonnage Survey and dimension sent to Flag State for Registration</t>
  </si>
  <si>
    <t>Inform Flag of planned and impending change</t>
  </si>
  <si>
    <t>Contract with Lube supplier</t>
  </si>
  <si>
    <t>Application for ownership</t>
  </si>
  <si>
    <t>Obtain Official number/Call sign/MMSI nos.</t>
  </si>
  <si>
    <t>Radio Station License</t>
  </si>
  <si>
    <t>Inmarsat registration and obtain terminal IDs</t>
  </si>
  <si>
    <t>Registration for Service Activity of Maritime Mobil earth station</t>
  </si>
  <si>
    <t>Application to Accounting Authority (AAIC)</t>
  </si>
  <si>
    <t>Flag Registration fee paid</t>
  </si>
  <si>
    <t>H&amp;M</t>
  </si>
  <si>
    <t>War Risk</t>
  </si>
  <si>
    <t>Loss of Hire</t>
  </si>
  <si>
    <t>FD &amp; D</t>
  </si>
  <si>
    <t>ITOPF</t>
  </si>
  <si>
    <t>Blue Card for CLC</t>
  </si>
  <si>
    <t>Communication numbers obtained</t>
  </si>
  <si>
    <t>GMDSS Shore based Maintenance Agreement</t>
  </si>
  <si>
    <t>Chart &amp; Publication Folio Management Contract</t>
  </si>
  <si>
    <t>ECDIS Update Arrangements made</t>
  </si>
  <si>
    <t>Lub Oil Contract and Chart for the vessel</t>
  </si>
  <si>
    <t>LO Analysis test Kits</t>
  </si>
  <si>
    <t>Fuel Oil Analysis Contract &amp; Test Kit</t>
  </si>
  <si>
    <t>Gases</t>
  </si>
  <si>
    <t>Deck &amp; Engine Log Books</t>
  </si>
  <si>
    <t>Garbage Record Book</t>
  </si>
  <si>
    <t>Official Log Book</t>
  </si>
  <si>
    <t>Oil Record Book (Flag State)</t>
  </si>
  <si>
    <t>Cargo Record Book</t>
  </si>
  <si>
    <t>GMDSS Log book</t>
  </si>
  <si>
    <t>Radar Log Book</t>
  </si>
  <si>
    <t>LSA / FFA Training Manuals</t>
  </si>
  <si>
    <t>Bell / Movement Book</t>
  </si>
  <si>
    <t>Compass Observation Book</t>
  </si>
  <si>
    <t>Master/Chief Eng  Night order book</t>
  </si>
  <si>
    <t>Chronometer Log book</t>
  </si>
  <si>
    <t>Sounding Book</t>
  </si>
  <si>
    <t>Drug &amp; Alcohol Kit</t>
  </si>
  <si>
    <t>SMI Kit</t>
  </si>
  <si>
    <t>Medical Locker Stocked</t>
  </si>
  <si>
    <t>Medical Supply contract (as required)</t>
  </si>
  <si>
    <t>Oil Spill Kit/SMPEP Requisition</t>
  </si>
  <si>
    <t>Security Seals</t>
  </si>
  <si>
    <t>Ship Stamp</t>
  </si>
  <si>
    <t>Stationary</t>
  </si>
  <si>
    <t xml:space="preserve">Hired Equipment to be placed on board. </t>
  </si>
  <si>
    <t>For new build vessels, start up hotel requirements such as linen, galley utensils etc</t>
  </si>
  <si>
    <t>Torches</t>
  </si>
  <si>
    <t>Appoint Agent at delivery yard / port</t>
  </si>
  <si>
    <t>Budget/Accounts System Approval</t>
  </si>
  <si>
    <t>Warranty Engineer Agreements to be obtained and Guarantee Claim File Set Up (if applicable)</t>
  </si>
  <si>
    <t>Arrange Class Attendance for Change of name / flag surveys as appropriate</t>
  </si>
  <si>
    <t>Arrange for UWS as required by the MOA</t>
  </si>
  <si>
    <t>Confirm quantity of ROB Fuel/Lube Oil</t>
  </si>
  <si>
    <t>Bunkers/Lube oil prices as per MOA requirement</t>
  </si>
  <si>
    <t>Protocol of Compile list of spares/stores/Lashing materials / consumables</t>
  </si>
  <si>
    <t>Co-ordinate delivery of Spares/Stores to vessel.</t>
  </si>
  <si>
    <t>Planned Maintenance System Set up</t>
  </si>
  <si>
    <t>TANKERS - 3rd Party Certificate for Tank Volumes</t>
  </si>
  <si>
    <t>Foam Analysis Test record</t>
  </si>
  <si>
    <t>Anchor and Chain Cables Certificate</t>
  </si>
  <si>
    <t>Derat Certificate</t>
  </si>
  <si>
    <t xml:space="preserve">Revised Running Cost issued </t>
  </si>
  <si>
    <t>Software for US ENOA filing (Vessel trading to US)</t>
  </si>
  <si>
    <t xml:space="preserve">Whether existing computers to be used or New </t>
  </si>
  <si>
    <t>Supplied/Disk Space available</t>
  </si>
  <si>
    <t>If existing (Number of Computers and Location)</t>
  </si>
  <si>
    <t>If existing (Computer Specification including Operating System)</t>
  </si>
  <si>
    <t xml:space="preserve">Type of Software installed &amp; Licences available </t>
  </si>
  <si>
    <t>Type of Main Satellite system</t>
  </si>
  <si>
    <t>Agreement from Owners ShipSure Software Client Access</t>
  </si>
  <si>
    <t>Agreement from Owners Communication - options e.g. GTMail or Equivalent</t>
  </si>
  <si>
    <t>Agreement from Owners Planned Maintenance</t>
  </si>
  <si>
    <t xml:space="preserve">Agreement from Owners Computer Support </t>
  </si>
  <si>
    <t>E-mail account for vessel set up with V.Ships approved service provider.</t>
  </si>
  <si>
    <t xml:space="preserve">List of Drawings available and arrange copies for office. </t>
  </si>
  <si>
    <t>One copy of Plans/Instruction / Stability books arranged for Manager’s Office.</t>
  </si>
  <si>
    <t>Arrange Copies of all Class Certification for Hull and Machinery for Office Files</t>
  </si>
  <si>
    <t>Arrange for all Certificate details to be entered into Shipsure Certificates module</t>
  </si>
  <si>
    <t>Arrange Class Approved technican for Radio station reprogramming and Survey.</t>
  </si>
  <si>
    <t>Arrange Class Approved technican for SSAS reprogramming</t>
  </si>
  <si>
    <t>Arrange EPIRB, AIS and VDR reprogramming as appropriate</t>
  </si>
  <si>
    <t>Ensure present bunker onboard as per Spec</t>
  </si>
  <si>
    <t>List of CRITICAL Spares</t>
  </si>
  <si>
    <t>ShipSure supplied / Installed</t>
  </si>
  <si>
    <t>Foam/CO2 Hydrualic Testing Records (as appropriate)</t>
  </si>
  <si>
    <t>Certification for Oil Pollution Prevention Equipment (e.g. 15ppm Oil filtering Equipment/ODME)</t>
  </si>
  <si>
    <t>Register of Ship Lifting Appliances and Cargo handling gear.</t>
  </si>
  <si>
    <t>Fuel Test Kit &amp; Analysis Contract</t>
  </si>
  <si>
    <t>Lub Oil &amp; Hydraulic Oil System Analysis contracts</t>
  </si>
  <si>
    <t>Arrange Class Approval for C/E to perform CSM Items (where applicable)</t>
  </si>
  <si>
    <t>Procure all relevant Main &amp; Aux Machinery Service Letters</t>
  </si>
  <si>
    <t>Contract for Hired Equipment</t>
  </si>
  <si>
    <t>Procure OWS 3-way interlock valve and flange seals for OWS discharge lines and pipe work.</t>
  </si>
  <si>
    <t>Latest OPS 03 Inspection template prepared for take-over / delivery inspection</t>
  </si>
  <si>
    <t>ORB records for past 6 months are onboard</t>
  </si>
  <si>
    <t>Collect from previous owners or managers: total running hours of main machinery and  running hours since last overhauling of main machinery and their major components along with photographic evidences.</t>
  </si>
  <si>
    <t>Has a request for an EU MRV Monitoring Plan be raised?</t>
  </si>
  <si>
    <t>Has all the appropriate documentation been submitted across to TACT for the generation of the EU MRV monitoring plan?”.</t>
  </si>
  <si>
    <t>Bill of sale</t>
  </si>
  <si>
    <t>Free of Encumbrance Certificate</t>
  </si>
  <si>
    <t>Vessel Marked as per the Carving Note and markings witnessed by authorised class surveyor.</t>
  </si>
  <si>
    <t>Arrange for Commissioning of satcom. Place,date and time</t>
  </si>
  <si>
    <t xml:space="preserve">Programming of GMDSS equipment </t>
  </si>
  <si>
    <t>Arrange Programing of EPIRBS - AIS</t>
  </si>
  <si>
    <t>Activation of SATC / FBB / VSAT</t>
  </si>
  <si>
    <t>Crew familiarised with vessel and safety equipment</t>
  </si>
  <si>
    <t>Crew Training records set up</t>
  </si>
  <si>
    <t>Sufficient Crew and qualifications as per Safe manning Cert</t>
  </si>
  <si>
    <t>Fire &amp; Lifeboat Muster List filled and displayed</t>
  </si>
  <si>
    <t>Company Safety &amp; Quality / EnvironmentalPolicies displayed</t>
  </si>
  <si>
    <t>DPA &amp; CSO Details Known and displayed</t>
  </si>
  <si>
    <t>Company's Pollution Posters in place</t>
  </si>
  <si>
    <t>RSQ 10(a) - Appendix to master's Letter of Instruction Completed</t>
  </si>
  <si>
    <t>Lifeboats and Fire Drills carried out before sailing</t>
  </si>
  <si>
    <t>Lifeboats / Lifejackets / Lifebuoys markings changed as appropriate</t>
  </si>
  <si>
    <t>VMS Onboard and Filing System in place</t>
  </si>
  <si>
    <t>Interim Safety Management Certificate (SMC)</t>
  </si>
  <si>
    <t>Interim International Ship Security Certificate (ISSC) placed on board</t>
  </si>
  <si>
    <t>SCAFFTAG enclosed space entry kit onboard and ship staff trained in its use</t>
  </si>
  <si>
    <t>All Statutory Certificates Correct</t>
  </si>
  <si>
    <t>Manoeuvring Test Carried Out before departure</t>
  </si>
  <si>
    <t>Test of operation and remote start of emergency fire pump. Witness of fire main under pressure and examination under pressure of fire hoses.</t>
  </si>
  <si>
    <t>Test of operation and of the Foam system. Witness test of foam monitors</t>
  </si>
  <si>
    <t>Test CO2 / Halon alarms</t>
  </si>
  <si>
    <t>Test of emergency generator including auto start and operation of steering gear from emergency generator board</t>
  </si>
  <si>
    <t>Lifeboats Davits Swung Out/ Davit limit switch test carried out.</t>
  </si>
  <si>
    <t>Verification of Lifeboat Engine Operation /Emergency Air Supply</t>
  </si>
  <si>
    <t>Test of oily water separator including three way valve and internal examination of overboard pipe</t>
  </si>
  <si>
    <t xml:space="preserve">Anchoring arrangements to be verified and checked against class approved drawings. </t>
  </si>
  <si>
    <t>Verification of Windlass Operation. Random Verification of Mooring Winches</t>
  </si>
  <si>
    <t>Condition of Emergency Towing System</t>
  </si>
  <si>
    <t xml:space="preserve">Verification of the condition of insulation and cladding on hot surfaces. </t>
  </si>
  <si>
    <t>Verification of the condition of the double skin fuel pipes on main and auxiliary engines</t>
  </si>
  <si>
    <t>Verification of oil leakage detection and alarm on main and auxiliary engines</t>
  </si>
  <si>
    <t>Test of oil mist detector</t>
  </si>
  <si>
    <t>Test auto start and auto connection of stand by generators</t>
  </si>
  <si>
    <t>Test of load sharing stability, reverse power trip and preferential trips</t>
  </si>
  <si>
    <t>Verification of Low lub oil pressure, high fresh water temperature alarms and trips on main and auxi engines.</t>
  </si>
  <si>
    <t>Verification of engine side  and control room operation of the main engine</t>
  </si>
  <si>
    <t>TANKERS - Cargo Tank Independent High Level and High-High Level Alarms</t>
  </si>
  <si>
    <t>TANKERS - Inert Gas Plant (including N2 generators) in full working order and O2 sensors calibrated. Deck water seals and PV Breakers correctly filled? Mast Risers (where fitted) in working condition?</t>
  </si>
  <si>
    <t>ALL VESSELS - Status of remote cargo tank / hold, ballast tank and bunker tank monitoring instrumentation. This includes all level monitoring, temperature monitoring and pressuer monitoring equipment.</t>
  </si>
  <si>
    <t>TEC 22 and 22a completed and submitted to Fleet Supt, identifying hazardous materials onboard</t>
  </si>
  <si>
    <t xml:space="preserve">Low Sulphur fuels - Risk Assessments and Critical Ops Checklists (SAF 16) prepared by ship staff and approved by the Fleet Supt for use of LS fuels in ME, AE and Boilers </t>
  </si>
  <si>
    <t>Inventory made of all hydraulic hoses and condition inspected and recorded in PMS</t>
  </si>
  <si>
    <t>Review PMS system to determine which items can be deferred through RA process.</t>
  </si>
  <si>
    <t>Test of crane high hook trip,  limit switch and slack wire cut outs</t>
  </si>
  <si>
    <t>BULK - Water Ingress Alarm System for Bulk Carriers</t>
  </si>
  <si>
    <t>List of Conditional Trading Areas received from H&amp;M</t>
  </si>
  <si>
    <t>CSR final</t>
  </si>
  <si>
    <t>Management cell point of contact advised to Owners / Charterers</t>
  </si>
  <si>
    <t>M.O.A. with the Yard</t>
  </si>
  <si>
    <t>China SPRO contracted fleet list updated (if contracted by management office)</t>
  </si>
  <si>
    <t>List of Outstanding Purchase Orders</t>
  </si>
  <si>
    <t xml:space="preserve">VMS Filing System.  </t>
  </si>
  <si>
    <t>All V. Ships related checklists , permits, SMPEP/SOPEP, crew articles, DOC,SMC, &amp; ISSC sent to the office for archiving as per FOP 1.3</t>
  </si>
  <si>
    <t>eVMS - Guidance for closure</t>
  </si>
  <si>
    <t xml:space="preserve">company software solutions must be removed from all computers on board </t>
  </si>
  <si>
    <t>Sophos Antivirus</t>
  </si>
  <si>
    <t>Guidance provided for PMS closure</t>
  </si>
  <si>
    <t>Guidance provided for V.Ships ShipSure Suite closure</t>
  </si>
  <si>
    <t>Termination Notice for E-mail account</t>
  </si>
  <si>
    <t>Oil Record Books - Copies taken and archived as per FOP 1.3 - originals left onboard</t>
  </si>
  <si>
    <t>Flag state may have specific instructions on this and these must be followed</t>
  </si>
  <si>
    <t>Guarantee Claim File (if applicable)</t>
  </si>
  <si>
    <t>Handed over to new Manager</t>
  </si>
  <si>
    <t xml:space="preserve">Planned Maintenance System </t>
  </si>
  <si>
    <t>History provided / programme disabled.</t>
  </si>
  <si>
    <t xml:space="preserve">Designated Person/CSO </t>
  </si>
  <si>
    <t>Notices to be removed</t>
  </si>
  <si>
    <t>Damage Stability Emergency Response Service</t>
  </si>
  <si>
    <t>Notify provider</t>
  </si>
  <si>
    <t xml:space="preserve">Hired Equipment. </t>
  </si>
  <si>
    <t>Removed as necessary / Gas bottle transfer</t>
  </si>
  <si>
    <t>Terminated / discussed with new Managers</t>
  </si>
  <si>
    <t>Termination notice</t>
  </si>
  <si>
    <t>Charts/Corrections Supply</t>
  </si>
  <si>
    <t>OPA90 Contracts</t>
  </si>
  <si>
    <t xml:space="preserve">Medical Supply contract </t>
  </si>
  <si>
    <t>Fuel &amp; LO Analysis Contracts</t>
  </si>
  <si>
    <t xml:space="preserve">Termination notice </t>
  </si>
  <si>
    <t>Chart Folio Management Contract</t>
  </si>
  <si>
    <t>Termination notice / Account settled</t>
  </si>
  <si>
    <t>Lub Oil Contracts</t>
  </si>
  <si>
    <t>Paint</t>
  </si>
  <si>
    <t>Radio Traffic Accounting - AAIC</t>
  </si>
  <si>
    <t xml:space="preserve">Termination notice/ account settled. </t>
  </si>
  <si>
    <t xml:space="preserve">SSAS </t>
  </si>
  <si>
    <t>Termination notice/ account settled. CSO details deleted.</t>
  </si>
  <si>
    <t>SSTRB - Removed</t>
  </si>
  <si>
    <t>To be returned to office</t>
  </si>
  <si>
    <t>SSP - Removed</t>
  </si>
  <si>
    <t>CEO “Compliance DVD”</t>
  </si>
  <si>
    <t>To be returned to office or destroyed</t>
  </si>
  <si>
    <t>Vetting Inspection reports (Tanker)</t>
  </si>
  <si>
    <t>VRP – Tankers/Bulk Carrier</t>
  </si>
  <si>
    <t>To be returned to office. QI to be notificed.</t>
  </si>
  <si>
    <t>California Vessel Contingency Plan</t>
  </si>
  <si>
    <t>Notification of vessel's intent to leave management sent to Group Directors</t>
  </si>
  <si>
    <t>To be sent soonest after client gives notification</t>
  </si>
  <si>
    <t>List of Drawings available</t>
  </si>
  <si>
    <t>To be signed by new Managers Rep.</t>
  </si>
  <si>
    <t>Ship's Certificate list</t>
  </si>
  <si>
    <t>Warranty Engineer Agreements (if applicable)</t>
  </si>
  <si>
    <t>Compile list of spares/stores/Lashing materials</t>
  </si>
  <si>
    <t>List of Provision &amp; Bonded Stores</t>
  </si>
  <si>
    <t>List of Paints, &amp; Gases</t>
  </si>
  <si>
    <t>List of Stationary</t>
  </si>
  <si>
    <t>Confirm quantity of ROB Fuel/MDO/Lub Oil</t>
  </si>
  <si>
    <t>Agree time/place and general procedure for vessel handover</t>
  </si>
  <si>
    <t>Certificate of Confirmation of Class issued by Classification Society dated no earlier than 10 days prior to handover</t>
  </si>
  <si>
    <t>New managers contact details</t>
  </si>
  <si>
    <t>Advise Group Financial Controllers of the vessel expected to leave management and request a statement of amounts due to group companies</t>
  </si>
  <si>
    <t>Arrange &amp; agree timetable for all under funding to be cleared before the vessel is handed over - Fleet Manager / Superintendent to be made aware of the funding timetable</t>
  </si>
  <si>
    <t>Agents appointed at Place of handover</t>
  </si>
  <si>
    <t>Protocol of Inventory</t>
  </si>
  <si>
    <t>Protocol of Stores and Consumables</t>
  </si>
  <si>
    <t>Telephone Pin Numbers (These cannot be refunded)</t>
  </si>
  <si>
    <t>Class advised of Vessel Handover</t>
  </si>
  <si>
    <t>Log Books removed as per FOP 1.3</t>
  </si>
  <si>
    <t>Official Flag State Log Books - flag state instructions to be followed.</t>
  </si>
  <si>
    <t>Fleet &amp; Circular Letter Removed</t>
  </si>
  <si>
    <t>Company Notices, Mission Statement, Policies etc Removed</t>
  </si>
  <si>
    <t>ShipSure updated with Management Change</t>
  </si>
  <si>
    <t>Flag State Advised of vessel handover. Flag certificates returned as required</t>
  </si>
  <si>
    <t>CSR Amendments</t>
  </si>
  <si>
    <t xml:space="preserve">TANKERS - Oil Major Advised of Vessel handover </t>
  </si>
  <si>
    <t>TANKERS - Vessel removed from the OCIMF SIRE login</t>
  </si>
  <si>
    <t>Vessel removed from www.q88.com account where applicable</t>
  </si>
  <si>
    <t>Vessel Tracking Services cancelled (Purplefinder, etc)</t>
  </si>
  <si>
    <t>VGP NOT submitted / Transfer arrangements agreed</t>
  </si>
  <si>
    <t>V.Ships Programmes/Folders deleted. Recycle bin Emptied</t>
  </si>
  <si>
    <t xml:space="preserve">Marlins VELS to be returned. </t>
  </si>
  <si>
    <t>Office Mail Box removed</t>
  </si>
  <si>
    <t>Copy of Plans/Instruction books arranged for New Manager’s Office.</t>
  </si>
  <si>
    <t>Removal of wastes/hazardous materials.</t>
  </si>
  <si>
    <t xml:space="preserve"> If the recycling facility in the yard is not equipped with reception facility. It may be necessary to remove wastes in last port. </t>
  </si>
  <si>
    <t xml:space="preserve">Consultation with Classification Society for any specific dismantling requirements </t>
  </si>
  <si>
    <t>Any area of the ship where there are critical support structures, requiring appropriate dismantling requirements, then these are to be identified and their location indicated.</t>
  </si>
  <si>
    <t xml:space="preserve">Identification of any Structural Integrity problems. </t>
  </si>
  <si>
    <t>Any area of the ship where they may be structural integrity problems (e.g. Collision damage) are to be identified and location indicated to avoid collapses and accidents</t>
  </si>
  <si>
    <t>Additional budget requirements prepared/discussed</t>
  </si>
  <si>
    <t>In additional to normal operation of the vessel's operations, additional resources/arrangements will be required to deliver ship as per IMO guidelines on Ship Recycling.</t>
  </si>
  <si>
    <t>Recycling Sale and Purchase contract signed</t>
  </si>
  <si>
    <t>Owner to consider the BIMCO standard document DEMOLISHCON, which include full account of all relevant environmental, health and safety considerations included in these Guidelines.</t>
  </si>
  <si>
    <t>Vessel instructed to plan to facilitate controlled drainage of potentially harmful liquids from the ship.</t>
  </si>
  <si>
    <t>Plan to consider removal of materials remaining in tanks or piping to the maximum extent possible (including fuel, lubricating oils, hydraulic fluids, cargoes and their residues, and grease)</t>
  </si>
  <si>
    <t xml:space="preserve">Contingency arrangement in place. </t>
  </si>
  <si>
    <t>Ship-owners should have in place contingency arrangements in the event that ship is unable to complete the voyage to recycling facility or is delayed (due bad weather), or the recycling facility is unable to accept delivery of the ship (due shut down of operations/strike etc.)</t>
  </si>
  <si>
    <t xml:space="preserve">Appropriate insurance in place </t>
  </si>
  <si>
    <t>Ship-owners to ensure that appropriate insurance is in place to cover response and liability in respect of the voyage of the ship to recycling facility.</t>
  </si>
  <si>
    <t xml:space="preserve">Ship Recycling Plan (SRP). </t>
  </si>
  <si>
    <t xml:space="preserve">The plan is to be developed by Yard in consultation with the Ship-owner. Any technical advice from the Shipbuilder or equipment supplier on dismantling to be passed on to Yard. </t>
  </si>
  <si>
    <t>Application for De-Registration to Flag state after delivery</t>
  </si>
  <si>
    <t>Application for De-Classification after delivery</t>
  </si>
  <si>
    <t>Green Passport  Completed (if available)</t>
  </si>
  <si>
    <t>smdfeeschedulerecipients@vships.com</t>
  </si>
  <si>
    <t>Nitrogen Tank Tagging Kit onboard and ship staff trained in its use? Vessels with N2 plants only</t>
  </si>
  <si>
    <t>Nitrogen Tank Tagging Kit onboard and ship staff trained in its use? Vessels with N2 plants only.</t>
  </si>
  <si>
    <t>Vessel to have sufficent span gas for all meters onboard</t>
  </si>
  <si>
    <t>For new vessels entering management, a full visual inspection must be made of the anchor securing system. This must include wherever practicable D shackle , Spile Pin and Swivel</t>
  </si>
  <si>
    <t>BHC test to be done within 30 days of entry. New builds to be tested and certified in the yard</t>
  </si>
  <si>
    <t>If the familiarisation crew has observed the successful operation during the preceding two weeks, then the testing or verification can be carried out within one month of the vessel being in management. Vessel to have suffient test gas onbaord for at least next 3 months</t>
  </si>
  <si>
    <t>Financial provision for storage and freight must be made prior to closing the vessel accounts. Disposal instructions for items belonging to vessels going for scrap must be obtained from the Owner.</t>
  </si>
  <si>
    <t>Advised to new Managers. Items held in storage have been progressed through to delivery ( on-board or to nominated storage facility of the new Owner/ Manager) or have been reassigned to another vessel from the same Client with stakeholders informed accordingly.</t>
  </si>
  <si>
    <t>Chemicals</t>
  </si>
  <si>
    <t>e.g. MS Office</t>
  </si>
  <si>
    <t>(Virus Protection / Remote Annual Audit)</t>
  </si>
  <si>
    <t>Ensure access to any electronic copies are secured and that correct software/access codes are collected</t>
  </si>
  <si>
    <t>Copy of VDR manual and software to be arrnged for office use</t>
  </si>
  <si>
    <t>Class approved divers</t>
  </si>
  <si>
    <t>e.g. MAN , Wartsila etc.</t>
  </si>
  <si>
    <t>Interlock valve from Nevesco Ltd. , Numbered seals are supplied by Seton UK Ltd.</t>
  </si>
  <si>
    <t>Either HSEQ or Seatec or MTU crew to be onboard for first voyage to implement VMS</t>
  </si>
  <si>
    <t>Tankers &gt; 5000 Dwt mandatory, all other ships recommended. Obtain quote from Seatec unless vessel is already modelled</t>
  </si>
  <si>
    <t>MTI</t>
  </si>
  <si>
    <t>Soft copy in VMS reference Documents</t>
  </si>
  <si>
    <t>Where VELS not on board, ensure a copy of standalone training material for "resilience" and  "cyber security" ordered from Marlins</t>
  </si>
  <si>
    <t>Available from Vnet</t>
  </si>
  <si>
    <t>Certain flags, such as LISCR, require an application to be submitted for a ship specific DMLC Part I. HSEQ Department is submitting DMLC part II centrally.</t>
  </si>
  <si>
    <t>Wreck Removal Certificate</t>
  </si>
  <si>
    <t>SSAS Test</t>
  </si>
  <si>
    <t>Letter of Instruction to Master/Chief Engineer</t>
  </si>
  <si>
    <t>Latest OCIMF VIQ supplied to vessel in hard copy (Tankers)</t>
  </si>
  <si>
    <t>Invoice for Pre-Delivery cost sent to Owners</t>
  </si>
  <si>
    <t>fairplay.ships@ihs.com</t>
  </si>
  <si>
    <t>V.Ships version or Q88.com</t>
  </si>
  <si>
    <t>Compliance declaration made to ExxonMobil according to the management office process</t>
  </si>
  <si>
    <t>Satcom registration</t>
  </si>
  <si>
    <t>May be undertaken by Owner</t>
  </si>
  <si>
    <t>Pre-delivery Observers  reports receivedand any corrective actions planned. (RSQ 23)</t>
  </si>
  <si>
    <t xml:space="preserve">Following minimum requirements should be met - Processor  Minimum Intel i5 - Operating System  Win 10 Pro 64 Bit (English &amp; Fully Licensed)  -  RAM  8 GB minimum, Recommended 16 GB - HDD Capacity  1 TB - MS Office 2016 Home &amp; Business Edition (English Licensed) with Full Install CD &amp; Offline Activation Product Key - Monitor recommended  23 Inch . Preferably a PC with a Full Set of Recovery / Driver CDs.
</t>
  </si>
  <si>
    <t>Hull and Freight Interest</t>
  </si>
  <si>
    <t xml:space="preserve">Note - incinerating of documents to be carried out keeping in mind that documents may be required to be sighted by PSC inspector </t>
  </si>
  <si>
    <t>Predelivery cost /Take over cost prepared</t>
  </si>
  <si>
    <t>Shortlisting Candidates for submission to fleet cell / Client</t>
  </si>
  <si>
    <t>Vessel included in Class Web Site</t>
  </si>
  <si>
    <t>Defribillator Ordered</t>
  </si>
  <si>
    <t xml:space="preserve">EU MRV Document of Compliance provided by the previous management company ( if vessel traded to the EU) </t>
  </si>
  <si>
    <t xml:space="preserve">EU MRV Document of Compliance provided to the new management company ( if vessel traded to the EU) </t>
  </si>
  <si>
    <t xml:space="preserve">VMS Removed  </t>
  </si>
  <si>
    <t xml:space="preserve">Mooring Management and Line Management Plan  </t>
  </si>
  <si>
    <t>Plan and Procedures for recovery of persons from the water</t>
  </si>
  <si>
    <t>Polar Code Manual  ( if applicable)</t>
  </si>
  <si>
    <t>On board compliant procedure</t>
  </si>
  <si>
    <t>Company Safety &amp; Quality / Environmental / Policies displayed</t>
  </si>
  <si>
    <t>Cyber Security Policy / Procedures / Cyber Response Plan onboard?</t>
  </si>
  <si>
    <t xml:space="preserve">Seafarers employment agreeements (SEA) </t>
  </si>
  <si>
    <t>Vessel added to China SPRO contract fleet list (if contracted by management office)</t>
  </si>
  <si>
    <t>Customer Success Plan</t>
  </si>
  <si>
    <t>Pre-joining introduction to client required?</t>
  </si>
  <si>
    <t>Notification to Crew Managers Probable date of First Batch (Master , CO , CE , 2E) Joining</t>
  </si>
  <si>
    <t>Ship's account setup in Shipnet and Shipworks ( where applicable)</t>
  </si>
  <si>
    <t>RSQ10a (OWS supplement) completed and returned management office within 48 hours of joining</t>
  </si>
  <si>
    <t>Arrange for SEEMP Part II ( mandatory) and EU MRV (if required) monitoring plans. Contact V.Insight</t>
  </si>
  <si>
    <t>Environmental compliance DVD on board?</t>
  </si>
  <si>
    <t>OWS training CBT on board?</t>
  </si>
  <si>
    <t>Flag ( New flag if changing - previous in brackets)</t>
  </si>
  <si>
    <t xml:space="preserve">Management IN - New Building (also for change of Owner / Flag / POR /  Name)  </t>
  </si>
  <si>
    <t>2020 - Suphur cap - Ship Implementation plan agreed with Technical Project team</t>
  </si>
  <si>
    <t>VMS Pack Ordered from Group HSEQ Department  using latest Document  Despatch Form on Vnet</t>
  </si>
  <si>
    <t xml:space="preserve">VGP NOI Submitted / Transfered (cannot trade to USA until 7 days after NOI submission). </t>
  </si>
  <si>
    <t>Remarks</t>
  </si>
  <si>
    <t>Not Commenced</t>
  </si>
  <si>
    <t>In Progress</t>
  </si>
  <si>
    <t>Completed</t>
  </si>
  <si>
    <t>Mng IN</t>
  </si>
  <si>
    <t>Delivery date</t>
  </si>
  <si>
    <t>ShipMan agreement signed/Letter Of Intention received</t>
  </si>
  <si>
    <t>TASK</t>
  </si>
  <si>
    <t>START</t>
  </si>
  <si>
    <t>END</t>
  </si>
  <si>
    <t>COLOR</t>
  </si>
  <si>
    <t>Start</t>
  </si>
  <si>
    <t>Blue</t>
  </si>
  <si>
    <t>Red</t>
  </si>
  <si>
    <t>Green</t>
  </si>
  <si>
    <t>Brown</t>
  </si>
  <si>
    <t>Orange</t>
  </si>
  <si>
    <t>Purple</t>
  </si>
  <si>
    <t>MILESTONE LABEL</t>
  </si>
  <si>
    <t>DATE</t>
  </si>
  <si>
    <t>Margin
Bottom</t>
  </si>
  <si>
    <t>Margin
Top</t>
  </si>
  <si>
    <t>Management Agreement signed/LOI received</t>
  </si>
  <si>
    <t>Crew contracts ready</t>
  </si>
  <si>
    <t>Days to delivery</t>
  </si>
  <si>
    <t>Crew on board</t>
  </si>
  <si>
    <t>End of the project</t>
  </si>
  <si>
    <t>Stage 5 (30 days after delivery)</t>
  </si>
  <si>
    <t>Today</t>
  </si>
  <si>
    <t>Stage 6 (30+ days after delivery)</t>
  </si>
  <si>
    <t>LOI</t>
  </si>
  <si>
    <t>Duration before delivery</t>
  </si>
  <si>
    <t>Stage1</t>
  </si>
  <si>
    <t>Stage2</t>
  </si>
  <si>
    <t>Stage3</t>
  </si>
  <si>
    <t>V.Group entering/leaving management Dashboard</t>
  </si>
  <si>
    <t>Not Applicable</t>
  </si>
  <si>
    <t>Stage 1 (30+ days before delivery)</t>
  </si>
  <si>
    <t>Stage 2 (30 to 15 days before delivery)</t>
  </si>
  <si>
    <t>Stage 3 (15 days before delivery)</t>
  </si>
  <si>
    <t>GROUP ISD RESPONSIBLE</t>
  </si>
  <si>
    <t>GROUP ISD</t>
  </si>
  <si>
    <t xml:space="preserve">Contact Name  </t>
  </si>
  <si>
    <t>Manning as per MSMC</t>
  </si>
  <si>
    <t>Might be reallocated  to Managers</t>
  </si>
  <si>
    <t xml:space="preserve">FLEET MANAGER   
( Where Owner responsibility is allocated the Fleet Manager shall follow the item to completion)   </t>
  </si>
  <si>
    <t>PLANNING MANAGER</t>
  </si>
  <si>
    <t>MANAGING DIRECTOR, Crew Management</t>
  </si>
  <si>
    <t>OD/GM of Crew Office</t>
  </si>
  <si>
    <t xml:space="preserve">CREW MANAGEMENT PARTNER   
( Where CrewMAN responsibility is allocated the CMP shall follow the item to completion)   </t>
  </si>
  <si>
    <t>Date of CrewMAN start</t>
  </si>
  <si>
    <t>Accounting Office</t>
  </si>
  <si>
    <t>Technical Office / DOC Holding Office</t>
  </si>
  <si>
    <t>For FTM only</t>
  </si>
  <si>
    <t>Purchasing Office</t>
  </si>
  <si>
    <t>Certificate of insurance in repsect of MLC A2.5.2 &amp; A4.2.1</t>
  </si>
  <si>
    <t>Covarage for Observers, if any, by P&amp;I or VS insurance</t>
  </si>
  <si>
    <t>P&amp;I Club  (Name, Policy details, Period of validity)</t>
  </si>
  <si>
    <t>Crew (Planning) Office</t>
  </si>
  <si>
    <t>Only in case of Crew Management or Crew Supply agreements</t>
  </si>
  <si>
    <t>Date RSQ 02a sent to MD (East/West, Leisure or Offshore)</t>
  </si>
  <si>
    <t>Date Managing Director Approval given for RSQ 02a</t>
  </si>
  <si>
    <t>Date RA Action Points entered into Shipsure Inspection Manager (for FTM only)</t>
  </si>
  <si>
    <t>Current Suppliers (for FTM only); obtain copy of contract if possible / termination date?</t>
  </si>
  <si>
    <t>CREW MANAGEMENT PARTNER</t>
  </si>
  <si>
    <t>Vessel delivery (for FTM only)</t>
  </si>
  <si>
    <t>CREW MOBILISATION MANAGER</t>
  </si>
  <si>
    <t>Crew claims - P + I notification and Submission</t>
  </si>
  <si>
    <t>Admin COE</t>
  </si>
  <si>
    <t>Flag State COE</t>
  </si>
  <si>
    <t>budgeted Crew list created in SS</t>
  </si>
  <si>
    <t>PPE stock onboard or supplied by local suppliers</t>
  </si>
  <si>
    <t>PPE onboard stock informed to shore team and charged back to the client</t>
  </si>
  <si>
    <t>Shipsure vessel data reviewed and planning configuration updated</t>
  </si>
  <si>
    <t>Other client's policies</t>
  </si>
  <si>
    <t>Training Matrix complied with</t>
  </si>
  <si>
    <t>Recruitment</t>
  </si>
  <si>
    <t>Seafarer briefing done</t>
  </si>
  <si>
    <t>Establishing if client's approval required</t>
  </si>
  <si>
    <t>Seafarer Assessment &amp; Approval</t>
  </si>
  <si>
    <t>Appraisals verification</t>
  </si>
  <si>
    <t>Establish client's pool requirements</t>
  </si>
  <si>
    <t>Seafarer de-briefing requirements</t>
  </si>
  <si>
    <t>Assessment  Team</t>
  </si>
  <si>
    <t>Appointed Planning Office for Crewing</t>
  </si>
  <si>
    <t>Flag document requirements and certification control (including DCEs / CRAs)?</t>
  </si>
  <si>
    <t>Code of conduct or client's equivalent?</t>
  </si>
  <si>
    <t>Declaration of Compliance or client's equivalent?</t>
  </si>
  <si>
    <t>Environmental policy or client's equivalent?</t>
  </si>
  <si>
    <t>Safety &amp; Quality Policy or client's equivalent?</t>
  </si>
  <si>
    <t>Designated Planning Cell / Mobilisation cells / team members</t>
  </si>
  <si>
    <t>Establish if ECDIS Type-specific training required?</t>
  </si>
  <si>
    <t>If TPA being used, MLC2006 compliant and certified and agreement signed?</t>
  </si>
  <si>
    <t>Client's FLEET MANAGER</t>
  </si>
  <si>
    <t>Minimum Safe Manning Certificate sent to Planning office</t>
  </si>
  <si>
    <t>Officer Appointment matrix complied with</t>
  </si>
  <si>
    <t>Officer Experience Matrix complied with</t>
  </si>
  <si>
    <t>Officer promotion Matrix  complied with</t>
  </si>
  <si>
    <t>Client's Training Matrix sent to Planning office</t>
  </si>
  <si>
    <t>Professional References required?</t>
  </si>
  <si>
    <t>Psychometric Assessment required?</t>
  </si>
  <si>
    <t>Seafarer recruitment, screening &amp; endorsment done</t>
  </si>
  <si>
    <t>Crew Rotation Plan - Approval</t>
  </si>
  <si>
    <t>Seafarer performance appraisal procedure sent to Planning office</t>
  </si>
  <si>
    <t>Seafarer briefing requirements and info sent to Planning office</t>
  </si>
  <si>
    <t>Senior officer pre- mobilsation meeting, if applicable, done</t>
  </si>
  <si>
    <t>Client's HSEQ MANAGER</t>
  </si>
  <si>
    <t>Travel requirements / Visa requirements known</t>
  </si>
  <si>
    <t xml:space="preserve">Mandatory evidence requirements for IMO DCS require that the signed ROB figures for the 1st January of each year, or day of takeover (if vessel entered after start of year), along with the final ROB figures at end of management period must be submitted. 
Email a scanned copy of ROBs including TEC35 and ORB pages that show the ROB for the start of calendar year/start of management and end of management to bdn@vships.com. 
Email subject should be: VESSEL NAME – IMO – ROB Figures
</t>
  </si>
  <si>
    <t>Ensure that all previous voyage data for the last 12 months has been transferred across to V.Ships including BDNs and Cargo records. Your vessel cannot comply with EU MRV requirements without this data. Regardless if vessel did not call EU in calendar year. Contact V.Insight</t>
  </si>
  <si>
    <t>Create a latest ShipSure Database back up, copy this to a CD and forward it to the attention of Glasgow ISD with a note displayed indicating it as “THE FINAL ShipSure BACKUP” and then delete ShipSure</t>
  </si>
  <si>
    <t>Vessel added to vessel tracking system (Polestar).</t>
  </si>
  <si>
    <t>MARINE SUPERINTENDENT</t>
  </si>
  <si>
    <t>PROCUREMENT RESPONSIBLE</t>
  </si>
  <si>
    <t>Vessel deleted from vessel tracking system, final invoicing paid</t>
  </si>
  <si>
    <t>Prepare the final fund request in accordance with the Final Fund Request checklist. Ensure all unpaid OPA90 , OSRO , SMFF and China SPRO invoices are settled. Contact provider to confirm the status.</t>
  </si>
  <si>
    <t>For all tanker vessels purchase and implement USB locks</t>
  </si>
  <si>
    <t>Arrange for SEEMP Part II ( mandatory) and EU MRV (if required) monitoring plans. Gather all  Voyage Data for current year for EU MRV compliance, request IMO DCS SoC, Take ROBs on handover. Contact V.Insight</t>
  </si>
  <si>
    <t>If the vessel has changed Flag / Port of Registry / Owner / Name  - V.Insight must be informed so that the SEEMP Part II and EU MRV (if required)  can be updated and resubmitted to reflect these changes.ROBs on Change required to be submitted. Attach new COR as evidence aslo.</t>
  </si>
  <si>
    <t>If the vessel changes Flag ensure that the aggregated SEEMP Part II data  for the period under the previous Flag is submitted to the Administration or its authorised organisation and a  Statement of Compliance (SOC) obtained. The issued SOC  shall be kept on board for at least its period of validity.  ROBs on date of change of Flag required to be submitted.</t>
  </si>
  <si>
    <t>Please contact SEEMPDATA@vships.com to receive the reporting form that the vessel has to use during the period of time ShipSure will be uninstalled and to provide Activity Data for corrections.</t>
  </si>
  <si>
    <t xml:space="preserve">Ensure that the aggregated SEEMP Part II data  for the period under management after 01/01/2019 is submitted to the Administration or its authorised organisation and a  Statement of Compliance (SOC) obtained. The issued SOC  shall be passed to the new Owner to be kept on board for at least its period of validity.  
Upon Uninstall of ShipSure the remaining final noon reports have to be sent to V.Insight team using the relevant form that will be provide by SEEMPDATA@vships.com. Fuel ROBs: Signed/Stamped TEC35 for 31/12/(Previous Year) or 01/01/(Current Year) or date of entering management if 31st or 1st N/A. Date of leaving/transfer management/ change of flag ROB also to be sent to bdn@vships.com . All BDNs for year to be sent to bdn@vships.com. 3 (each from a different month) readable Deck Log book scans/pictures  of EOSP data (Total Hours Underway and Distance Travelled), if no EOSP recorded, NOON of previous day (Left hand page of log book). This is required for verifier. This evidence should be confirming Shipsure data. To be sent to seempdata@vships.com .  Request Activity Data corrections to be sent to vessel for correcting data gaps, email seempdata@vships.com . All other excel/noon report evidence also to be sent.
</t>
  </si>
  <si>
    <t xml:space="preserve">Ensure that the aggregated SEEMP Part II data  for the period under management after 01/01/2019 is submitted to the Administration or its authorised organisation and a  Statement of Compliance (SOC) obtained. The issued SOC  shall be passed to the new Owner to be kept on board for at least its period of validity.  
Upon Uninstall of ShipSure the remaining final noon reports have to be sent to V.Insight team using the relevant form that will be provide by SEEMPDATA@vships.com. Fuel ROBs: Signed/Stamped TEC35 for 31/12/(Previous Year) or 01/01/(Current Year) or date of entering management if 31st or 1st N/A. Date of leaving/transfer management/ change of flag ROB also to be sent to bdn@vships.com . All BDNs for year to be sent to bdn@vships.com. 3 (each from a different month) readable Deck Log book scans/pictures of EOSP data (Total Hours Underway and Distance Travelled), if no EOSP recorded, NOON of previous day (Left hand page of log book). This is required for verifier. This evidence should be confirming Shipsure data. To be sent to seempdata@vships.com .  Request Activity Data corrections to be sent to vessel for correcting data gaps, email seempdata@vships.com . All other excel/noon report evidence also to be sent.
</t>
  </si>
  <si>
    <t>The V.Group agreements are with Witt O’Briens  / NRC and Resolve Marine Group.</t>
  </si>
  <si>
    <t>The V.Group agreements are with Witt O’Briens  / NRC and Resolve Marine Group.</t>
  </si>
  <si>
    <t>The V.Group agreement is with Resolve Marine Group</t>
  </si>
  <si>
    <r>
      <t xml:space="preserve">List approved Crew make up (Number and Nationality) </t>
    </r>
    <r>
      <rPr>
        <sz val="12"/>
        <color rgb="FF00B050"/>
        <rFont val="Calibri"/>
        <family val="2"/>
        <scheme val="minor"/>
      </rPr>
      <t>and detail additional manning required over Min Manning Level due to intended trade.  Has Client crewing requirements been verified against ShipMan agreement and has selected crew been approved by Client?</t>
    </r>
  </si>
  <si>
    <t xml:space="preserve">Vessel Set up on ShipSure with company number. Note: There are  two start dates  – Purchasing Start date  (for pre-delivery items)and Management Start Date. By inserting a Management Start date, the vessel will appear in all active modules of SS such as Inspection manager, HazOcc, and all associated dashboards.
</t>
  </si>
  <si>
    <t>Vessel Set up on ShipSure with company number.Note: There are  two start dates  – Purchasing Start date  (for pre-delivery items)and Management Start Date. By inserting a Management Start date, the vessel will appear in all active modules of SS such as Inspection manager, HazOcc, and all associated dashboards.</t>
  </si>
  <si>
    <t>MANAGING DIRECTOR, CREW MANAGEMENT</t>
  </si>
  <si>
    <t>MD</t>
  </si>
  <si>
    <t>OD</t>
  </si>
  <si>
    <t>ACC. 1</t>
  </si>
  <si>
    <t>CMP 1</t>
  </si>
  <si>
    <t>FM 1</t>
  </si>
  <si>
    <t>ISD 1</t>
  </si>
  <si>
    <t>MD CM 1</t>
  </si>
  <si>
    <t>MS 1</t>
  </si>
  <si>
    <t>MD 1</t>
  </si>
  <si>
    <t>OD 1</t>
  </si>
  <si>
    <t>O 1</t>
  </si>
  <si>
    <t>PM</t>
  </si>
  <si>
    <t>PM 1</t>
  </si>
  <si>
    <t>PR 1</t>
  </si>
  <si>
    <t>TS 1</t>
  </si>
  <si>
    <t>Stage</t>
  </si>
  <si>
    <t>Item</t>
  </si>
  <si>
    <t>Status</t>
  </si>
  <si>
    <t xml:space="preserve">     ACCOUNTING </t>
  </si>
  <si>
    <t xml:space="preserve">     CREW MANAGING PARTNER</t>
  </si>
  <si>
    <t xml:space="preserve">       Fleet Manager</t>
  </si>
  <si>
    <t xml:space="preserve">     GROUP ISD</t>
  </si>
  <si>
    <t xml:space="preserve">     MANAGING DIRECTOR CREWING</t>
  </si>
  <si>
    <t xml:space="preserve">     MARINE SUPERINTENDENT</t>
  </si>
  <si>
    <t xml:space="preserve">     MANAGING DIRECTOR</t>
  </si>
  <si>
    <t xml:space="preserve">     OPERATIONS DIRECTOR</t>
  </si>
  <si>
    <t xml:space="preserve">    OWNER</t>
  </si>
  <si>
    <t xml:space="preserve">    PLANNING MANAGER</t>
  </si>
  <si>
    <t>Locally Reallocated Responsibilities- Designation/Name</t>
  </si>
  <si>
    <t>OPERATIONS DIRECTOR (OD)</t>
  </si>
  <si>
    <r>
      <t>Compile list of spares/stores/Lashing materials :</t>
    </r>
    <r>
      <rPr>
        <sz val="12"/>
        <color rgb="FFFF0000"/>
        <rFont val="Calibri"/>
        <family val="2"/>
        <scheme val="minor"/>
      </rPr>
      <t xml:space="preserve"> Items held in storage have been progressed through to delivery (on-board or to nominated storage facility of the new Owner/Manager) or have been reassigned to another vessel from same Client with Stakeholders informed accordingly</t>
    </r>
  </si>
  <si>
    <t>V.Group Entering Management Timeline</t>
  </si>
  <si>
    <t>List of products bought using IMPA codes if possible</t>
  </si>
  <si>
    <t>Logistics- Goods (Freight Forwarders and Suppliers)</t>
  </si>
  <si>
    <t>Agencies used</t>
  </si>
  <si>
    <t>Agency appointment process/preferences</t>
  </si>
  <si>
    <t>Main grades lifting; reciprocal trading constraints, any concern with particular suppliers</t>
  </si>
  <si>
    <t>Provisions &amp; Catering</t>
  </si>
  <si>
    <t>Mooring Equipment</t>
  </si>
  <si>
    <t>List of products bought</t>
  </si>
  <si>
    <t>Seastock Paint</t>
  </si>
  <si>
    <t>Dry Dock Paint</t>
  </si>
  <si>
    <t>Alcometer to include certificate of calibration
Drug &amp; alcohol testing un-announces inspection &amp; yearly subscriptions</t>
  </si>
  <si>
    <t>Lifeboats</t>
  </si>
  <si>
    <t>Liferafts</t>
  </si>
  <si>
    <t>Services fire fighting systems</t>
  </si>
  <si>
    <t>Services Isa system</t>
  </si>
  <si>
    <t>Services safety equipment</t>
  </si>
  <si>
    <t>Ballast water treatment</t>
  </si>
  <si>
    <t>Trading pattern, number and type of lifeboats, manufacturers name</t>
  </si>
  <si>
    <t>Trading pattern, number and type of liferafts, manufacturers name; if vessel is under LRE</t>
  </si>
  <si>
    <t>List of equipment inc. manufacturer's name, current supplier used, next DD due date, contracts/maintenance agreements in place</t>
  </si>
  <si>
    <t>Equipment list and critical spares</t>
  </si>
  <si>
    <t>Ballast Water Treatment System</t>
  </si>
  <si>
    <t>Scrubber Systems</t>
  </si>
  <si>
    <t>Ac</t>
  </si>
  <si>
    <t>CMP</t>
  </si>
  <si>
    <t>FM</t>
  </si>
  <si>
    <t>ISD</t>
  </si>
  <si>
    <t>MDC</t>
  </si>
  <si>
    <t>MSI</t>
  </si>
  <si>
    <t>O</t>
  </si>
  <si>
    <t>P</t>
  </si>
  <si>
    <t>TSI</t>
  </si>
  <si>
    <t>HSEQ</t>
  </si>
  <si>
    <t>HSEQ Manager</t>
  </si>
  <si>
    <t>H 1</t>
  </si>
  <si>
    <t>Total</t>
  </si>
  <si>
    <t>MANAGING DIRECTOR (MD)</t>
  </si>
  <si>
    <t>FLEET SUPERINTENDENT</t>
  </si>
  <si>
    <t>VESSEL FINANCE CONTROLLER</t>
  </si>
  <si>
    <t>FLEET PROCUREMENT OFFICER</t>
  </si>
  <si>
    <t xml:space="preserve">    Marcas- Information Required </t>
  </si>
  <si>
    <r>
      <t xml:space="preserve">Ensure that all previous voyage data for the last 12 months has been transferred across to V.Ships including BDNs and Cargo Records. 
Your vessel cannot comply with EU MRV requirements without this data (regardless if vessel did not call EU in calendar year) as V.Ships is responsible for submitting for complete year regardless of management period start. </t>
    </r>
    <r>
      <rPr>
        <b/>
        <sz val="12"/>
        <rFont val="Calibri"/>
        <family val="2"/>
        <scheme val="minor"/>
      </rPr>
      <t>Contact V.Insight.</t>
    </r>
  </si>
  <si>
    <r>
      <t xml:space="preserve">Establish if any specific accounting/reporting requirements - </t>
    </r>
    <r>
      <rPr>
        <b/>
        <sz val="12"/>
        <rFont val="Calibri"/>
        <family val="2"/>
        <scheme val="minor"/>
      </rPr>
      <t>Customer Success Plan</t>
    </r>
    <r>
      <rPr>
        <sz val="12"/>
        <rFont val="Calibri"/>
        <family val="2"/>
        <scheme val="minor"/>
      </rPr>
      <t xml:space="preserve"> to be established as per VMS COP 1.7.3</t>
    </r>
  </si>
  <si>
    <t>Marcas</t>
  </si>
  <si>
    <t>MARCAS</t>
  </si>
  <si>
    <t>M1</t>
  </si>
  <si>
    <t>LO Supplier- Main grades lifting; reciprocal trading constraints, any concern with particular suppliers</t>
  </si>
  <si>
    <t>Request to "Set a new vessel in ShipSure" in IT Connect.</t>
  </si>
  <si>
    <t xml:space="preserve">Agency appointment process/preferences. Information to be shared with Marcas. </t>
  </si>
  <si>
    <t xml:space="preserve">List of products bought using IMPA codes if possible. Information to be shared with Marcas. </t>
  </si>
  <si>
    <t>LO Supplier to be confirmed and nformation to be provided to Marcas</t>
  </si>
  <si>
    <t xml:space="preserve">List of products bought using IMPA codes if possible. </t>
  </si>
  <si>
    <t>Information to be shared with Marcas</t>
  </si>
  <si>
    <t xml:space="preserve">List of products bought. Information to be shared with Marcas. </t>
  </si>
  <si>
    <t xml:space="preserve">List of products bought. </t>
  </si>
  <si>
    <t>Trading pattern, current suppliers used</t>
  </si>
  <si>
    <t>Paint spec on the hull at present, next planned DD and any changes in spec</t>
  </si>
  <si>
    <t>Obtain VGP NOI in advance of vessel calling US (where applicable)</t>
  </si>
  <si>
    <t>Collect VGP data for YTD and termination NOI</t>
  </si>
  <si>
    <t xml:space="preserve">     HSEQ Manager</t>
  </si>
  <si>
    <t xml:space="preserve">    FLEET SUPERINTENDENT</t>
  </si>
  <si>
    <t>HSEQ MANAGER</t>
  </si>
  <si>
    <t>MARCAS CONTACT</t>
  </si>
  <si>
    <t>Task</t>
  </si>
  <si>
    <t>Ensure supply to the ship</t>
  </si>
  <si>
    <t>Get information from Category Manager (See MARCAS Tab)</t>
  </si>
  <si>
    <t>usually arranged locally</t>
  </si>
  <si>
    <t>check if already on board, supply to the ship otherwise</t>
  </si>
  <si>
    <t>Get info from category manager, as outcome of their conversation with Owner/Fleet Manager</t>
  </si>
  <si>
    <t>Check with the ship</t>
  </si>
  <si>
    <t xml:space="preserve">Check with Procurement Managers for supplier to be assigned
Paint spec on hull at present, next planned DD and any changes in spec. </t>
  </si>
  <si>
    <t xml:space="preserve">Check with Procurement Manager for supplier to be assigned
Paint spec on hull at present, next planned DD and any changes in spec. </t>
  </si>
  <si>
    <t xml:space="preserve">Order from OneOcean (ex Chartco) </t>
  </si>
  <si>
    <t>Order from Geodis Wilson (SAF 14)</t>
  </si>
  <si>
    <t>Order from Geodis Wilson (SAF 27 SLOW Speed, SAF 28 MEDIUM Speed, SAF 20 Deck log books)</t>
  </si>
  <si>
    <t>Procurement Task</t>
  </si>
  <si>
    <t xml:space="preserve">Get information from Category Manager (See MARCAS Tab) </t>
  </si>
  <si>
    <t xml:space="preserve">Ensure supply to the ship </t>
  </si>
  <si>
    <t>Ensure supply to the  ship</t>
  </si>
  <si>
    <t xml:space="preserve">     PROCUREMENT</t>
  </si>
  <si>
    <t>order from Geodis Wilson (SAF 14)</t>
  </si>
  <si>
    <t>Comments</t>
  </si>
  <si>
    <t>Success Transfer of Vessel into Management</t>
  </si>
  <si>
    <t>→</t>
  </si>
  <si>
    <t>Step 2: Collaborative Workspace</t>
  </si>
  <si>
    <t>Step 1: Entry Point Tab</t>
  </si>
  <si>
    <t>Step 3: Collaborative Working</t>
  </si>
  <si>
    <r>
      <rPr>
        <b/>
        <sz val="11"/>
        <color theme="1"/>
        <rFont val="Calibri"/>
        <family val="2"/>
        <scheme val="minor"/>
      </rPr>
      <t>Create a Teams Channel through IT Connect</t>
    </r>
    <r>
      <rPr>
        <sz val="11"/>
        <color theme="1"/>
        <rFont val="Calibri"/>
        <family val="2"/>
        <scheme val="minor"/>
      </rPr>
      <t xml:space="preserve"> to include all people involved in MoC (MD, OD, FM, MSI, etc.). 
</t>
    </r>
    <r>
      <rPr>
        <b/>
        <sz val="11"/>
        <color theme="1"/>
        <rFont val="Calibri"/>
        <family val="2"/>
        <scheme val="minor"/>
      </rPr>
      <t xml:space="preserve">Upload the RSQ19 document on the Teams Channel. </t>
    </r>
  </si>
  <si>
    <r>
      <rPr>
        <b/>
        <sz val="11"/>
        <color theme="1"/>
        <rFont val="Calibri"/>
        <family val="2"/>
        <scheme val="minor"/>
      </rPr>
      <t>Fill in all vessel details &amp; information including:</t>
    </r>
    <r>
      <rPr>
        <sz val="11"/>
        <color theme="1"/>
        <rFont val="Calibri"/>
        <family val="2"/>
        <scheme val="minor"/>
      </rPr>
      <t xml:space="preserve"> 
- Type of Management of Change (Cell B22 in Entry Point Tab) 
- Names of Colleagues who will be involved (Fill in yellow boxes)
- Start date of Management</t>
    </r>
  </si>
  <si>
    <r>
      <rPr>
        <b/>
        <sz val="11"/>
        <color theme="1"/>
        <rFont val="Calibri"/>
        <family val="2"/>
        <scheme val="minor"/>
      </rPr>
      <t>Update the Status &amp; if relevant remark section of each action accordingly during this process.  
Project Timeline:</t>
    </r>
    <r>
      <rPr>
        <sz val="11"/>
        <color theme="1"/>
        <rFont val="Calibri"/>
        <family val="2"/>
        <scheme val="minor"/>
      </rPr>
      <t xml:space="preserve"> This section is to give you an overview of how the timeline of the project looks like. You can enter milestones and edit dates to ensure easy access to a time overview.
</t>
    </r>
    <r>
      <rPr>
        <b/>
        <sz val="11"/>
        <color theme="1"/>
        <rFont val="Calibri"/>
        <family val="2"/>
        <scheme val="minor"/>
      </rPr>
      <t xml:space="preserve">Dashboard: </t>
    </r>
    <r>
      <rPr>
        <sz val="11"/>
        <color theme="1"/>
        <rFont val="Calibri"/>
        <family val="2"/>
        <scheme val="minor"/>
      </rPr>
      <t xml:space="preserve">The dashboard section is a brief summary of all the activities that are completed during the process. This provides a clear picture of the overall situation. 
</t>
    </r>
    <r>
      <rPr>
        <b/>
        <sz val="11"/>
        <color theme="1"/>
        <rFont val="Calibri"/>
        <family val="2"/>
        <scheme val="minor"/>
      </rPr>
      <t xml:space="preserve">Role Tabs: </t>
    </r>
    <r>
      <rPr>
        <sz val="11"/>
        <color theme="1"/>
        <rFont val="Calibri"/>
        <family val="2"/>
        <scheme val="minor"/>
      </rPr>
      <t xml:space="preserve">Outlines all the actions required to be completed during MoC process for that role. Each person is responsible for updating the progress of completing tasks assigned. </t>
    </r>
  </si>
  <si>
    <t>RSQ02 sent to the HSEQ Department / HSEQ Managersent to HSEQ Department</t>
  </si>
  <si>
    <t>•	Seek approval from outgoing Management Office to transfer PMS data to new Shipsure vessel entity.</t>
  </si>
  <si>
    <t xml:space="preserve"> Approval for data transfer shall be requested from Sellers by the outgoing management office (If there is no change of ownership, and only an internal change of manager, this is not an issue as the same vessel entity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</si>
</sst>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m/d/yy;@"/>
  </numFmts>
  <fonts count="56" x14ac:knownFonts="1">
    <font>
      <sz val="11"/>
      <color theme="1"/>
      <name val="Calibri"/>
      <family val="2"/>
      <scheme val="minor"/>
    </font>
    <font>
      <b/>
      <sz val="14"/>
      <color theme="0"/>
      <name val="Arial"/>
      <family val="2"/>
    </font>
    <font>
      <sz val="14"/>
      <name val="Arial"/>
      <family val="2"/>
    </font>
    <font>
      <sz val="10"/>
      <color rgb="FFFF0000"/>
      <name val="Arial"/>
      <family val="2"/>
    </font>
    <font>
      <b/>
      <sz val="12"/>
      <color theme="0"/>
      <name val="Arial"/>
      <family val="2"/>
    </font>
    <font>
      <sz val="12"/>
      <color rgb="FFFF0000"/>
      <name val="Arial"/>
      <family val="2"/>
    </font>
    <font>
      <sz val="12"/>
      <name val="Arial"/>
      <family val="2"/>
    </font>
    <font>
      <b/>
      <sz val="12"/>
      <name val="Arial"/>
      <family val="2"/>
    </font>
    <font>
      <b/>
      <sz val="28"/>
      <color theme="0"/>
      <name val="Arial"/>
      <family val="2"/>
    </font>
    <font>
      <b/>
      <sz val="36"/>
      <color theme="1"/>
      <name val="Calibri"/>
      <family val="2"/>
      <scheme val="minor"/>
    </font>
    <font>
      <b/>
      <sz val="20"/>
      <color theme="1"/>
      <name val="Calibri"/>
      <family val="2"/>
      <scheme val="minor"/>
    </font>
    <font>
      <sz val="18"/>
      <color theme="1"/>
      <name val="Calibri"/>
      <family val="2"/>
      <scheme val="minor"/>
    </font>
    <font>
      <u/>
      <sz val="11"/>
      <color theme="10"/>
      <name val="Calibri"/>
      <family val="2"/>
    </font>
    <font>
      <b/>
      <sz val="22"/>
      <color theme="1"/>
      <name val="Calibri"/>
      <family val="2"/>
    </font>
    <font>
      <sz val="22"/>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0"/>
      <name val="Arial"/>
      <family val="2"/>
    </font>
    <font>
      <sz val="10"/>
      <name val="Arial"/>
      <family val="2"/>
    </font>
    <font>
      <sz val="12"/>
      <name val="Calibri"/>
      <family val="2"/>
    </font>
    <font>
      <u/>
      <sz val="12"/>
      <name val="Calibri"/>
      <family val="2"/>
    </font>
    <font>
      <sz val="11"/>
      <name val="Calibri"/>
      <family val="2"/>
      <scheme val="minor"/>
    </font>
    <font>
      <sz val="20"/>
      <name val="Arial"/>
      <family val="2"/>
    </font>
    <font>
      <b/>
      <sz val="24"/>
      <color theme="0"/>
      <name val="Arial"/>
      <family val="2"/>
    </font>
    <font>
      <sz val="10"/>
      <color theme="1" tint="0.499984740745262"/>
      <name val="Calibri"/>
      <family val="2"/>
      <scheme val="minor"/>
    </font>
    <font>
      <b/>
      <sz val="9"/>
      <color theme="0"/>
      <name val="Calibri"/>
      <family val="2"/>
      <scheme val="minor"/>
    </font>
    <font>
      <sz val="9"/>
      <color theme="0"/>
      <name val="Calibri"/>
      <family val="2"/>
      <scheme val="minor"/>
    </font>
    <font>
      <b/>
      <sz val="8"/>
      <color theme="0"/>
      <name val="Arial"/>
      <family val="2"/>
    </font>
    <font>
      <sz val="10"/>
      <name val="Calibri"/>
      <family val="2"/>
      <scheme val="minor"/>
    </font>
    <font>
      <sz val="36"/>
      <color theme="1"/>
      <name val="Calibri"/>
      <family val="2"/>
      <scheme val="minor"/>
    </font>
    <font>
      <b/>
      <sz val="16"/>
      <color theme="1"/>
      <name val="Calibri"/>
      <family val="2"/>
      <scheme val="minor"/>
    </font>
    <font>
      <sz val="11"/>
      <color rgb="FFFF0000"/>
      <name val="Calibri"/>
      <family val="2"/>
      <scheme val="minor"/>
    </font>
    <font>
      <b/>
      <sz val="22"/>
      <color theme="0"/>
      <name val="Arial"/>
      <family val="2"/>
    </font>
    <font>
      <sz val="12"/>
      <color theme="1"/>
      <name val="Calibri"/>
      <family val="2"/>
      <scheme val="minor"/>
    </font>
    <font>
      <b/>
      <sz val="12"/>
      <color theme="3"/>
      <name val="Arial"/>
      <family val="2"/>
    </font>
    <font>
      <sz val="11"/>
      <color theme="3"/>
      <name val="Calibri"/>
      <family val="2"/>
      <scheme val="minor"/>
    </font>
    <font>
      <b/>
      <sz val="12"/>
      <color theme="3"/>
      <name val="Arial"/>
      <family val="2"/>
      <charset val="238"/>
    </font>
    <font>
      <sz val="12"/>
      <color theme="3"/>
      <name val="Arial"/>
      <family val="2"/>
    </font>
    <font>
      <sz val="12"/>
      <color rgb="FFFF0000"/>
      <name val="Arial"/>
      <family val="2"/>
      <charset val="238"/>
    </font>
    <font>
      <b/>
      <sz val="12"/>
      <color theme="1"/>
      <name val="Arial"/>
      <family val="2"/>
    </font>
    <font>
      <b/>
      <sz val="12"/>
      <color theme="1"/>
      <name val="Arial"/>
      <family val="2"/>
      <charset val="238"/>
    </font>
    <font>
      <b/>
      <sz val="11"/>
      <color theme="0"/>
      <name val="Calibri"/>
      <family val="2"/>
      <scheme val="minor"/>
    </font>
    <font>
      <sz val="12"/>
      <color rgb="FF00B050"/>
      <name val="Calibri"/>
      <family val="2"/>
      <scheme val="minor"/>
    </font>
    <font>
      <sz val="12"/>
      <color rgb="FFFF0000"/>
      <name val="Calibri"/>
      <family val="2"/>
      <scheme val="minor"/>
    </font>
    <font>
      <b/>
      <sz val="18"/>
      <color theme="0"/>
      <name val="Arial"/>
      <family val="2"/>
    </font>
    <font>
      <b/>
      <sz val="14"/>
      <color theme="0"/>
      <name val="Calibri"/>
      <family val="2"/>
      <scheme val="minor"/>
    </font>
    <font>
      <b/>
      <sz val="16"/>
      <color theme="0"/>
      <name val="Calibri"/>
      <family val="2"/>
      <scheme val="minor"/>
    </font>
    <font>
      <b/>
      <sz val="12"/>
      <name val="Calibri"/>
      <family val="2"/>
      <scheme val="minor"/>
    </font>
    <font>
      <b/>
      <sz val="14"/>
      <color theme="1"/>
      <name val="Calibri"/>
      <family val="2"/>
    </font>
    <font>
      <b/>
      <sz val="12"/>
      <color theme="0"/>
      <name val="Calibri"/>
      <family val="2"/>
      <scheme val="minor"/>
    </font>
    <font>
      <sz val="12"/>
      <color rgb="FFFF0000"/>
      <name val="Calibri"/>
      <family val="2"/>
    </font>
  </fonts>
  <fills count="10">
    <fill>
      <patternFill patternType="none"/>
    </fill>
    <fill>
      <patternFill patternType="gray125"/>
    </fill>
    <fill>
      <patternFill patternType="solid">
        <fgColor rgb="FF008080"/>
        <bgColor indexed="64"/>
      </patternFill>
    </fill>
    <fill>
      <patternFill patternType="solid">
        <fgColor theme="0"/>
        <bgColor indexed="64"/>
      </patternFill>
    </fill>
    <fill>
      <patternFill patternType="solid">
        <fgColor rgb="FFFFFF00"/>
        <bgColor indexed="64"/>
      </patternFill>
    </fill>
    <fill>
      <patternFill patternType="solid">
        <fgColor theme="4"/>
        <bgColor theme="4"/>
      </patternFill>
    </fill>
    <fill>
      <patternFill patternType="solid">
        <fgColor theme="4" tint="0.39997558519241921"/>
        <bgColor theme="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4" tint="0.39994506668294322"/>
      </top>
      <bottom style="thin">
        <color theme="4" tint="0.39994506668294322"/>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medium">
        <color indexed="64"/>
      </left>
      <right style="medium">
        <color indexed="64"/>
      </right>
      <top style="medium">
        <color indexed="64"/>
      </top>
      <bottom style="thin">
        <color theme="4" tint="0.39994506668294322"/>
      </bottom>
      <diagonal/>
    </border>
    <border>
      <left/>
      <right style="thin">
        <color theme="0" tint="-0.24994659260841701"/>
      </right>
      <top/>
      <bottom style="thin">
        <color theme="4" tint="0.39994506668294322"/>
      </bottom>
      <diagonal/>
    </border>
    <border>
      <left style="thin">
        <color theme="0" tint="-0.24994659260841701"/>
      </left>
      <right style="medium">
        <color indexed="64"/>
      </right>
      <top/>
      <bottom style="thin">
        <color theme="4" tint="0.39994506668294322"/>
      </bottom>
      <diagonal/>
    </border>
    <border>
      <left/>
      <right style="thin">
        <color theme="0" tint="-0.24994659260841701"/>
      </right>
      <top style="thin">
        <color theme="4" tint="0.39994506668294322"/>
      </top>
      <bottom style="thin">
        <color theme="4" tint="0.39994506668294322"/>
      </bottom>
      <diagonal/>
    </border>
    <border>
      <left style="thin">
        <color theme="0" tint="-0.24994659260841701"/>
      </left>
      <right style="medium">
        <color indexed="64"/>
      </right>
      <top style="thin">
        <color theme="4" tint="0.39994506668294322"/>
      </top>
      <bottom style="thin">
        <color theme="4" tint="0.39994506668294322"/>
      </bottom>
      <diagonal/>
    </border>
    <border>
      <left style="thin">
        <color theme="0" tint="-0.24994659260841701"/>
      </left>
      <right style="medium">
        <color indexed="64"/>
      </right>
      <top/>
      <bottom style="medium">
        <color indexed="64"/>
      </bottom>
      <diagonal/>
    </border>
    <border>
      <left/>
      <right style="thin">
        <color theme="0" tint="-0.24994659260841701"/>
      </right>
      <top style="thin">
        <color theme="4" tint="0.39994506668294322"/>
      </top>
      <bottom style="medium">
        <color indexed="64"/>
      </bottom>
      <diagonal/>
    </border>
    <border>
      <left style="thin">
        <color theme="0" tint="-0.24994659260841701"/>
      </left>
      <right style="medium">
        <color indexed="64"/>
      </right>
      <top style="thin">
        <color theme="4" tint="0.39994506668294322"/>
      </top>
      <bottom style="medium">
        <color indexed="64"/>
      </bottom>
      <diagonal/>
    </border>
    <border>
      <left style="thin">
        <color indexed="64"/>
      </left>
      <right style="thin">
        <color indexed="64"/>
      </right>
      <top style="thin">
        <color indexed="64"/>
      </top>
      <bottom style="medium">
        <color indexed="64"/>
      </bottom>
      <diagonal/>
    </border>
    <border>
      <left/>
      <right/>
      <top style="thin">
        <color theme="4" tint="0.39994506668294322"/>
      </top>
      <bottom style="medium">
        <color indexed="64"/>
      </bottom>
      <diagonal/>
    </border>
    <border>
      <left style="thin">
        <color theme="0" tint="-0.24994659260841701"/>
      </left>
      <right/>
      <top style="thin">
        <color theme="4" tint="0.39994506668294322"/>
      </top>
      <bottom style="medium">
        <color indexed="64"/>
      </bottom>
      <diagonal/>
    </border>
    <border>
      <left style="thin">
        <color theme="0" tint="-0.24994659260841701"/>
      </left>
      <right style="thin">
        <color theme="4" tint="0.39991454817346722"/>
      </right>
      <top style="thin">
        <color theme="4" tint="0.39994506668294322"/>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style="medium">
        <color indexed="64"/>
      </right>
      <top/>
      <bottom/>
      <diagonal/>
    </border>
    <border>
      <left style="thin">
        <color indexed="64"/>
      </left>
      <right/>
      <top style="thin">
        <color theme="0"/>
      </top>
      <bottom style="thin">
        <color theme="0"/>
      </bottom>
      <diagonal/>
    </border>
    <border>
      <left style="thin">
        <color indexed="64"/>
      </left>
      <right/>
      <top style="thin">
        <color theme="0"/>
      </top>
      <bottom/>
      <diagonal/>
    </border>
    <border>
      <left style="thin">
        <color theme="0"/>
      </left>
      <right/>
      <top style="thin">
        <color indexed="64"/>
      </top>
      <bottom style="thin">
        <color indexed="64"/>
      </bottom>
      <diagonal/>
    </border>
    <border>
      <left style="thin">
        <color indexed="64"/>
      </left>
      <right/>
      <top style="thin">
        <color theme="0"/>
      </top>
      <bottom style="thin">
        <color indexed="64"/>
      </bottom>
      <diagonal/>
    </border>
    <border>
      <left/>
      <right style="thin">
        <color theme="0"/>
      </right>
      <top style="thin">
        <color indexed="64"/>
      </top>
      <bottom style="thin">
        <color indexed="64"/>
      </bottom>
      <diagonal/>
    </border>
    <border>
      <left style="thin">
        <color indexed="64"/>
      </left>
      <right/>
      <top style="thin">
        <color indexed="64"/>
      </top>
      <bottom style="thin">
        <color theme="0"/>
      </bottom>
      <diagonal/>
    </border>
    <border>
      <left style="medium">
        <color indexed="64"/>
      </left>
      <right style="thin">
        <color theme="0"/>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5">
    <xf numFmtId="0" fontId="0" fillId="0" borderId="0"/>
    <xf numFmtId="0" fontId="12" fillId="0" borderId="0" applyNumberFormat="0" applyFill="0" applyBorder="0" applyAlignment="0" applyProtection="0">
      <alignment vertical="top"/>
      <protection locked="0"/>
    </xf>
    <xf numFmtId="0" fontId="19" fillId="0" borderId="0"/>
    <xf numFmtId="9" fontId="19" fillId="0" borderId="0" applyFont="0" applyFill="0" applyBorder="0" applyAlignment="0" applyProtection="0"/>
    <xf numFmtId="9" fontId="19" fillId="0" borderId="0" applyFont="0" applyFill="0" applyBorder="0" applyAlignment="0" applyProtection="0"/>
  </cellStyleXfs>
  <cellXfs count="319">
    <xf numFmtId="0" fontId="0" fillId="0" borderId="0" xfId="0"/>
    <xf numFmtId="0" fontId="0" fillId="2" borderId="1" xfId="0" applyFill="1" applyBorder="1"/>
    <xf numFmtId="0" fontId="0" fillId="2" borderId="2" xfId="0" applyFill="1" applyBorder="1"/>
    <xf numFmtId="0" fontId="0" fillId="2" borderId="3" xfId="0" applyFill="1" applyBorder="1"/>
    <xf numFmtId="0" fontId="1" fillId="2" borderId="6" xfId="0" applyFont="1" applyFill="1" applyBorder="1" applyAlignment="1">
      <alignment vertical="center"/>
    </xf>
    <xf numFmtId="0" fontId="3" fillId="3" borderId="0" xfId="0" applyFont="1" applyFill="1" applyBorder="1"/>
    <xf numFmtId="0" fontId="0" fillId="3" borderId="0" xfId="0" applyFill="1" applyBorder="1"/>
    <xf numFmtId="0" fontId="0" fillId="3" borderId="5" xfId="0" applyFill="1" applyBorder="1"/>
    <xf numFmtId="0" fontId="5" fillId="3" borderId="0" xfId="0" applyFont="1" applyFill="1" applyBorder="1"/>
    <xf numFmtId="0" fontId="0" fillId="3" borderId="4" xfId="0" applyFill="1" applyBorder="1"/>
    <xf numFmtId="0" fontId="6" fillId="3" borderId="0" xfId="0" applyFont="1" applyFill="1" applyBorder="1"/>
    <xf numFmtId="0" fontId="8" fillId="3" borderId="4" xfId="0" applyFont="1" applyFill="1" applyBorder="1" applyAlignment="1">
      <alignment vertical="center"/>
    </xf>
    <xf numFmtId="0" fontId="7" fillId="3" borderId="10" xfId="0" applyFont="1" applyFill="1" applyBorder="1" applyAlignment="1">
      <alignment horizontal="center" vertical="center"/>
    </xf>
    <xf numFmtId="0" fontId="8" fillId="3" borderId="0" xfId="0" applyFont="1" applyFill="1" applyBorder="1" applyAlignment="1">
      <alignment vertical="center"/>
    </xf>
    <xf numFmtId="0" fontId="9" fillId="3" borderId="0" xfId="0" applyFont="1" applyFill="1" applyBorder="1" applyAlignment="1">
      <alignment vertical="center"/>
    </xf>
    <xf numFmtId="0" fontId="10" fillId="3" borderId="0" xfId="0" applyFont="1" applyFill="1" applyBorder="1" applyAlignment="1">
      <alignment vertical="center"/>
    </xf>
    <xf numFmtId="0" fontId="11" fillId="3" borderId="0" xfId="0" applyFont="1" applyFill="1" applyBorder="1" applyAlignment="1">
      <alignment vertical="top" wrapText="1"/>
    </xf>
    <xf numFmtId="0" fontId="13" fillId="3" borderId="4" xfId="1" applyFont="1" applyFill="1" applyBorder="1" applyAlignment="1" applyProtection="1">
      <alignment vertical="center" wrapText="1"/>
    </xf>
    <xf numFmtId="10" fontId="15" fillId="3" borderId="4" xfId="0" applyNumberFormat="1" applyFont="1" applyFill="1" applyBorder="1" applyAlignment="1">
      <alignment horizontal="center" vertical="center"/>
    </xf>
    <xf numFmtId="0" fontId="16" fillId="3" borderId="0" xfId="0" applyFont="1" applyFill="1" applyBorder="1"/>
    <xf numFmtId="0" fontId="0" fillId="0" borderId="0" xfId="0" applyBorder="1"/>
    <xf numFmtId="0" fontId="0" fillId="3" borderId="11" xfId="0" applyFill="1" applyBorder="1"/>
    <xf numFmtId="0" fontId="0" fillId="3" borderId="12" xfId="0" applyFill="1" applyBorder="1"/>
    <xf numFmtId="0" fontId="0" fillId="3" borderId="13" xfId="0" applyFill="1" applyBorder="1"/>
    <xf numFmtId="0" fontId="17" fillId="0" borderId="0" xfId="0" applyFont="1"/>
    <xf numFmtId="0" fontId="1" fillId="2" borderId="7" xfId="0" applyFont="1" applyFill="1" applyBorder="1" applyAlignment="1">
      <alignment vertical="center"/>
    </xf>
    <xf numFmtId="0" fontId="18" fillId="0" borderId="7" xfId="0" applyFont="1" applyFill="1" applyBorder="1" applyAlignment="1">
      <alignment vertical="top"/>
    </xf>
    <xf numFmtId="0" fontId="18" fillId="0" borderId="7" xfId="0" applyFont="1" applyFill="1" applyBorder="1" applyAlignment="1">
      <alignment vertical="top" wrapText="1"/>
    </xf>
    <xf numFmtId="0" fontId="0" fillId="0" borderId="7" xfId="0" applyBorder="1"/>
    <xf numFmtId="0" fontId="1" fillId="2" borderId="8" xfId="0" applyFont="1" applyFill="1" applyBorder="1" applyAlignment="1">
      <alignment vertical="center"/>
    </xf>
    <xf numFmtId="0" fontId="21" fillId="3" borderId="4" xfId="0" applyFont="1" applyFill="1" applyBorder="1"/>
    <xf numFmtId="0" fontId="1" fillId="2" borderId="6" xfId="0" applyFont="1" applyFill="1" applyBorder="1" applyAlignment="1">
      <alignment vertical="center" wrapText="1"/>
    </xf>
    <xf numFmtId="0" fontId="22" fillId="3" borderId="0" xfId="0" applyFont="1" applyFill="1" applyBorder="1"/>
    <xf numFmtId="0" fontId="21" fillId="3" borderId="0" xfId="0" applyFont="1" applyFill="1" applyBorder="1"/>
    <xf numFmtId="0" fontId="18" fillId="0" borderId="7" xfId="0" applyFont="1" applyFill="1" applyBorder="1" applyAlignment="1">
      <alignment horizontal="center" vertical="top"/>
    </xf>
    <xf numFmtId="0" fontId="24" fillId="0" borderId="7" xfId="0" applyFont="1" applyFill="1" applyBorder="1" applyAlignment="1">
      <alignment vertical="top" wrapText="1"/>
    </xf>
    <xf numFmtId="0" fontId="18" fillId="0" borderId="7" xfId="0" applyFont="1" applyFill="1" applyBorder="1" applyAlignment="1">
      <alignment horizontal="left" vertical="top"/>
    </xf>
    <xf numFmtId="0" fontId="18" fillId="0" borderId="7" xfId="0" applyFont="1" applyFill="1" applyBorder="1" applyAlignment="1">
      <alignment horizontal="center" vertical="top" wrapText="1"/>
    </xf>
    <xf numFmtId="0" fontId="18" fillId="0" borderId="7" xfId="0" applyFont="1" applyFill="1" applyBorder="1" applyAlignment="1">
      <alignment horizontal="left" vertical="top" wrapText="1"/>
    </xf>
    <xf numFmtId="0" fontId="25" fillId="0" borderId="7" xfId="1" applyFont="1" applyFill="1" applyBorder="1" applyAlignment="1" applyProtection="1">
      <alignment horizontal="left" vertical="top"/>
    </xf>
    <xf numFmtId="0" fontId="18" fillId="0" borderId="7" xfId="0" applyFont="1" applyFill="1" applyBorder="1" applyAlignment="1">
      <alignment horizontal="center"/>
    </xf>
    <xf numFmtId="0" fontId="27" fillId="0" borderId="7" xfId="0" applyFont="1" applyFill="1" applyBorder="1"/>
    <xf numFmtId="0" fontId="19" fillId="0" borderId="1" xfId="2" applyBorder="1"/>
    <xf numFmtId="0" fontId="19" fillId="0" borderId="2" xfId="2" applyBorder="1"/>
    <xf numFmtId="0" fontId="19" fillId="0" borderId="2" xfId="2" applyBorder="1" applyAlignment="1">
      <alignment horizontal="center"/>
    </xf>
    <xf numFmtId="0" fontId="29" fillId="0" borderId="2" xfId="2" applyFont="1" applyBorder="1" applyAlignment="1">
      <alignment vertical="top"/>
    </xf>
    <xf numFmtId="0" fontId="19" fillId="0" borderId="3" xfId="2" applyBorder="1"/>
    <xf numFmtId="0" fontId="19" fillId="0" borderId="4" xfId="2" applyBorder="1"/>
    <xf numFmtId="0" fontId="19" fillId="0" borderId="0" xfId="2" applyBorder="1"/>
    <xf numFmtId="0" fontId="19" fillId="0" borderId="0" xfId="2" applyBorder="1" applyAlignment="1">
      <alignment horizontal="center"/>
    </xf>
    <xf numFmtId="0" fontId="19" fillId="0" borderId="5" xfId="2" applyBorder="1"/>
    <xf numFmtId="0" fontId="20" fillId="0" borderId="14" xfId="2" applyFont="1" applyBorder="1" applyAlignment="1">
      <alignment horizontal="right" vertical="center" indent="1"/>
    </xf>
    <xf numFmtId="164" fontId="20" fillId="3" borderId="9" xfId="2" applyNumberFormat="1" applyFont="1" applyFill="1" applyBorder="1" applyAlignment="1">
      <alignment horizontal="center" vertical="center"/>
    </xf>
    <xf numFmtId="0" fontId="19" fillId="0" borderId="15" xfId="2" applyFont="1" applyBorder="1" applyAlignment="1">
      <alignment vertical="center"/>
    </xf>
    <xf numFmtId="0" fontId="19" fillId="0" borderId="4" xfId="2" applyBorder="1" applyAlignment="1">
      <alignment vertical="center"/>
    </xf>
    <xf numFmtId="0" fontId="19" fillId="0" borderId="0" xfId="2" applyBorder="1" applyAlignment="1">
      <alignment vertical="center"/>
    </xf>
    <xf numFmtId="0" fontId="19" fillId="0" borderId="5" xfId="2" applyBorder="1" applyAlignment="1">
      <alignment vertical="center"/>
    </xf>
    <xf numFmtId="0" fontId="4" fillId="3" borderId="4" xfId="2" applyFont="1" applyFill="1" applyBorder="1" applyAlignment="1">
      <alignment vertical="center"/>
    </xf>
    <xf numFmtId="0" fontId="4" fillId="2" borderId="7" xfId="2" applyFont="1" applyFill="1" applyBorder="1" applyAlignment="1">
      <alignment vertical="center"/>
    </xf>
    <xf numFmtId="0" fontId="4" fillId="2" borderId="16" xfId="2" applyFont="1" applyFill="1" applyBorder="1" applyAlignment="1">
      <alignment vertical="center"/>
    </xf>
    <xf numFmtId="0" fontId="30" fillId="5" borderId="18" xfId="2" applyFont="1" applyFill="1" applyBorder="1" applyAlignment="1">
      <alignment horizontal="center" vertical="center" wrapText="1"/>
    </xf>
    <xf numFmtId="0" fontId="31" fillId="6" borderId="18" xfId="2" applyFont="1" applyFill="1" applyBorder="1" applyAlignment="1">
      <alignment horizontal="center" vertical="center" wrapText="1"/>
    </xf>
    <xf numFmtId="0" fontId="31" fillId="6" borderId="19" xfId="2" applyFont="1" applyFill="1" applyBorder="1" applyAlignment="1">
      <alignment horizontal="center" vertical="center" wrapText="1"/>
    </xf>
    <xf numFmtId="0" fontId="32" fillId="2" borderId="20" xfId="2" applyFont="1" applyFill="1" applyBorder="1" applyAlignment="1">
      <alignment vertical="center"/>
    </xf>
    <xf numFmtId="0" fontId="32" fillId="2" borderId="21" xfId="2" applyFont="1" applyFill="1" applyBorder="1" applyAlignment="1">
      <alignment vertical="center"/>
    </xf>
    <xf numFmtId="0" fontId="32" fillId="2" borderId="22" xfId="2" applyFont="1" applyFill="1" applyBorder="1" applyAlignment="1">
      <alignment vertical="center"/>
    </xf>
    <xf numFmtId="0" fontId="20" fillId="3" borderId="4" xfId="2" applyFont="1" applyFill="1" applyBorder="1" applyAlignment="1">
      <alignment vertical="center" wrapText="1"/>
    </xf>
    <xf numFmtId="0" fontId="19" fillId="7" borderId="7" xfId="2" applyFont="1" applyFill="1" applyBorder="1" applyAlignment="1">
      <alignment vertical="center"/>
    </xf>
    <xf numFmtId="14" fontId="26" fillId="0" borderId="23" xfId="2" applyNumberFormat="1" applyFont="1" applyFill="1" applyBorder="1" applyAlignment="1">
      <alignment horizontal="center" vertical="center"/>
    </xf>
    <xf numFmtId="165" fontId="33" fillId="8" borderId="24" xfId="2" applyNumberFormat="1" applyFont="1" applyFill="1" applyBorder="1" applyAlignment="1">
      <alignment horizontal="center" vertical="center"/>
    </xf>
    <xf numFmtId="0" fontId="33" fillId="8" borderId="24" xfId="2" applyNumberFormat="1" applyFont="1" applyFill="1" applyBorder="1" applyAlignment="1">
      <alignment horizontal="center" vertical="center"/>
    </xf>
    <xf numFmtId="0" fontId="33" fillId="8" borderId="25" xfId="2" applyNumberFormat="1" applyFont="1" applyFill="1" applyBorder="1" applyAlignment="1">
      <alignment horizontal="center" vertical="center"/>
    </xf>
    <xf numFmtId="9" fontId="0" fillId="3" borderId="27" xfId="3" applyNumberFormat="1" applyFont="1" applyFill="1" applyBorder="1" applyAlignment="1">
      <alignment horizontal="center" vertical="center"/>
    </xf>
    <xf numFmtId="9" fontId="0" fillId="3" borderId="28" xfId="3" applyNumberFormat="1" applyFont="1" applyFill="1" applyBorder="1" applyAlignment="1">
      <alignment horizontal="center" vertical="center"/>
    </xf>
    <xf numFmtId="9" fontId="0" fillId="3" borderId="29" xfId="3" applyNumberFormat="1" applyFont="1" applyFill="1" applyBorder="1" applyAlignment="1">
      <alignment horizontal="center" vertical="center"/>
    </xf>
    <xf numFmtId="9" fontId="0" fillId="3" borderId="30" xfId="3" applyNumberFormat="1" applyFont="1" applyFill="1" applyBorder="1" applyAlignment="1">
      <alignment horizontal="center" vertical="center"/>
    </xf>
    <xf numFmtId="14" fontId="19" fillId="0" borderId="0" xfId="2" applyNumberFormat="1" applyBorder="1" applyAlignment="1">
      <alignment vertical="center"/>
    </xf>
    <xf numFmtId="0" fontId="19" fillId="7" borderId="9" xfId="2" applyFont="1" applyFill="1" applyBorder="1" applyAlignment="1">
      <alignment vertical="center"/>
    </xf>
    <xf numFmtId="0" fontId="19" fillId="0" borderId="11" xfId="2" applyFont="1" applyFill="1" applyBorder="1" applyAlignment="1">
      <alignment vertical="center"/>
    </xf>
    <xf numFmtId="165" fontId="19" fillId="0" borderId="31" xfId="2" applyNumberFormat="1" applyFont="1" applyFill="1" applyBorder="1" applyAlignment="1">
      <alignment horizontal="center" vertical="center"/>
    </xf>
    <xf numFmtId="9" fontId="0" fillId="3" borderId="32" xfId="3" applyNumberFormat="1" applyFont="1" applyFill="1" applyBorder="1" applyAlignment="1">
      <alignment horizontal="center" vertical="center"/>
    </xf>
    <xf numFmtId="9" fontId="0" fillId="3" borderId="33" xfId="3" applyNumberFormat="1" applyFont="1" applyFill="1" applyBorder="1" applyAlignment="1">
      <alignment horizontal="center" vertical="center"/>
    </xf>
    <xf numFmtId="0" fontId="20" fillId="3" borderId="11" xfId="2" applyFont="1" applyFill="1" applyBorder="1" applyAlignment="1">
      <alignment vertical="center" wrapText="1"/>
    </xf>
    <xf numFmtId="0" fontId="19" fillId="7" borderId="34" xfId="2" applyFont="1" applyFill="1" applyBorder="1" applyAlignment="1">
      <alignment vertical="center"/>
    </xf>
    <xf numFmtId="14" fontId="19" fillId="7" borderId="34" xfId="2" applyNumberFormat="1" applyFont="1" applyFill="1" applyBorder="1" applyAlignment="1">
      <alignment vertical="center"/>
    </xf>
    <xf numFmtId="14" fontId="26" fillId="0" borderId="35" xfId="2" applyNumberFormat="1" applyFont="1" applyFill="1" applyBorder="1" applyAlignment="1">
      <alignment horizontal="center" vertical="center"/>
    </xf>
    <xf numFmtId="165" fontId="33" fillId="8" borderId="36" xfId="2" applyNumberFormat="1" applyFont="1" applyFill="1" applyBorder="1" applyAlignment="1">
      <alignment horizontal="center" vertical="center"/>
    </xf>
    <xf numFmtId="0" fontId="33" fillId="8" borderId="36" xfId="2" applyNumberFormat="1" applyFont="1" applyFill="1" applyBorder="1" applyAlignment="1">
      <alignment horizontal="center" vertical="center"/>
    </xf>
    <xf numFmtId="0" fontId="33" fillId="8" borderId="37" xfId="2" applyNumberFormat="1" applyFont="1" applyFill="1" applyBorder="1" applyAlignment="1">
      <alignment horizontal="center" vertical="center"/>
    </xf>
    <xf numFmtId="0" fontId="19" fillId="0" borderId="12" xfId="2" applyBorder="1"/>
    <xf numFmtId="0" fontId="19" fillId="0" borderId="13" xfId="2" applyBorder="1"/>
    <xf numFmtId="0" fontId="19" fillId="3" borderId="0" xfId="2" applyFill="1" applyBorder="1"/>
    <xf numFmtId="0" fontId="19" fillId="0" borderId="0" xfId="2"/>
    <xf numFmtId="0" fontId="19" fillId="0" borderId="0" xfId="2" applyAlignment="1">
      <alignment vertical="center"/>
    </xf>
    <xf numFmtId="0" fontId="19" fillId="3" borderId="0" xfId="2" applyFont="1" applyFill="1" applyBorder="1" applyAlignment="1">
      <alignment vertical="center"/>
    </xf>
    <xf numFmtId="0" fontId="19" fillId="3" borderId="0" xfId="2" applyFill="1" applyAlignment="1">
      <alignment horizontal="center"/>
    </xf>
    <xf numFmtId="0" fontId="19" fillId="3" borderId="0" xfId="2" applyFill="1"/>
    <xf numFmtId="0" fontId="19" fillId="0" borderId="0" xfId="2" applyAlignment="1">
      <alignment horizontal="center"/>
    </xf>
    <xf numFmtId="165" fontId="0" fillId="0" borderId="0" xfId="0" applyNumberFormat="1"/>
    <xf numFmtId="2" fontId="0" fillId="0" borderId="0" xfId="0" applyNumberFormat="1"/>
    <xf numFmtId="1" fontId="0" fillId="0" borderId="0" xfId="0" applyNumberFormat="1"/>
    <xf numFmtId="0" fontId="0" fillId="3" borderId="1" xfId="0" applyFill="1" applyBorder="1"/>
    <xf numFmtId="0" fontId="0" fillId="3" borderId="2" xfId="0" applyFill="1" applyBorder="1"/>
    <xf numFmtId="0" fontId="0" fillId="3" borderId="3" xfId="0" applyFill="1" applyBorder="1"/>
    <xf numFmtId="0" fontId="0" fillId="3" borderId="38" xfId="0" applyFill="1" applyBorder="1"/>
    <xf numFmtId="0" fontId="0" fillId="3" borderId="39" xfId="0" applyFill="1" applyBorder="1"/>
    <xf numFmtId="0" fontId="0" fillId="3" borderId="40" xfId="0" applyFill="1" applyBorder="1"/>
    <xf numFmtId="0" fontId="0" fillId="3" borderId="41" xfId="0" applyFill="1" applyBorder="1"/>
    <xf numFmtId="0" fontId="0" fillId="3" borderId="42" xfId="0" applyFill="1" applyBorder="1"/>
    <xf numFmtId="0" fontId="0" fillId="3" borderId="43" xfId="0" applyFill="1" applyBorder="1"/>
    <xf numFmtId="0" fontId="0" fillId="3" borderId="44" xfId="0" applyFill="1" applyBorder="1"/>
    <xf numFmtId="0" fontId="0" fillId="3" borderId="45" xfId="0" applyFill="1" applyBorder="1"/>
    <xf numFmtId="0" fontId="0" fillId="3" borderId="0" xfId="0" applyFill="1" applyBorder="1" applyAlignment="1">
      <alignment horizontal="center"/>
    </xf>
    <xf numFmtId="0" fontId="0" fillId="3" borderId="0" xfId="0" applyFill="1" applyBorder="1" applyAlignment="1">
      <alignment vertical="center"/>
    </xf>
    <xf numFmtId="164" fontId="20" fillId="3" borderId="0" xfId="0" applyNumberFormat="1" applyFont="1" applyFill="1" applyBorder="1" applyAlignment="1">
      <alignment horizontal="center" vertical="center"/>
    </xf>
    <xf numFmtId="0" fontId="0" fillId="3" borderId="5" xfId="0" applyFill="1" applyBorder="1" applyAlignment="1">
      <alignment vertical="center"/>
    </xf>
    <xf numFmtId="0" fontId="4" fillId="3" borderId="0" xfId="0" applyFont="1" applyFill="1" applyBorder="1" applyAlignment="1">
      <alignment vertical="center"/>
    </xf>
    <xf numFmtId="0" fontId="4" fillId="3" borderId="5" xfId="0" applyFont="1" applyFill="1" applyBorder="1" applyAlignment="1">
      <alignment vertical="center"/>
    </xf>
    <xf numFmtId="0" fontId="20" fillId="3" borderId="0" xfId="0" applyFont="1" applyFill="1" applyBorder="1" applyAlignment="1">
      <alignment vertical="center" wrapText="1"/>
    </xf>
    <xf numFmtId="0" fontId="23" fillId="3" borderId="0" xfId="0" applyFont="1" applyFill="1" applyBorder="1" applyAlignment="1">
      <alignment vertical="center"/>
    </xf>
    <xf numFmtId="14" fontId="0" fillId="3" borderId="0" xfId="0" applyNumberFormat="1" applyFont="1" applyFill="1" applyBorder="1" applyAlignment="1">
      <alignment vertical="center"/>
    </xf>
    <xf numFmtId="14" fontId="0" fillId="3" borderId="5" xfId="0" applyNumberFormat="1" applyFont="1" applyFill="1" applyBorder="1" applyAlignment="1">
      <alignment vertical="center"/>
    </xf>
    <xf numFmtId="0" fontId="0" fillId="3" borderId="0" xfId="0" applyFont="1" applyFill="1" applyBorder="1" applyAlignment="1">
      <alignment vertical="center"/>
    </xf>
    <xf numFmtId="14" fontId="0" fillId="3" borderId="0" xfId="0" applyNumberFormat="1" applyFill="1" applyBorder="1" applyAlignment="1">
      <alignment vertical="center"/>
    </xf>
    <xf numFmtId="1" fontId="35" fillId="3" borderId="0" xfId="0" applyNumberFormat="1" applyFont="1" applyFill="1" applyBorder="1" applyAlignment="1">
      <alignment horizontal="right" vertical="center" indent="1"/>
    </xf>
    <xf numFmtId="0" fontId="0" fillId="3" borderId="0" xfId="0" applyFill="1" applyBorder="1" applyAlignment="1">
      <alignment vertical="center" wrapText="1"/>
    </xf>
    <xf numFmtId="0" fontId="36" fillId="0" borderId="0" xfId="0" applyFont="1"/>
    <xf numFmtId="0" fontId="0" fillId="7" borderId="7" xfId="2" applyFont="1" applyFill="1" applyBorder="1" applyAlignment="1">
      <alignment vertical="center"/>
    </xf>
    <xf numFmtId="0" fontId="7" fillId="3" borderId="0" xfId="0" applyFont="1" applyFill="1" applyBorder="1" applyAlignment="1">
      <alignment horizontal="center" vertical="center"/>
    </xf>
    <xf numFmtId="0" fontId="7" fillId="3" borderId="0" xfId="0" applyFont="1" applyFill="1" applyBorder="1" applyAlignment="1">
      <alignment horizontal="center"/>
    </xf>
    <xf numFmtId="0" fontId="2" fillId="0" borderId="7" xfId="0" applyFont="1" applyBorder="1" applyProtection="1">
      <protection locked="0"/>
    </xf>
    <xf numFmtId="0" fontId="7" fillId="4" borderId="9" xfId="0" applyFont="1" applyFill="1" applyBorder="1" applyAlignment="1" applyProtection="1">
      <alignment horizontal="center"/>
      <protection locked="0"/>
    </xf>
    <xf numFmtId="0" fontId="0" fillId="0" borderId="0" xfId="2" applyFont="1" applyBorder="1" applyAlignment="1">
      <alignment vertical="center"/>
    </xf>
    <xf numFmtId="14" fontId="19" fillId="7" borderId="7" xfId="2" applyNumberFormat="1" applyFont="1" applyFill="1" applyBorder="1" applyAlignment="1" applyProtection="1">
      <alignment vertical="center"/>
      <protection locked="0"/>
    </xf>
    <xf numFmtId="0" fontId="19" fillId="7" borderId="26" xfId="2" applyFont="1" applyFill="1" applyBorder="1" applyAlignment="1" applyProtection="1">
      <alignment vertical="center"/>
      <protection locked="0"/>
    </xf>
    <xf numFmtId="14" fontId="19" fillId="7" borderId="26" xfId="2" applyNumberFormat="1" applyFont="1" applyFill="1" applyBorder="1" applyAlignment="1" applyProtection="1">
      <alignment vertical="center"/>
      <protection locked="0"/>
    </xf>
    <xf numFmtId="0" fontId="2" fillId="0" borderId="7" xfId="0" applyFont="1" applyBorder="1" applyAlignment="1" applyProtection="1">
      <protection locked="0"/>
    </xf>
    <xf numFmtId="0" fontId="7" fillId="3" borderId="10" xfId="0" applyFont="1" applyFill="1" applyBorder="1" applyAlignment="1">
      <alignment horizontal="center" vertical="center" wrapText="1"/>
    </xf>
    <xf numFmtId="0" fontId="0" fillId="3" borderId="0" xfId="0" applyFill="1" applyBorder="1" applyProtection="1">
      <protection locked="0"/>
    </xf>
    <xf numFmtId="0" fontId="37" fillId="2" borderId="17" xfId="0" applyFont="1" applyFill="1" applyBorder="1" applyAlignment="1" applyProtection="1">
      <alignment vertical="center"/>
      <protection locked="0"/>
    </xf>
    <xf numFmtId="0" fontId="1" fillId="2" borderId="7" xfId="0" applyFont="1" applyFill="1" applyBorder="1" applyAlignment="1" applyProtection="1">
      <alignment vertical="center"/>
      <protection locked="0"/>
    </xf>
    <xf numFmtId="0" fontId="37" fillId="2" borderId="17" xfId="0" applyFont="1" applyFill="1" applyBorder="1" applyAlignment="1" applyProtection="1">
      <alignment vertical="center"/>
    </xf>
    <xf numFmtId="0" fontId="38" fillId="0" borderId="7" xfId="0" applyFont="1" applyBorder="1" applyAlignment="1" applyProtection="1">
      <alignment vertical="center" wrapText="1"/>
    </xf>
    <xf numFmtId="0" fontId="38" fillId="0" borderId="7" xfId="0" applyFont="1" applyBorder="1" applyAlignment="1" applyProtection="1">
      <alignment horizontal="center" vertical="center" wrapText="1"/>
    </xf>
    <xf numFmtId="0" fontId="14" fillId="3" borderId="0" xfId="0" applyFont="1" applyFill="1" applyBorder="1"/>
    <xf numFmtId="0" fontId="22" fillId="0" borderId="0" xfId="0" applyFont="1" applyBorder="1"/>
    <xf numFmtId="0" fontId="3" fillId="3" borderId="4" xfId="0" applyFont="1" applyFill="1" applyBorder="1"/>
    <xf numFmtId="0" fontId="1" fillId="2" borderId="47" xfId="0" applyFont="1" applyFill="1" applyBorder="1" applyAlignment="1">
      <alignment vertical="center"/>
    </xf>
    <xf numFmtId="0" fontId="2" fillId="0" borderId="16" xfId="0" applyFont="1" applyBorder="1" applyProtection="1">
      <protection locked="0"/>
    </xf>
    <xf numFmtId="0" fontId="0" fillId="2" borderId="11" xfId="0" applyFill="1" applyBorder="1"/>
    <xf numFmtId="0" fontId="0" fillId="2" borderId="12" xfId="0" applyFill="1" applyBorder="1"/>
    <xf numFmtId="0" fontId="1" fillId="2" borderId="7" xfId="0" applyFont="1" applyFill="1" applyBorder="1" applyAlignment="1" applyProtection="1">
      <alignment horizontal="center" vertical="center"/>
      <protection locked="0"/>
    </xf>
    <xf numFmtId="0" fontId="1" fillId="2" borderId="7" xfId="0" applyFont="1" applyFill="1" applyBorder="1" applyAlignment="1" applyProtection="1">
      <alignment vertical="center" wrapText="1"/>
      <protection locked="0"/>
    </xf>
    <xf numFmtId="0" fontId="16" fillId="0" borderId="0" xfId="0" applyFont="1" applyProtection="1">
      <protection locked="0"/>
    </xf>
    <xf numFmtId="0" fontId="40" fillId="3" borderId="0" xfId="0" applyFont="1" applyFill="1" applyBorder="1"/>
    <xf numFmtId="0" fontId="42" fillId="3" borderId="0" xfId="0" applyFont="1" applyFill="1" applyBorder="1"/>
    <xf numFmtId="0" fontId="7" fillId="3" borderId="0" xfId="0" applyFont="1" applyFill="1" applyBorder="1" applyAlignment="1" applyProtection="1">
      <alignment horizontal="center"/>
      <protection locked="0"/>
    </xf>
    <xf numFmtId="0" fontId="41" fillId="3" borderId="0" xfId="0" applyFont="1" applyFill="1" applyBorder="1" applyAlignment="1">
      <alignment horizontal="center" vertical="center"/>
    </xf>
    <xf numFmtId="0" fontId="39" fillId="3" borderId="0" xfId="0" applyFont="1" applyFill="1" applyBorder="1" applyAlignment="1">
      <alignment horizontal="center" vertical="center"/>
    </xf>
    <xf numFmtId="0" fontId="43" fillId="3" borderId="0" xfId="0" applyFont="1" applyFill="1" applyBorder="1"/>
    <xf numFmtId="0" fontId="23" fillId="3" borderId="0" xfId="0" applyFont="1" applyFill="1" applyBorder="1"/>
    <xf numFmtId="0" fontId="2" fillId="0" borderId="14" xfId="0" applyFont="1" applyBorder="1" applyProtection="1">
      <protection locked="0"/>
    </xf>
    <xf numFmtId="14" fontId="2" fillId="0" borderId="14" xfId="0" applyNumberFormat="1" applyFont="1" applyBorder="1" applyProtection="1">
      <protection locked="0"/>
    </xf>
    <xf numFmtId="0" fontId="0" fillId="2" borderId="13" xfId="0" applyFill="1" applyBorder="1"/>
    <xf numFmtId="0" fontId="44" fillId="3" borderId="10" xfId="0" applyFont="1" applyFill="1" applyBorder="1" applyAlignment="1">
      <alignment horizontal="center" vertical="center"/>
    </xf>
    <xf numFmtId="0" fontId="45" fillId="3" borderId="9" xfId="0" applyFont="1" applyFill="1" applyBorder="1" applyAlignment="1">
      <alignment horizontal="center" vertical="center"/>
    </xf>
    <xf numFmtId="0" fontId="45" fillId="3" borderId="9" xfId="0" applyFont="1" applyFill="1" applyBorder="1" applyAlignment="1">
      <alignment horizontal="center" vertical="center" wrapText="1"/>
    </xf>
    <xf numFmtId="0" fontId="18" fillId="0" borderId="7" xfId="0" applyFont="1" applyFill="1" applyBorder="1"/>
    <xf numFmtId="0" fontId="7" fillId="4" borderId="9" xfId="0" applyFont="1" applyFill="1" applyBorder="1" applyAlignment="1" applyProtection="1">
      <alignment horizontal="center" wrapText="1"/>
      <protection locked="0"/>
    </xf>
    <xf numFmtId="0" fontId="0" fillId="0" borderId="7" xfId="0" applyBorder="1" applyAlignment="1">
      <alignment wrapText="1"/>
    </xf>
    <xf numFmtId="0" fontId="0" fillId="0" borderId="7" xfId="0" applyBorder="1" applyAlignment="1">
      <alignment horizontal="left"/>
    </xf>
    <xf numFmtId="0" fontId="0" fillId="0" borderId="7" xfId="0" applyFill="1" applyBorder="1" applyAlignment="1">
      <alignment wrapText="1"/>
    </xf>
    <xf numFmtId="0" fontId="1" fillId="2" borderId="7" xfId="0" applyFont="1" applyFill="1" applyBorder="1" applyAlignment="1">
      <alignment horizontal="center" vertical="center"/>
    </xf>
    <xf numFmtId="0" fontId="1" fillId="2" borderId="7" xfId="0" applyFont="1" applyFill="1" applyBorder="1" applyAlignment="1">
      <alignment horizontal="center" vertical="center" wrapText="1"/>
    </xf>
    <xf numFmtId="0" fontId="49" fillId="2" borderId="17" xfId="0" applyFont="1" applyFill="1" applyBorder="1" applyAlignment="1" applyProtection="1">
      <alignment vertical="center"/>
    </xf>
    <xf numFmtId="0" fontId="0" fillId="0" borderId="0" xfId="0" applyAlignment="1">
      <alignment wrapText="1"/>
    </xf>
    <xf numFmtId="0" fontId="0" fillId="0" borderId="0" xfId="0" applyAlignment="1">
      <alignment vertical="center" wrapText="1"/>
    </xf>
    <xf numFmtId="0" fontId="37" fillId="2" borderId="17" xfId="0" applyFont="1" applyFill="1" applyBorder="1" applyAlignment="1" applyProtection="1">
      <alignment vertical="center" wrapText="1"/>
      <protection locked="0"/>
    </xf>
    <xf numFmtId="0" fontId="38" fillId="0" borderId="7" xfId="0" applyFont="1" applyBorder="1" applyAlignment="1">
      <alignment vertical="center" wrapText="1"/>
    </xf>
    <xf numFmtId="0" fontId="0" fillId="0" borderId="0" xfId="0" applyAlignment="1">
      <alignment vertical="center"/>
    </xf>
    <xf numFmtId="0" fontId="0" fillId="0" borderId="0" xfId="0" applyFill="1"/>
    <xf numFmtId="0" fontId="0" fillId="0" borderId="7" xfId="0" applyBorder="1" applyAlignment="1">
      <alignment vertical="center" wrapText="1"/>
    </xf>
    <xf numFmtId="0" fontId="2" fillId="0" borderId="0" xfId="0" applyFont="1" applyBorder="1" applyProtection="1">
      <protection locked="0"/>
    </xf>
    <xf numFmtId="0" fontId="2" fillId="0" borderId="0" xfId="0" applyFont="1" applyBorder="1" applyAlignment="1" applyProtection="1">
      <protection locked="0"/>
    </xf>
    <xf numFmtId="0" fontId="7" fillId="3" borderId="0" xfId="0" applyFont="1" applyFill="1" applyBorder="1" applyAlignment="1">
      <alignment horizontal="center" vertical="center" wrapText="1"/>
    </xf>
    <xf numFmtId="0" fontId="0" fillId="3" borderId="53" xfId="0" applyFill="1" applyBorder="1"/>
    <xf numFmtId="0" fontId="2" fillId="0" borderId="54" xfId="0" applyFont="1" applyBorder="1" applyAlignment="1" applyProtection="1">
      <protection locked="0"/>
    </xf>
    <xf numFmtId="0" fontId="1" fillId="2" borderId="49" xfId="0" applyFont="1" applyFill="1" applyBorder="1" applyAlignment="1">
      <alignment vertical="center"/>
    </xf>
    <xf numFmtId="0" fontId="1" fillId="2" borderId="50"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2" fillId="0" borderId="57" xfId="0" applyFont="1" applyBorder="1" applyProtection="1">
      <protection locked="0"/>
    </xf>
    <xf numFmtId="0" fontId="22" fillId="0" borderId="58" xfId="0" applyFont="1" applyBorder="1"/>
    <xf numFmtId="0" fontId="2" fillId="0" borderId="59" xfId="0" applyFont="1" applyBorder="1" applyProtection="1">
      <protection locked="0"/>
    </xf>
    <xf numFmtId="0" fontId="2" fillId="0" borderId="55" xfId="0" applyFont="1" applyBorder="1" applyProtection="1">
      <protection locked="0"/>
    </xf>
    <xf numFmtId="0" fontId="2" fillId="0" borderId="55" xfId="0" applyFont="1" applyBorder="1" applyAlignment="1" applyProtection="1">
      <protection locked="0"/>
    </xf>
    <xf numFmtId="0" fontId="44" fillId="3" borderId="60" xfId="0" applyFont="1" applyFill="1" applyBorder="1" applyAlignment="1">
      <alignment horizontal="center" vertical="center"/>
    </xf>
    <xf numFmtId="0" fontId="27" fillId="0" borderId="0" xfId="0" applyFont="1" applyFill="1" applyBorder="1"/>
    <xf numFmtId="0" fontId="0" fillId="0" borderId="14" xfId="0" applyBorder="1"/>
    <xf numFmtId="0" fontId="0" fillId="0" borderId="6" xfId="0" applyBorder="1"/>
    <xf numFmtId="0" fontId="0" fillId="0" borderId="4" xfId="0" applyBorder="1"/>
    <xf numFmtId="0" fontId="0" fillId="0" borderId="7" xfId="0" applyNumberFormat="1" applyBorder="1"/>
    <xf numFmtId="0" fontId="0" fillId="0" borderId="47" xfId="0" applyBorder="1"/>
    <xf numFmtId="0" fontId="0" fillId="0" borderId="16" xfId="0" applyBorder="1"/>
    <xf numFmtId="0" fontId="0" fillId="0" borderId="51" xfId="0" applyBorder="1"/>
    <xf numFmtId="0" fontId="0" fillId="0" borderId="6" xfId="0" applyNumberFormat="1" applyBorder="1"/>
    <xf numFmtId="0" fontId="0" fillId="0" borderId="63" xfId="0" applyNumberFormat="1" applyBorder="1"/>
    <xf numFmtId="0" fontId="0" fillId="0" borderId="64" xfId="0" applyNumberFormat="1" applyBorder="1"/>
    <xf numFmtId="0" fontId="0" fillId="0" borderId="49" xfId="0" applyNumberFormat="1" applyBorder="1"/>
    <xf numFmtId="9" fontId="0" fillId="0" borderId="14" xfId="0" applyNumberFormat="1" applyBorder="1"/>
    <xf numFmtId="0" fontId="0" fillId="0" borderId="47" xfId="0" applyNumberFormat="1" applyBorder="1"/>
    <xf numFmtId="0" fontId="0" fillId="0" borderId="16" xfId="0" applyNumberFormat="1" applyBorder="1"/>
    <xf numFmtId="0" fontId="0" fillId="0" borderId="51" xfId="0" applyNumberFormat="1" applyBorder="1"/>
    <xf numFmtId="0" fontId="0" fillId="0" borderId="49" xfId="0" applyBorder="1"/>
    <xf numFmtId="0" fontId="0" fillId="0" borderId="14" xfId="0" applyNumberFormat="1" applyBorder="1"/>
    <xf numFmtId="0" fontId="0" fillId="0" borderId="68" xfId="0" applyNumberFormat="1" applyBorder="1"/>
    <xf numFmtId="0" fontId="0" fillId="0" borderId="52" xfId="0" applyNumberFormat="1" applyBorder="1"/>
    <xf numFmtId="0" fontId="0" fillId="0" borderId="16" xfId="4" applyNumberFormat="1" applyFont="1" applyBorder="1"/>
    <xf numFmtId="0" fontId="0" fillId="0" borderId="46" xfId="0" applyNumberFormat="1" applyBorder="1"/>
    <xf numFmtId="10" fontId="0" fillId="0" borderId="16" xfId="0" applyNumberFormat="1" applyBorder="1"/>
    <xf numFmtId="9" fontId="0" fillId="0" borderId="16" xfId="0" applyNumberFormat="1" applyBorder="1"/>
    <xf numFmtId="9" fontId="0" fillId="0" borderId="68" xfId="0" applyNumberFormat="1" applyBorder="1"/>
    <xf numFmtId="10" fontId="0" fillId="0" borderId="51" xfId="0" applyNumberFormat="1" applyBorder="1"/>
    <xf numFmtId="0" fontId="0" fillId="0" borderId="7" xfId="0" applyBorder="1" applyAlignment="1">
      <alignment horizontal="left" vertical="center" wrapText="1"/>
    </xf>
    <xf numFmtId="0" fontId="17" fillId="0" borderId="7" xfId="0" applyFont="1" applyBorder="1"/>
    <xf numFmtId="0" fontId="20" fillId="3" borderId="9" xfId="0" applyFont="1" applyFill="1" applyBorder="1" applyAlignment="1">
      <alignment horizontal="center" vertical="center"/>
    </xf>
    <xf numFmtId="0" fontId="0" fillId="4" borderId="9" xfId="0" applyFill="1" applyBorder="1"/>
    <xf numFmtId="0" fontId="18" fillId="0" borderId="69" xfId="0" applyFont="1" applyFill="1" applyBorder="1" applyAlignment="1">
      <alignment horizontal="left" vertical="top"/>
    </xf>
    <xf numFmtId="0" fontId="18" fillId="0" borderId="70" xfId="0" applyFont="1" applyFill="1" applyBorder="1" applyAlignment="1">
      <alignment horizontal="left" vertical="top"/>
    </xf>
    <xf numFmtId="0" fontId="38" fillId="0" borderId="7" xfId="0" applyFont="1" applyBorder="1" applyAlignment="1" applyProtection="1">
      <alignment horizontal="left" vertical="center" wrapText="1"/>
    </xf>
    <xf numFmtId="0" fontId="0" fillId="0" borderId="0" xfId="0" applyAlignment="1">
      <alignment horizontal="center" vertical="center" wrapText="1"/>
    </xf>
    <xf numFmtId="0" fontId="54" fillId="0" borderId="0" xfId="0" applyFont="1" applyAlignment="1">
      <alignment vertical="center" wrapText="1"/>
    </xf>
    <xf numFmtId="0" fontId="46" fillId="0" borderId="0" xfId="0" applyFont="1" applyAlignment="1">
      <alignment vertical="center"/>
    </xf>
    <xf numFmtId="0" fontId="2" fillId="9" borderId="7" xfId="0" applyFont="1" applyFill="1" applyBorder="1" applyProtection="1">
      <protection locked="0"/>
    </xf>
    <xf numFmtId="0" fontId="48" fillId="0" borderId="7" xfId="0" applyFont="1" applyFill="1" applyBorder="1" applyAlignment="1">
      <alignment horizontal="left" vertical="top" wrapText="1"/>
    </xf>
    <xf numFmtId="0" fontId="55" fillId="0" borderId="7" xfId="0" applyFont="1" applyFill="1" applyBorder="1" applyAlignment="1">
      <alignment vertical="top" wrapText="1"/>
    </xf>
    <xf numFmtId="0" fontId="54" fillId="2" borderId="51" xfId="0" applyFont="1" applyFill="1" applyBorder="1" applyAlignment="1">
      <alignment horizontal="center" vertical="center" wrapText="1"/>
    </xf>
    <xf numFmtId="0" fontId="54" fillId="2" borderId="17" xfId="0" applyFont="1" applyFill="1" applyBorder="1" applyAlignment="1">
      <alignment horizontal="center" vertical="center" wrapText="1"/>
    </xf>
    <xf numFmtId="0" fontId="54" fillId="2" borderId="75" xfId="0" applyFont="1" applyFill="1" applyBorder="1" applyAlignment="1">
      <alignment horizontal="center" vertical="center" wrapText="1"/>
    </xf>
    <xf numFmtId="0" fontId="54" fillId="2" borderId="74" xfId="0" applyFont="1" applyFill="1" applyBorder="1" applyAlignment="1">
      <alignment horizontal="center" vertical="center" wrapText="1"/>
    </xf>
    <xf numFmtId="0" fontId="54" fillId="2" borderId="73" xfId="0" applyFont="1" applyFill="1" applyBorder="1" applyAlignment="1">
      <alignment horizontal="center" vertical="center" wrapText="1"/>
    </xf>
    <xf numFmtId="0" fontId="54" fillId="2" borderId="52" xfId="0" applyFont="1" applyFill="1" applyBorder="1" applyAlignment="1">
      <alignment horizontal="center" vertical="center" wrapText="1"/>
    </xf>
    <xf numFmtId="0" fontId="46" fillId="0" borderId="0" xfId="0" applyFont="1" applyAlignment="1">
      <alignment horizontal="center" vertical="center"/>
    </xf>
    <xf numFmtId="0" fontId="0" fillId="0" borderId="75" xfId="0" applyBorder="1" applyAlignment="1">
      <alignment horizontal="center" vertical="center" wrapText="1"/>
    </xf>
    <xf numFmtId="0" fontId="0" fillId="0" borderId="74" xfId="0" applyBorder="1" applyAlignment="1">
      <alignment horizontal="center" vertical="center"/>
    </xf>
    <xf numFmtId="0" fontId="0" fillId="0" borderId="73" xfId="0" applyBorder="1" applyAlignment="1">
      <alignment horizontal="center" vertical="center"/>
    </xf>
    <xf numFmtId="0" fontId="0" fillId="0" borderId="70" xfId="0" applyBorder="1" applyAlignment="1">
      <alignment horizontal="center" vertical="center"/>
    </xf>
    <xf numFmtId="0" fontId="0" fillId="0" borderId="0" xfId="0" applyAlignment="1">
      <alignment horizontal="center" vertical="center"/>
    </xf>
    <xf numFmtId="0" fontId="0" fillId="0" borderId="71" xfId="0" applyBorder="1" applyAlignment="1">
      <alignment horizontal="center" vertical="center"/>
    </xf>
    <xf numFmtId="0" fontId="0" fillId="0" borderId="51" xfId="0" applyBorder="1" applyAlignment="1">
      <alignment horizontal="center" vertical="center"/>
    </xf>
    <xf numFmtId="0" fontId="0" fillId="0" borderId="17" xfId="0" applyBorder="1" applyAlignment="1">
      <alignment horizontal="center" vertical="center"/>
    </xf>
    <xf numFmtId="0" fontId="0" fillId="0" borderId="52" xfId="0" applyBorder="1" applyAlignment="1">
      <alignment horizontal="center" vertical="center"/>
    </xf>
    <xf numFmtId="0" fontId="46" fillId="2" borderId="72" xfId="0" applyFont="1" applyFill="1" applyBorder="1" applyAlignment="1">
      <alignment horizontal="center" vertical="center" wrapText="1"/>
    </xf>
    <xf numFmtId="0" fontId="46" fillId="2" borderId="69" xfId="0" applyFont="1" applyFill="1" applyBorder="1" applyAlignment="1">
      <alignment horizontal="center" vertical="center" wrapText="1"/>
    </xf>
    <xf numFmtId="0" fontId="46" fillId="2" borderId="16" xfId="0" applyFont="1" applyFill="1" applyBorder="1" applyAlignment="1">
      <alignment horizontal="center" vertical="center" wrapText="1"/>
    </xf>
    <xf numFmtId="0" fontId="46" fillId="2" borderId="72" xfId="0" applyFont="1" applyFill="1" applyBorder="1" applyAlignment="1">
      <alignment horizontal="center" vertical="center"/>
    </xf>
    <xf numFmtId="0" fontId="46" fillId="2" borderId="69" xfId="0" applyFont="1" applyFill="1" applyBorder="1" applyAlignment="1">
      <alignment horizontal="center" vertical="center"/>
    </xf>
    <xf numFmtId="0" fontId="46" fillId="2" borderId="16" xfId="0" applyFont="1" applyFill="1" applyBorder="1" applyAlignment="1">
      <alignment horizontal="center" vertical="center"/>
    </xf>
    <xf numFmtId="0" fontId="53" fillId="0" borderId="71" xfId="0" applyFont="1" applyBorder="1" applyAlignment="1">
      <alignment horizontal="center" vertical="center" wrapText="1"/>
    </xf>
    <xf numFmtId="0" fontId="53" fillId="0" borderId="69" xfId="0" applyFont="1" applyBorder="1" applyAlignment="1">
      <alignment horizontal="center" vertical="center" wrapText="1"/>
    </xf>
    <xf numFmtId="0" fontId="0" fillId="0" borderId="74" xfId="0" applyBorder="1" applyAlignment="1">
      <alignment horizontal="center" vertical="center" wrapText="1"/>
    </xf>
    <xf numFmtId="0" fontId="0" fillId="0" borderId="73" xfId="0" applyBorder="1" applyAlignment="1">
      <alignment horizontal="center" vertical="center" wrapText="1"/>
    </xf>
    <xf numFmtId="0" fontId="0" fillId="0" borderId="70" xfId="0" applyBorder="1" applyAlignment="1">
      <alignment horizontal="center" vertical="center" wrapText="1"/>
    </xf>
    <xf numFmtId="0" fontId="0" fillId="0" borderId="0" xfId="0" applyAlignment="1">
      <alignment horizontal="center" vertical="center" wrapText="1"/>
    </xf>
    <xf numFmtId="0" fontId="0" fillId="0" borderId="71" xfId="0" applyBorder="1" applyAlignment="1">
      <alignment horizontal="center" vertical="center" wrapText="1"/>
    </xf>
    <xf numFmtId="0" fontId="0" fillId="0" borderId="51" xfId="0" applyBorder="1" applyAlignment="1">
      <alignment horizontal="center" vertical="center" wrapText="1"/>
    </xf>
    <xf numFmtId="0" fontId="0" fillId="0" borderId="17" xfId="0" applyBorder="1" applyAlignment="1">
      <alignment horizontal="center" vertical="center" wrapText="1"/>
    </xf>
    <xf numFmtId="0" fontId="0" fillId="0" borderId="52" xfId="0" applyBorder="1" applyAlignment="1">
      <alignment horizontal="center" vertical="center" wrapText="1"/>
    </xf>
    <xf numFmtId="0" fontId="1" fillId="2" borderId="14" xfId="0" applyFont="1" applyFill="1" applyBorder="1" applyAlignment="1">
      <alignment horizontal="left" vertical="center"/>
    </xf>
    <xf numFmtId="0" fontId="1" fillId="2" borderId="15" xfId="0" applyFont="1" applyFill="1" applyBorder="1" applyAlignment="1">
      <alignment horizontal="left" vertical="center"/>
    </xf>
    <xf numFmtId="0" fontId="2" fillId="0" borderId="14" xfId="0" applyFont="1" applyBorder="1" applyAlignment="1" applyProtection="1">
      <alignment horizontal="center"/>
      <protection locked="0"/>
    </xf>
    <xf numFmtId="0" fontId="2" fillId="0" borderId="15" xfId="0" applyFont="1" applyBorder="1" applyAlignment="1" applyProtection="1">
      <alignment horizontal="center"/>
      <protection locked="0"/>
    </xf>
    <xf numFmtId="0" fontId="2" fillId="0" borderId="56" xfId="0" applyFont="1" applyBorder="1" applyAlignment="1" applyProtection="1">
      <alignment horizontal="center"/>
      <protection locked="0"/>
    </xf>
    <xf numFmtId="0" fontId="2" fillId="0" borderId="58"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2" fillId="0" borderId="50" xfId="0" applyFont="1" applyBorder="1" applyAlignment="1" applyProtection="1">
      <alignment horizontal="center"/>
      <protection locked="0"/>
    </xf>
    <xf numFmtId="0" fontId="2" fillId="0" borderId="48" xfId="0" applyFont="1" applyBorder="1" applyAlignment="1" applyProtection="1">
      <alignment horizontal="center"/>
      <protection locked="0"/>
    </xf>
    <xf numFmtId="0" fontId="23" fillId="0" borderId="14" xfId="0" applyFont="1" applyBorder="1" applyAlignment="1" applyProtection="1">
      <alignment horizontal="center"/>
      <protection locked="0"/>
    </xf>
    <xf numFmtId="0" fontId="23" fillId="0" borderId="15" xfId="0" applyFont="1" applyBorder="1" applyAlignment="1" applyProtection="1">
      <alignment horizontal="center"/>
      <protection locked="0"/>
    </xf>
    <xf numFmtId="0" fontId="1" fillId="2" borderId="48" xfId="0" applyFont="1" applyFill="1" applyBorder="1" applyAlignment="1">
      <alignment horizontal="left" vertical="center"/>
    </xf>
    <xf numFmtId="0" fontId="28" fillId="2" borderId="1" xfId="2" applyFont="1" applyFill="1" applyBorder="1" applyAlignment="1">
      <alignment horizontal="center" vertical="center"/>
    </xf>
    <xf numFmtId="0" fontId="28" fillId="2" borderId="2" xfId="2" applyFont="1" applyFill="1" applyBorder="1" applyAlignment="1">
      <alignment horizontal="center" vertical="center"/>
    </xf>
    <xf numFmtId="0" fontId="28" fillId="2" borderId="3" xfId="2" applyFont="1" applyFill="1" applyBorder="1" applyAlignment="1">
      <alignment horizontal="center" vertical="center"/>
    </xf>
    <xf numFmtId="0" fontId="28" fillId="2" borderId="11" xfId="2" applyFont="1" applyFill="1" applyBorder="1" applyAlignment="1">
      <alignment horizontal="center" vertical="center"/>
    </xf>
    <xf numFmtId="0" fontId="28" fillId="2" borderId="12" xfId="2" applyFont="1" applyFill="1" applyBorder="1" applyAlignment="1">
      <alignment horizontal="center" vertical="center"/>
    </xf>
    <xf numFmtId="0" fontId="28" fillId="2" borderId="13" xfId="2" applyFont="1" applyFill="1" applyBorder="1" applyAlignment="1">
      <alignment horizontal="center" vertical="center"/>
    </xf>
    <xf numFmtId="0" fontId="16" fillId="0" borderId="20" xfId="2" applyFont="1" applyBorder="1" applyAlignment="1">
      <alignment horizontal="center" vertical="center"/>
    </xf>
    <xf numFmtId="0" fontId="16" fillId="0" borderId="21" xfId="2" applyFont="1" applyBorder="1" applyAlignment="1">
      <alignment horizontal="center" vertical="center"/>
    </xf>
    <xf numFmtId="0" fontId="16" fillId="0" borderId="22" xfId="2" applyFont="1" applyBorder="1" applyAlignment="1">
      <alignment horizontal="center" vertical="center"/>
    </xf>
    <xf numFmtId="1" fontId="34" fillId="0" borderId="1" xfId="2" applyNumberFormat="1" applyFont="1" applyBorder="1" applyAlignment="1">
      <alignment horizontal="center" vertical="center"/>
    </xf>
    <xf numFmtId="1" fontId="34" fillId="0" borderId="2" xfId="2" applyNumberFormat="1" applyFont="1" applyBorder="1" applyAlignment="1">
      <alignment horizontal="center" vertical="center"/>
    </xf>
    <xf numFmtId="1" fontId="34" fillId="0" borderId="3" xfId="2" applyNumberFormat="1" applyFont="1" applyBorder="1" applyAlignment="1">
      <alignment horizontal="center" vertical="center"/>
    </xf>
    <xf numFmtId="1" fontId="34" fillId="0" borderId="4" xfId="2" applyNumberFormat="1" applyFont="1" applyBorder="1" applyAlignment="1">
      <alignment horizontal="center" vertical="center"/>
    </xf>
    <xf numFmtId="1" fontId="34" fillId="0" borderId="0" xfId="2" applyNumberFormat="1" applyFont="1" applyBorder="1" applyAlignment="1">
      <alignment horizontal="center" vertical="center"/>
    </xf>
    <xf numFmtId="1" fontId="34" fillId="0" borderId="5" xfId="2" applyNumberFormat="1" applyFont="1" applyBorder="1" applyAlignment="1">
      <alignment horizontal="center" vertical="center"/>
    </xf>
    <xf numFmtId="1" fontId="34" fillId="0" borderId="11" xfId="2" applyNumberFormat="1" applyFont="1" applyBorder="1" applyAlignment="1">
      <alignment horizontal="center" vertical="center"/>
    </xf>
    <xf numFmtId="1" fontId="34" fillId="0" borderId="12" xfId="2" applyNumberFormat="1" applyFont="1" applyBorder="1" applyAlignment="1">
      <alignment horizontal="center" vertical="center"/>
    </xf>
    <xf numFmtId="1" fontId="34" fillId="0" borderId="13" xfId="2" applyNumberFormat="1" applyFont="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0" fillId="3" borderId="20" xfId="0" applyFont="1" applyFill="1" applyBorder="1" applyAlignment="1">
      <alignment horizontal="center" vertical="center"/>
    </xf>
    <xf numFmtId="0" fontId="10" fillId="3" borderId="21" xfId="0" applyFont="1" applyFill="1" applyBorder="1" applyAlignment="1">
      <alignment horizontal="center" vertical="center"/>
    </xf>
    <xf numFmtId="1" fontId="10" fillId="3" borderId="20" xfId="0" applyNumberFormat="1" applyFont="1" applyFill="1" applyBorder="1" applyAlignment="1">
      <alignment horizontal="center" vertical="center"/>
    </xf>
    <xf numFmtId="0" fontId="10" fillId="3" borderId="22" xfId="0" applyFont="1" applyFill="1" applyBorder="1" applyAlignment="1">
      <alignment horizontal="center" vertical="center"/>
    </xf>
    <xf numFmtId="0" fontId="50" fillId="2" borderId="65" xfId="0" applyFont="1" applyFill="1" applyBorder="1" applyAlignment="1">
      <alignment horizontal="center"/>
    </xf>
    <xf numFmtId="0" fontId="50" fillId="2" borderId="66" xfId="0" applyFont="1" applyFill="1" applyBorder="1" applyAlignment="1">
      <alignment horizontal="center"/>
    </xf>
    <xf numFmtId="0" fontId="50" fillId="2" borderId="67" xfId="0" applyFont="1" applyFill="1" applyBorder="1" applyAlignment="1">
      <alignment horizontal="center"/>
    </xf>
    <xf numFmtId="0" fontId="50" fillId="2" borderId="65" xfId="0" applyFont="1" applyFill="1" applyBorder="1" applyAlignment="1">
      <alignment horizontal="center" vertical="center"/>
    </xf>
    <xf numFmtId="0" fontId="50" fillId="2" borderId="66" xfId="0" applyFont="1" applyFill="1" applyBorder="1" applyAlignment="1">
      <alignment horizontal="center" vertical="center"/>
    </xf>
    <xf numFmtId="0" fontId="50" fillId="2" borderId="61" xfId="0" applyFont="1" applyFill="1" applyBorder="1" applyAlignment="1">
      <alignment horizontal="center"/>
    </xf>
    <xf numFmtId="0" fontId="50" fillId="2" borderId="34" xfId="0" applyFont="1" applyFill="1" applyBorder="1" applyAlignment="1">
      <alignment horizontal="center"/>
    </xf>
    <xf numFmtId="0" fontId="50" fillId="2" borderId="62" xfId="0" applyFont="1" applyFill="1" applyBorder="1" applyAlignment="1">
      <alignment horizontal="center"/>
    </xf>
    <xf numFmtId="0" fontId="50" fillId="2" borderId="61" xfId="0" applyFont="1" applyFill="1" applyBorder="1" applyAlignment="1">
      <alignment horizontal="center" vertical="center"/>
    </xf>
    <xf numFmtId="0" fontId="50" fillId="2" borderId="34" xfId="0" applyFont="1" applyFill="1" applyBorder="1" applyAlignment="1">
      <alignment horizontal="center" vertical="center"/>
    </xf>
    <xf numFmtId="0" fontId="50" fillId="2" borderId="62" xfId="0" applyFont="1" applyFill="1" applyBorder="1" applyAlignment="1">
      <alignment horizontal="center" vertical="center"/>
    </xf>
    <xf numFmtId="0" fontId="51" fillId="2" borderId="65" xfId="0" applyFont="1" applyFill="1" applyBorder="1" applyAlignment="1">
      <alignment horizontal="center"/>
    </xf>
    <xf numFmtId="0" fontId="51" fillId="2" borderId="66" xfId="0" applyFont="1" applyFill="1" applyBorder="1" applyAlignment="1">
      <alignment horizontal="center"/>
    </xf>
    <xf numFmtId="0" fontId="51" fillId="2" borderId="67" xfId="0" applyFont="1" applyFill="1" applyBorder="1" applyAlignment="1">
      <alignment horizontal="center"/>
    </xf>
  </cellXfs>
  <cellStyles count="5">
    <cellStyle name="Hyperlink" xfId="1" builtinId="8"/>
    <cellStyle name="Normal" xfId="0" builtinId="0"/>
    <cellStyle name="Normal 2" xfId="2" xr:uid="{00000000-0005-0000-0000-000002000000}"/>
    <cellStyle name="Percent" xfId="4" builtinId="5"/>
    <cellStyle name="Percent 2" xfId="3" xr:uid="{00000000-0005-0000-0000-000004000000}"/>
  </cellStyles>
  <dxfs count="3">
    <dxf>
      <font>
        <color rgb="FF9C0006"/>
      </font>
      <fill>
        <patternFill>
          <bgColor rgb="FFFFC7CE"/>
        </patternFill>
      </fill>
    </dxf>
    <dxf>
      <fill>
        <patternFill>
          <bgColor rgb="FFFFFF00"/>
        </patternFill>
      </fill>
    </dxf>
    <dxf>
      <fill>
        <patternFill>
          <bgColor rgb="FF00B050"/>
        </patternFill>
      </fill>
    </dxf>
  </dxfs>
  <tableStyles count="0" defaultTableStyle="TableStyleMedium2" defaultPivotStyle="PivotStyleLight16"/>
  <colors>
    <mruColors>
      <color rgb="FF33CCCC"/>
      <color rgb="FF31424B"/>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19829887482912"/>
          <c:y val="7.4336378728889083E-2"/>
          <c:w val="0.75415747986728798"/>
          <c:h val="0.92045292026357972"/>
        </c:manualLayout>
      </c:layout>
      <c:barChart>
        <c:barDir val="bar"/>
        <c:grouping val="stacked"/>
        <c:varyColors val="0"/>
        <c:ser>
          <c:idx val="1"/>
          <c:order val="0"/>
          <c:tx>
            <c:strRef>
              <c:f>ProjectTimeline!$F$32</c:f>
              <c:strCache>
                <c:ptCount val="1"/>
                <c:pt idx="0">
                  <c:v>Start</c:v>
                </c:pt>
              </c:strCache>
            </c:strRef>
          </c:tx>
          <c:spPr>
            <a:no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ProjectTimeline!$F$33:$F$41</c:f>
              <c:numCache>
                <c:formatCode>m/d/yy;@</c:formatCode>
                <c:ptCount val="9"/>
                <c:pt idx="0">
                  <c:v>0</c:v>
                </c:pt>
                <c:pt idx="1">
                  <c:v>0</c:v>
                </c:pt>
                <c:pt idx="2">
                  <c:v>0</c:v>
                </c:pt>
                <c:pt idx="3">
                  <c:v>0</c:v>
                </c:pt>
                <c:pt idx="4">
                  <c:v>0</c:v>
                </c:pt>
                <c:pt idx="5">
                  <c:v>0</c:v>
                </c:pt>
                <c:pt idx="6">
                  <c:v>0</c:v>
                </c:pt>
                <c:pt idx="7">
                  <c:v>30</c:v>
                </c:pt>
                <c:pt idx="8">
                  <c:v>0</c:v>
                </c:pt>
              </c:numCache>
            </c:numRef>
          </c:val>
          <c:extLst>
            <c:ext xmlns:c16="http://schemas.microsoft.com/office/drawing/2014/chart" uri="{C3380CC4-5D6E-409C-BE32-E72D297353CC}">
              <c16:uniqueId val="{00000000-AD19-4F5E-8FD4-A6192637FDD0}"/>
            </c:ext>
          </c:extLst>
        </c:ser>
        <c:ser>
          <c:idx val="3"/>
          <c:order val="1"/>
          <c:tx>
            <c:strRef>
              <c:f>ProjectTimeline!$G$32</c:f>
              <c:strCache>
                <c:ptCount val="1"/>
                <c:pt idx="0">
                  <c:v>Blue</c:v>
                </c:pt>
              </c:strCache>
            </c:strRef>
          </c:tx>
          <c:spPr>
            <a:solidFill>
              <a:schemeClr val="accent1"/>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ProjectTimeline!$G$33:$G$41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D19-4F5E-8FD4-A6192637FDD0}"/>
            </c:ext>
          </c:extLst>
        </c:ser>
        <c:ser>
          <c:idx val="2"/>
          <c:order val="2"/>
          <c:tx>
            <c:strRef>
              <c:f>ProjectTimeline!$H$32</c:f>
              <c:strCache>
                <c:ptCount val="1"/>
                <c:pt idx="0">
                  <c:v>Red</c:v>
                </c:pt>
              </c:strCache>
            </c:strRef>
          </c:tx>
          <c:spPr>
            <a:solidFill>
              <a:schemeClr val="accent2"/>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ProjectTimeline!$H$33:$H$41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AD19-4F5E-8FD4-A6192637FDD0}"/>
            </c:ext>
          </c:extLst>
        </c:ser>
        <c:ser>
          <c:idx val="4"/>
          <c:order val="3"/>
          <c:tx>
            <c:strRef>
              <c:f>ProjectTimeline!$I$32</c:f>
              <c:strCache>
                <c:ptCount val="1"/>
                <c:pt idx="0">
                  <c:v>Green</c:v>
                </c:pt>
              </c:strCache>
            </c:strRef>
          </c:tx>
          <c:spPr>
            <a:solidFill>
              <a:schemeClr val="accent3"/>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ProjectTimeline!$I$33:$I$41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AD19-4F5E-8FD4-A6192637FDD0}"/>
            </c:ext>
          </c:extLst>
        </c:ser>
        <c:ser>
          <c:idx val="5"/>
          <c:order val="4"/>
          <c:tx>
            <c:strRef>
              <c:f>ProjectTimeline!$J$32</c:f>
              <c:strCache>
                <c:ptCount val="1"/>
                <c:pt idx="0">
                  <c:v>Brown</c:v>
                </c:pt>
              </c:strCache>
            </c:strRef>
          </c:tx>
          <c:spPr>
            <a:solidFill>
              <a:schemeClr val="accent4"/>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ProjectTimeline!$J$33:$J$41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AD19-4F5E-8FD4-A6192637FDD0}"/>
            </c:ext>
          </c:extLst>
        </c:ser>
        <c:ser>
          <c:idx val="6"/>
          <c:order val="5"/>
          <c:tx>
            <c:strRef>
              <c:f>ProjectTimeline!$K$32</c:f>
              <c:strCache>
                <c:ptCount val="1"/>
                <c:pt idx="0">
                  <c:v>Orange</c:v>
                </c:pt>
              </c:strCache>
            </c:strRef>
          </c:tx>
          <c:spPr>
            <a:solidFill>
              <a:schemeClr val="accent5"/>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ProjectTimeline!$K$33:$K$41</c:f>
              <c:numCache>
                <c:formatCode>General</c:formatCode>
                <c:ptCount val="9"/>
                <c:pt idx="0">
                  <c:v>1</c:v>
                </c:pt>
                <c:pt idx="1">
                  <c:v>1</c:v>
                </c:pt>
                <c:pt idx="2">
                  <c:v>1</c:v>
                </c:pt>
                <c:pt idx="3">
                  <c:v>1</c:v>
                </c:pt>
                <c:pt idx="4">
                  <c:v>1</c:v>
                </c:pt>
                <c:pt idx="5">
                  <c:v>1</c:v>
                </c:pt>
                <c:pt idx="6">
                  <c:v>31</c:v>
                </c:pt>
                <c:pt idx="7">
                  <c:v>31</c:v>
                </c:pt>
                <c:pt idx="8">
                  <c:v>0</c:v>
                </c:pt>
              </c:numCache>
            </c:numRef>
          </c:val>
          <c:extLst>
            <c:ext xmlns:c16="http://schemas.microsoft.com/office/drawing/2014/chart" uri="{C3380CC4-5D6E-409C-BE32-E72D297353CC}">
              <c16:uniqueId val="{00000005-AD19-4F5E-8FD4-A6192637FDD0}"/>
            </c:ext>
          </c:extLst>
        </c:ser>
        <c:ser>
          <c:idx val="7"/>
          <c:order val="6"/>
          <c:tx>
            <c:strRef>
              <c:f>ProjectTimeline!$L$32</c:f>
              <c:strCache>
                <c:ptCount val="1"/>
                <c:pt idx="0">
                  <c:v>Purple</c:v>
                </c:pt>
              </c:strCache>
            </c:strRef>
          </c:tx>
          <c:spPr>
            <a:solidFill>
              <a:schemeClr val="accent6"/>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ProjectTimeline!$L$33:$L$41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AD19-4F5E-8FD4-A6192637FDD0}"/>
            </c:ext>
          </c:extLst>
        </c:ser>
        <c:dLbls>
          <c:showLegendKey val="0"/>
          <c:showVal val="0"/>
          <c:showCatName val="0"/>
          <c:showSerName val="0"/>
          <c:showPercent val="0"/>
          <c:showBubbleSize val="0"/>
        </c:dLbls>
        <c:gapWidth val="20"/>
        <c:overlap val="100"/>
        <c:axId val="118026752"/>
        <c:axId val="68530112"/>
      </c:barChart>
      <c:scatterChart>
        <c:scatterStyle val="lineMarker"/>
        <c:varyColors val="0"/>
        <c:ser>
          <c:idx val="8"/>
          <c:order val="7"/>
          <c:tx>
            <c:strRef>
              <c:f>ProjectTimeline!$N$33</c:f>
              <c:strCache>
                <c:ptCount val="1"/>
                <c:pt idx="0">
                  <c:v>Crew contracts ready</c:v>
                </c:pt>
              </c:strCache>
            </c:strRef>
          </c:tx>
          <c:spPr>
            <a:ln w="50800" cap="rnd">
              <a:solidFill>
                <a:schemeClr val="bg1">
                  <a:lumMod val="50000"/>
                  <a:alpha val="75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7-AD19-4F5E-8FD4-A6192637FDD0}"/>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(ProjectTimeline!$O$33,ProjectTimeline!$O$33)</c:f>
              <c:numCache>
                <c:formatCode>m/d/yyyy</c:formatCode>
                <c:ptCount val="2"/>
              </c:numCache>
            </c:numRef>
          </c:xVal>
          <c:yVal>
            <c:numRef>
              <c:f>ProjectTimeline!$P$33:$Q$33</c:f>
              <c:numCache>
                <c:formatCode>0%</c:formatCode>
                <c:ptCount val="2"/>
                <c:pt idx="0">
                  <c:v>0.5</c:v>
                </c:pt>
                <c:pt idx="1">
                  <c:v>0.95</c:v>
                </c:pt>
              </c:numCache>
            </c:numRef>
          </c:yVal>
          <c:smooth val="0"/>
          <c:extLst>
            <c:ext xmlns:c16="http://schemas.microsoft.com/office/drawing/2014/chart" uri="{C3380CC4-5D6E-409C-BE32-E72D297353CC}">
              <c16:uniqueId val="{00000008-AD19-4F5E-8FD4-A6192637FDD0}"/>
            </c:ext>
          </c:extLst>
        </c:ser>
        <c:ser>
          <c:idx val="9"/>
          <c:order val="8"/>
          <c:tx>
            <c:strRef>
              <c:f>ProjectTimeline!$N$34</c:f>
              <c:strCache>
                <c:ptCount val="1"/>
                <c:pt idx="0">
                  <c:v>Crew on board</c:v>
                </c:pt>
              </c:strCache>
            </c:strRef>
          </c:tx>
          <c:spPr>
            <a:ln w="50800" cap="rnd">
              <a:solidFill>
                <a:schemeClr val="bg1">
                  <a:lumMod val="50000"/>
                  <a:alpha val="75000"/>
                </a:schemeClr>
              </a:solidFill>
              <a:round/>
            </a:ln>
            <a:effectLst/>
          </c:spPr>
          <c:marker>
            <c:symbol val="none"/>
          </c:marker>
          <c:dPt>
            <c:idx val="1"/>
            <c:bubble3D val="0"/>
            <c:extLst>
              <c:ext xmlns:c16="http://schemas.microsoft.com/office/drawing/2014/chart" uri="{C3380CC4-5D6E-409C-BE32-E72D297353CC}">
                <c16:uniqueId val="{00000009-AD19-4F5E-8FD4-A6192637FDD0}"/>
              </c:ext>
            </c:extLst>
          </c:dPt>
          <c:dLbls>
            <c:dLbl>
              <c:idx val="1"/>
              <c:delete val="1"/>
              <c:extLst>
                <c:ext xmlns:c15="http://schemas.microsoft.com/office/drawing/2012/chart" uri="{CE6537A1-D6FC-4f65-9D91-7224C49458BB}"/>
                <c:ext xmlns:c16="http://schemas.microsoft.com/office/drawing/2014/chart" uri="{C3380CC4-5D6E-409C-BE32-E72D297353CC}">
                  <c16:uniqueId val="{00000009-AD19-4F5E-8FD4-A6192637FDD0}"/>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(ProjectTimeline!$O$34,ProjectTimeline!$O$34)</c:f>
              <c:numCache>
                <c:formatCode>m/d/yyyy</c:formatCode>
                <c:ptCount val="2"/>
              </c:numCache>
            </c:numRef>
          </c:xVal>
          <c:yVal>
            <c:numRef>
              <c:f>ProjectTimeline!$P$34:$Q$34</c:f>
              <c:numCache>
                <c:formatCode>0%</c:formatCode>
                <c:ptCount val="2"/>
                <c:pt idx="0">
                  <c:v>0.25</c:v>
                </c:pt>
                <c:pt idx="1">
                  <c:v>0.95</c:v>
                </c:pt>
              </c:numCache>
            </c:numRef>
          </c:yVal>
          <c:smooth val="0"/>
          <c:extLst>
            <c:ext xmlns:c16="http://schemas.microsoft.com/office/drawing/2014/chart" uri="{C3380CC4-5D6E-409C-BE32-E72D297353CC}">
              <c16:uniqueId val="{0000000A-AD19-4F5E-8FD4-A6192637FDD0}"/>
            </c:ext>
          </c:extLst>
        </c:ser>
        <c:ser>
          <c:idx val="10"/>
          <c:order val="9"/>
          <c:tx>
            <c:strRef>
              <c:f>ProjectTimeline!$N$35</c:f>
              <c:strCache>
                <c:ptCount val="1"/>
                <c:pt idx="0">
                  <c:v>Delivery date</c:v>
                </c:pt>
              </c:strCache>
            </c:strRef>
          </c:tx>
          <c:spPr>
            <a:ln w="50800" cap="rnd">
              <a:solidFill>
                <a:schemeClr val="bg1">
                  <a:lumMod val="50000"/>
                  <a:alpha val="75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B-AD19-4F5E-8FD4-A6192637FDD0}"/>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(ProjectTimeline!$O$35,ProjectTimeline!$O$35)</c:f>
              <c:numCache>
                <c:formatCode>m/d/yyyy</c:formatCode>
                <c:ptCount val="2"/>
                <c:pt idx="0">
                  <c:v>0</c:v>
                </c:pt>
                <c:pt idx="1">
                  <c:v>0</c:v>
                </c:pt>
              </c:numCache>
            </c:numRef>
          </c:xVal>
          <c:yVal>
            <c:numRef>
              <c:f>ProjectTimeline!$P$35:$Q$35</c:f>
              <c:numCache>
                <c:formatCode>0%</c:formatCode>
                <c:ptCount val="2"/>
                <c:pt idx="0">
                  <c:v>0.1</c:v>
                </c:pt>
                <c:pt idx="1">
                  <c:v>0.95</c:v>
                </c:pt>
              </c:numCache>
            </c:numRef>
          </c:yVal>
          <c:smooth val="0"/>
          <c:extLst>
            <c:ext xmlns:c16="http://schemas.microsoft.com/office/drawing/2014/chart" uri="{C3380CC4-5D6E-409C-BE32-E72D297353CC}">
              <c16:uniqueId val="{0000000C-AD19-4F5E-8FD4-A6192637FDD0}"/>
            </c:ext>
          </c:extLst>
        </c:ser>
        <c:ser>
          <c:idx val="11"/>
          <c:order val="10"/>
          <c:tx>
            <c:v>Today</c:v>
          </c:tx>
          <c:spPr>
            <a:ln w="50800" cap="rnd" cmpd="sng">
              <a:solidFill>
                <a:schemeClr val="tx1">
                  <a:alpha val="75000"/>
                </a:schemeClr>
              </a:solidFill>
              <a:prstDash val="dash"/>
              <a:round/>
            </a:ln>
            <a:effectLst/>
          </c:spPr>
          <c:marker>
            <c:symbol val="none"/>
          </c:marker>
          <c:dLbls>
            <c:dLbl>
              <c:idx val="1"/>
              <c:layout>
                <c:manualLayout>
                  <c:x val="-5.729889341075356E-2"/>
                  <c:y val="3.9173334680238002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AD19-4F5E-8FD4-A6192637FDD0}"/>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(ProjectTimeline!$O$39,ProjectTimeline!$O$39)</c:f>
              <c:numCache>
                <c:formatCode>m/d/yy;@</c:formatCode>
                <c:ptCount val="2"/>
                <c:pt idx="0">
                  <c:v>44249</c:v>
                </c:pt>
                <c:pt idx="1">
                  <c:v>44249</c:v>
                </c:pt>
              </c:numCache>
            </c:numRef>
          </c:xVal>
          <c:yVal>
            <c:numRef>
              <c:f>ProjectTimeline!$P$39:$Q$39</c:f>
              <c:numCache>
                <c:formatCode>0%</c:formatCode>
                <c:ptCount val="2"/>
                <c:pt idx="0">
                  <c:v>0</c:v>
                </c:pt>
                <c:pt idx="1">
                  <c:v>1</c:v>
                </c:pt>
              </c:numCache>
            </c:numRef>
          </c:yVal>
          <c:smooth val="0"/>
          <c:extLst>
            <c:ext xmlns:c16="http://schemas.microsoft.com/office/drawing/2014/chart" uri="{C3380CC4-5D6E-409C-BE32-E72D297353CC}">
              <c16:uniqueId val="{0000000E-AD19-4F5E-8FD4-A6192637FDD0}"/>
            </c:ext>
          </c:extLst>
        </c:ser>
        <c:ser>
          <c:idx val="0"/>
          <c:order val="11"/>
          <c:spPr>
            <a:ln w="57150">
              <a:solidFill>
                <a:schemeClr val="tx1">
                  <a:lumMod val="50000"/>
                  <a:lumOff val="50000"/>
                </a:schemeClr>
              </a:solidFill>
            </a:ln>
          </c:spPr>
          <c:marker>
            <c:symbol val="none"/>
          </c:marker>
          <c:dLbls>
            <c:dLbl>
              <c:idx val="0"/>
              <c:tx>
                <c:rich>
                  <a:bodyPr/>
                  <a:lstStyle/>
                  <a:p>
                    <a:endParaRPr lang="en-US"/>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AD19-4F5E-8FD4-A6192637FDD0}"/>
                </c:ext>
              </c:extLst>
            </c:dLbl>
            <c:dLbl>
              <c:idx val="1"/>
              <c:delete val="1"/>
              <c:extLst>
                <c:ext xmlns:c15="http://schemas.microsoft.com/office/drawing/2012/chart" uri="{CE6537A1-D6FC-4f65-9D91-7224C49458BB}"/>
                <c:ext xmlns:c16="http://schemas.microsoft.com/office/drawing/2014/chart" uri="{C3380CC4-5D6E-409C-BE32-E72D297353CC}">
                  <c16:uniqueId val="{00000010-AD19-4F5E-8FD4-A6192637FDD0}"/>
                </c:ext>
              </c:extLst>
            </c:dLbl>
            <c:spPr>
              <a:noFill/>
              <a:ln>
                <a:noFill/>
              </a:ln>
              <a:effectLst/>
            </c:spPr>
            <c:txPr>
              <a:bodyPr wrap="square" lIns="38100" tIns="19050" rIns="38100" bIns="19050" anchor="ctr">
                <a:spAutoFit/>
              </a:bodyPr>
              <a:lstStyle/>
              <a:p>
                <a:pPr>
                  <a:defRPr>
                    <a:ln w="0">
                      <a:noFill/>
                      <a:prstDash val="solid"/>
                    </a:ln>
                    <a:solidFill>
                      <a:schemeClr val="tx1"/>
                    </a:solidFill>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DataLabelsRange val="1"/>
                <c15:showLeaderLines val="1"/>
              </c:ext>
            </c:extLst>
          </c:dLbls>
          <c:xVal>
            <c:numRef>
              <c:f>(ProjectTimeline!$O$36,ProjectTimeline!$O$36)</c:f>
              <c:numCache>
                <c:formatCode>m/d/yyyy</c:formatCode>
                <c:ptCount val="2"/>
                <c:pt idx="0">
                  <c:v>60</c:v>
                </c:pt>
                <c:pt idx="1">
                  <c:v>60</c:v>
                </c:pt>
              </c:numCache>
            </c:numRef>
          </c:xVal>
          <c:yVal>
            <c:numRef>
              <c:f>ProjectTimeline!$P$36:$Q$36</c:f>
              <c:numCache>
                <c:formatCode>0%</c:formatCode>
                <c:ptCount val="2"/>
                <c:pt idx="0">
                  <c:v>0.05</c:v>
                </c:pt>
                <c:pt idx="1">
                  <c:v>0.95</c:v>
                </c:pt>
              </c:numCache>
            </c:numRef>
          </c:yVal>
          <c:smooth val="0"/>
          <c:extLst>
            <c:ext xmlns:c16="http://schemas.microsoft.com/office/drawing/2014/chart" uri="{C3380CC4-5D6E-409C-BE32-E72D297353CC}">
              <c16:uniqueId val="{00000011-AD19-4F5E-8FD4-A6192637FDD0}"/>
            </c:ext>
          </c:extLst>
        </c:ser>
        <c:dLbls>
          <c:showLegendKey val="0"/>
          <c:showVal val="0"/>
          <c:showCatName val="0"/>
          <c:showSerName val="0"/>
          <c:showPercent val="0"/>
          <c:showBubbleSize val="0"/>
        </c:dLbls>
        <c:axId val="68531264"/>
        <c:axId val="68530688"/>
      </c:scatterChart>
      <c:catAx>
        <c:axId val="1180267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8530112"/>
        <c:crosses val="autoZero"/>
        <c:auto val="1"/>
        <c:lblAlgn val="ctr"/>
        <c:lblOffset val="100"/>
        <c:tickLblSkip val="1"/>
        <c:noMultiLvlLbl val="0"/>
      </c:catAx>
      <c:valAx>
        <c:axId val="68530112"/>
        <c:scaling>
          <c:orientation val="minMax"/>
          <c:min val="43466"/>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txPr>
          <a:bodyPr rot="-60000000" vert="horz"/>
          <a:lstStyle/>
          <a:p>
            <a:pPr>
              <a:defRPr/>
            </a:pPr>
            <a:endParaRPr lang="en-US"/>
          </a:p>
        </c:txPr>
        <c:crossAx val="118026752"/>
        <c:crosses val="autoZero"/>
        <c:crossBetween val="between"/>
      </c:valAx>
      <c:valAx>
        <c:axId val="68530688"/>
        <c:scaling>
          <c:orientation val="minMax"/>
          <c:max val="1"/>
        </c:scaling>
        <c:delete val="1"/>
        <c:axPos val="r"/>
        <c:numFmt formatCode="General" sourceLinked="0"/>
        <c:majorTickMark val="out"/>
        <c:minorTickMark val="none"/>
        <c:tickLblPos val="nextTo"/>
        <c:crossAx val="68531264"/>
        <c:crosses val="max"/>
        <c:crossBetween val="midCat"/>
        <c:majorUnit val="1"/>
      </c:valAx>
      <c:valAx>
        <c:axId val="68531264"/>
        <c:scaling>
          <c:orientation val="minMax"/>
        </c:scaling>
        <c:delete val="1"/>
        <c:axPos val="b"/>
        <c:numFmt formatCode="m/d/yyyy" sourceLinked="1"/>
        <c:majorTickMark val="out"/>
        <c:minorTickMark val="none"/>
        <c:tickLblPos val="nextTo"/>
        <c:crossAx val="68530688"/>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69540383558807"/>
          <c:y val="6.9525258761320249E-2"/>
          <c:w val="0.75415747986728798"/>
          <c:h val="0.92045292026357972"/>
        </c:manualLayout>
      </c:layout>
      <c:barChart>
        <c:barDir val="bar"/>
        <c:grouping val="stacked"/>
        <c:varyColors val="0"/>
        <c:ser>
          <c:idx val="1"/>
          <c:order val="0"/>
          <c:tx>
            <c:strRef>
              <c:f>ProjectTimeline!$F$32</c:f>
              <c:strCache>
                <c:ptCount val="1"/>
                <c:pt idx="0">
                  <c:v>Start</c:v>
                </c:pt>
              </c:strCache>
            </c:strRef>
          </c:tx>
          <c:spPr>
            <a:no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ProjectTimeline!$F$33:$F$41</c:f>
              <c:numCache>
                <c:formatCode>m/d/yy;@</c:formatCode>
                <c:ptCount val="9"/>
                <c:pt idx="0">
                  <c:v>0</c:v>
                </c:pt>
                <c:pt idx="1">
                  <c:v>0</c:v>
                </c:pt>
                <c:pt idx="2">
                  <c:v>0</c:v>
                </c:pt>
                <c:pt idx="3">
                  <c:v>0</c:v>
                </c:pt>
                <c:pt idx="4">
                  <c:v>0</c:v>
                </c:pt>
                <c:pt idx="5">
                  <c:v>0</c:v>
                </c:pt>
                <c:pt idx="6">
                  <c:v>0</c:v>
                </c:pt>
                <c:pt idx="7">
                  <c:v>30</c:v>
                </c:pt>
                <c:pt idx="8">
                  <c:v>0</c:v>
                </c:pt>
              </c:numCache>
            </c:numRef>
          </c:val>
          <c:extLst>
            <c:ext xmlns:c16="http://schemas.microsoft.com/office/drawing/2014/chart" uri="{C3380CC4-5D6E-409C-BE32-E72D297353CC}">
              <c16:uniqueId val="{00000000-0764-4D35-A0D9-CA968F780123}"/>
            </c:ext>
          </c:extLst>
        </c:ser>
        <c:ser>
          <c:idx val="3"/>
          <c:order val="1"/>
          <c:tx>
            <c:strRef>
              <c:f>ProjectTimeline!$G$32</c:f>
              <c:strCache>
                <c:ptCount val="1"/>
                <c:pt idx="0">
                  <c:v>Blue</c:v>
                </c:pt>
              </c:strCache>
            </c:strRef>
          </c:tx>
          <c:spPr>
            <a:solidFill>
              <a:schemeClr val="accent1"/>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ProjectTimeline!$G$33:$G$41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764-4D35-A0D9-CA968F780123}"/>
            </c:ext>
          </c:extLst>
        </c:ser>
        <c:ser>
          <c:idx val="2"/>
          <c:order val="2"/>
          <c:tx>
            <c:strRef>
              <c:f>ProjectTimeline!$H$32</c:f>
              <c:strCache>
                <c:ptCount val="1"/>
                <c:pt idx="0">
                  <c:v>Red</c:v>
                </c:pt>
              </c:strCache>
            </c:strRef>
          </c:tx>
          <c:spPr>
            <a:solidFill>
              <a:schemeClr val="accent2"/>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ProjectTimeline!$H$33:$H$41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764-4D35-A0D9-CA968F780123}"/>
            </c:ext>
          </c:extLst>
        </c:ser>
        <c:ser>
          <c:idx val="4"/>
          <c:order val="3"/>
          <c:tx>
            <c:strRef>
              <c:f>ProjectTimeline!$I$32</c:f>
              <c:strCache>
                <c:ptCount val="1"/>
                <c:pt idx="0">
                  <c:v>Green</c:v>
                </c:pt>
              </c:strCache>
            </c:strRef>
          </c:tx>
          <c:spPr>
            <a:solidFill>
              <a:schemeClr val="accent3"/>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ProjectTimeline!$I$33:$I$41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764-4D35-A0D9-CA968F780123}"/>
            </c:ext>
          </c:extLst>
        </c:ser>
        <c:ser>
          <c:idx val="5"/>
          <c:order val="4"/>
          <c:tx>
            <c:strRef>
              <c:f>ProjectTimeline!$J$32</c:f>
              <c:strCache>
                <c:ptCount val="1"/>
                <c:pt idx="0">
                  <c:v>Brown</c:v>
                </c:pt>
              </c:strCache>
            </c:strRef>
          </c:tx>
          <c:spPr>
            <a:solidFill>
              <a:schemeClr val="accent4"/>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ProjectTimeline!$J$33:$J$41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0764-4D35-A0D9-CA968F780123}"/>
            </c:ext>
          </c:extLst>
        </c:ser>
        <c:ser>
          <c:idx val="6"/>
          <c:order val="5"/>
          <c:tx>
            <c:strRef>
              <c:f>ProjectTimeline!$K$32</c:f>
              <c:strCache>
                <c:ptCount val="1"/>
                <c:pt idx="0">
                  <c:v>Orange</c:v>
                </c:pt>
              </c:strCache>
            </c:strRef>
          </c:tx>
          <c:spPr>
            <a:solidFill>
              <a:schemeClr val="accent5"/>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ProjectTimeline!$K$33:$K$41</c:f>
              <c:numCache>
                <c:formatCode>General</c:formatCode>
                <c:ptCount val="9"/>
                <c:pt idx="0">
                  <c:v>1</c:v>
                </c:pt>
                <c:pt idx="1">
                  <c:v>1</c:v>
                </c:pt>
                <c:pt idx="2">
                  <c:v>1</c:v>
                </c:pt>
                <c:pt idx="3">
                  <c:v>1</c:v>
                </c:pt>
                <c:pt idx="4">
                  <c:v>1</c:v>
                </c:pt>
                <c:pt idx="5">
                  <c:v>1</c:v>
                </c:pt>
                <c:pt idx="6">
                  <c:v>31</c:v>
                </c:pt>
                <c:pt idx="7">
                  <c:v>31</c:v>
                </c:pt>
                <c:pt idx="8">
                  <c:v>0</c:v>
                </c:pt>
              </c:numCache>
            </c:numRef>
          </c:val>
          <c:extLst>
            <c:ext xmlns:c16="http://schemas.microsoft.com/office/drawing/2014/chart" uri="{C3380CC4-5D6E-409C-BE32-E72D297353CC}">
              <c16:uniqueId val="{00000005-0764-4D35-A0D9-CA968F780123}"/>
            </c:ext>
          </c:extLst>
        </c:ser>
        <c:ser>
          <c:idx val="7"/>
          <c:order val="6"/>
          <c:tx>
            <c:strRef>
              <c:f>ProjectTimeline!$L$32</c:f>
              <c:strCache>
                <c:ptCount val="1"/>
                <c:pt idx="0">
                  <c:v>Purple</c:v>
                </c:pt>
              </c:strCache>
            </c:strRef>
          </c:tx>
          <c:spPr>
            <a:solidFill>
              <a:schemeClr val="accent6"/>
            </a:solidFill>
            <a:ln>
              <a:noFill/>
            </a:ln>
            <a:effectLst/>
          </c:spPr>
          <c:invertIfNegative val="0"/>
          <c:cat>
            <c:strRef>
              <c:f>ProjectTimeline!$B$33:$B$41</c:f>
              <c:strCache>
                <c:ptCount val="8"/>
                <c:pt idx="0">
                  <c:v>Management Agreement signed/LOI received</c:v>
                </c:pt>
                <c:pt idx="1">
                  <c:v>Stage 1 (30+ days before delivery)</c:v>
                </c:pt>
                <c:pt idx="2">
                  <c:v>Stage 2 (30 to 15 days before delivery)</c:v>
                </c:pt>
                <c:pt idx="3">
                  <c:v>Stage 3 (15 days before delivery)</c:v>
                </c:pt>
                <c:pt idx="4">
                  <c:v>Vessel delivery (for FTM only)</c:v>
                </c:pt>
                <c:pt idx="5">
                  <c:v>Date of CrewMAN start</c:v>
                </c:pt>
                <c:pt idx="6">
                  <c:v>Stage 5 (30 days after delivery)</c:v>
                </c:pt>
                <c:pt idx="7">
                  <c:v>Stage 6 (30+ days after delivery)</c:v>
                </c:pt>
              </c:strCache>
            </c:strRef>
          </c:cat>
          <c:val>
            <c:numRef>
              <c:f>ProjectTimeline!$L$33:$L$41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0764-4D35-A0D9-CA968F780123}"/>
            </c:ext>
          </c:extLst>
        </c:ser>
        <c:dLbls>
          <c:showLegendKey val="0"/>
          <c:showVal val="0"/>
          <c:showCatName val="0"/>
          <c:showSerName val="0"/>
          <c:showPercent val="0"/>
          <c:showBubbleSize val="0"/>
        </c:dLbls>
        <c:gapWidth val="20"/>
        <c:overlap val="100"/>
        <c:axId val="118744064"/>
        <c:axId val="121200640"/>
      </c:barChart>
      <c:scatterChart>
        <c:scatterStyle val="lineMarker"/>
        <c:varyColors val="0"/>
        <c:ser>
          <c:idx val="8"/>
          <c:order val="7"/>
          <c:tx>
            <c:strRef>
              <c:f>ProjectTimeline!$N$33</c:f>
              <c:strCache>
                <c:ptCount val="1"/>
                <c:pt idx="0">
                  <c:v>Crew contracts ready</c:v>
                </c:pt>
              </c:strCache>
            </c:strRef>
          </c:tx>
          <c:spPr>
            <a:ln w="50800" cap="rnd">
              <a:solidFill>
                <a:schemeClr val="bg1">
                  <a:lumMod val="50000"/>
                  <a:alpha val="75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7-0764-4D35-A0D9-CA968F780123}"/>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(ProjectTimeline!$O$33,ProjectTimeline!$O$33)</c:f>
              <c:numCache>
                <c:formatCode>m/d/yyyy</c:formatCode>
                <c:ptCount val="2"/>
              </c:numCache>
            </c:numRef>
          </c:xVal>
          <c:yVal>
            <c:numRef>
              <c:f>ProjectTimeline!$P$33:$Q$33</c:f>
              <c:numCache>
                <c:formatCode>0%</c:formatCode>
                <c:ptCount val="2"/>
                <c:pt idx="0">
                  <c:v>0.5</c:v>
                </c:pt>
                <c:pt idx="1">
                  <c:v>0.95</c:v>
                </c:pt>
              </c:numCache>
            </c:numRef>
          </c:yVal>
          <c:smooth val="0"/>
          <c:extLst>
            <c:ext xmlns:c16="http://schemas.microsoft.com/office/drawing/2014/chart" uri="{C3380CC4-5D6E-409C-BE32-E72D297353CC}">
              <c16:uniqueId val="{00000008-0764-4D35-A0D9-CA968F780123}"/>
            </c:ext>
          </c:extLst>
        </c:ser>
        <c:ser>
          <c:idx val="9"/>
          <c:order val="8"/>
          <c:tx>
            <c:strRef>
              <c:f>ProjectTimeline!$N$34</c:f>
              <c:strCache>
                <c:ptCount val="1"/>
                <c:pt idx="0">
                  <c:v>Crew on board</c:v>
                </c:pt>
              </c:strCache>
            </c:strRef>
          </c:tx>
          <c:spPr>
            <a:ln w="50800" cap="rnd">
              <a:solidFill>
                <a:schemeClr val="bg1">
                  <a:lumMod val="50000"/>
                  <a:alpha val="75000"/>
                </a:schemeClr>
              </a:solidFill>
              <a:round/>
            </a:ln>
            <a:effectLst/>
          </c:spPr>
          <c:marker>
            <c:symbol val="none"/>
          </c:marker>
          <c:dPt>
            <c:idx val="1"/>
            <c:bubble3D val="0"/>
            <c:extLst>
              <c:ext xmlns:c16="http://schemas.microsoft.com/office/drawing/2014/chart" uri="{C3380CC4-5D6E-409C-BE32-E72D297353CC}">
                <c16:uniqueId val="{00000009-0764-4D35-A0D9-CA968F780123}"/>
              </c:ext>
            </c:extLst>
          </c:dPt>
          <c:dLbls>
            <c:dLbl>
              <c:idx val="1"/>
              <c:delete val="1"/>
              <c:extLst>
                <c:ext xmlns:c15="http://schemas.microsoft.com/office/drawing/2012/chart" uri="{CE6537A1-D6FC-4f65-9D91-7224C49458BB}"/>
                <c:ext xmlns:c16="http://schemas.microsoft.com/office/drawing/2014/chart" uri="{C3380CC4-5D6E-409C-BE32-E72D297353CC}">
                  <c16:uniqueId val="{00000009-0764-4D35-A0D9-CA968F780123}"/>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(ProjectTimeline!$O$34,ProjectTimeline!$O$34)</c:f>
              <c:numCache>
                <c:formatCode>m/d/yyyy</c:formatCode>
                <c:ptCount val="2"/>
              </c:numCache>
            </c:numRef>
          </c:xVal>
          <c:yVal>
            <c:numRef>
              <c:f>ProjectTimeline!$P$34:$Q$34</c:f>
              <c:numCache>
                <c:formatCode>0%</c:formatCode>
                <c:ptCount val="2"/>
                <c:pt idx="0">
                  <c:v>0.25</c:v>
                </c:pt>
                <c:pt idx="1">
                  <c:v>0.95</c:v>
                </c:pt>
              </c:numCache>
            </c:numRef>
          </c:yVal>
          <c:smooth val="0"/>
          <c:extLst>
            <c:ext xmlns:c16="http://schemas.microsoft.com/office/drawing/2014/chart" uri="{C3380CC4-5D6E-409C-BE32-E72D297353CC}">
              <c16:uniqueId val="{0000000A-0764-4D35-A0D9-CA968F780123}"/>
            </c:ext>
          </c:extLst>
        </c:ser>
        <c:ser>
          <c:idx val="10"/>
          <c:order val="9"/>
          <c:tx>
            <c:strRef>
              <c:f>ProjectTimeline!$N$35</c:f>
              <c:strCache>
                <c:ptCount val="1"/>
                <c:pt idx="0">
                  <c:v>Delivery date</c:v>
                </c:pt>
              </c:strCache>
            </c:strRef>
          </c:tx>
          <c:spPr>
            <a:ln w="50800" cap="rnd">
              <a:solidFill>
                <a:schemeClr val="bg1">
                  <a:lumMod val="50000"/>
                  <a:alpha val="75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B-0764-4D35-A0D9-CA968F780123}"/>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(ProjectTimeline!$O$35,ProjectTimeline!$O$35)</c:f>
              <c:numCache>
                <c:formatCode>m/d/yyyy</c:formatCode>
                <c:ptCount val="2"/>
                <c:pt idx="0">
                  <c:v>0</c:v>
                </c:pt>
                <c:pt idx="1">
                  <c:v>0</c:v>
                </c:pt>
              </c:numCache>
            </c:numRef>
          </c:xVal>
          <c:yVal>
            <c:numRef>
              <c:f>ProjectTimeline!$P$35:$Q$35</c:f>
              <c:numCache>
                <c:formatCode>0%</c:formatCode>
                <c:ptCount val="2"/>
                <c:pt idx="0">
                  <c:v>0.1</c:v>
                </c:pt>
                <c:pt idx="1">
                  <c:v>0.95</c:v>
                </c:pt>
              </c:numCache>
            </c:numRef>
          </c:yVal>
          <c:smooth val="0"/>
          <c:extLst>
            <c:ext xmlns:c16="http://schemas.microsoft.com/office/drawing/2014/chart" uri="{C3380CC4-5D6E-409C-BE32-E72D297353CC}">
              <c16:uniqueId val="{0000000C-0764-4D35-A0D9-CA968F780123}"/>
            </c:ext>
          </c:extLst>
        </c:ser>
        <c:ser>
          <c:idx val="11"/>
          <c:order val="10"/>
          <c:tx>
            <c:v>Today</c:v>
          </c:tx>
          <c:spPr>
            <a:ln w="50800" cap="rnd" cmpd="sng">
              <a:solidFill>
                <a:schemeClr val="tx1">
                  <a:alpha val="75000"/>
                </a:schemeClr>
              </a:solidFill>
              <a:prstDash val="dash"/>
              <a:round/>
            </a:ln>
            <a:effectLst/>
          </c:spPr>
          <c:marker>
            <c:symbol val="none"/>
          </c:marker>
          <c:dLbls>
            <c:dLbl>
              <c:idx val="1"/>
              <c:layout>
                <c:manualLayout>
                  <c:x val="-5.729889341075356E-2"/>
                  <c:y val="3.9173334680238002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0764-4D35-A0D9-CA968F780123}"/>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(ProjectTimeline!$O$39,ProjectTimeline!$O$39)</c:f>
              <c:numCache>
                <c:formatCode>m/d/yy;@</c:formatCode>
                <c:ptCount val="2"/>
                <c:pt idx="0">
                  <c:v>44249</c:v>
                </c:pt>
                <c:pt idx="1">
                  <c:v>44249</c:v>
                </c:pt>
              </c:numCache>
            </c:numRef>
          </c:xVal>
          <c:yVal>
            <c:numRef>
              <c:f>ProjectTimeline!$P$39:$Q$39</c:f>
              <c:numCache>
                <c:formatCode>0%</c:formatCode>
                <c:ptCount val="2"/>
                <c:pt idx="0">
                  <c:v>0</c:v>
                </c:pt>
                <c:pt idx="1">
                  <c:v>1</c:v>
                </c:pt>
              </c:numCache>
            </c:numRef>
          </c:yVal>
          <c:smooth val="0"/>
          <c:extLst>
            <c:ext xmlns:c16="http://schemas.microsoft.com/office/drawing/2014/chart" uri="{C3380CC4-5D6E-409C-BE32-E72D297353CC}">
              <c16:uniqueId val="{0000000E-0764-4D35-A0D9-CA968F780123}"/>
            </c:ext>
          </c:extLst>
        </c:ser>
        <c:ser>
          <c:idx val="0"/>
          <c:order val="11"/>
          <c:spPr>
            <a:ln w="57150">
              <a:solidFill>
                <a:schemeClr val="tx1">
                  <a:lumMod val="50000"/>
                  <a:lumOff val="50000"/>
                </a:schemeClr>
              </a:solidFill>
            </a:ln>
          </c:spPr>
          <c:marker>
            <c:symbol val="none"/>
          </c:marker>
          <c:dLbls>
            <c:dLbl>
              <c:idx val="0"/>
              <c:tx>
                <c:rich>
                  <a:bodyPr/>
                  <a:lstStyle/>
                  <a:p>
                    <a:endParaRPr lang="en-US"/>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0764-4D35-A0D9-CA968F780123}"/>
                </c:ext>
              </c:extLst>
            </c:dLbl>
            <c:dLbl>
              <c:idx val="1"/>
              <c:delete val="1"/>
              <c:extLst>
                <c:ext xmlns:c15="http://schemas.microsoft.com/office/drawing/2012/chart" uri="{CE6537A1-D6FC-4f65-9D91-7224C49458BB}"/>
                <c:ext xmlns:c16="http://schemas.microsoft.com/office/drawing/2014/chart" uri="{C3380CC4-5D6E-409C-BE32-E72D297353CC}">
                  <c16:uniqueId val="{00000010-0764-4D35-A0D9-CA968F780123}"/>
                </c:ext>
              </c:extLst>
            </c:dLbl>
            <c:spPr>
              <a:noFill/>
              <a:ln>
                <a:noFill/>
              </a:ln>
              <a:effectLst/>
            </c:spPr>
            <c:txPr>
              <a:bodyPr wrap="square" lIns="38100" tIns="19050" rIns="38100" bIns="19050" anchor="ctr">
                <a:spAutoFit/>
              </a:bodyPr>
              <a:lstStyle/>
              <a:p>
                <a:pPr>
                  <a:defRPr>
                    <a:ln w="0">
                      <a:noFill/>
                      <a:prstDash val="solid"/>
                    </a:ln>
                    <a:solidFill>
                      <a:schemeClr val="tx1"/>
                    </a:solidFill>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DataLabelsRange val="1"/>
                <c15:showLeaderLines val="1"/>
              </c:ext>
            </c:extLst>
          </c:dLbls>
          <c:xVal>
            <c:numRef>
              <c:f>(ProjectTimeline!$O$36,ProjectTimeline!$O$36)</c:f>
              <c:numCache>
                <c:formatCode>m/d/yyyy</c:formatCode>
                <c:ptCount val="2"/>
                <c:pt idx="0">
                  <c:v>60</c:v>
                </c:pt>
                <c:pt idx="1">
                  <c:v>60</c:v>
                </c:pt>
              </c:numCache>
            </c:numRef>
          </c:xVal>
          <c:yVal>
            <c:numRef>
              <c:f>ProjectTimeline!$P$36:$Q$36</c:f>
              <c:numCache>
                <c:formatCode>0%</c:formatCode>
                <c:ptCount val="2"/>
                <c:pt idx="0">
                  <c:v>0.05</c:v>
                </c:pt>
                <c:pt idx="1">
                  <c:v>0.95</c:v>
                </c:pt>
              </c:numCache>
            </c:numRef>
          </c:yVal>
          <c:smooth val="0"/>
          <c:extLst>
            <c:ext xmlns:c16="http://schemas.microsoft.com/office/drawing/2014/chart" uri="{C3380CC4-5D6E-409C-BE32-E72D297353CC}">
              <c16:uniqueId val="{00000011-0764-4D35-A0D9-CA968F780123}"/>
            </c:ext>
          </c:extLst>
        </c:ser>
        <c:dLbls>
          <c:showLegendKey val="0"/>
          <c:showVal val="0"/>
          <c:showCatName val="0"/>
          <c:showSerName val="0"/>
          <c:showPercent val="0"/>
          <c:showBubbleSize val="0"/>
        </c:dLbls>
        <c:axId val="121201792"/>
        <c:axId val="121201216"/>
      </c:scatterChart>
      <c:catAx>
        <c:axId val="11874406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21200640"/>
        <c:crosses val="autoZero"/>
        <c:auto val="1"/>
        <c:lblAlgn val="ctr"/>
        <c:lblOffset val="100"/>
        <c:tickLblSkip val="1"/>
        <c:noMultiLvlLbl val="0"/>
      </c:catAx>
      <c:valAx>
        <c:axId val="121200640"/>
        <c:scaling>
          <c:orientation val="minMax"/>
          <c:min val="43466"/>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txPr>
          <a:bodyPr rot="-60000000" vert="horz"/>
          <a:lstStyle/>
          <a:p>
            <a:pPr>
              <a:defRPr/>
            </a:pPr>
            <a:endParaRPr lang="en-US"/>
          </a:p>
        </c:txPr>
        <c:crossAx val="118744064"/>
        <c:crosses val="autoZero"/>
        <c:crossBetween val="between"/>
      </c:valAx>
      <c:valAx>
        <c:axId val="121201216"/>
        <c:scaling>
          <c:orientation val="minMax"/>
          <c:max val="1"/>
        </c:scaling>
        <c:delete val="1"/>
        <c:axPos val="r"/>
        <c:numFmt formatCode="General" sourceLinked="0"/>
        <c:majorTickMark val="out"/>
        <c:minorTickMark val="none"/>
        <c:tickLblPos val="nextTo"/>
        <c:crossAx val="121201792"/>
        <c:crosses val="max"/>
        <c:crossBetween val="midCat"/>
        <c:majorUnit val="1"/>
      </c:valAx>
      <c:valAx>
        <c:axId val="121201792"/>
        <c:scaling>
          <c:orientation val="minMax"/>
        </c:scaling>
        <c:delete val="1"/>
        <c:axPos val="b"/>
        <c:numFmt formatCode="m/d/yyyy" sourceLinked="1"/>
        <c:majorTickMark val="out"/>
        <c:minorTickMark val="none"/>
        <c:tickLblPos val="nextTo"/>
        <c:crossAx val="121201216"/>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2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0CE0-4238-A44C-7CE29858129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CE0-4238-A44C-7CE298581295}"/>
              </c:ext>
            </c:extLst>
          </c:dPt>
          <c:val>
            <c:numRef>
              <c:f>Calc!$BD$32:$BE$32</c:f>
              <c:numCache>
                <c:formatCode>0%</c:formatCode>
                <c:ptCount val="2"/>
                <c:pt idx="0">
                  <c:v>0</c:v>
                </c:pt>
                <c:pt idx="1">
                  <c:v>1</c:v>
                </c:pt>
              </c:numCache>
            </c:numRef>
          </c:val>
          <c:extLst>
            <c:ext xmlns:c16="http://schemas.microsoft.com/office/drawing/2014/chart" uri="{C3380CC4-5D6E-409C-BE32-E72D297353CC}">
              <c16:uniqueId val="{00000004-0CE0-4238-A44C-7CE2985812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3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6F12-469D-94C3-87AA093DFE8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F12-469D-94C3-87AA093DFE86}"/>
              </c:ext>
            </c:extLst>
          </c:dPt>
          <c:val>
            <c:numRef>
              <c:f>Calc!$BD$33:$BE$33</c:f>
              <c:numCache>
                <c:formatCode>0%</c:formatCode>
                <c:ptCount val="2"/>
                <c:pt idx="0">
                  <c:v>0</c:v>
                </c:pt>
                <c:pt idx="1">
                  <c:v>1</c:v>
                </c:pt>
              </c:numCache>
            </c:numRef>
          </c:val>
          <c:extLst>
            <c:ext xmlns:c16="http://schemas.microsoft.com/office/drawing/2014/chart" uri="{C3380CC4-5D6E-409C-BE32-E72D297353CC}">
              <c16:uniqueId val="{00000004-6F12-469D-94C3-87AA093DFE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4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8DD9-4948-8348-C3FAAEE31CC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DD9-4948-8348-C3FAAEE31CC4}"/>
              </c:ext>
            </c:extLst>
          </c:dPt>
          <c:val>
            <c:numRef>
              <c:f>Calc!$BD$34:$BE$34</c:f>
              <c:numCache>
                <c:formatCode>0%</c:formatCode>
                <c:ptCount val="2"/>
                <c:pt idx="0">
                  <c:v>0</c:v>
                </c:pt>
                <c:pt idx="1">
                  <c:v>1</c:v>
                </c:pt>
              </c:numCache>
            </c:numRef>
          </c:val>
          <c:extLst>
            <c:ext xmlns:c16="http://schemas.microsoft.com/office/drawing/2014/chart" uri="{C3380CC4-5D6E-409C-BE32-E72D297353CC}">
              <c16:uniqueId val="{00000004-8DD9-4948-8348-C3FAAEE31C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5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E972-431C-B7E5-8768E2CC822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972-431C-B7E5-8768E2CC822C}"/>
              </c:ext>
            </c:extLst>
          </c:dPt>
          <c:val>
            <c:numRef>
              <c:f>Calc!$BD$35:$BE$35</c:f>
              <c:numCache>
                <c:formatCode>0%</c:formatCode>
                <c:ptCount val="2"/>
                <c:pt idx="0">
                  <c:v>0</c:v>
                </c:pt>
                <c:pt idx="1">
                  <c:v>1</c:v>
                </c:pt>
              </c:numCache>
            </c:numRef>
          </c:val>
          <c:extLst>
            <c:ext xmlns:c16="http://schemas.microsoft.com/office/drawing/2014/chart" uri="{C3380CC4-5D6E-409C-BE32-E72D297353CC}">
              <c16:uniqueId val="{00000004-E972-431C-B7E5-8768E2CC82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6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6E61-43B9-9D08-3E8C38F4422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E61-43B9-9D08-3E8C38F44229}"/>
              </c:ext>
            </c:extLst>
          </c:dPt>
          <c:val>
            <c:numRef>
              <c:f>Calc!$BD$36:$BE$36</c:f>
              <c:numCache>
                <c:formatCode>0%</c:formatCode>
                <c:ptCount val="2"/>
                <c:pt idx="0">
                  <c:v>0</c:v>
                </c:pt>
                <c:pt idx="1">
                  <c:v>1</c:v>
                </c:pt>
              </c:numCache>
            </c:numRef>
          </c:val>
          <c:extLst>
            <c:ext xmlns:c16="http://schemas.microsoft.com/office/drawing/2014/chart" uri="{C3380CC4-5D6E-409C-BE32-E72D297353CC}">
              <c16:uniqueId val="{00000004-6E61-43B9-9D08-3E8C38F442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t>Stage 1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FF000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2C7C-418D-8DB3-86256C578B9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C7C-418D-8DB3-86256C578B91}"/>
              </c:ext>
            </c:extLst>
          </c:dPt>
          <c:val>
            <c:numRef>
              <c:f>Calc!$BD$31:$BE$31</c:f>
              <c:numCache>
                <c:formatCode>0%</c:formatCode>
                <c:ptCount val="2"/>
                <c:pt idx="0">
                  <c:v>0</c:v>
                </c:pt>
                <c:pt idx="1">
                  <c:v>1</c:v>
                </c:pt>
              </c:numCache>
            </c:numRef>
          </c:val>
          <c:extLst>
            <c:ext xmlns:c16="http://schemas.microsoft.com/office/drawing/2014/chart" uri="{C3380CC4-5D6E-409C-BE32-E72D297353CC}">
              <c16:uniqueId val="{00000004-2C7C-418D-8DB3-86256C578B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3201067</xdr:colOff>
      <xdr:row>38</xdr:row>
      <xdr:rowOff>15259</xdr:rowOff>
    </xdr:from>
    <xdr:to>
      <xdr:col>1</xdr:col>
      <xdr:colOff>3201068</xdr:colOff>
      <xdr:row>40</xdr:row>
      <xdr:rowOff>13376</xdr:rowOff>
    </xdr:to>
    <xdr:cxnSp macro="">
      <xdr:nvCxnSpPr>
        <xdr:cNvPr id="24" name="Straight Connector 23">
          <a:extLst>
            <a:ext uri="{FF2B5EF4-FFF2-40B4-BE49-F238E27FC236}">
              <a16:creationId xmlns:a16="http://schemas.microsoft.com/office/drawing/2014/main" id="{00000000-0008-0000-0000-000018000000}"/>
            </a:ext>
          </a:extLst>
        </xdr:cNvPr>
        <xdr:cNvCxnSpPr/>
      </xdr:nvCxnSpPr>
      <xdr:spPr>
        <a:xfrm flipH="1">
          <a:off x="7840302" y="7511994"/>
          <a:ext cx="1" cy="367911"/>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3184187</xdr:colOff>
      <xdr:row>41</xdr:row>
      <xdr:rowOff>338610</xdr:rowOff>
    </xdr:from>
    <xdr:to>
      <xdr:col>1</xdr:col>
      <xdr:colOff>3184188</xdr:colOff>
      <xdr:row>43</xdr:row>
      <xdr:rowOff>0</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flipH="1">
          <a:off x="7823422" y="8474081"/>
          <a:ext cx="1" cy="311331"/>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3197015</xdr:colOff>
      <xdr:row>45</xdr:row>
      <xdr:rowOff>0</xdr:rowOff>
    </xdr:from>
    <xdr:to>
      <xdr:col>1</xdr:col>
      <xdr:colOff>3204883</xdr:colOff>
      <xdr:row>50</xdr:row>
      <xdr:rowOff>192670</xdr:rowOff>
    </xdr:to>
    <xdr:cxnSp macro="">
      <xdr:nvCxnSpPr>
        <xdr:cNvPr id="26" name="Straight Connector 25">
          <a:extLst>
            <a:ext uri="{FF2B5EF4-FFF2-40B4-BE49-F238E27FC236}">
              <a16:creationId xmlns:a16="http://schemas.microsoft.com/office/drawing/2014/main" id="{00000000-0008-0000-0000-00001A000000}"/>
            </a:ext>
          </a:extLst>
        </xdr:cNvPr>
        <xdr:cNvCxnSpPr/>
      </xdr:nvCxnSpPr>
      <xdr:spPr>
        <a:xfrm flipH="1">
          <a:off x="7836250" y="9950824"/>
          <a:ext cx="7868" cy="1313258"/>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1595972</xdr:colOff>
      <xdr:row>46</xdr:row>
      <xdr:rowOff>0</xdr:rowOff>
    </xdr:from>
    <xdr:to>
      <xdr:col>5</xdr:col>
      <xdr:colOff>2258786</xdr:colOff>
      <xdr:row>46</xdr:row>
      <xdr:rowOff>10260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flipH="1">
          <a:off x="1595972" y="10382250"/>
          <a:ext cx="17059421" cy="1026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1606622</xdr:colOff>
      <xdr:row>45</xdr:row>
      <xdr:rowOff>216776</xdr:rowOff>
    </xdr:from>
    <xdr:to>
      <xdr:col>0</xdr:col>
      <xdr:colOff>1609397</xdr:colOff>
      <xdr:row>47</xdr:row>
      <xdr:rowOff>222331</xdr:rowOff>
    </xdr:to>
    <xdr:cxnSp macro="">
      <xdr:nvCxnSpPr>
        <xdr:cNvPr id="28" name="Straight Connector 27">
          <a:extLst>
            <a:ext uri="{FF2B5EF4-FFF2-40B4-BE49-F238E27FC236}">
              <a16:creationId xmlns:a16="http://schemas.microsoft.com/office/drawing/2014/main" id="{00000000-0008-0000-0000-00001C000000}"/>
            </a:ext>
          </a:extLst>
        </xdr:cNvPr>
        <xdr:cNvCxnSpPr/>
      </xdr:nvCxnSpPr>
      <xdr:spPr>
        <a:xfrm flipH="1">
          <a:off x="1606622" y="12446876"/>
          <a:ext cx="2775" cy="462755"/>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2246118</xdr:colOff>
      <xdr:row>45</xdr:row>
      <xdr:rowOff>237891</xdr:rowOff>
    </xdr:from>
    <xdr:to>
      <xdr:col>3</xdr:col>
      <xdr:colOff>2252687</xdr:colOff>
      <xdr:row>47</xdr:row>
      <xdr:rowOff>190500</xdr:rowOff>
    </xdr:to>
    <xdr:cxnSp macro="">
      <xdr:nvCxnSpPr>
        <xdr:cNvPr id="29" name="Straight Connector 28">
          <a:extLst>
            <a:ext uri="{FF2B5EF4-FFF2-40B4-BE49-F238E27FC236}">
              <a16:creationId xmlns:a16="http://schemas.microsoft.com/office/drawing/2014/main" id="{00000000-0008-0000-0000-00001D000000}"/>
            </a:ext>
          </a:extLst>
        </xdr:cNvPr>
        <xdr:cNvCxnSpPr/>
      </xdr:nvCxnSpPr>
      <xdr:spPr>
        <a:xfrm flipH="1">
          <a:off x="13621689" y="10375212"/>
          <a:ext cx="6569" cy="388038"/>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2879912</xdr:colOff>
      <xdr:row>54</xdr:row>
      <xdr:rowOff>1255</xdr:rowOff>
    </xdr:from>
    <xdr:to>
      <xdr:col>3</xdr:col>
      <xdr:colOff>1612695</xdr:colOff>
      <xdr:row>54</xdr:row>
      <xdr:rowOff>11206</xdr:rowOff>
    </xdr:to>
    <xdr:cxnSp macro="">
      <xdr:nvCxnSpPr>
        <xdr:cNvPr id="30" name="Straight Connector 29">
          <a:extLst>
            <a:ext uri="{FF2B5EF4-FFF2-40B4-BE49-F238E27FC236}">
              <a16:creationId xmlns:a16="http://schemas.microsoft.com/office/drawing/2014/main" id="{00000000-0008-0000-0000-00001E000000}"/>
            </a:ext>
          </a:extLst>
        </xdr:cNvPr>
        <xdr:cNvCxnSpPr/>
      </xdr:nvCxnSpPr>
      <xdr:spPr>
        <a:xfrm flipH="1">
          <a:off x="2879912" y="11453667"/>
          <a:ext cx="6700165" cy="9951"/>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2861681</xdr:colOff>
      <xdr:row>54</xdr:row>
      <xdr:rowOff>3438</xdr:rowOff>
    </xdr:from>
    <xdr:to>
      <xdr:col>0</xdr:col>
      <xdr:colOff>2864456</xdr:colOff>
      <xdr:row>55</xdr:row>
      <xdr:rowOff>0</xdr:rowOff>
    </xdr:to>
    <xdr:cxnSp macro="">
      <xdr:nvCxnSpPr>
        <xdr:cNvPr id="31" name="Straight Connector 30">
          <a:extLst>
            <a:ext uri="{FF2B5EF4-FFF2-40B4-BE49-F238E27FC236}">
              <a16:creationId xmlns:a16="http://schemas.microsoft.com/office/drawing/2014/main" id="{00000000-0008-0000-0000-00001F000000}"/>
            </a:ext>
          </a:extLst>
        </xdr:cNvPr>
        <xdr:cNvCxnSpPr/>
      </xdr:nvCxnSpPr>
      <xdr:spPr>
        <a:xfrm flipH="1">
          <a:off x="2861681" y="11455850"/>
          <a:ext cx="2775" cy="601679"/>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1598578</xdr:colOff>
      <xdr:row>54</xdr:row>
      <xdr:rowOff>2781</xdr:rowOff>
    </xdr:from>
    <xdr:to>
      <xdr:col>3</xdr:col>
      <xdr:colOff>1605147</xdr:colOff>
      <xdr:row>55</xdr:row>
      <xdr:rowOff>0</xdr:rowOff>
    </xdr:to>
    <xdr:cxnSp macro="">
      <xdr:nvCxnSpPr>
        <xdr:cNvPr id="32" name="Straight Connector 31">
          <a:extLst>
            <a:ext uri="{FF2B5EF4-FFF2-40B4-BE49-F238E27FC236}">
              <a16:creationId xmlns:a16="http://schemas.microsoft.com/office/drawing/2014/main" id="{00000000-0008-0000-0000-000020000000}"/>
            </a:ext>
          </a:extLst>
        </xdr:cNvPr>
        <xdr:cNvCxnSpPr/>
      </xdr:nvCxnSpPr>
      <xdr:spPr>
        <a:xfrm flipH="1">
          <a:off x="9342403" y="14290281"/>
          <a:ext cx="6569" cy="446149"/>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3180374</xdr:colOff>
      <xdr:row>53</xdr:row>
      <xdr:rowOff>4836</xdr:rowOff>
    </xdr:from>
    <xdr:to>
      <xdr:col>1</xdr:col>
      <xdr:colOff>3183355</xdr:colOff>
      <xdr:row>54</xdr:row>
      <xdr:rowOff>15796</xdr:rowOff>
    </xdr:to>
    <xdr:cxnSp macro="">
      <xdr:nvCxnSpPr>
        <xdr:cNvPr id="33" name="Straight Connector 32">
          <a:extLst>
            <a:ext uri="{FF2B5EF4-FFF2-40B4-BE49-F238E27FC236}">
              <a16:creationId xmlns:a16="http://schemas.microsoft.com/office/drawing/2014/main" id="{00000000-0008-0000-0000-000021000000}"/>
            </a:ext>
          </a:extLst>
        </xdr:cNvPr>
        <xdr:cNvCxnSpPr/>
      </xdr:nvCxnSpPr>
      <xdr:spPr>
        <a:xfrm flipH="1">
          <a:off x="7819609" y="11143483"/>
          <a:ext cx="2981" cy="20146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179294</xdr:colOff>
      <xdr:row>0</xdr:row>
      <xdr:rowOff>0</xdr:rowOff>
    </xdr:from>
    <xdr:to>
      <xdr:col>0</xdr:col>
      <xdr:colOff>1456765</xdr:colOff>
      <xdr:row>2</xdr:row>
      <xdr:rowOff>0</xdr:rowOff>
    </xdr:to>
    <xdr:pic>
      <xdr:nvPicPr>
        <xdr:cNvPr id="34" name="Picture 33">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294" y="0"/>
          <a:ext cx="1277471" cy="381000"/>
        </a:xfrm>
        <a:prstGeom prst="rect">
          <a:avLst/>
        </a:prstGeom>
      </xdr:spPr>
    </xdr:pic>
    <xdr:clientData/>
  </xdr:twoCellAnchor>
  <xdr:twoCellAnchor>
    <xdr:from>
      <xdr:col>5</xdr:col>
      <xdr:colOff>2248840</xdr:colOff>
      <xdr:row>45</xdr:row>
      <xdr:rowOff>240612</xdr:rowOff>
    </xdr:from>
    <xdr:to>
      <xdr:col>5</xdr:col>
      <xdr:colOff>2255409</xdr:colOff>
      <xdr:row>47</xdr:row>
      <xdr:rowOff>193221</xdr:rowOff>
    </xdr:to>
    <xdr:cxnSp macro="">
      <xdr:nvCxnSpPr>
        <xdr:cNvPr id="15" name="Straight Connector 14">
          <a:extLst>
            <a:ext uri="{FF2B5EF4-FFF2-40B4-BE49-F238E27FC236}">
              <a16:creationId xmlns:a16="http://schemas.microsoft.com/office/drawing/2014/main" id="{00000000-0008-0000-0000-00000F000000}"/>
            </a:ext>
          </a:extLst>
        </xdr:cNvPr>
        <xdr:cNvCxnSpPr/>
      </xdr:nvCxnSpPr>
      <xdr:spPr>
        <a:xfrm flipH="1">
          <a:off x="18645447" y="10377933"/>
          <a:ext cx="6569" cy="388038"/>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2180532</xdr:colOff>
      <xdr:row>38</xdr:row>
      <xdr:rowOff>1652</xdr:rowOff>
    </xdr:from>
    <xdr:to>
      <xdr:col>5</xdr:col>
      <xdr:colOff>2180533</xdr:colOff>
      <xdr:row>39</xdr:row>
      <xdr:rowOff>203877</xdr:rowOff>
    </xdr:to>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H="1">
          <a:off x="13556103" y="7771331"/>
          <a:ext cx="1" cy="379117"/>
        </a:xfrm>
        <a:prstGeom prst="line">
          <a:avLst/>
        </a:prstGeom>
        <a:ln w="381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2204473</xdr:colOff>
      <xdr:row>41</xdr:row>
      <xdr:rowOff>338610</xdr:rowOff>
    </xdr:from>
    <xdr:to>
      <xdr:col>5</xdr:col>
      <xdr:colOff>2204474</xdr:colOff>
      <xdr:row>43</xdr:row>
      <xdr:rowOff>0</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H="1">
          <a:off x="13580044" y="8761431"/>
          <a:ext cx="1" cy="300926"/>
        </a:xfrm>
        <a:prstGeom prst="line">
          <a:avLst/>
        </a:prstGeom>
        <a:ln w="381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2245178</xdr:colOff>
      <xdr:row>45</xdr:row>
      <xdr:rowOff>13607</xdr:rowOff>
    </xdr:from>
    <xdr:to>
      <xdr:col>5</xdr:col>
      <xdr:colOff>2248159</xdr:colOff>
      <xdr:row>45</xdr:row>
      <xdr:rowOff>215067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H="1">
          <a:off x="13620749" y="10150928"/>
          <a:ext cx="2981" cy="201460"/>
        </a:xfrm>
        <a:prstGeom prst="line">
          <a:avLst/>
        </a:prstGeom>
        <a:ln w="381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D5953243-4F6F-4FE1-A88C-B4BD2D8D2CE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4875" cy="304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2B269C78-7AF2-42E0-A3AD-28147792CA9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16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8349B09A-CB65-4971-874B-281814AA59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6E188756-095A-4948-87F7-243C8C0A0E6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7BCDC02D-3F2D-4D56-A968-EE1E0847CD3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167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3F1E40F2-70CF-4BD1-AAB6-2B071E879E5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167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6D440826-8856-497C-9F51-06E3BCB175E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F7CE4276-2E15-47D2-9A1E-B4A5ADABB0E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1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61179</xdr:colOff>
      <xdr:row>2</xdr:row>
      <xdr:rowOff>79304</xdr:rowOff>
    </xdr:from>
    <xdr:to>
      <xdr:col>29</xdr:col>
      <xdr:colOff>32845</xdr:colOff>
      <xdr:row>28</xdr:row>
      <xdr:rowOff>235066</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61564</xdr:rowOff>
    </xdr:from>
    <xdr:to>
      <xdr:col>1</xdr:col>
      <xdr:colOff>347383</xdr:colOff>
      <xdr:row>4</xdr:row>
      <xdr:rowOff>50358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90189"/>
          <a:ext cx="1490383" cy="3697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138793</xdr:colOff>
      <xdr:row>1</xdr:row>
      <xdr:rowOff>160565</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57993" cy="351065"/>
        </a:xfrm>
        <a:prstGeom prst="rect">
          <a:avLst/>
        </a:prstGeom>
      </xdr:spPr>
    </xdr:pic>
    <xdr:clientData/>
  </xdr:twoCellAnchor>
  <xdr:twoCellAnchor>
    <xdr:from>
      <xdr:col>0</xdr:col>
      <xdr:colOff>0</xdr:colOff>
      <xdr:row>19</xdr:row>
      <xdr:rowOff>149677</xdr:rowOff>
    </xdr:from>
    <xdr:to>
      <xdr:col>23</xdr:col>
      <xdr:colOff>3102429</xdr:colOff>
      <xdr:row>46</xdr:row>
      <xdr:rowOff>19689</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511524</xdr:colOff>
      <xdr:row>2</xdr:row>
      <xdr:rowOff>88195</xdr:rowOff>
    </xdr:from>
    <xdr:to>
      <xdr:col>10</xdr:col>
      <xdr:colOff>591340</xdr:colOff>
      <xdr:row>16</xdr:row>
      <xdr:rowOff>124011</xdr:rowOff>
    </xdr:to>
    <xdr:grpSp>
      <xdr:nvGrpSpPr>
        <xdr:cNvPr id="33" name="Group 32">
          <a:extLst>
            <a:ext uri="{FF2B5EF4-FFF2-40B4-BE49-F238E27FC236}">
              <a16:creationId xmlns:a16="http://schemas.microsoft.com/office/drawing/2014/main" id="{F9CE0B5F-3C28-4330-B88D-992D574C2DF8}"/>
            </a:ext>
          </a:extLst>
        </xdr:cNvPr>
        <xdr:cNvGrpSpPr/>
      </xdr:nvGrpSpPr>
      <xdr:grpSpPr>
        <a:xfrm>
          <a:off x="3513970" y="543738"/>
          <a:ext cx="3082261" cy="2665545"/>
          <a:chOff x="41805711" y="1709038"/>
          <a:chExt cx="3141528" cy="2716423"/>
        </a:xfrm>
      </xdr:grpSpPr>
      <xdr:graphicFrame macro="">
        <xdr:nvGraphicFramePr>
          <xdr:cNvPr id="34" name="Chart 33">
            <a:extLst>
              <a:ext uri="{FF2B5EF4-FFF2-40B4-BE49-F238E27FC236}">
                <a16:creationId xmlns:a16="http://schemas.microsoft.com/office/drawing/2014/main" id="{16D53DBF-7BCF-41CF-A869-CE2A7E34779D}"/>
              </a:ext>
            </a:extLst>
          </xdr:cNvPr>
          <xdr:cNvGraphicFramePr/>
        </xdr:nvGraphicFramePr>
        <xdr:xfrm>
          <a:off x="41805711" y="1709038"/>
          <a:ext cx="3026685" cy="2716423"/>
        </xdr:xfrm>
        <a:graphic>
          <a:graphicData uri="http://schemas.openxmlformats.org/drawingml/2006/chart">
            <c:chart xmlns:c="http://schemas.openxmlformats.org/drawingml/2006/chart" xmlns:r="http://schemas.openxmlformats.org/officeDocument/2006/relationships" r:id="rId3"/>
          </a:graphicData>
        </a:graphic>
      </xdr:graphicFrame>
      <xdr:sp macro="" textlink="Calc!$BD$32">
        <xdr:nvSpPr>
          <xdr:cNvPr id="35" name="TextBox 34">
            <a:extLst>
              <a:ext uri="{FF2B5EF4-FFF2-40B4-BE49-F238E27FC236}">
                <a16:creationId xmlns:a16="http://schemas.microsoft.com/office/drawing/2014/main" id="{6A16D831-5574-4757-94D4-C2CB466B433D}"/>
              </a:ext>
            </a:extLst>
          </xdr:cNvPr>
          <xdr:cNvSpPr txBox="1"/>
        </xdr:nvSpPr>
        <xdr:spPr>
          <a:xfrm>
            <a:off x="42959843"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970ED8-1105-4620-A9D4-D19A452201C3}" type="TxLink">
              <a:rPr lang="en-US" sz="2000" b="1" i="0" u="none" strike="noStrike">
                <a:solidFill>
                  <a:srgbClr val="92D050"/>
                </a:solidFill>
                <a:latin typeface="Calibri"/>
                <a:cs typeface="Calibri"/>
              </a:rPr>
              <a:pPr algn="ctr"/>
              <a:t>0%</a:t>
            </a:fld>
            <a:endParaRPr lang="en-US" sz="2000" b="1" i="0" u="none" strike="noStrike">
              <a:solidFill>
                <a:srgbClr val="92D050"/>
              </a:solidFill>
              <a:latin typeface="Calibri"/>
              <a:cs typeface="Calibri"/>
            </a:endParaRPr>
          </a:p>
        </xdr:txBody>
      </xdr:sp>
      <xdr:sp macro="" textlink="">
        <xdr:nvSpPr>
          <xdr:cNvPr id="36" name="TextBox 35">
            <a:extLst>
              <a:ext uri="{FF2B5EF4-FFF2-40B4-BE49-F238E27FC236}">
                <a16:creationId xmlns:a16="http://schemas.microsoft.com/office/drawing/2014/main" id="{C3D9E2A4-7CC1-4147-8518-273930FD0915}"/>
              </a:ext>
            </a:extLst>
          </xdr:cNvPr>
          <xdr:cNvSpPr txBox="1"/>
        </xdr:nvSpPr>
        <xdr:spPr>
          <a:xfrm>
            <a:off x="42767480" y="3107139"/>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clientData/>
  </xdr:twoCellAnchor>
  <xdr:twoCellAnchor>
    <xdr:from>
      <xdr:col>11</xdr:col>
      <xdr:colOff>35274</xdr:colOff>
      <xdr:row>2</xdr:row>
      <xdr:rowOff>88195</xdr:rowOff>
    </xdr:from>
    <xdr:to>
      <xdr:col>16</xdr:col>
      <xdr:colOff>127754</xdr:colOff>
      <xdr:row>16</xdr:row>
      <xdr:rowOff>124011</xdr:rowOff>
    </xdr:to>
    <xdr:grpSp>
      <xdr:nvGrpSpPr>
        <xdr:cNvPr id="37" name="Group 36">
          <a:extLst>
            <a:ext uri="{FF2B5EF4-FFF2-40B4-BE49-F238E27FC236}">
              <a16:creationId xmlns:a16="http://schemas.microsoft.com/office/drawing/2014/main" id="{1B200130-2168-4372-AC5A-54A9DC34D6B9}"/>
            </a:ext>
          </a:extLst>
        </xdr:cNvPr>
        <xdr:cNvGrpSpPr/>
      </xdr:nvGrpSpPr>
      <xdr:grpSpPr>
        <a:xfrm>
          <a:off x="6640654" y="543738"/>
          <a:ext cx="3094926" cy="2665545"/>
          <a:chOff x="41805711" y="1709038"/>
          <a:chExt cx="3153990" cy="2716423"/>
        </a:xfrm>
      </xdr:grpSpPr>
      <xdr:graphicFrame macro="">
        <xdr:nvGraphicFramePr>
          <xdr:cNvPr id="38" name="Chart 37">
            <a:extLst>
              <a:ext uri="{FF2B5EF4-FFF2-40B4-BE49-F238E27FC236}">
                <a16:creationId xmlns:a16="http://schemas.microsoft.com/office/drawing/2014/main" id="{48DAB84C-CB8F-4B5A-8998-DF28D96350C8}"/>
              </a:ext>
            </a:extLst>
          </xdr:cNvPr>
          <xdr:cNvGraphicFramePr/>
        </xdr:nvGraphicFramePr>
        <xdr:xfrm>
          <a:off x="41805711" y="1709038"/>
          <a:ext cx="3026685" cy="2716423"/>
        </xdr:xfrm>
        <a:graphic>
          <a:graphicData uri="http://schemas.openxmlformats.org/drawingml/2006/chart">
            <c:chart xmlns:c="http://schemas.openxmlformats.org/drawingml/2006/chart" xmlns:r="http://schemas.openxmlformats.org/officeDocument/2006/relationships" r:id="rId4"/>
          </a:graphicData>
        </a:graphic>
      </xdr:graphicFrame>
      <xdr:sp macro="" textlink="Calc!$BD$33">
        <xdr:nvSpPr>
          <xdr:cNvPr id="39" name="TextBox 38">
            <a:extLst>
              <a:ext uri="{FF2B5EF4-FFF2-40B4-BE49-F238E27FC236}">
                <a16:creationId xmlns:a16="http://schemas.microsoft.com/office/drawing/2014/main" id="{A53E7E92-52ED-4FA2-B1B1-9B8751DA2D8E}"/>
              </a:ext>
            </a:extLst>
          </xdr:cNvPr>
          <xdr:cNvSpPr txBox="1"/>
        </xdr:nvSpPr>
        <xdr:spPr>
          <a:xfrm>
            <a:off x="43003580"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23F89-21B1-4021-A8EA-B15404E2B61E}" type="TxLink">
              <a:rPr lang="en-US" sz="2000" b="1" i="0" u="none" strike="noStrike">
                <a:solidFill>
                  <a:srgbClr val="92D050"/>
                </a:solidFill>
                <a:latin typeface="Calibri"/>
                <a:cs typeface="Calibri"/>
              </a:rPr>
              <a:pPr algn="ctr"/>
              <a:t>0%</a:t>
            </a:fld>
            <a:endParaRPr lang="en-US" sz="2000" b="1" i="0" u="none" strike="noStrike">
              <a:solidFill>
                <a:srgbClr val="92D050"/>
              </a:solidFill>
              <a:latin typeface="Calibri"/>
              <a:cs typeface="Calibri"/>
            </a:endParaRPr>
          </a:p>
        </xdr:txBody>
      </xdr:sp>
      <xdr:sp macro="" textlink="">
        <xdr:nvSpPr>
          <xdr:cNvPr id="40" name="TextBox 39">
            <a:extLst>
              <a:ext uri="{FF2B5EF4-FFF2-40B4-BE49-F238E27FC236}">
                <a16:creationId xmlns:a16="http://schemas.microsoft.com/office/drawing/2014/main" id="{9A5DB583-CFC1-4C4A-B5E6-67EE0A100D49}"/>
              </a:ext>
            </a:extLst>
          </xdr:cNvPr>
          <xdr:cNvSpPr txBox="1"/>
        </xdr:nvSpPr>
        <xdr:spPr>
          <a:xfrm>
            <a:off x="42779942" y="3107139"/>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clientData/>
  </xdr:twoCellAnchor>
  <xdr:twoCellAnchor>
    <xdr:from>
      <xdr:col>16</xdr:col>
      <xdr:colOff>246938</xdr:colOff>
      <xdr:row>2</xdr:row>
      <xdr:rowOff>88194</xdr:rowOff>
    </xdr:from>
    <xdr:to>
      <xdr:col>21</xdr:col>
      <xdr:colOff>317522</xdr:colOff>
      <xdr:row>16</xdr:row>
      <xdr:rowOff>124010</xdr:rowOff>
    </xdr:to>
    <xdr:grpSp>
      <xdr:nvGrpSpPr>
        <xdr:cNvPr id="41" name="Group 40">
          <a:extLst>
            <a:ext uri="{FF2B5EF4-FFF2-40B4-BE49-F238E27FC236}">
              <a16:creationId xmlns:a16="http://schemas.microsoft.com/office/drawing/2014/main" id="{F1476520-EB89-4762-ADA6-19E0A1571BB1}"/>
            </a:ext>
          </a:extLst>
        </xdr:cNvPr>
        <xdr:cNvGrpSpPr/>
      </xdr:nvGrpSpPr>
      <xdr:grpSpPr>
        <a:xfrm>
          <a:off x="9854764" y="543737"/>
          <a:ext cx="3073030" cy="2665545"/>
          <a:chOff x="41805711" y="1709038"/>
          <a:chExt cx="3132121" cy="2716423"/>
        </a:xfrm>
      </xdr:grpSpPr>
      <xdr:graphicFrame macro="">
        <xdr:nvGraphicFramePr>
          <xdr:cNvPr id="42" name="Chart 41">
            <a:extLst>
              <a:ext uri="{FF2B5EF4-FFF2-40B4-BE49-F238E27FC236}">
                <a16:creationId xmlns:a16="http://schemas.microsoft.com/office/drawing/2014/main" id="{DCE5FD3C-9479-4A09-8DB6-A99FE0D5444A}"/>
              </a:ext>
            </a:extLst>
          </xdr:cNvPr>
          <xdr:cNvGraphicFramePr/>
        </xdr:nvGraphicFramePr>
        <xdr:xfrm>
          <a:off x="41805711" y="1709038"/>
          <a:ext cx="3026685" cy="2716423"/>
        </xdr:xfrm>
        <a:graphic>
          <a:graphicData uri="http://schemas.openxmlformats.org/drawingml/2006/chart">
            <c:chart xmlns:c="http://schemas.openxmlformats.org/drawingml/2006/chart" xmlns:r="http://schemas.openxmlformats.org/officeDocument/2006/relationships" r:id="rId5"/>
          </a:graphicData>
        </a:graphic>
      </xdr:graphicFrame>
      <xdr:sp macro="" textlink="Calc!BD34">
        <xdr:nvSpPr>
          <xdr:cNvPr id="43" name="TextBox 42">
            <a:extLst>
              <a:ext uri="{FF2B5EF4-FFF2-40B4-BE49-F238E27FC236}">
                <a16:creationId xmlns:a16="http://schemas.microsoft.com/office/drawing/2014/main" id="{CA5F95D7-6E5D-4BED-B424-BFA4820C725D}"/>
              </a:ext>
            </a:extLst>
          </xdr:cNvPr>
          <xdr:cNvSpPr txBox="1"/>
        </xdr:nvSpPr>
        <xdr:spPr>
          <a:xfrm>
            <a:off x="42959843"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91F34-F33D-4A7B-855D-3536E1853038}" type="TxLink">
              <a:rPr lang="en-US" sz="2000" b="1" i="0" u="none" strike="noStrike">
                <a:solidFill>
                  <a:srgbClr val="92D050"/>
                </a:solidFill>
                <a:latin typeface="Calibri"/>
                <a:cs typeface="Calibri"/>
              </a:rPr>
              <a:pPr algn="ctr"/>
              <a:t>0%</a:t>
            </a:fld>
            <a:endParaRPr lang="en-US" sz="2000" b="1" i="0" u="none" strike="noStrike">
              <a:solidFill>
                <a:srgbClr val="92D050"/>
              </a:solidFill>
              <a:latin typeface="Calibri"/>
              <a:cs typeface="Calibri"/>
            </a:endParaRPr>
          </a:p>
        </xdr:txBody>
      </xdr:sp>
      <xdr:sp macro="" textlink="">
        <xdr:nvSpPr>
          <xdr:cNvPr id="44" name="TextBox 43">
            <a:extLst>
              <a:ext uri="{FF2B5EF4-FFF2-40B4-BE49-F238E27FC236}">
                <a16:creationId xmlns:a16="http://schemas.microsoft.com/office/drawing/2014/main" id="{5B9F9269-03C2-4DF7-9FE7-84ED1A58B209}"/>
              </a:ext>
            </a:extLst>
          </xdr:cNvPr>
          <xdr:cNvSpPr txBox="1"/>
        </xdr:nvSpPr>
        <xdr:spPr>
          <a:xfrm>
            <a:off x="42758073" y="3107139"/>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clientData/>
  </xdr:twoCellAnchor>
  <xdr:twoCellAnchor>
    <xdr:from>
      <xdr:col>21</xdr:col>
      <xdr:colOff>452262</xdr:colOff>
      <xdr:row>2</xdr:row>
      <xdr:rowOff>81845</xdr:rowOff>
    </xdr:from>
    <xdr:to>
      <xdr:col>22</xdr:col>
      <xdr:colOff>2981342</xdr:colOff>
      <xdr:row>16</xdr:row>
      <xdr:rowOff>117661</xdr:rowOff>
    </xdr:to>
    <xdr:grpSp>
      <xdr:nvGrpSpPr>
        <xdr:cNvPr id="45" name="Group 44">
          <a:extLst>
            <a:ext uri="{FF2B5EF4-FFF2-40B4-BE49-F238E27FC236}">
              <a16:creationId xmlns:a16="http://schemas.microsoft.com/office/drawing/2014/main" id="{8B0E0CB0-3478-4587-8225-5290589C0CCD}"/>
            </a:ext>
          </a:extLst>
        </xdr:cNvPr>
        <xdr:cNvGrpSpPr/>
      </xdr:nvGrpSpPr>
      <xdr:grpSpPr>
        <a:xfrm>
          <a:off x="13062534" y="537388"/>
          <a:ext cx="3129569" cy="2665545"/>
          <a:chOff x="41805711" y="1709038"/>
          <a:chExt cx="3120946" cy="2716423"/>
        </a:xfrm>
      </xdr:grpSpPr>
      <xdr:graphicFrame macro="">
        <xdr:nvGraphicFramePr>
          <xdr:cNvPr id="46" name="Chart 45">
            <a:extLst>
              <a:ext uri="{FF2B5EF4-FFF2-40B4-BE49-F238E27FC236}">
                <a16:creationId xmlns:a16="http://schemas.microsoft.com/office/drawing/2014/main" id="{63FB124F-E908-4E9A-8309-6B30D558C8E7}"/>
              </a:ext>
            </a:extLst>
          </xdr:cNvPr>
          <xdr:cNvGraphicFramePr/>
        </xdr:nvGraphicFramePr>
        <xdr:xfrm>
          <a:off x="41805711" y="1709038"/>
          <a:ext cx="3026685" cy="2716423"/>
        </xdr:xfrm>
        <a:graphic>
          <a:graphicData uri="http://schemas.openxmlformats.org/drawingml/2006/chart">
            <c:chart xmlns:c="http://schemas.openxmlformats.org/drawingml/2006/chart" xmlns:r="http://schemas.openxmlformats.org/officeDocument/2006/relationships" r:id="rId6"/>
          </a:graphicData>
        </a:graphic>
      </xdr:graphicFrame>
      <xdr:sp macro="" textlink="Calc!BD35">
        <xdr:nvSpPr>
          <xdr:cNvPr id="47" name="TextBox 46">
            <a:extLst>
              <a:ext uri="{FF2B5EF4-FFF2-40B4-BE49-F238E27FC236}">
                <a16:creationId xmlns:a16="http://schemas.microsoft.com/office/drawing/2014/main" id="{47AF57CB-8CAB-423C-B809-98251A16F0CD}"/>
              </a:ext>
            </a:extLst>
          </xdr:cNvPr>
          <xdr:cNvSpPr txBox="1"/>
        </xdr:nvSpPr>
        <xdr:spPr>
          <a:xfrm>
            <a:off x="42959843"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9457D5-EB46-4A6D-8A11-841B8AC61628}" type="TxLink">
              <a:rPr lang="en-US" sz="2000" b="1" i="0" u="none" strike="noStrike">
                <a:solidFill>
                  <a:srgbClr val="92D050"/>
                </a:solidFill>
                <a:latin typeface="Calibri"/>
                <a:cs typeface="Calibri"/>
              </a:rPr>
              <a:pPr algn="ctr"/>
              <a:t>0%</a:t>
            </a:fld>
            <a:endParaRPr lang="en-US" sz="2000" b="1" i="0" u="none" strike="noStrike">
              <a:solidFill>
                <a:srgbClr val="92D050"/>
              </a:solidFill>
              <a:latin typeface="Calibri"/>
              <a:cs typeface="Calibri"/>
            </a:endParaRPr>
          </a:p>
        </xdr:txBody>
      </xdr:sp>
      <xdr:sp macro="" textlink="">
        <xdr:nvSpPr>
          <xdr:cNvPr id="48" name="TextBox 47">
            <a:extLst>
              <a:ext uri="{FF2B5EF4-FFF2-40B4-BE49-F238E27FC236}">
                <a16:creationId xmlns:a16="http://schemas.microsoft.com/office/drawing/2014/main" id="{190FFA04-B25D-4AC0-A712-9D552D3EE57E}"/>
              </a:ext>
            </a:extLst>
          </xdr:cNvPr>
          <xdr:cNvSpPr txBox="1"/>
        </xdr:nvSpPr>
        <xdr:spPr>
          <a:xfrm>
            <a:off x="42746898" y="3107139"/>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clientData/>
  </xdr:twoCellAnchor>
  <xdr:twoCellAnchor>
    <xdr:from>
      <xdr:col>23</xdr:col>
      <xdr:colOff>110772</xdr:colOff>
      <xdr:row>2</xdr:row>
      <xdr:rowOff>93134</xdr:rowOff>
    </xdr:from>
    <xdr:to>
      <xdr:col>23</xdr:col>
      <xdr:colOff>3283976</xdr:colOff>
      <xdr:row>16</xdr:row>
      <xdr:rowOff>128950</xdr:rowOff>
    </xdr:to>
    <xdr:grpSp>
      <xdr:nvGrpSpPr>
        <xdr:cNvPr id="49" name="Group 48">
          <a:extLst>
            <a:ext uri="{FF2B5EF4-FFF2-40B4-BE49-F238E27FC236}">
              <a16:creationId xmlns:a16="http://schemas.microsoft.com/office/drawing/2014/main" id="{4D176A3D-95F9-4773-A4D0-0BF867F8725E}"/>
            </a:ext>
          </a:extLst>
        </xdr:cNvPr>
        <xdr:cNvGrpSpPr/>
      </xdr:nvGrpSpPr>
      <xdr:grpSpPr>
        <a:xfrm>
          <a:off x="16344685" y="548677"/>
          <a:ext cx="3173204" cy="2665545"/>
          <a:chOff x="41805711" y="1709038"/>
          <a:chExt cx="3147432" cy="2716423"/>
        </a:xfrm>
      </xdr:grpSpPr>
      <xdr:graphicFrame macro="">
        <xdr:nvGraphicFramePr>
          <xdr:cNvPr id="50" name="Chart 49">
            <a:extLst>
              <a:ext uri="{FF2B5EF4-FFF2-40B4-BE49-F238E27FC236}">
                <a16:creationId xmlns:a16="http://schemas.microsoft.com/office/drawing/2014/main" id="{901E1FAA-1DD1-454C-B247-CB1F1353F099}"/>
              </a:ext>
            </a:extLst>
          </xdr:cNvPr>
          <xdr:cNvGraphicFramePr/>
        </xdr:nvGraphicFramePr>
        <xdr:xfrm>
          <a:off x="41805711" y="1709038"/>
          <a:ext cx="3026685" cy="2716423"/>
        </xdr:xfrm>
        <a:graphic>
          <a:graphicData uri="http://schemas.openxmlformats.org/drawingml/2006/chart">
            <c:chart xmlns:c="http://schemas.openxmlformats.org/drawingml/2006/chart" xmlns:r="http://schemas.openxmlformats.org/officeDocument/2006/relationships" r:id="rId7"/>
          </a:graphicData>
        </a:graphic>
      </xdr:graphicFrame>
      <xdr:sp macro="" textlink="Calc!BD36">
        <xdr:nvSpPr>
          <xdr:cNvPr id="51" name="TextBox 50">
            <a:extLst>
              <a:ext uri="{FF2B5EF4-FFF2-40B4-BE49-F238E27FC236}">
                <a16:creationId xmlns:a16="http://schemas.microsoft.com/office/drawing/2014/main" id="{FBFF6161-9465-48D9-A2C8-728E927CBA8F}"/>
              </a:ext>
            </a:extLst>
          </xdr:cNvPr>
          <xdr:cNvSpPr txBox="1"/>
        </xdr:nvSpPr>
        <xdr:spPr>
          <a:xfrm>
            <a:off x="42959843"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33D61E-C1B3-471D-8483-C8B25CF7E65C}" type="TxLink">
              <a:rPr lang="en-US" sz="2000" b="1" i="0" u="none" strike="noStrike">
                <a:solidFill>
                  <a:srgbClr val="92D050"/>
                </a:solidFill>
                <a:latin typeface="Calibri"/>
                <a:cs typeface="Calibri"/>
              </a:rPr>
              <a:pPr algn="ctr"/>
              <a:t>0%</a:t>
            </a:fld>
            <a:endParaRPr lang="en-US" sz="6600" b="1" i="0" u="none" strike="noStrike">
              <a:solidFill>
                <a:srgbClr val="92D050"/>
              </a:solidFill>
              <a:latin typeface="Calibri"/>
              <a:cs typeface="Calibri"/>
            </a:endParaRPr>
          </a:p>
        </xdr:txBody>
      </xdr:sp>
      <xdr:sp macro="" textlink="">
        <xdr:nvSpPr>
          <xdr:cNvPr id="52" name="TextBox 51">
            <a:extLst>
              <a:ext uri="{FF2B5EF4-FFF2-40B4-BE49-F238E27FC236}">
                <a16:creationId xmlns:a16="http://schemas.microsoft.com/office/drawing/2014/main" id="{591B74E3-80E6-4CE1-B7A2-DB8CAA12C545}"/>
              </a:ext>
            </a:extLst>
          </xdr:cNvPr>
          <xdr:cNvSpPr txBox="1"/>
        </xdr:nvSpPr>
        <xdr:spPr>
          <a:xfrm>
            <a:off x="42773384" y="3141958"/>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clientData/>
  </xdr:twoCellAnchor>
  <xdr:twoCellAnchor>
    <xdr:from>
      <xdr:col>0</xdr:col>
      <xdr:colOff>299353</xdr:colOff>
      <xdr:row>2</xdr:row>
      <xdr:rowOff>68036</xdr:rowOff>
    </xdr:from>
    <xdr:to>
      <xdr:col>5</xdr:col>
      <xdr:colOff>403390</xdr:colOff>
      <xdr:row>16</xdr:row>
      <xdr:rowOff>103852</xdr:rowOff>
    </xdr:to>
    <xdr:grpSp>
      <xdr:nvGrpSpPr>
        <xdr:cNvPr id="3" name="Group 2">
          <a:extLst>
            <a:ext uri="{FF2B5EF4-FFF2-40B4-BE49-F238E27FC236}">
              <a16:creationId xmlns:a16="http://schemas.microsoft.com/office/drawing/2014/main" id="{CCC36A19-CD1F-40E4-851D-BA47C7BC50EA}"/>
            </a:ext>
          </a:extLst>
        </xdr:cNvPr>
        <xdr:cNvGrpSpPr/>
      </xdr:nvGrpSpPr>
      <xdr:grpSpPr>
        <a:xfrm>
          <a:off x="299353" y="523579"/>
          <a:ext cx="3106483" cy="2665545"/>
          <a:chOff x="299353" y="523579"/>
          <a:chExt cx="3106483" cy="2665545"/>
        </a:xfrm>
      </xdr:grpSpPr>
      <xdr:grpSp>
        <xdr:nvGrpSpPr>
          <xdr:cNvPr id="29" name="Group 28">
            <a:extLst>
              <a:ext uri="{FF2B5EF4-FFF2-40B4-BE49-F238E27FC236}">
                <a16:creationId xmlns:a16="http://schemas.microsoft.com/office/drawing/2014/main" id="{07189242-D335-4DE4-AD9A-B841976B4A4C}"/>
              </a:ext>
            </a:extLst>
          </xdr:cNvPr>
          <xdr:cNvGrpSpPr/>
        </xdr:nvGrpSpPr>
        <xdr:grpSpPr>
          <a:xfrm>
            <a:off x="299353" y="523579"/>
            <a:ext cx="3106483" cy="2665545"/>
            <a:chOff x="41805710" y="1709038"/>
            <a:chExt cx="3164928" cy="2716423"/>
          </a:xfrm>
        </xdr:grpSpPr>
        <xdr:graphicFrame macro="">
          <xdr:nvGraphicFramePr>
            <xdr:cNvPr id="30" name="Chart 29">
              <a:extLst>
                <a:ext uri="{FF2B5EF4-FFF2-40B4-BE49-F238E27FC236}">
                  <a16:creationId xmlns:a16="http://schemas.microsoft.com/office/drawing/2014/main" id="{440A2D7A-68C5-42CA-B73A-2C73A49FCFC6}"/>
                </a:ext>
              </a:extLst>
            </xdr:cNvPr>
            <xdr:cNvGraphicFramePr/>
          </xdr:nvGraphicFramePr>
          <xdr:xfrm>
            <a:off x="41805710" y="1709038"/>
            <a:ext cx="3026685" cy="2716423"/>
          </xdr:xfrm>
          <a:graphic>
            <a:graphicData uri="http://schemas.openxmlformats.org/drawingml/2006/chart">
              <c:chart xmlns:c="http://schemas.openxmlformats.org/drawingml/2006/chart" xmlns:r="http://schemas.openxmlformats.org/officeDocument/2006/relationships" r:id="rId8"/>
            </a:graphicData>
          </a:graphic>
        </xdr:graphicFrame>
        <xdr:sp macro="" textlink="$BD$30">
          <xdr:nvSpPr>
            <xdr:cNvPr id="31" name="TextBox 30">
              <a:extLst>
                <a:ext uri="{FF2B5EF4-FFF2-40B4-BE49-F238E27FC236}">
                  <a16:creationId xmlns:a16="http://schemas.microsoft.com/office/drawing/2014/main" id="{006A12AF-B054-4940-B092-DF2F1C598A9E}"/>
                </a:ext>
              </a:extLst>
            </xdr:cNvPr>
            <xdr:cNvSpPr txBox="1"/>
          </xdr:nvSpPr>
          <xdr:spPr>
            <a:xfrm>
              <a:off x="42959843" y="2832379"/>
              <a:ext cx="677739" cy="384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0FC4AD-15BA-4028-AD97-E6812E244CF5}" type="TxLink">
                <a:rPr lang="en-US" sz="2000" b="1" i="0" u="none" strike="noStrike">
                  <a:solidFill>
                    <a:srgbClr val="92D050"/>
                  </a:solidFill>
                  <a:latin typeface="Calibri"/>
                  <a:cs typeface="Calibri"/>
                </a:rPr>
                <a:pPr algn="ctr"/>
                <a:t> </a:t>
              </a:fld>
              <a:endParaRPr lang="en-US" sz="4000" b="1" i="0" u="none" strike="noStrike">
                <a:solidFill>
                  <a:srgbClr val="92D050"/>
                </a:solidFill>
                <a:latin typeface="Calibri"/>
                <a:cs typeface="Calibri"/>
              </a:endParaRPr>
            </a:p>
          </xdr:txBody>
        </xdr:sp>
        <xdr:sp macro="" textlink="">
          <xdr:nvSpPr>
            <xdr:cNvPr id="32" name="TextBox 31">
              <a:extLst>
                <a:ext uri="{FF2B5EF4-FFF2-40B4-BE49-F238E27FC236}">
                  <a16:creationId xmlns:a16="http://schemas.microsoft.com/office/drawing/2014/main" id="{27BB8567-5872-483A-B2A1-9E5C9A4A4596}"/>
                </a:ext>
              </a:extLst>
            </xdr:cNvPr>
            <xdr:cNvSpPr txBox="1"/>
          </xdr:nvSpPr>
          <xdr:spPr>
            <a:xfrm>
              <a:off x="42790879" y="3141958"/>
              <a:ext cx="2179759" cy="76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92D050"/>
                  </a:solidFill>
                </a:rPr>
                <a:t>Complete</a:t>
              </a:r>
            </a:p>
          </xdr:txBody>
        </xdr:sp>
      </xdr:grpSp>
      <xdr:sp macro="" textlink="Calc!$BD$31">
        <xdr:nvSpPr>
          <xdr:cNvPr id="28" name="TextBox 27">
            <a:extLst>
              <a:ext uri="{FF2B5EF4-FFF2-40B4-BE49-F238E27FC236}">
                <a16:creationId xmlns:a16="http://schemas.microsoft.com/office/drawing/2014/main" id="{BD41E907-4F23-4A02-827B-CA3DDE7A92B4}"/>
              </a:ext>
            </a:extLst>
          </xdr:cNvPr>
          <xdr:cNvSpPr txBox="1"/>
        </xdr:nvSpPr>
        <xdr:spPr>
          <a:xfrm>
            <a:off x="1470163" y="1573695"/>
            <a:ext cx="664953" cy="3774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BC2097-5362-41C0-8A64-C2C8B19C4E0F}" type="TxLink">
              <a:rPr lang="en-US" sz="2000" b="1" i="0" u="none" strike="noStrike">
                <a:solidFill>
                  <a:srgbClr val="92D050"/>
                </a:solidFill>
                <a:latin typeface="Calibri"/>
                <a:cs typeface="Calibri"/>
              </a:rPr>
              <a:pPr algn="ctr"/>
              <a:t>0%</a:t>
            </a:fld>
            <a:endParaRPr lang="en-US" sz="2000" b="1" i="0" u="none" strike="noStrike">
              <a:solidFill>
                <a:srgbClr val="92D050"/>
              </a:solidFill>
              <a:latin typeface="Calibri"/>
              <a:cs typeface="Calibri"/>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1DDF5726-E85F-46C5-8F7E-CB3E8B4F878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1BC0B018-A050-41CD-AD1C-6F1CD7A410D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401612</xdr:colOff>
      <xdr:row>0</xdr:row>
      <xdr:rowOff>333376</xdr:rowOff>
    </xdr:to>
    <xdr:pic>
      <xdr:nvPicPr>
        <xdr:cNvPr id="2" name="Picture 1">
          <a:extLst>
            <a:ext uri="{FF2B5EF4-FFF2-40B4-BE49-F238E27FC236}">
              <a16:creationId xmlns:a16="http://schemas.microsoft.com/office/drawing/2014/main" id="{D5F9683C-BCDB-4ECA-9576-38C45DA97B1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849EAE23-3154-432A-B121-12C2CBB67FC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330253</xdr:rowOff>
    </xdr:to>
    <xdr:pic>
      <xdr:nvPicPr>
        <xdr:cNvPr id="2" name="Picture 1">
          <a:extLst>
            <a:ext uri="{FF2B5EF4-FFF2-40B4-BE49-F238E27FC236}">
              <a16:creationId xmlns:a16="http://schemas.microsoft.com/office/drawing/2014/main" id="{F746C4FC-65B1-4D8C-9C22-20AF10D1FDA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167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28576</xdr:rowOff>
    </xdr:from>
    <xdr:to>
      <xdr:col>1</xdr:col>
      <xdr:colOff>261079</xdr:colOff>
      <xdr:row>0</xdr:row>
      <xdr:rowOff>333376</xdr:rowOff>
    </xdr:to>
    <xdr:pic>
      <xdr:nvPicPr>
        <xdr:cNvPr id="2" name="Picture 1">
          <a:extLst>
            <a:ext uri="{FF2B5EF4-FFF2-40B4-BE49-F238E27FC236}">
              <a16:creationId xmlns:a16="http://schemas.microsoft.com/office/drawing/2014/main" id="{487FA99A-EE27-490E-9C4C-F3CFC5D1F3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576"/>
          <a:ext cx="908779" cy="30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gwin\AppData\Local\Microsoft\Windows\INetCache\Content.Outlook\FMI019JV\V.Group\OperationalExcellence\Onboarding\FORM\Copy%20of%20rsq%2019c%20-%20crew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Vessels Info "/>
      <sheetName val="Other Info"/>
      <sheetName val="Client Portfolio"/>
      <sheetName val="Crew Function Control 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fairplay.ships@ihs.com" TargetMode="External"/><Relationship Id="rId2" Type="http://schemas.openxmlformats.org/officeDocument/2006/relationships/hyperlink" Target="mailto:smdfeeschedulerecipients@vships.com" TargetMode="External"/><Relationship Id="rId1" Type="http://schemas.openxmlformats.org/officeDocument/2006/relationships/hyperlink" Target="mailto:smdfeeschedulerecipients@vships.com" TargetMode="External"/><Relationship Id="rId5" Type="http://schemas.openxmlformats.org/officeDocument/2006/relationships/printerSettings" Target="../printerSettings/printerSettings20.bin"/><Relationship Id="rId4" Type="http://schemas.openxmlformats.org/officeDocument/2006/relationships/hyperlink" Target="mailto:fairplay.ships@ih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712A-F3B5-49F1-8212-0B9DB847D025}">
  <sheetPr>
    <tabColor theme="1"/>
  </sheetPr>
  <dimension ref="C2:U23"/>
  <sheetViews>
    <sheetView showGridLines="0" tabSelected="1" view="pageBreakPreview" zoomScale="60" zoomScaleNormal="97" workbookViewId="0">
      <selection activeCell="R16" sqref="R16"/>
    </sheetView>
  </sheetViews>
  <sheetFormatPr defaultRowHeight="15" x14ac:dyDescent="0.25"/>
  <cols>
    <col min="1" max="1" width="0.140625" customWidth="1"/>
    <col min="2" max="2" width="2.42578125" customWidth="1"/>
    <col min="3" max="3" width="7.42578125" customWidth="1"/>
    <col min="4" max="4" width="4.140625" customWidth="1"/>
    <col min="7" max="7" width="36.28515625" customWidth="1"/>
    <col min="8" max="8" width="4.28515625" customWidth="1"/>
    <col min="10" max="10" width="15" customWidth="1"/>
    <col min="11" max="11" width="17" customWidth="1"/>
    <col min="12" max="12" width="4.85546875" customWidth="1"/>
    <col min="14" max="14" width="15.42578125" customWidth="1"/>
    <col min="17" max="17" width="4.140625" customWidth="1"/>
    <col min="18" max="18" width="4.7109375" customWidth="1"/>
    <col min="19" max="19" width="17.85546875" customWidth="1"/>
  </cols>
  <sheetData>
    <row r="2" spans="3:21" ht="25.5" customHeight="1" x14ac:dyDescent="0.25">
      <c r="C2" s="232"/>
      <c r="D2" s="232"/>
      <c r="H2" s="232"/>
      <c r="L2" s="232"/>
      <c r="M2" s="236" t="s">
        <v>821</v>
      </c>
      <c r="N2" s="237"/>
      <c r="O2" s="237"/>
      <c r="P2" s="237"/>
      <c r="Q2" s="237"/>
      <c r="R2" s="242"/>
      <c r="S2" s="242"/>
      <c r="T2" s="242"/>
      <c r="U2" s="242"/>
    </row>
    <row r="3" spans="3:21" ht="15" customHeight="1" x14ac:dyDescent="0.25">
      <c r="C3" s="232"/>
      <c r="D3" s="232"/>
      <c r="H3" s="232"/>
      <c r="L3" s="232"/>
      <c r="M3" s="243" t="s">
        <v>824</v>
      </c>
      <c r="N3" s="260"/>
      <c r="O3" s="260"/>
      <c r="P3" s="260"/>
      <c r="Q3" s="261"/>
      <c r="R3" s="242"/>
      <c r="S3" s="242"/>
      <c r="T3" s="242"/>
      <c r="U3" s="242"/>
    </row>
    <row r="4" spans="3:21" ht="20.25" customHeight="1" x14ac:dyDescent="0.25">
      <c r="M4" s="262"/>
      <c r="N4" s="263"/>
      <c r="O4" s="263"/>
      <c r="P4" s="263"/>
      <c r="Q4" s="264"/>
      <c r="R4" s="176"/>
      <c r="S4" s="176"/>
      <c r="T4" s="176"/>
      <c r="U4" s="176"/>
    </row>
    <row r="5" spans="3:21" ht="21" customHeight="1" x14ac:dyDescent="0.25">
      <c r="J5" s="231"/>
      <c r="K5" s="231"/>
      <c r="M5" s="262"/>
      <c r="N5" s="263"/>
      <c r="O5" s="263"/>
      <c r="P5" s="263"/>
      <c r="Q5" s="264"/>
      <c r="R5" s="176"/>
      <c r="S5" s="176"/>
      <c r="T5" s="176"/>
      <c r="U5" s="176"/>
    </row>
    <row r="6" spans="3:21" ht="15" customHeight="1" x14ac:dyDescent="0.25">
      <c r="C6" s="176"/>
      <c r="D6" s="176"/>
      <c r="E6" s="238" t="s">
        <v>820</v>
      </c>
      <c r="F6" s="239"/>
      <c r="G6" s="240"/>
      <c r="H6" s="176"/>
      <c r="I6" s="238" t="s">
        <v>819</v>
      </c>
      <c r="J6" s="239"/>
      <c r="K6" s="240"/>
      <c r="M6" s="262"/>
      <c r="N6" s="263"/>
      <c r="O6" s="263"/>
      <c r="P6" s="263"/>
      <c r="Q6" s="264"/>
      <c r="R6" s="176"/>
      <c r="S6" s="176"/>
      <c r="T6" s="176"/>
      <c r="U6" s="176"/>
    </row>
    <row r="7" spans="3:21" ht="15.75" customHeight="1" x14ac:dyDescent="0.25">
      <c r="C7" s="176"/>
      <c r="D7" s="176"/>
      <c r="E7" s="236"/>
      <c r="F7" s="237"/>
      <c r="G7" s="241"/>
      <c r="H7" s="176"/>
      <c r="I7" s="236"/>
      <c r="J7" s="237"/>
      <c r="K7" s="241"/>
      <c r="M7" s="262"/>
      <c r="N7" s="263"/>
      <c r="O7" s="263"/>
      <c r="P7" s="263"/>
      <c r="Q7" s="264"/>
      <c r="R7" s="176"/>
      <c r="S7" s="176"/>
      <c r="T7" s="176"/>
      <c r="U7" s="176"/>
    </row>
    <row r="8" spans="3:21" ht="15" customHeight="1" x14ac:dyDescent="0.25">
      <c r="C8" s="255" t="s">
        <v>581</v>
      </c>
      <c r="D8" s="258" t="s">
        <v>818</v>
      </c>
      <c r="E8" s="243" t="s">
        <v>823</v>
      </c>
      <c r="F8" s="244"/>
      <c r="G8" s="245"/>
      <c r="H8" s="259" t="s">
        <v>818</v>
      </c>
      <c r="I8" s="243" t="s">
        <v>822</v>
      </c>
      <c r="J8" s="244"/>
      <c r="K8" s="245"/>
      <c r="L8" s="259" t="s">
        <v>818</v>
      </c>
      <c r="M8" s="262"/>
      <c r="N8" s="263"/>
      <c r="O8" s="263"/>
      <c r="P8" s="263"/>
      <c r="Q8" s="264"/>
      <c r="R8" s="259" t="s">
        <v>818</v>
      </c>
      <c r="S8" s="252" t="s">
        <v>817</v>
      </c>
      <c r="T8" s="176"/>
      <c r="U8" s="176"/>
    </row>
    <row r="9" spans="3:21" ht="15" customHeight="1" x14ac:dyDescent="0.25">
      <c r="C9" s="256"/>
      <c r="D9" s="258"/>
      <c r="E9" s="246"/>
      <c r="F9" s="247"/>
      <c r="G9" s="248"/>
      <c r="H9" s="259"/>
      <c r="I9" s="246"/>
      <c r="J9" s="247"/>
      <c r="K9" s="248"/>
      <c r="L9" s="259"/>
      <c r="M9" s="262"/>
      <c r="N9" s="263"/>
      <c r="O9" s="263"/>
      <c r="P9" s="263"/>
      <c r="Q9" s="264"/>
      <c r="R9" s="259"/>
      <c r="S9" s="253"/>
      <c r="T9" s="176"/>
      <c r="U9" s="176"/>
    </row>
    <row r="10" spans="3:21" ht="15" customHeight="1" x14ac:dyDescent="0.25">
      <c r="C10" s="257"/>
      <c r="D10" s="258"/>
      <c r="E10" s="246"/>
      <c r="F10" s="247"/>
      <c r="G10" s="248"/>
      <c r="H10" s="259"/>
      <c r="I10" s="246"/>
      <c r="J10" s="247"/>
      <c r="K10" s="248"/>
      <c r="L10" s="259"/>
      <c r="M10" s="262"/>
      <c r="N10" s="263"/>
      <c r="O10" s="263"/>
      <c r="P10" s="263"/>
      <c r="Q10" s="264"/>
      <c r="R10" s="259"/>
      <c r="S10" s="254"/>
      <c r="T10" s="176"/>
      <c r="U10" s="176"/>
    </row>
    <row r="11" spans="3:21" ht="15" customHeight="1" x14ac:dyDescent="0.25">
      <c r="C11" s="176"/>
      <c r="D11" s="176"/>
      <c r="E11" s="246"/>
      <c r="F11" s="247"/>
      <c r="G11" s="248"/>
      <c r="H11" s="176"/>
      <c r="I11" s="246"/>
      <c r="J11" s="247"/>
      <c r="K11" s="248"/>
      <c r="M11" s="262"/>
      <c r="N11" s="263"/>
      <c r="O11" s="263"/>
      <c r="P11" s="263"/>
      <c r="Q11" s="264"/>
      <c r="R11" s="176"/>
      <c r="S11" s="176"/>
      <c r="T11" s="176"/>
      <c r="U11" s="176"/>
    </row>
    <row r="12" spans="3:21" ht="15" customHeight="1" x14ac:dyDescent="0.25">
      <c r="C12" s="176"/>
      <c r="D12" s="176"/>
      <c r="E12" s="249"/>
      <c r="F12" s="250"/>
      <c r="G12" s="251"/>
      <c r="H12" s="176"/>
      <c r="I12" s="249"/>
      <c r="J12" s="250"/>
      <c r="K12" s="251"/>
      <c r="M12" s="262"/>
      <c r="N12" s="263"/>
      <c r="O12" s="263"/>
      <c r="P12" s="263"/>
      <c r="Q12" s="264"/>
      <c r="R12" s="176"/>
      <c r="S12" s="176"/>
      <c r="T12" s="176"/>
      <c r="U12" s="176"/>
    </row>
    <row r="13" spans="3:21" ht="15" customHeight="1" x14ac:dyDescent="0.25">
      <c r="C13" s="176"/>
      <c r="D13" s="176"/>
      <c r="E13" s="176"/>
      <c r="F13" s="176"/>
      <c r="H13" s="176"/>
      <c r="I13" s="230"/>
      <c r="J13" s="230"/>
      <c r="M13" s="262"/>
      <c r="N13" s="263"/>
      <c r="O13" s="263"/>
      <c r="P13" s="263"/>
      <c r="Q13" s="264"/>
      <c r="R13" s="176"/>
      <c r="S13" s="176"/>
      <c r="T13" s="176"/>
      <c r="U13" s="176"/>
    </row>
    <row r="14" spans="3:21" ht="15" customHeight="1" x14ac:dyDescent="0.25">
      <c r="G14" s="230"/>
      <c r="H14" s="230"/>
      <c r="I14" s="230"/>
      <c r="J14" s="230"/>
      <c r="M14" s="262"/>
      <c r="N14" s="263"/>
      <c r="O14" s="263"/>
      <c r="P14" s="263"/>
      <c r="Q14" s="264"/>
    </row>
    <row r="15" spans="3:21" ht="15" customHeight="1" x14ac:dyDescent="0.25">
      <c r="G15" s="230"/>
      <c r="H15" s="230"/>
      <c r="I15" s="230"/>
      <c r="J15" s="230"/>
      <c r="M15" s="262"/>
      <c r="N15" s="263"/>
      <c r="O15" s="263"/>
      <c r="P15" s="263"/>
      <c r="Q15" s="264"/>
    </row>
    <row r="16" spans="3:21" ht="15" customHeight="1" x14ac:dyDescent="0.25">
      <c r="G16" s="230"/>
      <c r="H16" s="230"/>
      <c r="I16" s="230"/>
      <c r="J16" s="230"/>
      <c r="M16" s="262"/>
      <c r="N16" s="263"/>
      <c r="O16" s="263"/>
      <c r="P16" s="263"/>
      <c r="Q16" s="264"/>
    </row>
    <row r="17" spans="7:17" ht="15" customHeight="1" x14ac:dyDescent="0.25">
      <c r="G17" s="230"/>
      <c r="H17" s="230"/>
      <c r="I17" s="230"/>
      <c r="J17" s="230"/>
      <c r="M17" s="262"/>
      <c r="N17" s="263"/>
      <c r="O17" s="263"/>
      <c r="P17" s="263"/>
      <c r="Q17" s="264"/>
    </row>
    <row r="18" spans="7:17" ht="40.5" customHeight="1" x14ac:dyDescent="0.25">
      <c r="G18" s="230"/>
      <c r="H18" s="230"/>
      <c r="I18" s="230"/>
      <c r="J18" s="230"/>
      <c r="M18" s="265"/>
      <c r="N18" s="266"/>
      <c r="O18" s="266"/>
      <c r="P18" s="266"/>
      <c r="Q18" s="267"/>
    </row>
    <row r="19" spans="7:17" x14ac:dyDescent="0.25">
      <c r="G19" s="230"/>
      <c r="H19" s="230"/>
      <c r="I19" s="230"/>
      <c r="J19" s="230"/>
    </row>
    <row r="20" spans="7:17" x14ac:dyDescent="0.25">
      <c r="G20" s="230"/>
      <c r="H20" s="230"/>
      <c r="I20" s="230"/>
      <c r="J20" s="230"/>
    </row>
    <row r="21" spans="7:17" x14ac:dyDescent="0.25">
      <c r="G21" s="230"/>
      <c r="H21" s="230"/>
      <c r="I21" s="230"/>
      <c r="J21" s="230"/>
    </row>
    <row r="22" spans="7:17" x14ac:dyDescent="0.25">
      <c r="G22" s="230"/>
      <c r="H22" s="230"/>
      <c r="I22" s="230"/>
      <c r="J22" s="230"/>
    </row>
    <row r="23" spans="7:17" x14ac:dyDescent="0.25">
      <c r="G23" s="230"/>
      <c r="H23" s="230"/>
    </row>
  </sheetData>
  <mergeCells count="13">
    <mergeCell ref="C8:C10"/>
    <mergeCell ref="D8:D10"/>
    <mergeCell ref="H8:H10"/>
    <mergeCell ref="L8:L10"/>
    <mergeCell ref="R8:R10"/>
    <mergeCell ref="M3:Q18"/>
    <mergeCell ref="M2:Q2"/>
    <mergeCell ref="I6:K7"/>
    <mergeCell ref="E6:G7"/>
    <mergeCell ref="R2:U3"/>
    <mergeCell ref="E8:G12"/>
    <mergeCell ref="I8:K12"/>
    <mergeCell ref="S8:S10"/>
  </mergeCells>
  <pageMargins left="0.70866141732283472" right="0.70866141732283472" top="0.74803149606299213" bottom="0.74803149606299213" header="0.31496062992125984" footer="0.31496062992125984"/>
  <pageSetup paperSize="9" scale="63" orientation="landscape" r:id="rId1"/>
  <headerFooter>
    <oddFooter>&amp;CRSQ19 &amp;R5.3</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8080"/>
  </sheetPr>
  <dimension ref="A1:F115"/>
  <sheetViews>
    <sheetView tabSelected="1" view="pageBreakPreview" topLeftCell="A3" zoomScale="60" zoomScaleNormal="61"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2.7109375" customWidth="1"/>
    <col min="5" max="5" width="80" style="175" customWidth="1"/>
    <col min="6" max="6" width="19.42578125" customWidth="1"/>
  </cols>
  <sheetData>
    <row r="1" spans="1:6" ht="27.75" x14ac:dyDescent="0.25">
      <c r="A1" s="174"/>
      <c r="B1" s="174" t="s">
        <v>795</v>
      </c>
      <c r="C1" s="141"/>
      <c r="D1" s="141"/>
      <c r="E1" s="177"/>
      <c r="F1" s="139"/>
    </row>
    <row r="2" spans="1:6" s="153" customFormat="1" ht="54" x14ac:dyDescent="0.3">
      <c r="A2" s="151" t="s">
        <v>718</v>
      </c>
      <c r="B2" s="140" t="s">
        <v>719</v>
      </c>
      <c r="C2" s="152" t="s">
        <v>615</v>
      </c>
      <c r="D2" s="152" t="s">
        <v>731</v>
      </c>
      <c r="E2" s="152" t="s">
        <v>573</v>
      </c>
      <c r="F2" s="140" t="s">
        <v>720</v>
      </c>
    </row>
    <row r="3" spans="1:6" ht="15.75" x14ac:dyDescent="0.25">
      <c r="A3" s="143">
        <f>IFERROR(INDEX(Master!$A$2:$AH$1177,(Master!Z2-2),31),"")</f>
        <v>1</v>
      </c>
      <c r="B3" s="142" t="str">
        <f>IFERROR(INDEX(Master!$A$2:$AH$1177,(Master!$Z2-2),32),"")</f>
        <v>Compliance with EU Wheel Mark (For EU Flag vessels)</v>
      </c>
      <c r="C3" s="181" t="str">
        <f>IF(AND('Entry point'!$B$52&lt;&gt;"",B3&lt;&gt;""),'Entry point'!$B$52,"")</f>
        <v/>
      </c>
      <c r="D3" s="181"/>
      <c r="E3" s="181" t="str">
        <f>IF(IFERROR(INDEX(Master!$A$2:$AH$1177,(Master!$Z2-2),34),"")=0,"",IFERROR(INDEX(Master!$A$2:$AH$1177,(Master!$Z2-2),34),""))</f>
        <v/>
      </c>
      <c r="F3" s="181"/>
    </row>
    <row r="4" spans="1:6" ht="15.75" x14ac:dyDescent="0.25">
      <c r="A4" s="143">
        <f>IFERROR(INDEX(Master!$A$2:$AH$1177,(Master!Z3-2),31),"")</f>
        <v>1</v>
      </c>
      <c r="B4" s="142" t="str">
        <f>IFERROR(INDEX(Master!$A$2:$AH$1177,(Master!$Z3-2),32),"")</f>
        <v>If the vessel has changed Flag / Port of Registry / Owner / Name  - V.Insight must be informed so that the SEEMP Part II and EU MRV (if required)  can be updated and resubmitted to reflect these changes.ROBs on Change required to be submitted. Attach new COR as evidence aslo.</v>
      </c>
      <c r="C4" s="181" t="str">
        <f>IF(AND('Entry point'!$B$52&lt;&gt;"",B4&lt;&gt;""),'Entry point'!$B$52,"")</f>
        <v/>
      </c>
      <c r="D4" s="181"/>
      <c r="E4" s="181" t="str">
        <f>IF(IFERROR(INDEX(Master!$A$2:$AH$1177,(Master!$Z3-2),34),"")=0,"",IFERROR(INDEX(Master!$A$2:$AH$1177,(Master!$Z3-2),34),""))</f>
        <v/>
      </c>
      <c r="F4" s="181"/>
    </row>
    <row r="5" spans="1:6" ht="15.75" x14ac:dyDescent="0.25">
      <c r="A5" s="143">
        <f>IFERROR(INDEX(Master!$A$2:$AH$1177,(Master!Z4-2),31),"")</f>
        <v>1</v>
      </c>
      <c r="B5" s="142" t="str">
        <f>IFERROR(INDEX(Master!$A$2:$AH$1177,(Master!$Z4-2),32),"")</f>
        <v>Prepare Daily/Annual running cost</v>
      </c>
      <c r="C5" s="181" t="str">
        <f>IF(AND('Entry point'!$B$52&lt;&gt;"",B5&lt;&gt;""),'Entry point'!$B$52,"")</f>
        <v/>
      </c>
      <c r="D5" s="181"/>
      <c r="E5" s="181" t="str">
        <f>IF(IFERROR(INDEX(Master!$A$2:$AH$1177,(Master!$Z4-2),34),"")=0,"",IFERROR(INDEX(Master!$A$2:$AH$1177,(Master!$Z4-2),34),""))</f>
        <v/>
      </c>
      <c r="F5" s="181"/>
    </row>
    <row r="6" spans="1:6" ht="15.75" x14ac:dyDescent="0.25">
      <c r="A6" s="143">
        <f>IFERROR(INDEX(Master!$A$2:$AH$1177,(Master!Z5-2),31),"")</f>
        <v>2</v>
      </c>
      <c r="B6" s="142" t="str">
        <f>IFERROR(INDEX(Master!$A$2:$AH$1177,(Master!$Z5-2),32),"")</f>
        <v>Appoint Agent at delivery yard / port</v>
      </c>
      <c r="C6" s="181" t="str">
        <f>IF(AND('Entry point'!$B$52&lt;&gt;"",B6&lt;&gt;""),'Entry point'!$B$52,"")</f>
        <v/>
      </c>
      <c r="D6" s="181"/>
      <c r="E6" s="181" t="str">
        <f>IF(IFERROR(INDEX(Master!$A$2:$AH$1177,(Master!$Z5-2),34),"")=0,"",IFERROR(INDEX(Master!$A$2:$AH$1177,(Master!$Z5-2),34),""))</f>
        <v/>
      </c>
      <c r="F6" s="181"/>
    </row>
    <row r="7" spans="1:6" ht="15.75" x14ac:dyDescent="0.25">
      <c r="A7" s="143">
        <f>IFERROR(INDEX(Master!$A$2:$AH$1177,(Master!Z6-2),31),"")</f>
        <v>2</v>
      </c>
      <c r="B7" s="142" t="str">
        <f>IFERROR(INDEX(Master!$A$2:$AH$1177,(Master!$Z6-2),32),"")</f>
        <v>Arrange Class Attendance for Change of name / flag surveys as appropriate</v>
      </c>
      <c r="C7" s="181" t="str">
        <f>IF(AND('Entry point'!$B$52&lt;&gt;"",B7&lt;&gt;""),'Entry point'!$B$52,"")</f>
        <v/>
      </c>
      <c r="D7" s="181"/>
      <c r="E7" s="181" t="str">
        <f>IF(IFERROR(INDEX(Master!$A$2:$AH$1177,(Master!$Z6-2),34),"")=0,"",IFERROR(INDEX(Master!$A$2:$AH$1177,(Master!$Z6-2),34),""))</f>
        <v/>
      </c>
      <c r="F7" s="181"/>
    </row>
    <row r="8" spans="1:6" ht="15.75" x14ac:dyDescent="0.25">
      <c r="A8" s="143">
        <f>IFERROR(INDEX(Master!$A$2:$AH$1177,(Master!Z7-2),31),"")</f>
        <v>2</v>
      </c>
      <c r="B8" s="142" t="str">
        <f>IFERROR(INDEX(Master!$A$2:$AH$1177,(Master!$Z7-2),32),"")</f>
        <v>Arrange for UWS as required by the MOA</v>
      </c>
      <c r="C8" s="181" t="str">
        <f>IF(AND('Entry point'!$B$52&lt;&gt;"",B8&lt;&gt;""),'Entry point'!$B$52,"")</f>
        <v/>
      </c>
      <c r="D8" s="181"/>
      <c r="E8" s="181" t="str">
        <f>IF(IFERROR(INDEX(Master!$A$2:$AH$1177,(Master!$Z7-2),34),"")=0,"",IFERROR(INDEX(Master!$A$2:$AH$1177,(Master!$Z7-2),34),""))</f>
        <v>Class approved divers</v>
      </c>
      <c r="F8" s="181"/>
    </row>
    <row r="9" spans="1:6" ht="15.75" x14ac:dyDescent="0.25">
      <c r="A9" s="143">
        <f>IFERROR(INDEX(Master!$A$2:$AH$1177,(Master!Z8-2),31),"")</f>
        <v>2</v>
      </c>
      <c r="B9" s="142" t="str">
        <f>IFERROR(INDEX(Master!$A$2:$AH$1177,(Master!$Z8-2),32),"")</f>
        <v>Budget/Accounts System Approval</v>
      </c>
      <c r="C9" s="181" t="str">
        <f>IF(AND('Entry point'!$B$52&lt;&gt;"",B9&lt;&gt;""),'Entry point'!$B$52,"")</f>
        <v/>
      </c>
      <c r="D9" s="181"/>
      <c r="E9" s="181" t="str">
        <f>IF(IFERROR(INDEX(Master!$A$2:$AH$1177,(Master!$Z8-2),34),"")=0,"",IFERROR(INDEX(Master!$A$2:$AH$1177,(Master!$Z8-2),34),""))</f>
        <v/>
      </c>
      <c r="F9" s="181"/>
    </row>
    <row r="10" spans="1:6" ht="15.75" x14ac:dyDescent="0.25">
      <c r="A10" s="143">
        <f>IFERROR(INDEX(Master!$A$2:$AH$1177,(Master!Z9-2),31),"")</f>
        <v>2</v>
      </c>
      <c r="B10" s="142" t="str">
        <f>IFERROR(INDEX(Master!$A$2:$AH$1177,(Master!$Z9-2),32),"")</f>
        <v>Certificates for Breathing Apparatus-EEBD Servicing/Inspection including BA Compressor</v>
      </c>
      <c r="C10" s="181" t="str">
        <f>IF(AND('Entry point'!$B$52&lt;&gt;"",B10&lt;&gt;""),'Entry point'!$B$52,"")</f>
        <v/>
      </c>
      <c r="D10" s="181"/>
      <c r="E10" s="181" t="str">
        <f>IF(IFERROR(INDEX(Master!$A$2:$AH$1177,(Master!$Z9-2),34),"")=0,"",IFERROR(INDEX(Master!$A$2:$AH$1177,(Master!$Z9-2),34),""))</f>
        <v/>
      </c>
      <c r="F10" s="181"/>
    </row>
    <row r="11" spans="1:6" ht="15.75" x14ac:dyDescent="0.25">
      <c r="A11" s="143">
        <f>IFERROR(INDEX(Master!$A$2:$AH$1177,(Master!Z10-2),31),"")</f>
        <v>2</v>
      </c>
      <c r="B11" s="142" t="str">
        <f>IFERROR(INDEX(Master!$A$2:$AH$1177,(Master!$Z10-2),32),"")</f>
        <v>Co-ordinate delivery of Spares/Stores to vessel.</v>
      </c>
      <c r="C11" s="181" t="str">
        <f>IF(AND('Entry point'!$B$52&lt;&gt;"",B11&lt;&gt;""),'Entry point'!$B$52,"")</f>
        <v/>
      </c>
      <c r="D11" s="181"/>
      <c r="E11" s="181" t="str">
        <f>IF(IFERROR(INDEX(Master!$A$2:$AH$1177,(Master!$Z10-2),34),"")=0,"",IFERROR(INDEX(Master!$A$2:$AH$1177,(Master!$Z10-2),34),""))</f>
        <v/>
      </c>
      <c r="F11" s="181"/>
    </row>
    <row r="12" spans="1:6" ht="15.75" x14ac:dyDescent="0.25">
      <c r="A12" s="143">
        <f>IFERROR(INDEX(Master!$A$2:$AH$1177,(Master!Z11-2),31),"")</f>
        <v>2</v>
      </c>
      <c r="B12" s="142" t="str">
        <f>IFERROR(INDEX(Master!$A$2:$AH$1177,(Master!$Z11-2),32),"")</f>
        <v>Planned Maintenance System Set up</v>
      </c>
      <c r="C12" s="181" t="str">
        <f>IF(AND('Entry point'!$B$52&lt;&gt;"",B12&lt;&gt;""),'Entry point'!$B$52,"")</f>
        <v/>
      </c>
      <c r="D12" s="181"/>
      <c r="E12" s="181" t="str">
        <f>IF(IFERROR(INDEX(Master!$A$2:$AH$1177,(Master!$Z11-2),34),"")=0,"",IFERROR(INDEX(Master!$A$2:$AH$1177,(Master!$Z11-2),34),""))</f>
        <v/>
      </c>
      <c r="F12" s="181"/>
    </row>
    <row r="13" spans="1:6" ht="15.75" x14ac:dyDescent="0.25">
      <c r="A13" s="143">
        <f>IFERROR(INDEX(Master!$A$2:$AH$1177,(Master!Z12-2),31),"")</f>
        <v>2</v>
      </c>
      <c r="B13" s="142" t="str">
        <f>IFERROR(INDEX(Master!$A$2:$AH$1177,(Master!$Z12-2),32),"")</f>
        <v>Protocol of Compile list of spares/stores/Lashing materials / consumables</v>
      </c>
      <c r="C13" s="181" t="str">
        <f>IF(AND('Entry point'!$B$52&lt;&gt;"",B13&lt;&gt;""),'Entry point'!$B$52,"")</f>
        <v/>
      </c>
      <c r="D13" s="181"/>
      <c r="E13" s="181" t="str">
        <f>IF(IFERROR(INDEX(Master!$A$2:$AH$1177,(Master!$Z12-2),34),"")=0,"",IFERROR(INDEX(Master!$A$2:$AH$1177,(Master!$Z12-2),34),""))</f>
        <v/>
      </c>
      <c r="F13" s="181"/>
    </row>
    <row r="14" spans="1:6" ht="15.75" x14ac:dyDescent="0.25">
      <c r="A14" s="143">
        <f>IFERROR(INDEX(Master!$A$2:$AH$1177,(Master!Z13-2),31),"")</f>
        <v>2</v>
      </c>
      <c r="B14" s="142" t="str">
        <f>IFERROR(INDEX(Master!$A$2:$AH$1177,(Master!$Z13-2),32),"")</f>
        <v>TANKERS - 3rd Party Certificate for Tank Volumes</v>
      </c>
      <c r="C14" s="181" t="str">
        <f>IF(AND('Entry point'!$B$52&lt;&gt;"",B14&lt;&gt;""),'Entry point'!$B$52,"")</f>
        <v/>
      </c>
      <c r="D14" s="181"/>
      <c r="E14" s="181" t="str">
        <f>IF(IFERROR(INDEX(Master!$A$2:$AH$1177,(Master!$Z13-2),34),"")=0,"",IFERROR(INDEX(Master!$A$2:$AH$1177,(Master!$Z13-2),34),""))</f>
        <v/>
      </c>
      <c r="F14" s="181"/>
    </row>
    <row r="15" spans="1:6" ht="15.75" x14ac:dyDescent="0.25">
      <c r="A15" s="143">
        <f>IFERROR(INDEX(Master!$A$2:$AH$1177,(Master!Z14-2),31),"")</f>
        <v>2</v>
      </c>
      <c r="B15" s="142" t="str">
        <f>IFERROR(INDEX(Master!$A$2:$AH$1177,(Master!$Z14-2),32),"")</f>
        <v>Warranty Engineer Agreements to be obtained and Guarantee Claim File Set Up (if applicable)</v>
      </c>
      <c r="C15" s="181" t="str">
        <f>IF(AND('Entry point'!$B$52&lt;&gt;"",B15&lt;&gt;""),'Entry point'!$B$52,"")</f>
        <v/>
      </c>
      <c r="D15" s="181"/>
      <c r="E15" s="181" t="str">
        <f>IF(IFERROR(INDEX(Master!$A$2:$AH$1177,(Master!$Z14-2),34),"")=0,"",IFERROR(INDEX(Master!$A$2:$AH$1177,(Master!$Z14-2),34),""))</f>
        <v/>
      </c>
      <c r="F15" s="181"/>
    </row>
    <row r="16" spans="1:6" ht="30" x14ac:dyDescent="0.25">
      <c r="A16" s="143">
        <f>IFERROR(INDEX(Master!$A$2:$AH$1177,(Master!Z15-2),31),"")</f>
        <v>2</v>
      </c>
      <c r="B16" s="142" t="str">
        <f>IFERROR(INDEX(Master!$A$2:$AH$1177,(Master!$Z15-2),32),"")</f>
        <v>Mooring Equipment</v>
      </c>
      <c r="C16" s="181" t="str">
        <f>IF(AND('Entry point'!$B$52&lt;&gt;"",B16&lt;&gt;""),'Entry point'!$B$52,"")</f>
        <v/>
      </c>
      <c r="D16" s="181"/>
      <c r="E16" s="181" t="str">
        <f>IF(IFERROR(INDEX(Master!$A$2:$AH$1177,(Master!$Z15-2),34),"")=0,"",IFERROR(INDEX(Master!$A$2:$AH$1177,(Master!$Z15-2),34),""))</f>
        <v xml:space="preserve">List of products bought. Information to be shared with Marcas. </v>
      </c>
      <c r="F16" s="181"/>
    </row>
    <row r="17" spans="1:6" ht="30" x14ac:dyDescent="0.25">
      <c r="A17" s="143">
        <f>IFERROR(INDEX(Master!$A$2:$AH$1177,(Master!Z16-2),31),"")</f>
        <v>2</v>
      </c>
      <c r="B17" s="142" t="str">
        <f>IFERROR(INDEX(Master!$A$2:$AH$1177,(Master!$Z16-2),32),"")</f>
        <v>Lifeboats</v>
      </c>
      <c r="C17" s="181" t="str">
        <f>IF(AND('Entry point'!$B$52&lt;&gt;"",B17&lt;&gt;""),'Entry point'!$B$52,"")</f>
        <v/>
      </c>
      <c r="D17" s="181"/>
      <c r="E17" s="181" t="str">
        <f>IF(IFERROR(INDEX(Master!$A$2:$AH$1177,(Master!$Z16-2),34),"")=0,"",IFERROR(INDEX(Master!$A$2:$AH$1177,(Master!$Z16-2),34),""))</f>
        <v>Trading pattern, number and type of lifeboats, manufacturers name</v>
      </c>
      <c r="F17" s="181"/>
    </row>
    <row r="18" spans="1:6" ht="15.75" x14ac:dyDescent="0.25">
      <c r="A18" s="143">
        <f>IFERROR(INDEX(Master!$A$2:$AH$1177,(Master!Z17-2),31),"")</f>
        <v>2</v>
      </c>
      <c r="B18" s="142" t="str">
        <f>IFERROR(INDEX(Master!$A$2:$AH$1177,(Master!$Z17-2),32),"")</f>
        <v>Liferafts</v>
      </c>
      <c r="C18" s="181" t="str">
        <f>IF(AND('Entry point'!$B$52&lt;&gt;"",B18&lt;&gt;""),'Entry point'!$B$52,"")</f>
        <v/>
      </c>
      <c r="D18" s="181"/>
      <c r="E18" s="181" t="str">
        <f>IF(IFERROR(INDEX(Master!$A$2:$AH$1177,(Master!$Z17-2),34),"")=0,"",IFERROR(INDEX(Master!$A$2:$AH$1177,(Master!$Z17-2),34),""))</f>
        <v>Trading pattern, number and type of liferafts, manufacturers name; if vessel is under LRE</v>
      </c>
      <c r="F18" s="181"/>
    </row>
    <row r="19" spans="1:6" ht="15.75" x14ac:dyDescent="0.25">
      <c r="A19" s="143">
        <f>IFERROR(INDEX(Master!$A$2:$AH$1177,(Master!Z18-2),31),"")</f>
        <v>2</v>
      </c>
      <c r="B19" s="142" t="str">
        <f>IFERROR(INDEX(Master!$A$2:$AH$1177,(Master!$Z18-2),32),"")</f>
        <v>Services fire fighting systems</v>
      </c>
      <c r="C19" s="181" t="str">
        <f>IF(AND('Entry point'!$B$52&lt;&gt;"",B19&lt;&gt;""),'Entry point'!$B$52,"")</f>
        <v/>
      </c>
      <c r="D19" s="181"/>
      <c r="E19" s="181" t="str">
        <f>IF(IFERROR(INDEX(Master!$A$2:$AH$1177,(Master!$Z18-2),34),"")=0,"",IFERROR(INDEX(Master!$A$2:$AH$1177,(Master!$Z18-2),34),""))</f>
        <v/>
      </c>
      <c r="F19" s="181"/>
    </row>
    <row r="20" spans="1:6" ht="15.75" x14ac:dyDescent="0.25">
      <c r="A20" s="143">
        <f>IFERROR(INDEX(Master!$A$2:$AH$1177,(Master!Z19-2),31),"")</f>
        <v>2</v>
      </c>
      <c r="B20" s="142" t="str">
        <f>IFERROR(INDEX(Master!$A$2:$AH$1177,(Master!$Z19-2),32),"")</f>
        <v>Services Isa system</v>
      </c>
      <c r="C20" s="181" t="str">
        <f>IF(AND('Entry point'!$B$52&lt;&gt;"",B20&lt;&gt;""),'Entry point'!$B$52,"")</f>
        <v/>
      </c>
      <c r="D20" s="181"/>
      <c r="E20" s="181" t="str">
        <f>IF(IFERROR(INDEX(Master!$A$2:$AH$1177,(Master!$Z19-2),34),"")=0,"",IFERROR(INDEX(Master!$A$2:$AH$1177,(Master!$Z19-2),34),""))</f>
        <v/>
      </c>
      <c r="F20" s="181"/>
    </row>
    <row r="21" spans="1:6" ht="30" x14ac:dyDescent="0.25">
      <c r="A21" s="143">
        <f>IFERROR(INDEX(Master!$A$2:$AH$1177,(Master!Z20-2),31),"")</f>
        <v>2</v>
      </c>
      <c r="B21" s="142" t="str">
        <f>IFERROR(INDEX(Master!$A$2:$AH$1177,(Master!$Z20-2),32),"")</f>
        <v>Services safety equipment</v>
      </c>
      <c r="C21" s="181" t="str">
        <f>IF(AND('Entry point'!$B$52&lt;&gt;"",B21&lt;&gt;""),'Entry point'!$B$52,"")</f>
        <v/>
      </c>
      <c r="D21" s="181"/>
      <c r="E21" s="181" t="str">
        <f>IF(IFERROR(INDEX(Master!$A$2:$AH$1177,(Master!$Z20-2),34),"")=0,"",IFERROR(INDEX(Master!$A$2:$AH$1177,(Master!$Z20-2),34),""))</f>
        <v/>
      </c>
      <c r="F21" s="181"/>
    </row>
    <row r="22" spans="1:6" ht="15.75" x14ac:dyDescent="0.25">
      <c r="A22" s="143">
        <f>IFERROR(INDEX(Master!$A$2:$AH$1177,(Master!Z21-2),31),"")</f>
        <v>2</v>
      </c>
      <c r="B22" s="142" t="str">
        <f>IFERROR(INDEX(Master!$A$2:$AH$1177,(Master!$Z21-2),32),"")</f>
        <v>Ballast water treatment</v>
      </c>
      <c r="C22" s="181" t="str">
        <f>IF(AND('Entry point'!$B$52&lt;&gt;"",B22&lt;&gt;""),'Entry point'!$B$52,"")</f>
        <v/>
      </c>
      <c r="D22" s="181"/>
      <c r="E22" s="181" t="str">
        <f>IF(IFERROR(INDEX(Master!$A$2:$AH$1177,(Master!$Z21-2),34),"")=0,"",IFERROR(INDEX(Master!$A$2:$AH$1177,(Master!$Z21-2),34),""))</f>
        <v>List of equipment inc. manufacturer's name, current supplier used, next DD due date, contracts/maintenance agreements in place</v>
      </c>
      <c r="F22" s="181"/>
    </row>
    <row r="23" spans="1:6" ht="15.75" x14ac:dyDescent="0.25">
      <c r="A23" s="143">
        <f>IFERROR(INDEX(Master!$A$2:$AH$1177,(Master!Z22-2),31),"")</f>
        <v>3</v>
      </c>
      <c r="B23" s="142" t="str">
        <f>IFERROR(INDEX(Master!$A$2:$AH$1177,(Master!$Z22-2),32),"")</f>
        <v>Arrange Class Approval for C/E to perform CSM Items (where applicable)</v>
      </c>
      <c r="C23" s="181" t="str">
        <f>IF(AND('Entry point'!$B$52&lt;&gt;"",B23&lt;&gt;""),'Entry point'!$B$52,"")</f>
        <v/>
      </c>
      <c r="D23" s="181"/>
      <c r="E23" s="181" t="str">
        <f>IF(IFERROR(INDEX(Master!$A$2:$AH$1177,(Master!$Z22-2),34),"")=0,"",IFERROR(INDEX(Master!$A$2:$AH$1177,(Master!$Z22-2),34),""))</f>
        <v/>
      </c>
      <c r="F23" s="181"/>
    </row>
    <row r="24" spans="1:6" ht="15.75" x14ac:dyDescent="0.25">
      <c r="A24" s="143">
        <f>IFERROR(INDEX(Master!$A$2:$AH$1177,(Master!Z23-2),31),"")</f>
        <v>3</v>
      </c>
      <c r="B24" s="142" t="str">
        <f>IFERROR(INDEX(Master!$A$2:$AH$1177,(Master!$Z23-2),32),"")</f>
        <v>Arrange Class Approved technican for Radio station reprogramming and Survey.</v>
      </c>
      <c r="C24" s="181" t="str">
        <f>IF(AND('Entry point'!$B$52&lt;&gt;"",B24&lt;&gt;""),'Entry point'!$B$52,"")</f>
        <v/>
      </c>
      <c r="D24" s="181"/>
      <c r="E24" s="181" t="str">
        <f>IF(IFERROR(INDEX(Master!$A$2:$AH$1177,(Master!$Z23-2),34),"")=0,"",IFERROR(INDEX(Master!$A$2:$AH$1177,(Master!$Z23-2),34),""))</f>
        <v/>
      </c>
      <c r="F24" s="181"/>
    </row>
    <row r="25" spans="1:6" ht="15.75" x14ac:dyDescent="0.25">
      <c r="A25" s="143">
        <f>IFERROR(INDEX(Master!$A$2:$AH$1177,(Master!Z24-2),31),"")</f>
        <v>3</v>
      </c>
      <c r="B25" s="142" t="str">
        <f>IFERROR(INDEX(Master!$A$2:$AH$1177,(Master!$Z24-2),32),"")</f>
        <v>Arrange Class Approved technican for SSAS reprogramming</v>
      </c>
      <c r="C25" s="181" t="str">
        <f>IF(AND('Entry point'!$B$52&lt;&gt;"",B25&lt;&gt;""),'Entry point'!$B$52,"")</f>
        <v/>
      </c>
      <c r="D25" s="181"/>
      <c r="E25" s="181" t="str">
        <f>IF(IFERROR(INDEX(Master!$A$2:$AH$1177,(Master!$Z24-2),34),"")=0,"",IFERROR(INDEX(Master!$A$2:$AH$1177,(Master!$Z24-2),34),""))</f>
        <v/>
      </c>
      <c r="F25" s="181"/>
    </row>
    <row r="26" spans="1:6" ht="15.75" x14ac:dyDescent="0.25">
      <c r="A26" s="143">
        <f>IFERROR(INDEX(Master!$A$2:$AH$1177,(Master!Z25-2),31),"")</f>
        <v>3</v>
      </c>
      <c r="B26" s="142" t="str">
        <f>IFERROR(INDEX(Master!$A$2:$AH$1177,(Master!$Z25-2),32),"")</f>
        <v>Arrange Copies of all Class Certification for Hull and Machinery for Office Files</v>
      </c>
      <c r="C26" s="181" t="str">
        <f>IF(AND('Entry point'!$B$52&lt;&gt;"",B26&lt;&gt;""),'Entry point'!$B$52,"")</f>
        <v/>
      </c>
      <c r="D26" s="181"/>
      <c r="E26" s="181" t="str">
        <f>IF(IFERROR(INDEX(Master!$A$2:$AH$1177,(Master!$Z25-2),34),"")=0,"",IFERROR(INDEX(Master!$A$2:$AH$1177,(Master!$Z25-2),34),""))</f>
        <v/>
      </c>
      <c r="F26" s="181"/>
    </row>
    <row r="27" spans="1:6" ht="15.75" x14ac:dyDescent="0.25">
      <c r="A27" s="143">
        <f>IFERROR(INDEX(Master!$A$2:$AH$1177,(Master!Z26-2),31),"")</f>
        <v>3</v>
      </c>
      <c r="B27" s="142" t="str">
        <f>IFERROR(INDEX(Master!$A$2:$AH$1177,(Master!$Z26-2),32),"")</f>
        <v>Arrange EPIRB, AIS and VDR reprogramming as appropriate</v>
      </c>
      <c r="C27" s="181" t="str">
        <f>IF(AND('Entry point'!$B$52&lt;&gt;"",B27&lt;&gt;""),'Entry point'!$B$52,"")</f>
        <v/>
      </c>
      <c r="D27" s="181"/>
      <c r="E27" s="181" t="str">
        <f>IF(IFERROR(INDEX(Master!$A$2:$AH$1177,(Master!$Z26-2),34),"")=0,"",IFERROR(INDEX(Master!$A$2:$AH$1177,(Master!$Z26-2),34),""))</f>
        <v>Copy of VDR manual and software to be arrnged for office use</v>
      </c>
      <c r="F27" s="181"/>
    </row>
    <row r="28" spans="1:6" ht="15.75" x14ac:dyDescent="0.25">
      <c r="A28" s="143">
        <f>IFERROR(INDEX(Master!$A$2:$AH$1177,(Master!Z27-2),31),"")</f>
        <v>3</v>
      </c>
      <c r="B28" s="142" t="str">
        <f>IFERROR(INDEX(Master!$A$2:$AH$1177,(Master!$Z27-2),32),"")</f>
        <v>Bunkers/Lube oil prices as per MOA requirement</v>
      </c>
      <c r="C28" s="181" t="str">
        <f>IF(AND('Entry point'!$B$52&lt;&gt;"",B28&lt;&gt;""),'Entry point'!$B$52,"")</f>
        <v/>
      </c>
      <c r="D28" s="181"/>
      <c r="E28" s="181" t="str">
        <f>IF(IFERROR(INDEX(Master!$A$2:$AH$1177,(Master!$Z27-2),34),"")=0,"",IFERROR(INDEX(Master!$A$2:$AH$1177,(Master!$Z27-2),34),""))</f>
        <v/>
      </c>
      <c r="F28" s="181"/>
    </row>
    <row r="29" spans="1:6" ht="15.75" x14ac:dyDescent="0.25">
      <c r="A29" s="143">
        <f>IFERROR(INDEX(Master!$A$2:$AH$1177,(Master!Z28-2),31),"")</f>
        <v>3</v>
      </c>
      <c r="B29" s="142" t="str">
        <f>IFERROR(INDEX(Master!$A$2:$AH$1177,(Master!$Z28-2),32),"")</f>
        <v>Certification for Oil Pollution Prevention Equipment (e.g. 15ppm Oil filtering Equipment/ODME)</v>
      </c>
      <c r="C29" s="181" t="str">
        <f>IF(AND('Entry point'!$B$52&lt;&gt;"",B29&lt;&gt;""),'Entry point'!$B$52,"")</f>
        <v/>
      </c>
      <c r="D29" s="181"/>
      <c r="E29" s="181" t="str">
        <f>IF(IFERROR(INDEX(Master!$A$2:$AH$1177,(Master!$Z28-2),34),"")=0,"",IFERROR(INDEX(Master!$A$2:$AH$1177,(Master!$Z28-2),34),""))</f>
        <v/>
      </c>
      <c r="F29" s="181"/>
    </row>
    <row r="30" spans="1:6" ht="31.5" x14ac:dyDescent="0.25">
      <c r="A30" s="143">
        <f>IFERROR(INDEX(Master!$A$2:$AH$1177,(Master!Z29-2),31),"")</f>
        <v>3</v>
      </c>
      <c r="B30" s="142" t="str">
        <f>IFERROR(INDEX(Master!$A$2:$AH$1177,(Master!$Z29-2),32),"")</f>
        <v>Collect from previous owners or managers: total running hours of main machinery and  running hours since last overhauling of main machinery and their major components along with photographic evidences.</v>
      </c>
      <c r="C30" s="181" t="str">
        <f>IF(AND('Entry point'!$B$52&lt;&gt;"",B30&lt;&gt;""),'Entry point'!$B$52,"")</f>
        <v/>
      </c>
      <c r="D30" s="181"/>
      <c r="E30" s="181" t="str">
        <f>IF(IFERROR(INDEX(Master!$A$2:$AH$1177,(Master!$Z29-2),34),"")=0,"",IFERROR(INDEX(Master!$A$2:$AH$1177,(Master!$Z29-2),34),""))</f>
        <v/>
      </c>
      <c r="F30" s="181"/>
    </row>
    <row r="31" spans="1:6" ht="15.75" x14ac:dyDescent="0.25">
      <c r="A31" s="143">
        <f>IFERROR(INDEX(Master!$A$2:$AH$1177,(Master!Z30-2),31),"")</f>
        <v>3</v>
      </c>
      <c r="B31" s="142" t="str">
        <f>IFERROR(INDEX(Master!$A$2:$AH$1177,(Master!$Z30-2),32),"")</f>
        <v>Contract for Hired Equipment</v>
      </c>
      <c r="C31" s="181" t="str">
        <f>IF(AND('Entry point'!$B$52&lt;&gt;"",B31&lt;&gt;""),'Entry point'!$B$52,"")</f>
        <v/>
      </c>
      <c r="D31" s="181"/>
      <c r="E31" s="181" t="str">
        <f>IF(IFERROR(INDEX(Master!$A$2:$AH$1177,(Master!$Z30-2),34),"")=0,"",IFERROR(INDEX(Master!$A$2:$AH$1177,(Master!$Z30-2),34),""))</f>
        <v/>
      </c>
      <c r="F31" s="181"/>
    </row>
    <row r="32" spans="1:6" ht="15.75" x14ac:dyDescent="0.25">
      <c r="A32" s="143">
        <f>IFERROR(INDEX(Master!$A$2:$AH$1177,(Master!Z31-2),31),"")</f>
        <v>3</v>
      </c>
      <c r="B32" s="142" t="str">
        <f>IFERROR(INDEX(Master!$A$2:$AH$1177,(Master!$Z31-2),32),"")</f>
        <v>Ensure present bunker onboard as per Spec</v>
      </c>
      <c r="C32" s="181" t="str">
        <f>IF(AND('Entry point'!$B$52&lt;&gt;"",B32&lt;&gt;""),'Entry point'!$B$52,"")</f>
        <v/>
      </c>
      <c r="D32" s="181"/>
      <c r="E32" s="181" t="str">
        <f>IF(IFERROR(INDEX(Master!$A$2:$AH$1177,(Master!$Z31-2),34),"")=0,"",IFERROR(INDEX(Master!$A$2:$AH$1177,(Master!$Z31-2),34),""))</f>
        <v/>
      </c>
      <c r="F32" s="181"/>
    </row>
    <row r="33" spans="1:6" ht="15.75" x14ac:dyDescent="0.25">
      <c r="A33" s="143">
        <f>IFERROR(INDEX(Master!$A$2:$AH$1177,(Master!Z32-2),31),"")</f>
        <v>3</v>
      </c>
      <c r="B33" s="142" t="str">
        <f>IFERROR(INDEX(Master!$A$2:$AH$1177,(Master!$Z32-2),32),"")</f>
        <v>Foam/CO2 Hydrualic Testing Records (as appropriate)</v>
      </c>
      <c r="C33" s="181" t="str">
        <f>IF(AND('Entry point'!$B$52&lt;&gt;"",B33&lt;&gt;""),'Entry point'!$B$52,"")</f>
        <v/>
      </c>
      <c r="D33" s="181"/>
      <c r="E33" s="181" t="str">
        <f>IF(IFERROR(INDEX(Master!$A$2:$AH$1177,(Master!$Z32-2),34),"")=0,"",IFERROR(INDEX(Master!$A$2:$AH$1177,(Master!$Z32-2),34),""))</f>
        <v/>
      </c>
      <c r="F33" s="181"/>
    </row>
    <row r="34" spans="1:6" ht="15.75" x14ac:dyDescent="0.25">
      <c r="A34" s="143">
        <f>IFERROR(INDEX(Master!$A$2:$AH$1177,(Master!Z33-2),31),"")</f>
        <v>3</v>
      </c>
      <c r="B34" s="142" t="str">
        <f>IFERROR(INDEX(Master!$A$2:$AH$1177,(Master!$Z33-2),32),"")</f>
        <v>Fuel Test Kit &amp; Analysis Contract</v>
      </c>
      <c r="C34" s="181" t="str">
        <f>IF(AND('Entry point'!$B$52&lt;&gt;"",B34&lt;&gt;""),'Entry point'!$B$52,"")</f>
        <v/>
      </c>
      <c r="D34" s="181"/>
      <c r="E34" s="181" t="str">
        <f>IF(IFERROR(INDEX(Master!$A$2:$AH$1177,(Master!$Z33-2),34),"")=0,"",IFERROR(INDEX(Master!$A$2:$AH$1177,(Master!$Z33-2),34),""))</f>
        <v/>
      </c>
      <c r="F34" s="181"/>
    </row>
    <row r="35" spans="1:6" ht="15.75" x14ac:dyDescent="0.25">
      <c r="A35" s="143">
        <f>IFERROR(INDEX(Master!$A$2:$AH$1177,(Master!Z34-2),31),"")</f>
        <v>3</v>
      </c>
      <c r="B35" s="142" t="str">
        <f>IFERROR(INDEX(Master!$A$2:$AH$1177,(Master!$Z34-2),32),"")</f>
        <v>Has a request for an EU MRV Monitoring Plan be raised?</v>
      </c>
      <c r="C35" s="181" t="str">
        <f>IF(AND('Entry point'!$B$52&lt;&gt;"",B35&lt;&gt;""),'Entry point'!$B$52,"")</f>
        <v/>
      </c>
      <c r="D35" s="181"/>
      <c r="E35" s="181" t="str">
        <f>IF(IFERROR(INDEX(Master!$A$2:$AH$1177,(Master!$Z34-2),34),"")=0,"",IFERROR(INDEX(Master!$A$2:$AH$1177,(Master!$Z34-2),34),""))</f>
        <v/>
      </c>
      <c r="F35" s="181"/>
    </row>
    <row r="36" spans="1:6" ht="15.75" x14ac:dyDescent="0.25">
      <c r="A36" s="143">
        <f>IFERROR(INDEX(Master!$A$2:$AH$1177,(Master!Z35-2),31),"")</f>
        <v>3</v>
      </c>
      <c r="B36" s="142" t="str">
        <f>IFERROR(INDEX(Master!$A$2:$AH$1177,(Master!$Z35-2),32),"")</f>
        <v>Has all the appropriate documentation been submitted across to TACT for the generation of the EU MRV monitoring plan?”.</v>
      </c>
      <c r="C36" s="181" t="str">
        <f>IF(AND('Entry point'!$B$52&lt;&gt;"",B36&lt;&gt;""),'Entry point'!$B$52,"")</f>
        <v/>
      </c>
      <c r="D36" s="181"/>
      <c r="E36" s="181" t="str">
        <f>IF(IFERROR(INDEX(Master!$A$2:$AH$1177,(Master!$Z35-2),34),"")=0,"",IFERROR(INDEX(Master!$A$2:$AH$1177,(Master!$Z35-2),34),""))</f>
        <v/>
      </c>
      <c r="F36" s="181"/>
    </row>
    <row r="37" spans="1:6" ht="47.25" x14ac:dyDescent="0.25">
      <c r="A37" s="143">
        <f>IFERROR(INDEX(Master!$A$2:$AH$1177,(Master!Z36-2),31),"")</f>
        <v>3</v>
      </c>
      <c r="B37" s="142" t="str">
        <f>IFERROR(INDEX(Master!$A$2:$AH$1177,(Master!$Z36-2),32),"")</f>
        <v>If the vessel changes Flag ensure that the aggregated SEEMP Part II data  for the period under the previous Flag is submitted to the Administration or its authorised organisation and a  Statement of Compliance (SOC) obtained. The issued SOC  shall be kept on board for at least its period of validity.  ROBs on date of change of Flag required to be submitted.</v>
      </c>
      <c r="C37" s="181" t="str">
        <f>IF(AND('Entry point'!$B$52&lt;&gt;"",B37&lt;&gt;""),'Entry point'!$B$52,"")</f>
        <v/>
      </c>
      <c r="D37" s="181"/>
      <c r="E37" s="181" t="str">
        <f>IF(IFERROR(INDEX(Master!$A$2:$AH$1177,(Master!$Z36-2),34),"")=0,"",IFERROR(INDEX(Master!$A$2:$AH$1177,(Master!$Z36-2),34),""))</f>
        <v/>
      </c>
      <c r="F37" s="181"/>
    </row>
    <row r="38" spans="1:6" ht="15.75" x14ac:dyDescent="0.25">
      <c r="A38" s="143">
        <f>IFERROR(INDEX(Master!$A$2:$AH$1177,(Master!Z37-2),31),"")</f>
        <v>3</v>
      </c>
      <c r="B38" s="142" t="str">
        <f>IFERROR(INDEX(Master!$A$2:$AH$1177,(Master!$Z37-2),32),"")</f>
        <v>Latest OPS 03 Inspection template prepared for take-over / delivery inspection</v>
      </c>
      <c r="C38" s="181" t="str">
        <f>IF(AND('Entry point'!$B$52&lt;&gt;"",B38&lt;&gt;""),'Entry point'!$B$52,"")</f>
        <v/>
      </c>
      <c r="D38" s="181"/>
      <c r="E38" s="181" t="str">
        <f>IF(IFERROR(INDEX(Master!$A$2:$AH$1177,(Master!$Z37-2),34),"")=0,"",IFERROR(INDEX(Master!$A$2:$AH$1177,(Master!$Z37-2),34),""))</f>
        <v/>
      </c>
      <c r="F38" s="181"/>
    </row>
    <row r="39" spans="1:6" ht="15.75" x14ac:dyDescent="0.25">
      <c r="A39" s="143">
        <f>IFERROR(INDEX(Master!$A$2:$AH$1177,(Master!Z38-2),31),"")</f>
        <v>3</v>
      </c>
      <c r="B39" s="142" t="str">
        <f>IFERROR(INDEX(Master!$A$2:$AH$1177,(Master!$Z38-2),32),"")</f>
        <v>List of CRITICAL Spares</v>
      </c>
      <c r="C39" s="181" t="str">
        <f>IF(AND('Entry point'!$B$52&lt;&gt;"",B39&lt;&gt;""),'Entry point'!$B$52,"")</f>
        <v/>
      </c>
      <c r="D39" s="181"/>
      <c r="E39" s="181" t="str">
        <f>IF(IFERROR(INDEX(Master!$A$2:$AH$1177,(Master!$Z38-2),34),"")=0,"",IFERROR(INDEX(Master!$A$2:$AH$1177,(Master!$Z38-2),34),""))</f>
        <v/>
      </c>
      <c r="F39" s="181"/>
    </row>
    <row r="40" spans="1:6" ht="30" x14ac:dyDescent="0.25">
      <c r="A40" s="143">
        <f>IFERROR(INDEX(Master!$A$2:$AH$1177,(Master!Z39-2),31),"")</f>
        <v>3</v>
      </c>
      <c r="B40" s="142" t="str">
        <f>IFERROR(INDEX(Master!$A$2:$AH$1177,(Master!$Z39-2),32),"")</f>
        <v xml:space="preserve">List of Drawings available and arrange copies for office. </v>
      </c>
      <c r="C40" s="181" t="str">
        <f>IF(AND('Entry point'!$B$52&lt;&gt;"",B40&lt;&gt;""),'Entry point'!$B$52,"")</f>
        <v/>
      </c>
      <c r="D40" s="181"/>
      <c r="E40" s="181" t="str">
        <f>IF(IFERROR(INDEX(Master!$A$2:$AH$1177,(Master!$Z39-2),34),"")=0,"",IFERROR(INDEX(Master!$A$2:$AH$1177,(Master!$Z39-2),34),""))</f>
        <v>Ensure access to any electronic copies are secured and that correct software/access codes are collected</v>
      </c>
      <c r="F40" s="181"/>
    </row>
    <row r="41" spans="1:6" ht="15.75" x14ac:dyDescent="0.25">
      <c r="A41" s="143">
        <f>IFERROR(INDEX(Master!$A$2:$AH$1177,(Master!Z40-2),31),"")</f>
        <v>3</v>
      </c>
      <c r="B41" s="142" t="str">
        <f>IFERROR(INDEX(Master!$A$2:$AH$1177,(Master!$Z40-2),32),"")</f>
        <v>Lub Oil &amp; Hydraulic Oil System Analysis contracts</v>
      </c>
      <c r="C41" s="181" t="str">
        <f>IF(AND('Entry point'!$B$52&lt;&gt;"",B41&lt;&gt;""),'Entry point'!$B$52,"")</f>
        <v/>
      </c>
      <c r="D41" s="181"/>
      <c r="E41" s="181" t="str">
        <f>IF(IFERROR(INDEX(Master!$A$2:$AH$1177,(Master!$Z40-2),34),"")=0,"",IFERROR(INDEX(Master!$A$2:$AH$1177,(Master!$Z40-2),34),""))</f>
        <v/>
      </c>
      <c r="F41" s="181"/>
    </row>
    <row r="42" spans="1:6" ht="15.75" x14ac:dyDescent="0.25">
      <c r="A42" s="143">
        <f>IFERROR(INDEX(Master!$A$2:$AH$1177,(Master!Z41-2),31),"")</f>
        <v>3</v>
      </c>
      <c r="B42" s="142" t="str">
        <f>IFERROR(INDEX(Master!$A$2:$AH$1177,(Master!$Z41-2),32),"")</f>
        <v>One copy of Plans/Instruction / Stability books arranged for Manager’s Office.</v>
      </c>
      <c r="C42" s="181" t="str">
        <f>IF(AND('Entry point'!$B$52&lt;&gt;"",B42&lt;&gt;""),'Entry point'!$B$52,"")</f>
        <v/>
      </c>
      <c r="D42" s="181"/>
      <c r="E42" s="181" t="str">
        <f>IF(IFERROR(INDEX(Master!$A$2:$AH$1177,(Master!$Z41-2),34),"")=0,"",IFERROR(INDEX(Master!$A$2:$AH$1177,(Master!$Z41-2),34),""))</f>
        <v/>
      </c>
      <c r="F42" s="181"/>
    </row>
    <row r="43" spans="1:6" ht="15.75" x14ac:dyDescent="0.25">
      <c r="A43" s="143">
        <f>IFERROR(INDEX(Master!$A$2:$AH$1177,(Master!Z42-2),31),"")</f>
        <v>3</v>
      </c>
      <c r="B43" s="142" t="str">
        <f>IFERROR(INDEX(Master!$A$2:$AH$1177,(Master!$Z42-2),32),"")</f>
        <v>ORB records for past 6 months are onboard</v>
      </c>
      <c r="C43" s="181" t="str">
        <f>IF(AND('Entry point'!$B$52&lt;&gt;"",B43&lt;&gt;""),'Entry point'!$B$52,"")</f>
        <v/>
      </c>
      <c r="D43" s="181"/>
      <c r="E43" s="181" t="str">
        <f>IF(IFERROR(INDEX(Master!$A$2:$AH$1177,(Master!$Z42-2),34),"")=0,"",IFERROR(INDEX(Master!$A$2:$AH$1177,(Master!$Z42-2),34),""))</f>
        <v/>
      </c>
      <c r="F43" s="181"/>
    </row>
    <row r="44" spans="1:6" ht="15.75" x14ac:dyDescent="0.25">
      <c r="A44" s="143">
        <f>IFERROR(INDEX(Master!$A$2:$AH$1177,(Master!Z43-2),31),"")</f>
        <v>3</v>
      </c>
      <c r="B44" s="142" t="str">
        <f>IFERROR(INDEX(Master!$A$2:$AH$1177,(Master!$Z43-2),32),"")</f>
        <v>Procure all relevant Main &amp; Aux Machinery Service Letters</v>
      </c>
      <c r="C44" s="181" t="str">
        <f>IF(AND('Entry point'!$B$52&lt;&gt;"",B44&lt;&gt;""),'Entry point'!$B$52,"")</f>
        <v/>
      </c>
      <c r="D44" s="181"/>
      <c r="E44" s="181" t="str">
        <f>IF(IFERROR(INDEX(Master!$A$2:$AH$1177,(Master!$Z43-2),34),"")=0,"",IFERROR(INDEX(Master!$A$2:$AH$1177,(Master!$Z43-2),34),""))</f>
        <v>e.g. MAN , Wartsila etc.</v>
      </c>
      <c r="F44" s="181"/>
    </row>
    <row r="45" spans="1:6" ht="15.75" x14ac:dyDescent="0.25">
      <c r="A45" s="143">
        <f>IFERROR(INDEX(Master!$A$2:$AH$1177,(Master!Z44-2),31),"")</f>
        <v>3</v>
      </c>
      <c r="B45" s="142" t="str">
        <f>IFERROR(INDEX(Master!$A$2:$AH$1177,(Master!$Z44-2),32),"")</f>
        <v>Procure OWS 3-way interlock valve and flange seals for OWS discharge lines and pipe work.</v>
      </c>
      <c r="C45" s="181" t="str">
        <f>IF(AND('Entry point'!$B$52&lt;&gt;"",B45&lt;&gt;""),'Entry point'!$B$52,"")</f>
        <v/>
      </c>
      <c r="D45" s="181"/>
      <c r="E45" s="181" t="str">
        <f>IF(IFERROR(INDEX(Master!$A$2:$AH$1177,(Master!$Z44-2),34),"")=0,"",IFERROR(INDEX(Master!$A$2:$AH$1177,(Master!$Z44-2),34),""))</f>
        <v>Interlock valve from Nevesco Ltd. , Numbered seals are supplied by Seton UK Ltd.</v>
      </c>
      <c r="F45" s="181"/>
    </row>
    <row r="46" spans="1:6" ht="15.75" x14ac:dyDescent="0.25">
      <c r="A46" s="143">
        <f>IFERROR(INDEX(Master!$A$2:$AH$1177,(Master!Z45-2),31),"")</f>
        <v>3</v>
      </c>
      <c r="B46" s="142" t="str">
        <f>IFERROR(INDEX(Master!$A$2:$AH$1177,(Master!$Z45-2),32),"")</f>
        <v>Register of Ship Lifting Appliances and Cargo handling gear.</v>
      </c>
      <c r="C46" s="181" t="str">
        <f>IF(AND('Entry point'!$B$52&lt;&gt;"",B46&lt;&gt;""),'Entry point'!$B$52,"")</f>
        <v/>
      </c>
      <c r="D46" s="181"/>
      <c r="E46" s="181" t="str">
        <f>IF(IFERROR(INDEX(Master!$A$2:$AH$1177,(Master!$Z45-2),34),"")=0,"",IFERROR(INDEX(Master!$A$2:$AH$1177,(Master!$Z45-2),34),""))</f>
        <v/>
      </c>
      <c r="F46" s="181"/>
    </row>
    <row r="47" spans="1:6" ht="15.75" x14ac:dyDescent="0.25">
      <c r="A47" s="143">
        <f>IFERROR(INDEX(Master!$A$2:$AH$1177,(Master!Z46-2),31),"")</f>
        <v>3</v>
      </c>
      <c r="B47" s="142" t="str">
        <f>IFERROR(INDEX(Master!$A$2:$AH$1177,(Master!$Z46-2),32),"")</f>
        <v>ShipSure supplied / Installed</v>
      </c>
      <c r="C47" s="181" t="str">
        <f>IF(AND('Entry point'!$B$52&lt;&gt;"",B47&lt;&gt;""),'Entry point'!$B$52,"")</f>
        <v/>
      </c>
      <c r="D47" s="181"/>
      <c r="E47" s="181" t="str">
        <f>IF(IFERROR(INDEX(Master!$A$2:$AH$1177,(Master!$Z46-2),34),"")=0,"",IFERROR(INDEX(Master!$A$2:$AH$1177,(Master!$Z46-2),34),""))</f>
        <v/>
      </c>
      <c r="F47" s="181"/>
    </row>
    <row r="48" spans="1:6" ht="30" x14ac:dyDescent="0.25">
      <c r="A48" s="143">
        <f>IFERROR(INDEX(Master!$A$2:$AH$1177,(Master!Z47-2),31),"")</f>
        <v>3</v>
      </c>
      <c r="B48" s="142" t="str">
        <f>IFERROR(INDEX(Master!$A$2:$AH$1177,(Master!$Z47-2),32),"")</f>
        <v>Equipment list and critical spares</v>
      </c>
      <c r="C48" s="181" t="str">
        <f>IF(AND('Entry point'!$B$52&lt;&gt;"",B48&lt;&gt;""),'Entry point'!$B$52,"")</f>
        <v/>
      </c>
      <c r="D48" s="181"/>
      <c r="E48" s="181" t="str">
        <f>IF(IFERROR(INDEX(Master!$A$2:$AH$1177,(Master!$Z47-2),34),"")=0,"",IFERROR(INDEX(Master!$A$2:$AH$1177,(Master!$Z47-2),34),""))</f>
        <v>List of equipment inc. manufacturer's name, current supplier used, next DD due date, contracts/maintenance agreements in place</v>
      </c>
      <c r="F48" s="181"/>
    </row>
    <row r="49" spans="1:6" ht="15.75" x14ac:dyDescent="0.25">
      <c r="A49" s="143">
        <f>IFERROR(INDEX(Master!$A$2:$AH$1177,(Master!Z48-2),31),"")</f>
        <v>3</v>
      </c>
      <c r="B49" s="142" t="str">
        <f>IFERROR(INDEX(Master!$A$2:$AH$1177,(Master!$Z48-2),32),"")</f>
        <v>For all tanker vessels purchase and implement USB locks</v>
      </c>
      <c r="C49" s="181" t="str">
        <f>IF(AND('Entry point'!$B$52&lt;&gt;"",B49&lt;&gt;""),'Entry point'!$B$52,"")</f>
        <v/>
      </c>
      <c r="D49" s="181"/>
      <c r="E49" s="181" t="str">
        <f>IF(IFERROR(INDEX(Master!$A$2:$AH$1177,(Master!$Z48-2),34),"")=0,"",IFERROR(INDEX(Master!$A$2:$AH$1177,(Master!$Z48-2),34),""))</f>
        <v/>
      </c>
      <c r="F49" s="181"/>
    </row>
    <row r="50" spans="1:6" ht="15.75" x14ac:dyDescent="0.25">
      <c r="A50" s="143">
        <f>IFERROR(INDEX(Master!$A$2:$AH$1177,(Master!Z49-2),31),"")</f>
        <v>4</v>
      </c>
      <c r="B50" s="142" t="str">
        <f>IFERROR(INDEX(Master!$A$2:$AH$1177,(Master!$Z49-2),32),"")</f>
        <v>All Statutory Certificates Correct</v>
      </c>
      <c r="C50" s="181" t="str">
        <f>IF(AND('Entry point'!$B$52&lt;&gt;"",B50&lt;&gt;""),'Entry point'!$B$52,"")</f>
        <v/>
      </c>
      <c r="D50" s="181"/>
      <c r="E50" s="181" t="str">
        <f>IF(IFERROR(INDEX(Master!$A$2:$AH$1177,(Master!$Z49-2),34),"")=0,"",IFERROR(INDEX(Master!$A$2:$AH$1177,(Master!$Z49-2),34),""))</f>
        <v/>
      </c>
      <c r="F50" s="181"/>
    </row>
    <row r="51" spans="1:6" ht="60" x14ac:dyDescent="0.25">
      <c r="A51" s="143">
        <f>IFERROR(INDEX(Master!$A$2:$AH$1177,(Master!Z50-2),31),"")</f>
        <v>4</v>
      </c>
      <c r="B51" s="142" t="str">
        <f>IFERROR(INDEX(Master!$A$2:$AH$1177,(Master!$Z50-2),32),"")</f>
        <v>ALL VESSELS - Status of remote cargo tank / hold, ballast tank and bunker tank monitoring instrumentation. This includes all level monitoring, temperature monitoring and pressuer monitoring equipment.</v>
      </c>
      <c r="C51" s="181" t="str">
        <f>IF(AND('Entry point'!$B$52&lt;&gt;"",B51&lt;&gt;""),'Entry point'!$B$52,"")</f>
        <v/>
      </c>
      <c r="D51" s="181"/>
      <c r="E51" s="181" t="str">
        <f>IF(IFERROR(INDEX(Master!$A$2:$AH$1177,(Master!$Z50-2),34),"")=0,"",IFERROR(INDEX(Master!$A$2:$AH$1177,(Master!$Z50-2),34),""))</f>
        <v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v>
      </c>
      <c r="F51" s="181"/>
    </row>
    <row r="52" spans="1:6" ht="15.75" x14ac:dyDescent="0.25">
      <c r="A52" s="143">
        <f>IFERROR(INDEX(Master!$A$2:$AH$1177,(Master!Z51-2),31),"")</f>
        <v>4</v>
      </c>
      <c r="B52" s="142" t="str">
        <f>IFERROR(INDEX(Master!$A$2:$AH$1177,(Master!$Z51-2),32),"")</f>
        <v>Anchor and Chain Cables Certificate</v>
      </c>
      <c r="C52" s="181" t="str">
        <f>IF(AND('Entry point'!$B$52&lt;&gt;"",B52&lt;&gt;""),'Entry point'!$B$52,"")</f>
        <v/>
      </c>
      <c r="D52" s="181"/>
      <c r="E52" s="181" t="str">
        <f>IF(IFERROR(INDEX(Master!$A$2:$AH$1177,(Master!$Z51-2),34),"")=0,"",IFERROR(INDEX(Master!$A$2:$AH$1177,(Master!$Z51-2),34),""))</f>
        <v/>
      </c>
      <c r="F52" s="181"/>
    </row>
    <row r="53" spans="1:6" ht="45" x14ac:dyDescent="0.25">
      <c r="A53" s="143">
        <f>IFERROR(INDEX(Master!$A$2:$AH$1177,(Master!Z52-2),31),"")</f>
        <v>4</v>
      </c>
      <c r="B53" s="142" t="str">
        <f>IFERROR(INDEX(Master!$A$2:$AH$1177,(Master!$Z52-2),32),"")</f>
        <v xml:space="preserve">Anchoring arrangements to be verified and checked against class approved drawings. </v>
      </c>
      <c r="C53" s="181" t="str">
        <f>IF(AND('Entry point'!$B$52&lt;&gt;"",B53&lt;&gt;""),'Entry point'!$B$52,"")</f>
        <v/>
      </c>
      <c r="D53" s="181"/>
      <c r="E53" s="181" t="str">
        <f>IF(IFERROR(INDEX(Master!$A$2:$AH$1177,(Master!$Z52-2),34),"")=0,"",IFERROR(INDEX(Master!$A$2:$AH$1177,(Master!$Z52-2),34),""))</f>
        <v>For new vessels entering management, a full visual inspection must be made of the anchor securing system. This must include wherever practicable D shackle , Spile Pin and Swivel</v>
      </c>
      <c r="F53" s="181"/>
    </row>
    <row r="54" spans="1:6" ht="60" x14ac:dyDescent="0.25">
      <c r="A54" s="143">
        <f>IFERROR(INDEX(Master!$A$2:$AH$1177,(Master!Z53-2),31),"")</f>
        <v>4</v>
      </c>
      <c r="B54" s="142" t="str">
        <f>IFERROR(INDEX(Master!$A$2:$AH$1177,(Master!$Z53-2),32),"")</f>
        <v>BULK - Water Ingress Alarm System for Bulk Carriers</v>
      </c>
      <c r="C54" s="181" t="str">
        <f>IF(AND('Entry point'!$B$52&lt;&gt;"",B54&lt;&gt;""),'Entry point'!$B$52,"")</f>
        <v/>
      </c>
      <c r="D54" s="181"/>
      <c r="E54" s="181" t="str">
        <f>IF(IFERROR(INDEX(Master!$A$2:$AH$1177,(Master!$Z53-2),34),"")=0,"",IFERROR(INDEX(Master!$A$2:$AH$1177,(Master!$Z53-2),34),""))</f>
        <v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v>
      </c>
      <c r="F54" s="181"/>
    </row>
    <row r="55" spans="1:6" ht="15.75" x14ac:dyDescent="0.25">
      <c r="A55" s="143">
        <f>IFERROR(INDEX(Master!$A$2:$AH$1177,(Master!Z54-2),31),"")</f>
        <v>4</v>
      </c>
      <c r="B55" s="142" t="str">
        <f>IFERROR(INDEX(Master!$A$2:$AH$1177,(Master!$Z54-2),32),"")</f>
        <v>Company Safety &amp; Quality / EnvironmentalPolicies displayed</v>
      </c>
      <c r="C55" s="181" t="str">
        <f>IF(AND('Entry point'!$B$52&lt;&gt;"",B55&lt;&gt;""),'Entry point'!$B$52,"")</f>
        <v/>
      </c>
      <c r="D55" s="181"/>
      <c r="E55" s="181" t="str">
        <f>IF(IFERROR(INDEX(Master!$A$2:$AH$1177,(Master!$Z54-2),34),"")=0,"",IFERROR(INDEX(Master!$A$2:$AH$1177,(Master!$Z54-2),34),""))</f>
        <v/>
      </c>
      <c r="F55" s="181"/>
    </row>
    <row r="56" spans="1:6" ht="15.75" x14ac:dyDescent="0.25">
      <c r="A56" s="143">
        <f>IFERROR(INDEX(Master!$A$2:$AH$1177,(Master!Z55-2),31),"")</f>
        <v>4</v>
      </c>
      <c r="B56" s="142" t="str">
        <f>IFERROR(INDEX(Master!$A$2:$AH$1177,(Master!$Z55-2),32),"")</f>
        <v>Company's Pollution Posters in place</v>
      </c>
      <c r="C56" s="181" t="str">
        <f>IF(AND('Entry point'!$B$52&lt;&gt;"",B56&lt;&gt;""),'Entry point'!$B$52,"")</f>
        <v/>
      </c>
      <c r="D56" s="181"/>
      <c r="E56" s="181" t="str">
        <f>IF(IFERROR(INDEX(Master!$A$2:$AH$1177,(Master!$Z55-2),34),"")=0,"",IFERROR(INDEX(Master!$A$2:$AH$1177,(Master!$Z55-2),34),""))</f>
        <v/>
      </c>
      <c r="F56" s="181"/>
    </row>
    <row r="57" spans="1:6" ht="15.75" x14ac:dyDescent="0.25">
      <c r="A57" s="143">
        <f>IFERROR(INDEX(Master!$A$2:$AH$1177,(Master!Z56-2),31),"")</f>
        <v>4</v>
      </c>
      <c r="B57" s="142" t="str">
        <f>IFERROR(INDEX(Master!$A$2:$AH$1177,(Master!$Z56-2),32),"")</f>
        <v>Condition of Emergency Towing System</v>
      </c>
      <c r="C57" s="181" t="str">
        <f>IF(AND('Entry point'!$B$52&lt;&gt;"",B57&lt;&gt;""),'Entry point'!$B$52,"")</f>
        <v/>
      </c>
      <c r="D57" s="181"/>
      <c r="E57" s="181" t="str">
        <f>IF(IFERROR(INDEX(Master!$A$2:$AH$1177,(Master!$Z56-2),34),"")=0,"",IFERROR(INDEX(Master!$A$2:$AH$1177,(Master!$Z56-2),34),""))</f>
        <v/>
      </c>
      <c r="F57" s="181"/>
    </row>
    <row r="58" spans="1:6" ht="15.75" x14ac:dyDescent="0.25">
      <c r="A58" s="143">
        <f>IFERROR(INDEX(Master!$A$2:$AH$1177,(Master!Z57-2),31),"")</f>
        <v>4</v>
      </c>
      <c r="B58" s="142" t="str">
        <f>IFERROR(INDEX(Master!$A$2:$AH$1177,(Master!$Z57-2),32),"")</f>
        <v>Confirm quantity of ROB Fuel/Lube Oil</v>
      </c>
      <c r="C58" s="181" t="str">
        <f>IF(AND('Entry point'!$B$52&lt;&gt;"",B58&lt;&gt;""),'Entry point'!$B$52,"")</f>
        <v/>
      </c>
      <c r="D58" s="181"/>
      <c r="E58" s="181" t="str">
        <f>IF(IFERROR(INDEX(Master!$A$2:$AH$1177,(Master!$Z57-2),34),"")=0,"",IFERROR(INDEX(Master!$A$2:$AH$1177,(Master!$Z57-2),34),""))</f>
        <v/>
      </c>
      <c r="F58" s="181"/>
    </row>
    <row r="59" spans="1:6" ht="15.75" x14ac:dyDescent="0.25">
      <c r="A59" s="143">
        <f>IFERROR(INDEX(Master!$A$2:$AH$1177,(Master!Z58-2),31),"")</f>
        <v>4</v>
      </c>
      <c r="B59" s="142" t="str">
        <f>IFERROR(INDEX(Master!$A$2:$AH$1177,(Master!$Z58-2),32),"")</f>
        <v>Crew familiarised with vessel and safety equipment</v>
      </c>
      <c r="C59" s="181" t="str">
        <f>IF(AND('Entry point'!$B$52&lt;&gt;"",B59&lt;&gt;""),'Entry point'!$B$52,"")</f>
        <v/>
      </c>
      <c r="D59" s="181"/>
      <c r="E59" s="181" t="str">
        <f>IF(IFERROR(INDEX(Master!$A$2:$AH$1177,(Master!$Z58-2),34),"")=0,"",IFERROR(INDEX(Master!$A$2:$AH$1177,(Master!$Z58-2),34),""))</f>
        <v/>
      </c>
      <c r="F59" s="181"/>
    </row>
    <row r="60" spans="1:6" ht="15.75" x14ac:dyDescent="0.25">
      <c r="A60" s="143">
        <f>IFERROR(INDEX(Master!$A$2:$AH$1177,(Master!Z59-2),31),"")</f>
        <v>4</v>
      </c>
      <c r="B60" s="142" t="str">
        <f>IFERROR(INDEX(Master!$A$2:$AH$1177,(Master!$Z59-2),32),"")</f>
        <v>DPA &amp; CSO Details Known and displayed</v>
      </c>
      <c r="C60" s="181" t="str">
        <f>IF(AND('Entry point'!$B$52&lt;&gt;"",B60&lt;&gt;""),'Entry point'!$B$52,"")</f>
        <v/>
      </c>
      <c r="D60" s="181"/>
      <c r="E60" s="181" t="str">
        <f>IF(IFERROR(INDEX(Master!$A$2:$AH$1177,(Master!$Z59-2),34),"")=0,"",IFERROR(INDEX(Master!$A$2:$AH$1177,(Master!$Z59-2),34),""))</f>
        <v/>
      </c>
      <c r="F60" s="181"/>
    </row>
    <row r="61" spans="1:6" ht="15.75" x14ac:dyDescent="0.25">
      <c r="A61" s="143">
        <f>IFERROR(INDEX(Master!$A$2:$AH$1177,(Master!Z60-2),31),"")</f>
        <v>4</v>
      </c>
      <c r="B61" s="142" t="str">
        <f>IFERROR(INDEX(Master!$A$2:$AH$1177,(Master!$Z60-2),32),"")</f>
        <v>Foam Analysis Test record</v>
      </c>
      <c r="C61" s="181" t="str">
        <f>IF(AND('Entry point'!$B$52&lt;&gt;"",B61&lt;&gt;""),'Entry point'!$B$52,"")</f>
        <v/>
      </c>
      <c r="D61" s="181"/>
      <c r="E61" s="181" t="str">
        <f>IF(IFERROR(INDEX(Master!$A$2:$AH$1177,(Master!$Z60-2),34),"")=0,"",IFERROR(INDEX(Master!$A$2:$AH$1177,(Master!$Z60-2),34),""))</f>
        <v/>
      </c>
      <c r="F61" s="181"/>
    </row>
    <row r="62" spans="1:6" ht="30" x14ac:dyDescent="0.25">
      <c r="A62" s="143">
        <f>IFERROR(INDEX(Master!$A$2:$AH$1177,(Master!Z61-2),31),"")</f>
        <v>4</v>
      </c>
      <c r="B62" s="142" t="str">
        <f>IFERROR(INDEX(Master!$A$2:$AH$1177,(Master!$Z61-2),32),"")</f>
        <v>Fuel oil and LO purifiers to be checked  and TEC 27 forms  completed</v>
      </c>
      <c r="C62" s="181" t="str">
        <f>IF(AND('Entry point'!$B$52&lt;&gt;"",B62&lt;&gt;""),'Entry point'!$B$52,"")</f>
        <v/>
      </c>
      <c r="D62" s="181"/>
      <c r="E62" s="181" t="str">
        <f>IF(IFERROR(INDEX(Master!$A$2:$AH$1177,(Master!$Z61-2),34),"")=0,"",IFERROR(INDEX(Master!$A$2:$AH$1177,(Master!$Z61-2),34),""))</f>
        <v xml:space="preserve">To be carried out within the first month of the vessel being in management but before the first cargo operation. </v>
      </c>
      <c r="F62" s="181"/>
    </row>
    <row r="63" spans="1:6" ht="30" x14ac:dyDescent="0.25">
      <c r="A63" s="143">
        <f>IFERROR(INDEX(Master!$A$2:$AH$1177,(Master!Z62-2),31),"")</f>
        <v>4</v>
      </c>
      <c r="B63" s="142" t="str">
        <f>IFERROR(INDEX(Master!$A$2:$AH$1177,(Master!$Z62-2),32),"")</f>
        <v>Full set of Lub Oil Samples landed for analysis. To include Framo pump systems where so fitted.</v>
      </c>
      <c r="C63" s="181" t="str">
        <f>IF(AND('Entry point'!$B$52&lt;&gt;"",B63&lt;&gt;""),'Entry point'!$B$52,"")</f>
        <v/>
      </c>
      <c r="D63" s="181"/>
      <c r="E63" s="181" t="str">
        <f>IF(IFERROR(INDEX(Master!$A$2:$AH$1177,(Master!$Z62-2),34),"")=0,"",IFERROR(INDEX(Master!$A$2:$AH$1177,(Master!$Z62-2),34),""))</f>
        <v xml:space="preserve">To be carried out within the first month of the vessel being in management but before the first cargo operation. </v>
      </c>
      <c r="F63" s="181"/>
    </row>
    <row r="64" spans="1:6" ht="30" x14ac:dyDescent="0.25">
      <c r="A64" s="143">
        <f>IFERROR(INDEX(Master!$A$2:$AH$1177,(Master!Z63-2),31),"")</f>
        <v>4</v>
      </c>
      <c r="B64" s="142" t="str">
        <f>IFERROR(INDEX(Master!$A$2:$AH$1177,(Master!$Z63-2),32),"")</f>
        <v>Inventory made of all hydraulic hoses and condition inspected and recorded in PMS</v>
      </c>
      <c r="C64" s="181" t="str">
        <f>IF(AND('Entry point'!$B$52&lt;&gt;"",B64&lt;&gt;""),'Entry point'!$B$52,"")</f>
        <v/>
      </c>
      <c r="D64" s="181"/>
      <c r="E64" s="181" t="str">
        <f>IF(IFERROR(INDEX(Master!$A$2:$AH$1177,(Master!$Z63-2),34),"")=0,"",IFERROR(INDEX(Master!$A$2:$AH$1177,(Master!$Z63-2),34),""))</f>
        <v xml:space="preserve">To be carried out within the first month of the vessel being in management but before the first cargo operation. </v>
      </c>
      <c r="F64" s="181"/>
    </row>
    <row r="65" spans="1:6" ht="15.75" x14ac:dyDescent="0.25">
      <c r="A65" s="143">
        <f>IFERROR(INDEX(Master!$A$2:$AH$1177,(Master!Z64-2),31),"")</f>
        <v>4</v>
      </c>
      <c r="B65" s="142" t="str">
        <f>IFERROR(INDEX(Master!$A$2:$AH$1177,(Master!$Z64-2),32),"")</f>
        <v>Lifeboats and Fire Drills carried out before sailing</v>
      </c>
      <c r="C65" s="181" t="str">
        <f>IF(AND('Entry point'!$B$52&lt;&gt;"",B65&lt;&gt;""),'Entry point'!$B$52,"")</f>
        <v/>
      </c>
      <c r="D65" s="181"/>
      <c r="E65" s="181" t="str">
        <f>IF(IFERROR(INDEX(Master!$A$2:$AH$1177,(Master!$Z64-2),34),"")=0,"",IFERROR(INDEX(Master!$A$2:$AH$1177,(Master!$Z64-2),34),""))</f>
        <v/>
      </c>
      <c r="F65" s="181"/>
    </row>
    <row r="66" spans="1:6" ht="15.75" x14ac:dyDescent="0.25">
      <c r="A66" s="143">
        <f>IFERROR(INDEX(Master!$A$2:$AH$1177,(Master!Z65-2),31),"")</f>
        <v>4</v>
      </c>
      <c r="B66" s="142" t="str">
        <f>IFERROR(INDEX(Master!$A$2:$AH$1177,(Master!$Z65-2),32),"")</f>
        <v>Lifeboats Davits Swung Out/ Davit limit switch test carried out.</v>
      </c>
      <c r="C66" s="181" t="str">
        <f>IF(AND('Entry point'!$B$52&lt;&gt;"",B66&lt;&gt;""),'Entry point'!$B$52,"")</f>
        <v/>
      </c>
      <c r="D66" s="181"/>
      <c r="E66" s="181" t="str">
        <f>IF(IFERROR(INDEX(Master!$A$2:$AH$1177,(Master!$Z65-2),34),"")=0,"",IFERROR(INDEX(Master!$A$2:$AH$1177,(Master!$Z65-2),34),""))</f>
        <v/>
      </c>
      <c r="F66" s="181"/>
    </row>
    <row r="67" spans="1:6" ht="31.5" x14ac:dyDescent="0.25">
      <c r="A67" s="143">
        <f>IFERROR(INDEX(Master!$A$2:$AH$1177,(Master!Z66-2),31),"")</f>
        <v>4</v>
      </c>
      <c r="B67" s="142" t="str">
        <f>IFERROR(INDEX(Master!$A$2:$AH$1177,(Master!$Z66-2),32),"")</f>
        <v xml:space="preserve">Low Sulphur fuels - Risk Assessments and Critical Ops Checklists (SAF 16) prepared by ship staff and approved by the Fleet Supt for use of LS fuels in ME, AE and Boilers </v>
      </c>
      <c r="C67" s="181" t="str">
        <f>IF(AND('Entry point'!$B$52&lt;&gt;"",B67&lt;&gt;""),'Entry point'!$B$52,"")</f>
        <v/>
      </c>
      <c r="D67" s="181"/>
      <c r="E67" s="181" t="str">
        <f>IF(IFERROR(INDEX(Master!$A$2:$AH$1177,(Master!$Z66-2),34),"")=0,"",IFERROR(INDEX(Master!$A$2:$AH$1177,(Master!$Z66-2),34),""))</f>
        <v xml:space="preserve">To be carried out within the first month of the vessel being in management but before the first cargo operation. </v>
      </c>
      <c r="F67" s="181"/>
    </row>
    <row r="68" spans="1:6" ht="15.75" x14ac:dyDescent="0.25">
      <c r="A68" s="143">
        <f>IFERROR(INDEX(Master!$A$2:$AH$1177,(Master!Z67-2),31),"")</f>
        <v>4</v>
      </c>
      <c r="B68" s="142" t="str">
        <f>IFERROR(INDEX(Master!$A$2:$AH$1177,(Master!$Z67-2),32),"")</f>
        <v>Manoeuvring Test Carried Out before departure</v>
      </c>
      <c r="C68" s="181" t="str">
        <f>IF(AND('Entry point'!$B$52&lt;&gt;"",B68&lt;&gt;""),'Entry point'!$B$52,"")</f>
        <v/>
      </c>
      <c r="D68" s="181"/>
      <c r="E68" s="181" t="str">
        <f>IF(IFERROR(INDEX(Master!$A$2:$AH$1177,(Master!$Z67-2),34),"")=0,"",IFERROR(INDEX(Master!$A$2:$AH$1177,(Master!$Z67-2),34),""))</f>
        <v/>
      </c>
      <c r="F68" s="181"/>
    </row>
    <row r="69" spans="1:6" ht="15.75" x14ac:dyDescent="0.25">
      <c r="A69" s="143">
        <f>IFERROR(INDEX(Master!$A$2:$AH$1177,(Master!Z68-2),31),"")</f>
        <v>4</v>
      </c>
      <c r="B69" s="142" t="str">
        <f>IFERROR(INDEX(Master!$A$2:$AH$1177,(Master!$Z68-2),32),"")</f>
        <v>Nitrogen Tank Tagging Kit onboard and ship staff trained in its use? Vessels with N2 plants only.</v>
      </c>
      <c r="C69" s="181" t="str">
        <f>IF(AND('Entry point'!$B$52&lt;&gt;"",B69&lt;&gt;""),'Entry point'!$B$52,"")</f>
        <v/>
      </c>
      <c r="D69" s="181"/>
      <c r="E69" s="181" t="str">
        <f>IF(IFERROR(INDEX(Master!$A$2:$AH$1177,(Master!$Z68-2),34),"")=0,"",IFERROR(INDEX(Master!$A$2:$AH$1177,(Master!$Z68-2),34),""))</f>
        <v/>
      </c>
      <c r="F69" s="181"/>
    </row>
    <row r="70" spans="1:6" ht="15.75" x14ac:dyDescent="0.25">
      <c r="A70" s="143">
        <f>IFERROR(INDEX(Master!$A$2:$AH$1177,(Master!Z69-2),31),"")</f>
        <v>4</v>
      </c>
      <c r="B70" s="142" t="str">
        <f>IFERROR(INDEX(Master!$A$2:$AH$1177,(Master!$Z69-2),32),"")</f>
        <v xml:space="preserve">Programming of GMDSS equipment </v>
      </c>
      <c r="C70" s="181" t="str">
        <f>IF(AND('Entry point'!$B$52&lt;&gt;"",B70&lt;&gt;""),'Entry point'!$B$52,"")</f>
        <v/>
      </c>
      <c r="D70" s="181"/>
      <c r="E70" s="181" t="str">
        <f>IF(IFERROR(INDEX(Master!$A$2:$AH$1177,(Master!$Z69-2),34),"")=0,"",IFERROR(INDEX(Master!$A$2:$AH$1177,(Master!$Z69-2),34),""))</f>
        <v/>
      </c>
      <c r="F70" s="181"/>
    </row>
    <row r="71" spans="1:6" ht="45" x14ac:dyDescent="0.25">
      <c r="A71" s="143">
        <f>IFERROR(INDEX(Master!$A$2:$AH$1177,(Master!Z70-2),31),"")</f>
        <v>4</v>
      </c>
      <c r="B71" s="142" t="str">
        <f>IFERROR(INDEX(Master!$A$2:$AH$1177,(Master!$Z70-2),32),"")</f>
        <v>Random test of change over of stand by pumps and motors</v>
      </c>
      <c r="C71" s="181" t="str">
        <f>IF(AND('Entry point'!$B$52&lt;&gt;"",B71&lt;&gt;""),'Entry point'!$B$52,"")</f>
        <v/>
      </c>
      <c r="D71" s="181"/>
      <c r="E71" s="181" t="str">
        <f>IF(IFERROR(INDEX(Master!$A$2:$AH$1177,(Master!$Z70-2),34),"")=0,"",IFERROR(INDEX(Master!$A$2:$AH$1177,(Master!$Z70-2),34),""))</f>
        <v xml:space="preserve">If the familiarisation crew has observed the successful operation during the preceding two weeks, then the testing or verification can be carried out within one month of the vessel being in management. </v>
      </c>
      <c r="F71" s="181"/>
    </row>
    <row r="72" spans="1:6" ht="15.75" x14ac:dyDescent="0.25">
      <c r="A72" s="143">
        <f>IFERROR(INDEX(Master!$A$2:$AH$1177,(Master!Z71-2),31),"")</f>
        <v>4</v>
      </c>
      <c r="B72" s="142" t="str">
        <f>IFERROR(INDEX(Master!$A$2:$AH$1177,(Master!$Z71-2),32),"")</f>
        <v>Random Verification of condition of Fire Dampers</v>
      </c>
      <c r="C72" s="181" t="str">
        <f>IF(AND('Entry point'!$B$52&lt;&gt;"",B72&lt;&gt;""),'Entry point'!$B$52,"")</f>
        <v/>
      </c>
      <c r="D72" s="181"/>
      <c r="E72" s="181" t="str">
        <f>IF(IFERROR(INDEX(Master!$A$2:$AH$1177,(Master!$Z71-2),34),"")=0,"",IFERROR(INDEX(Master!$A$2:$AH$1177,(Master!$Z71-2),34),""))</f>
        <v/>
      </c>
      <c r="F72" s="181"/>
    </row>
    <row r="73" spans="1:6" ht="15.75" x14ac:dyDescent="0.25">
      <c r="A73" s="143">
        <f>IFERROR(INDEX(Master!$A$2:$AH$1177,(Master!Z72-2),31),"")</f>
        <v>4</v>
      </c>
      <c r="B73" s="142" t="str">
        <f>IFERROR(INDEX(Master!$A$2:$AH$1177,(Master!$Z72-2),32),"")</f>
        <v>Review PMS system to determine which items can be deferred through RA process.</v>
      </c>
      <c r="C73" s="181" t="str">
        <f>IF(AND('Entry point'!$B$52&lt;&gt;"",B73&lt;&gt;""),'Entry point'!$B$52,"")</f>
        <v/>
      </c>
      <c r="D73" s="181"/>
      <c r="E73" s="181" t="str">
        <f>IF(IFERROR(INDEX(Master!$A$2:$AH$1177,(Master!$Z72-2),34),"")=0,"",IFERROR(INDEX(Master!$A$2:$AH$1177,(Master!$Z72-2),34),""))</f>
        <v/>
      </c>
      <c r="F73" s="181"/>
    </row>
    <row r="74" spans="1:6" ht="15.75" x14ac:dyDescent="0.25">
      <c r="A74" s="143">
        <f>IFERROR(INDEX(Master!$A$2:$AH$1177,(Master!Z73-2),31),"")</f>
        <v>4</v>
      </c>
      <c r="B74" s="142" t="str">
        <f>IFERROR(INDEX(Master!$A$2:$AH$1177,(Master!$Z73-2),32),"")</f>
        <v>RSQ 10(a) - Appendix to master's Letter of Instruction Completed</v>
      </c>
      <c r="C74" s="181" t="str">
        <f>IF(AND('Entry point'!$B$52&lt;&gt;"",B74&lt;&gt;""),'Entry point'!$B$52,"")</f>
        <v/>
      </c>
      <c r="D74" s="181"/>
      <c r="E74" s="181" t="str">
        <f>IF(IFERROR(INDEX(Master!$A$2:$AH$1177,(Master!$Z73-2),34),"")=0,"",IFERROR(INDEX(Master!$A$2:$AH$1177,(Master!$Z73-2),34),""))</f>
        <v/>
      </c>
      <c r="F74" s="181"/>
    </row>
    <row r="75" spans="1:6" ht="15.75" x14ac:dyDescent="0.25">
      <c r="A75" s="143">
        <f>IFERROR(INDEX(Master!$A$2:$AH$1177,(Master!Z74-2),31),"")</f>
        <v>4</v>
      </c>
      <c r="B75" s="142" t="str">
        <f>IFERROR(INDEX(Master!$A$2:$AH$1177,(Master!$Z74-2),32),"")</f>
        <v>SCAFFTAG enclosed space entry kit onboard and ship staff trained in its use</v>
      </c>
      <c r="C75" s="181" t="str">
        <f>IF(AND('Entry point'!$B$52&lt;&gt;"",B75&lt;&gt;""),'Entry point'!$B$52,"")</f>
        <v/>
      </c>
      <c r="D75" s="181"/>
      <c r="E75" s="181" t="str">
        <f>IF(IFERROR(INDEX(Master!$A$2:$AH$1177,(Master!$Z74-2),34),"")=0,"",IFERROR(INDEX(Master!$A$2:$AH$1177,(Master!$Z74-2),34),""))</f>
        <v/>
      </c>
      <c r="F75" s="181"/>
    </row>
    <row r="76" spans="1:6" ht="60" x14ac:dyDescent="0.25">
      <c r="A76" s="143">
        <f>IFERROR(INDEX(Master!$A$2:$AH$1177,(Master!Z75-2),31),"")</f>
        <v>4</v>
      </c>
      <c r="B76" s="142" t="str">
        <f>IFERROR(INDEX(Master!$A$2:$AH$1177,(Master!$Z75-2),32),"")</f>
        <v>TANKERS - Cargo Tank Independent High Level and High-High Level Alarms</v>
      </c>
      <c r="C76" s="181" t="str">
        <f>IF(AND('Entry point'!$B$52&lt;&gt;"",B76&lt;&gt;""),'Entry point'!$B$52,"")</f>
        <v/>
      </c>
      <c r="D76" s="181"/>
      <c r="E76" s="181" t="str">
        <f>IF(IFERROR(INDEX(Master!$A$2:$AH$1177,(Master!$Z75-2),34),"")=0,"",IFERROR(INDEX(Master!$A$2:$AH$1177,(Master!$Z75-2),34),""))</f>
        <v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v>
      </c>
      <c r="F76" s="181"/>
    </row>
    <row r="77" spans="1:6" ht="31.5" x14ac:dyDescent="0.25">
      <c r="A77" s="143">
        <f>IFERROR(INDEX(Master!$A$2:$AH$1177,(Master!Z76-2),31),"")</f>
        <v>4</v>
      </c>
      <c r="B77" s="142" t="str">
        <f>IFERROR(INDEX(Master!$A$2:$AH$1177,(Master!$Z76-2),32),"")</f>
        <v>TANKERS - Inert Gas Plant (including N2 generators) in full working order and O2 sensors calibrated. Deck water seals and PV Breakers correctly filled? Mast Risers (where fitted) in working condition?</v>
      </c>
      <c r="C77" s="181" t="str">
        <f>IF(AND('Entry point'!$B$52&lt;&gt;"",B77&lt;&gt;""),'Entry point'!$B$52,"")</f>
        <v/>
      </c>
      <c r="D77" s="181"/>
      <c r="E77" s="181" t="str">
        <f>IF(IFERROR(INDEX(Master!$A$2:$AH$1177,(Master!$Z76-2),34),"")=0,"",IFERROR(INDEX(Master!$A$2:$AH$1177,(Master!$Z76-2),34),""))</f>
        <v/>
      </c>
      <c r="F77" s="181"/>
    </row>
    <row r="78" spans="1:6" ht="60" x14ac:dyDescent="0.25">
      <c r="A78" s="143">
        <f>IFERROR(INDEX(Master!$A$2:$AH$1177,(Master!Z77-2),31),"")</f>
        <v>4</v>
      </c>
      <c r="B78" s="142" t="str">
        <f>IFERROR(INDEX(Master!$A$2:$AH$1177,(Master!$Z77-2),32),"")</f>
        <v>TANKERS - Test of Cargo pump trips and alarms</v>
      </c>
      <c r="C78" s="181" t="str">
        <f>IF(AND('Entry point'!$B$52&lt;&gt;"",B78&lt;&gt;""),'Entry point'!$B$52,"")</f>
        <v/>
      </c>
      <c r="D78" s="181"/>
      <c r="E78" s="181" t="str">
        <f>IF(IFERROR(INDEX(Master!$A$2:$AH$1177,(Master!$Z77-2),34),"")=0,"",IFERROR(INDEX(Master!$A$2:$AH$1177,(Master!$Z77-2),34),""))</f>
        <v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v>
      </c>
      <c r="F78" s="181"/>
    </row>
    <row r="79" spans="1:6" ht="60" x14ac:dyDescent="0.25">
      <c r="A79" s="143">
        <f>IFERROR(INDEX(Master!$A$2:$AH$1177,(Master!Z78-2),31),"")</f>
        <v>4</v>
      </c>
      <c r="B79" s="142" t="str">
        <f>IFERROR(INDEX(Master!$A$2:$AH$1177,(Master!$Z78-2),32),"")</f>
        <v>TANKERS - Test of ODME. via self test programme</v>
      </c>
      <c r="C79" s="181" t="str">
        <f>IF(AND('Entry point'!$B$52&lt;&gt;"",B79&lt;&gt;""),'Entry point'!$B$52,"")</f>
        <v/>
      </c>
      <c r="D79" s="181"/>
      <c r="E79" s="181" t="str">
        <f>IF(IFERROR(INDEX(Master!$A$2:$AH$1177,(Master!$Z78-2),34),"")=0,"",IFERROR(INDEX(Master!$A$2:$AH$1177,(Master!$Z78-2),34),""))</f>
        <v xml:space="preserve">If the familiarisation crew has observed the successful operation during the preceding two weeks, then the testing or verification can be carried out within one month of the vessel being in management.  To be carried out within the first month of the vessel being in management but before the first cargo operation. </v>
      </c>
      <c r="F79" s="181"/>
    </row>
    <row r="80" spans="1:6" ht="15.75" x14ac:dyDescent="0.25">
      <c r="A80" s="143">
        <f>IFERROR(INDEX(Master!$A$2:$AH$1177,(Master!Z79-2),31),"")</f>
        <v>4</v>
      </c>
      <c r="B80" s="142" t="str">
        <f>IFERROR(INDEX(Master!$A$2:$AH$1177,(Master!$Z79-2),32),"")</f>
        <v>TANKERS - Verification of Pump Room Ventilation</v>
      </c>
      <c r="C80" s="181" t="str">
        <f>IF(AND('Entry point'!$B$52&lt;&gt;"",B80&lt;&gt;""),'Entry point'!$B$52,"")</f>
        <v/>
      </c>
      <c r="D80" s="181"/>
      <c r="E80" s="181" t="str">
        <f>IF(IFERROR(INDEX(Master!$A$2:$AH$1177,(Master!$Z79-2),34),"")=0,"",IFERROR(INDEX(Master!$A$2:$AH$1177,(Master!$Z79-2),34),""))</f>
        <v/>
      </c>
      <c r="F80" s="181"/>
    </row>
    <row r="81" spans="1:6" ht="30" x14ac:dyDescent="0.25">
      <c r="A81" s="143">
        <f>IFERROR(INDEX(Master!$A$2:$AH$1177,(Master!Z80-2),31),"")</f>
        <v>4</v>
      </c>
      <c r="B81" s="142" t="str">
        <f>IFERROR(INDEX(Master!$A$2:$AH$1177,(Master!$Z80-2),32),"")</f>
        <v>TEC 22 and 22a completed and submitted to Fleet Supt, identifying hazardous materials onboard</v>
      </c>
      <c r="C81" s="181" t="str">
        <f>IF(AND('Entry point'!$B$52&lt;&gt;"",B81&lt;&gt;""),'Entry point'!$B$52,"")</f>
        <v/>
      </c>
      <c r="D81" s="181"/>
      <c r="E81" s="181" t="str">
        <f>IF(IFERROR(INDEX(Master!$A$2:$AH$1177,(Master!$Z80-2),34),"")=0,"",IFERROR(INDEX(Master!$A$2:$AH$1177,(Master!$Z80-2),34),""))</f>
        <v xml:space="preserve">To be carried out within the first month of the vessel being in management but before the first cargo operation. </v>
      </c>
      <c r="F81" s="181"/>
    </row>
    <row r="82" spans="1:6" ht="45" x14ac:dyDescent="0.25">
      <c r="A82" s="143">
        <f>IFERROR(INDEX(Master!$A$2:$AH$1177,(Master!Z81-2),31),"")</f>
        <v>4</v>
      </c>
      <c r="B82" s="142" t="str">
        <f>IFERROR(INDEX(Master!$A$2:$AH$1177,(Master!$Z81-2),32),"")</f>
        <v>Test auto start and auto connection of stand by generators</v>
      </c>
      <c r="C82" s="181" t="str">
        <f>IF(AND('Entry point'!$B$52&lt;&gt;"",B82&lt;&gt;""),'Entry point'!$B$52,"")</f>
        <v/>
      </c>
      <c r="D82" s="181"/>
      <c r="E82" s="181" t="str">
        <f>IF(IFERROR(INDEX(Master!$A$2:$AH$1177,(Master!$Z81-2),34),"")=0,"",IFERROR(INDEX(Master!$A$2:$AH$1177,(Master!$Z81-2),34),""))</f>
        <v xml:space="preserve">If the familiarisation crew has observed the successful operation during the preceding two weeks, then the testing or verification can be carried out within one month of the vessel being in management. </v>
      </c>
      <c r="F82" s="181"/>
    </row>
    <row r="83" spans="1:6" ht="15.75" x14ac:dyDescent="0.25">
      <c r="A83" s="143">
        <f>IFERROR(INDEX(Master!$A$2:$AH$1177,(Master!Z82-2),31),"")</f>
        <v>4</v>
      </c>
      <c r="B83" s="142" t="str">
        <f>IFERROR(INDEX(Master!$A$2:$AH$1177,(Master!$Z82-2),32),"")</f>
        <v>Test CO2 / Halon alarms</v>
      </c>
      <c r="C83" s="181" t="str">
        <f>IF(AND('Entry point'!$B$52&lt;&gt;"",B83&lt;&gt;""),'Entry point'!$B$52,"")</f>
        <v/>
      </c>
      <c r="D83" s="181"/>
      <c r="E83" s="181" t="str">
        <f>IF(IFERROR(INDEX(Master!$A$2:$AH$1177,(Master!$Z82-2),34),"")=0,"",IFERROR(INDEX(Master!$A$2:$AH$1177,(Master!$Z82-2),34),""))</f>
        <v/>
      </c>
      <c r="F83" s="181"/>
    </row>
    <row r="84" spans="1:6" ht="15.75" x14ac:dyDescent="0.25">
      <c r="A84" s="143">
        <f>IFERROR(INDEX(Master!$A$2:$AH$1177,(Master!Z83-2),31),"")</f>
        <v>4</v>
      </c>
      <c r="B84" s="142" t="str">
        <f>IFERROR(INDEX(Master!$A$2:$AH$1177,(Master!$Z83-2),32),"")</f>
        <v>Test of all bilge alarms and remote indication</v>
      </c>
      <c r="C84" s="181" t="str">
        <f>IF(AND('Entry point'!$B$52&lt;&gt;"",B84&lt;&gt;""),'Entry point'!$B$52,"")</f>
        <v/>
      </c>
      <c r="D84" s="181"/>
      <c r="E84" s="181" t="str">
        <f>IF(IFERROR(INDEX(Master!$A$2:$AH$1177,(Master!$Z83-2),34),"")=0,"",IFERROR(INDEX(Master!$A$2:$AH$1177,(Master!$Z83-2),34),""))</f>
        <v/>
      </c>
      <c r="F84" s="181"/>
    </row>
    <row r="85" spans="1:6" ht="15.75" x14ac:dyDescent="0.25">
      <c r="A85" s="143">
        <f>IFERROR(INDEX(Master!$A$2:$AH$1177,(Master!Z84-2),31),"")</f>
        <v>4</v>
      </c>
      <c r="B85" s="142" t="str">
        <f>IFERROR(INDEX(Master!$A$2:$AH$1177,(Master!$Z84-2),32),"")</f>
        <v>Test of crane high hook trip,  limit switch and slack wire cut outs</v>
      </c>
      <c r="C85" s="181" t="str">
        <f>IF(AND('Entry point'!$B$52&lt;&gt;"",B85&lt;&gt;""),'Entry point'!$B$52,"")</f>
        <v/>
      </c>
      <c r="D85" s="181"/>
      <c r="E85" s="181" t="str">
        <f>IF(IFERROR(INDEX(Master!$A$2:$AH$1177,(Master!$Z84-2),34),"")=0,"",IFERROR(INDEX(Master!$A$2:$AH$1177,(Master!$Z84-2),34),""))</f>
        <v/>
      </c>
      <c r="F85" s="181"/>
    </row>
    <row r="86" spans="1:6" ht="15.75" x14ac:dyDescent="0.25">
      <c r="A86" s="143">
        <f>IFERROR(INDEX(Master!$A$2:$AH$1177,(Master!Z85-2),31),"")</f>
        <v>4</v>
      </c>
      <c r="B86" s="142" t="str">
        <f>IFERROR(INDEX(Master!$A$2:$AH$1177,(Master!$Z85-2),32),"")</f>
        <v>Test of emergency generator including auto start and operation of steering gear from emergency generator board</v>
      </c>
      <c r="C86" s="181" t="str">
        <f>IF(AND('Entry point'!$B$52&lt;&gt;"",B86&lt;&gt;""),'Entry point'!$B$52,"")</f>
        <v/>
      </c>
      <c r="D86" s="181"/>
      <c r="E86" s="181" t="str">
        <f>IF(IFERROR(INDEX(Master!$A$2:$AH$1177,(Master!$Z85-2),34),"")=0,"",IFERROR(INDEX(Master!$A$2:$AH$1177,(Master!$Z85-2),34),""))</f>
        <v/>
      </c>
      <c r="F86" s="181"/>
    </row>
    <row r="87" spans="1:6" ht="45" x14ac:dyDescent="0.25">
      <c r="A87" s="143">
        <f>IFERROR(INDEX(Master!$A$2:$AH$1177,(Master!Z86-2),31),"")</f>
        <v>4</v>
      </c>
      <c r="B87" s="142" t="str">
        <f>IFERROR(INDEX(Master!$A$2:$AH$1177,(Master!$Z86-2),32),"")</f>
        <v>Test of fan stops from life boat station, fire station and CO2 station</v>
      </c>
      <c r="C87" s="181" t="str">
        <f>IF(AND('Entry point'!$B$52&lt;&gt;"",B87&lt;&gt;""),'Entry point'!$B$52,"")</f>
        <v/>
      </c>
      <c r="D87" s="181"/>
      <c r="E87" s="181" t="str">
        <f>IF(IFERROR(INDEX(Master!$A$2:$AH$1177,(Master!$Z86-2),34),"")=0,"",IFERROR(INDEX(Master!$A$2:$AH$1177,(Master!$Z86-2),34),""))</f>
        <v xml:space="preserve">If the familiarisation crew has observed the successful operation during the preceding two weeks, then the testing or verification can be carried out within one month of the vessel being in management. </v>
      </c>
      <c r="F87" s="181"/>
    </row>
    <row r="88" spans="1:6" ht="60" x14ac:dyDescent="0.25">
      <c r="A88" s="143">
        <f>IFERROR(INDEX(Master!$A$2:$AH$1177,(Master!Z87-2),31),"")</f>
        <v>4</v>
      </c>
      <c r="B88" s="142" t="str">
        <f>IFERROR(INDEX(Master!$A$2:$AH$1177,(Master!$Z87-2),32),"")</f>
        <v>Test of fire detection system including extensions, repeaters and internal fault alarm.</v>
      </c>
      <c r="C88" s="181" t="str">
        <f>IF(AND('Entry point'!$B$52&lt;&gt;"",B88&lt;&gt;""),'Entry point'!$B$52,"")</f>
        <v/>
      </c>
      <c r="D88" s="181"/>
      <c r="E88" s="181" t="str">
        <f>IF(IFERROR(INDEX(Master!$A$2:$AH$1177,(Master!$Z87-2),34),"")=0,"",IFERROR(INDEX(Master!$A$2:$AH$1177,(Master!$Z87-2),34),""))</f>
        <v>If the familiarisation crew has observed the successful operation during the preceding two weeks, then the testing or verification can be carried out within one month of the vessel being in management. Vessel to have suffient test gas onbaord for at least next 3 months</v>
      </c>
      <c r="F88" s="181"/>
    </row>
    <row r="89" spans="1:6" ht="15.75" x14ac:dyDescent="0.25">
      <c r="A89" s="143">
        <f>IFERROR(INDEX(Master!$A$2:$AH$1177,(Master!Z88-2),31),"")</f>
        <v>4</v>
      </c>
      <c r="B89" s="142" t="str">
        <f>IFERROR(INDEX(Master!$A$2:$AH$1177,(Master!$Z88-2),32),"")</f>
        <v>Test of gas detection alarms</v>
      </c>
      <c r="C89" s="181" t="str">
        <f>IF(AND('Entry point'!$B$52&lt;&gt;"",B89&lt;&gt;""),'Entry point'!$B$52,"")</f>
        <v/>
      </c>
      <c r="D89" s="181"/>
      <c r="E89" s="181" t="str">
        <f>IF(IFERROR(INDEX(Master!$A$2:$AH$1177,(Master!$Z88-2),34),"")=0,"",IFERROR(INDEX(Master!$A$2:$AH$1177,(Master!$Z88-2),34),""))</f>
        <v>Vessel to have sufficent span gas for all meters onboard</v>
      </c>
      <c r="F89" s="181"/>
    </row>
    <row r="90" spans="1:6" ht="15.75" x14ac:dyDescent="0.25">
      <c r="A90" s="143">
        <f>IFERROR(INDEX(Master!$A$2:$AH$1177,(Master!Z89-2),31),"")</f>
        <v>4</v>
      </c>
      <c r="B90" s="142" t="str">
        <f>IFERROR(INDEX(Master!$A$2:$AH$1177,(Master!$Z89-2),32),"")</f>
        <v>Test of load sharing stability, reverse power trip and preferential trips</v>
      </c>
      <c r="C90" s="181" t="str">
        <f>IF(AND('Entry point'!$B$52&lt;&gt;"",B90&lt;&gt;""),'Entry point'!$B$52,"")</f>
        <v/>
      </c>
      <c r="D90" s="181"/>
      <c r="E90" s="181" t="str">
        <f>IF(IFERROR(INDEX(Master!$A$2:$AH$1177,(Master!$Z89-2),34),"")=0,"",IFERROR(INDEX(Master!$A$2:$AH$1177,(Master!$Z89-2),34),""))</f>
        <v/>
      </c>
      <c r="F90" s="181"/>
    </row>
    <row r="91" spans="1:6" ht="15.75" x14ac:dyDescent="0.25">
      <c r="A91" s="143">
        <f>IFERROR(INDEX(Master!$A$2:$AH$1177,(Master!Z90-2),31),"")</f>
        <v>4</v>
      </c>
      <c r="B91" s="142" t="str">
        <f>IFERROR(INDEX(Master!$A$2:$AH$1177,(Master!$Z90-2),32),"")</f>
        <v>Test of oil mist detector</v>
      </c>
      <c r="C91" s="181" t="str">
        <f>IF(AND('Entry point'!$B$52&lt;&gt;"",B91&lt;&gt;""),'Entry point'!$B$52,"")</f>
        <v/>
      </c>
      <c r="D91" s="181"/>
      <c r="E91" s="181" t="str">
        <f>IF(IFERROR(INDEX(Master!$A$2:$AH$1177,(Master!$Z90-2),34),"")=0,"",IFERROR(INDEX(Master!$A$2:$AH$1177,(Master!$Z90-2),34),""))</f>
        <v/>
      </c>
      <c r="F91" s="181"/>
    </row>
    <row r="92" spans="1:6" ht="15.75" x14ac:dyDescent="0.25">
      <c r="A92" s="143">
        <f>IFERROR(INDEX(Master!$A$2:$AH$1177,(Master!Z91-2),31),"")</f>
        <v>4</v>
      </c>
      <c r="B92" s="142" t="str">
        <f>IFERROR(INDEX(Master!$A$2:$AH$1177,(Master!$Z91-2),32),"")</f>
        <v>Test of oily water separator including three way valve and internal examination of overboard pipe</v>
      </c>
      <c r="C92" s="181" t="str">
        <f>IF(AND('Entry point'!$B$52&lt;&gt;"",B92&lt;&gt;""),'Entry point'!$B$52,"")</f>
        <v/>
      </c>
      <c r="D92" s="181"/>
      <c r="E92" s="181" t="str">
        <f>IF(IFERROR(INDEX(Master!$A$2:$AH$1177,(Master!$Z91-2),34),"")=0,"",IFERROR(INDEX(Master!$A$2:$AH$1177,(Master!$Z91-2),34),""))</f>
        <v/>
      </c>
      <c r="F92" s="181"/>
    </row>
    <row r="93" spans="1:6" ht="15.75" x14ac:dyDescent="0.25">
      <c r="A93" s="143">
        <f>IFERROR(INDEX(Master!$A$2:$AH$1177,(Master!Z92-2),31),"")</f>
        <v>4</v>
      </c>
      <c r="B93" s="142" t="str">
        <f>IFERROR(INDEX(Master!$A$2:$AH$1177,(Master!$Z92-2),32),"")</f>
        <v>Test of operation and of the Foam system. Witness test of foam monitors</v>
      </c>
      <c r="C93" s="181" t="str">
        <f>IF(AND('Entry point'!$B$52&lt;&gt;"",B93&lt;&gt;""),'Entry point'!$B$52,"")</f>
        <v/>
      </c>
      <c r="D93" s="181"/>
      <c r="E93" s="181" t="str">
        <f>IF(IFERROR(INDEX(Master!$A$2:$AH$1177,(Master!$Z92-2),34),"")=0,"",IFERROR(INDEX(Master!$A$2:$AH$1177,(Master!$Z92-2),34),""))</f>
        <v/>
      </c>
      <c r="F93" s="181"/>
    </row>
    <row r="94" spans="1:6" ht="31.5" x14ac:dyDescent="0.25">
      <c r="A94" s="143">
        <f>IFERROR(INDEX(Master!$A$2:$AH$1177,(Master!Z93-2),31),"")</f>
        <v>4</v>
      </c>
      <c r="B94" s="142" t="str">
        <f>IFERROR(INDEX(Master!$A$2:$AH$1177,(Master!$Z93-2),32),"")</f>
        <v>Test of operation and remote start of emergency fire pump. Witness of fire main under pressure and examination under pressure of fire hoses.</v>
      </c>
      <c r="C94" s="181" t="str">
        <f>IF(AND('Entry point'!$B$52&lt;&gt;"",B94&lt;&gt;""),'Entry point'!$B$52,"")</f>
        <v/>
      </c>
      <c r="D94" s="181"/>
      <c r="E94" s="181" t="str">
        <f>IF(IFERROR(INDEX(Master!$A$2:$AH$1177,(Master!$Z93-2),34),"")=0,"",IFERROR(INDEX(Master!$A$2:$AH$1177,(Master!$Z93-2),34),""))</f>
        <v/>
      </c>
      <c r="F94" s="181"/>
    </row>
    <row r="95" spans="1:6" ht="15.75" x14ac:dyDescent="0.25">
      <c r="A95" s="143">
        <f>IFERROR(INDEX(Master!$A$2:$AH$1177,(Master!Z94-2),31),"")</f>
        <v>4</v>
      </c>
      <c r="B95" s="142" t="str">
        <f>IFERROR(INDEX(Master!$A$2:$AH$1177,(Master!$Z94-2),32),"")</f>
        <v>Test of quick closing valves</v>
      </c>
      <c r="C95" s="181" t="str">
        <f>IF(AND('Entry point'!$B$52&lt;&gt;"",B95&lt;&gt;""),'Entry point'!$B$52,"")</f>
        <v/>
      </c>
      <c r="D95" s="181"/>
      <c r="E95" s="181" t="str">
        <f>IF(IFERROR(INDEX(Master!$A$2:$AH$1177,(Master!$Z94-2),34),"")=0,"",IFERROR(INDEX(Master!$A$2:$AH$1177,(Master!$Z94-2),34),""))</f>
        <v/>
      </c>
      <c r="F95" s="181"/>
    </row>
    <row r="96" spans="1:6" ht="45" x14ac:dyDescent="0.25">
      <c r="A96" s="143">
        <f>IFERROR(INDEX(Master!$A$2:$AH$1177,(Master!Z95-2),31),"")</f>
        <v>4</v>
      </c>
      <c r="B96" s="142" t="str">
        <f>IFERROR(INDEX(Master!$A$2:$AH$1177,(Master!$Z95-2),32),"")</f>
        <v>Verification of engine side  and control room operation of the main engine</v>
      </c>
      <c r="C96" s="181" t="str">
        <f>IF(AND('Entry point'!$B$52&lt;&gt;"",B96&lt;&gt;""),'Entry point'!$B$52,"")</f>
        <v/>
      </c>
      <c r="D96" s="181"/>
      <c r="E96" s="181" t="str">
        <f>IF(IFERROR(INDEX(Master!$A$2:$AH$1177,(Master!$Z95-2),34),"")=0,"",IFERROR(INDEX(Master!$A$2:$AH$1177,(Master!$Z95-2),34),""))</f>
        <v xml:space="preserve">If the familiarisation crew has observed the successful operation during the preceding two weeks, then the testing or verification can be carried out within one month of the vessel being in management. </v>
      </c>
      <c r="F96" s="181"/>
    </row>
    <row r="97" spans="1:6" ht="15.75" x14ac:dyDescent="0.25">
      <c r="A97" s="143">
        <f>IFERROR(INDEX(Master!$A$2:$AH$1177,(Master!Z96-2),31),"")</f>
        <v>4</v>
      </c>
      <c r="B97" s="142" t="str">
        <f>IFERROR(INDEX(Master!$A$2:$AH$1177,(Master!$Z96-2),32),"")</f>
        <v>Verification of flame failure alarm and trip on boilers</v>
      </c>
      <c r="C97" s="181" t="str">
        <f>IF(AND('Entry point'!$B$52&lt;&gt;"",B97&lt;&gt;""),'Entry point'!$B$52,"")</f>
        <v/>
      </c>
      <c r="D97" s="181"/>
      <c r="E97" s="181" t="str">
        <f>IF(IFERROR(INDEX(Master!$A$2:$AH$1177,(Master!$Z96-2),34),"")=0,"",IFERROR(INDEX(Master!$A$2:$AH$1177,(Master!$Z96-2),34),""))</f>
        <v/>
      </c>
      <c r="F97" s="181"/>
    </row>
    <row r="98" spans="1:6" ht="45" x14ac:dyDescent="0.25">
      <c r="A98" s="143">
        <f>IFERROR(INDEX(Master!$A$2:$AH$1177,(Master!Z97-2),31),"")</f>
        <v>4</v>
      </c>
      <c r="B98" s="142" t="str">
        <f>IFERROR(INDEX(Master!$A$2:$AH$1177,(Master!$Z97-2),32),"")</f>
        <v>Verification of Fwd. Reverse and bridge control on main engine</v>
      </c>
      <c r="C98" s="181" t="str">
        <f>IF(AND('Entry point'!$B$52&lt;&gt;"",B98&lt;&gt;""),'Entry point'!$B$52,"")</f>
        <v/>
      </c>
      <c r="D98" s="181"/>
      <c r="E98" s="181" t="str">
        <f>IF(IFERROR(INDEX(Master!$A$2:$AH$1177,(Master!$Z97-2),34),"")=0,"",IFERROR(INDEX(Master!$A$2:$AH$1177,(Master!$Z97-2),34),""))</f>
        <v xml:space="preserve">If the familiarisation crew has observed the successful operation during the preceding two weeks, then the testing or verification can be carried out within one month of the vessel being in management. </v>
      </c>
      <c r="F98" s="181"/>
    </row>
    <row r="99" spans="1:6" ht="15.75" x14ac:dyDescent="0.25">
      <c r="A99" s="143">
        <f>IFERROR(INDEX(Master!$A$2:$AH$1177,(Master!Z98-2),31),"")</f>
        <v>4</v>
      </c>
      <c r="B99" s="142" t="str">
        <f>IFERROR(INDEX(Master!$A$2:$AH$1177,(Master!$Z98-2),32),"")</f>
        <v>Verification of Lifeboat Engine Operation /Emergency Air Supply</v>
      </c>
      <c r="C99" s="181" t="str">
        <f>IF(AND('Entry point'!$B$52&lt;&gt;"",B99&lt;&gt;""),'Entry point'!$B$52,"")</f>
        <v/>
      </c>
      <c r="D99" s="181"/>
      <c r="E99" s="181" t="str">
        <f>IF(IFERROR(INDEX(Master!$A$2:$AH$1177,(Master!$Z98-2),34),"")=0,"",IFERROR(INDEX(Master!$A$2:$AH$1177,(Master!$Z98-2),34),""))</f>
        <v/>
      </c>
      <c r="F99" s="181"/>
    </row>
    <row r="100" spans="1:6" ht="15.75" x14ac:dyDescent="0.25">
      <c r="A100" s="143">
        <f>IFERROR(INDEX(Master!$A$2:$AH$1177,(Master!Z99-2),31),"")</f>
        <v>4</v>
      </c>
      <c r="B100" s="142" t="str">
        <f>IFERROR(INDEX(Master!$A$2:$AH$1177,(Master!$Z99-2),32),"")</f>
        <v>Verification of Low lub oil pressure, high fresh water temperature alarms and trips on main and auxi engines.</v>
      </c>
      <c r="C100" s="181" t="str">
        <f>IF(AND('Entry point'!$B$52&lt;&gt;"",B100&lt;&gt;""),'Entry point'!$B$52,"")</f>
        <v/>
      </c>
      <c r="D100" s="181"/>
      <c r="E100" s="181" t="str">
        <f>IF(IFERROR(INDEX(Master!$A$2:$AH$1177,(Master!$Z99-2),34),"")=0,"",IFERROR(INDEX(Master!$A$2:$AH$1177,(Master!$Z99-2),34),""))</f>
        <v/>
      </c>
      <c r="F100" s="181"/>
    </row>
    <row r="101" spans="1:6" ht="15.75" x14ac:dyDescent="0.25">
      <c r="A101" s="143">
        <f>IFERROR(INDEX(Master!$A$2:$AH$1177,(Master!Z100-2),31),"")</f>
        <v>4</v>
      </c>
      <c r="B101" s="142" t="str">
        <f>IFERROR(INDEX(Master!$A$2:$AH$1177,(Master!$Z100-2),32),"")</f>
        <v>Verification of oil leakage detection and alarm on main and auxiliary engines</v>
      </c>
      <c r="C101" s="181" t="str">
        <f>IF(AND('Entry point'!$B$52&lt;&gt;"",B101&lt;&gt;""),'Entry point'!$B$52,"")</f>
        <v/>
      </c>
      <c r="D101" s="181"/>
      <c r="E101" s="181" t="str">
        <f>IF(IFERROR(INDEX(Master!$A$2:$AH$1177,(Master!$Z100-2),34),"")=0,"",IFERROR(INDEX(Master!$A$2:$AH$1177,(Master!$Z100-2),34),""))</f>
        <v/>
      </c>
      <c r="F101" s="181"/>
    </row>
    <row r="102" spans="1:6" ht="15.75" x14ac:dyDescent="0.25">
      <c r="A102" s="143">
        <f>IFERROR(INDEX(Master!$A$2:$AH$1177,(Master!Z101-2),31),"")</f>
        <v>4</v>
      </c>
      <c r="B102" s="142" t="str">
        <f>IFERROR(INDEX(Master!$A$2:$AH$1177,(Master!$Z101-2),32),"")</f>
        <v xml:space="preserve">Verification of the condition of insulation and cladding on hot surfaces. </v>
      </c>
      <c r="C102" s="181" t="str">
        <f>IF(AND('Entry point'!$B$52&lt;&gt;"",B102&lt;&gt;""),'Entry point'!$B$52,"")</f>
        <v/>
      </c>
      <c r="D102" s="181"/>
      <c r="E102" s="181" t="str">
        <f>IF(IFERROR(INDEX(Master!$A$2:$AH$1177,(Master!$Z101-2),34),"")=0,"",IFERROR(INDEX(Master!$A$2:$AH$1177,(Master!$Z101-2),34),""))</f>
        <v/>
      </c>
      <c r="F102" s="181"/>
    </row>
    <row r="103" spans="1:6" ht="15.75" x14ac:dyDescent="0.25">
      <c r="A103" s="143">
        <f>IFERROR(INDEX(Master!$A$2:$AH$1177,(Master!Z102-2),31),"")</f>
        <v>4</v>
      </c>
      <c r="B103" s="142" t="str">
        <f>IFERROR(INDEX(Master!$A$2:$AH$1177,(Master!$Z102-2),32),"")</f>
        <v>Verification of the condition of the double skin fuel pipes on main and auxiliary engines</v>
      </c>
      <c r="C103" s="181" t="str">
        <f>IF(AND('Entry point'!$B$52&lt;&gt;"",B103&lt;&gt;""),'Entry point'!$B$52,"")</f>
        <v/>
      </c>
      <c r="D103" s="181"/>
      <c r="E103" s="181" t="str">
        <f>IF(IFERROR(INDEX(Master!$A$2:$AH$1177,(Master!$Z102-2),34),"")=0,"",IFERROR(INDEX(Master!$A$2:$AH$1177,(Master!$Z102-2),34),""))</f>
        <v/>
      </c>
      <c r="F103" s="181"/>
    </row>
    <row r="104" spans="1:6" ht="15.75" x14ac:dyDescent="0.25">
      <c r="A104" s="143">
        <f>IFERROR(INDEX(Master!$A$2:$AH$1177,(Master!Z103-2),31),"")</f>
        <v>4</v>
      </c>
      <c r="B104" s="142" t="str">
        <f>IFERROR(INDEX(Master!$A$2:$AH$1177,(Master!$Z103-2),32),"")</f>
        <v>Verification of the shielding on fuel oil pipe flanges</v>
      </c>
      <c r="C104" s="181" t="str">
        <f>IF(AND('Entry point'!$B$52&lt;&gt;"",B104&lt;&gt;""),'Entry point'!$B$52,"")</f>
        <v/>
      </c>
      <c r="D104" s="181"/>
      <c r="E104" s="181" t="str">
        <f>IF(IFERROR(INDEX(Master!$A$2:$AH$1177,(Master!$Z103-2),34),"")=0,"",IFERROR(INDEX(Master!$A$2:$AH$1177,(Master!$Z103-2),34),""))</f>
        <v/>
      </c>
      <c r="F104" s="181"/>
    </row>
    <row r="105" spans="1:6" ht="15.75" x14ac:dyDescent="0.25">
      <c r="A105" s="143">
        <f>IFERROR(INDEX(Master!$A$2:$AH$1177,(Master!Z104-2),31),"")</f>
        <v>4</v>
      </c>
      <c r="B105" s="142" t="str">
        <f>IFERROR(INDEX(Master!$A$2:$AH$1177,(Master!$Z104-2),32),"")</f>
        <v>Verification of UMS alarms and repeaters in cabins</v>
      </c>
      <c r="C105" s="181" t="str">
        <f>IF(AND('Entry point'!$B$52&lt;&gt;"",B105&lt;&gt;""),'Entry point'!$B$52,"")</f>
        <v/>
      </c>
      <c r="D105" s="181"/>
      <c r="E105" s="181" t="str">
        <f>IF(IFERROR(INDEX(Master!$A$2:$AH$1177,(Master!$Z104-2),34),"")=0,"",IFERROR(INDEX(Master!$A$2:$AH$1177,(Master!$Z104-2),34),""))</f>
        <v/>
      </c>
      <c r="F105" s="181"/>
    </row>
    <row r="106" spans="1:6" ht="30" x14ac:dyDescent="0.25">
      <c r="A106" s="143">
        <f>IFERROR(INDEX(Master!$A$2:$AH$1177,(Master!Z105-2),31),"")</f>
        <v>4</v>
      </c>
      <c r="B106" s="142" t="str">
        <f>IFERROR(INDEX(Master!$A$2:$AH$1177,(Master!$Z105-2),32),"")</f>
        <v>Verification of Windlass Operation. Random Verification of Mooring Winches</v>
      </c>
      <c r="C106" s="181" t="str">
        <f>IF(AND('Entry point'!$B$52&lt;&gt;"",B106&lt;&gt;""),'Entry point'!$B$52,"")</f>
        <v/>
      </c>
      <c r="D106" s="181"/>
      <c r="E106" s="181" t="str">
        <f>IF(IFERROR(INDEX(Master!$A$2:$AH$1177,(Master!$Z105-2),34),"")=0,"",IFERROR(INDEX(Master!$A$2:$AH$1177,(Master!$Z105-2),34),""))</f>
        <v>BHC test to be done within 30 days of entry. New builds to be tested and certified in the yard</v>
      </c>
      <c r="F106" s="181"/>
    </row>
    <row r="107" spans="1:6" ht="15.75" x14ac:dyDescent="0.25">
      <c r="A107" s="143">
        <f>IFERROR(INDEX(Master!$A$2:$AH$1177,(Master!Z106-2),31),"")</f>
        <v>4</v>
      </c>
      <c r="B107" s="142" t="str">
        <f>IFERROR(INDEX(Master!$A$2:$AH$1177,(Master!$Z106-2),32),"")</f>
        <v>Vessel Marked as per the Carving Note and markings witnessed by authorised class surveyor.</v>
      </c>
      <c r="C107" s="181" t="str">
        <f>IF(AND('Entry point'!$B$52&lt;&gt;"",B107&lt;&gt;""),'Entry point'!$B$52,"")</f>
        <v/>
      </c>
      <c r="D107" s="181"/>
      <c r="E107" s="181" t="str">
        <f>IF(IFERROR(INDEX(Master!$A$2:$AH$1177,(Master!$Z106-2),34),"")=0,"",IFERROR(INDEX(Master!$A$2:$AH$1177,(Master!$Z106-2),34),""))</f>
        <v/>
      </c>
      <c r="F107" s="181"/>
    </row>
    <row r="108" spans="1:6" ht="15.75" x14ac:dyDescent="0.25">
      <c r="A108" s="143">
        <f>IFERROR(INDEX(Master!$A$2:$AH$1177,(Master!Z107-2),31),"")</f>
        <v>4</v>
      </c>
      <c r="B108" s="142" t="str">
        <f>IFERROR(INDEX(Master!$A$2:$AH$1177,(Master!$Z107-2),32),"")</f>
        <v>VMS Onboard and Filing System in place</v>
      </c>
      <c r="C108" s="181" t="str">
        <f>IF(AND('Entry point'!$B$52&lt;&gt;"",B108&lt;&gt;""),'Entry point'!$B$52,"")</f>
        <v/>
      </c>
      <c r="D108" s="181"/>
      <c r="E108" s="181" t="str">
        <f>IF(IFERROR(INDEX(Master!$A$2:$AH$1177,(Master!$Z107-2),34),"")=0,"",IFERROR(INDEX(Master!$A$2:$AH$1177,(Master!$Z107-2),34),""))</f>
        <v/>
      </c>
      <c r="F108" s="181"/>
    </row>
    <row r="109" spans="1:6" ht="15.75" x14ac:dyDescent="0.25">
      <c r="A109" s="143">
        <f>IFERROR(INDEX(Master!$A$2:$AH$1177,(Master!Z108-2),31),"")</f>
        <v>4</v>
      </c>
      <c r="B109" s="142" t="str">
        <f>IFERROR(INDEX(Master!$A$2:$AH$1177,(Master!$Z108-2),32),"")</f>
        <v>OWS training CBT on board?</v>
      </c>
      <c r="C109" s="181" t="str">
        <f>IF(AND('Entry point'!$B$52&lt;&gt;"",B109&lt;&gt;""),'Entry point'!$B$52,"")</f>
        <v/>
      </c>
      <c r="D109" s="181"/>
      <c r="E109" s="181" t="str">
        <f>IF(IFERROR(INDEX(Master!$A$2:$AH$1177,(Master!$Z108-2),34),"")=0,"",IFERROR(INDEX(Master!$A$2:$AH$1177,(Master!$Z108-2),34),""))</f>
        <v/>
      </c>
      <c r="F109" s="181"/>
    </row>
    <row r="110" spans="1:6" ht="15.75" x14ac:dyDescent="0.25">
      <c r="A110" s="143">
        <f>IFERROR(INDEX(Master!$A$2:$AH$1177,(Master!Z109-2),31),"")</f>
        <v>5</v>
      </c>
      <c r="B110" s="142" t="str">
        <f>IFERROR(INDEX(Master!$A$2:$AH$1177,(Master!$Z109-2),32),"")</f>
        <v>RSQ10a (OWS supplement) completed and returned management office within 48 hours of joining</v>
      </c>
      <c r="C110" s="181" t="str">
        <f>IF(AND('Entry point'!$B$52&lt;&gt;"",B110&lt;&gt;""),'Entry point'!$B$52,"")</f>
        <v/>
      </c>
      <c r="D110" s="181"/>
      <c r="E110" s="181" t="str">
        <f>IF(IFERROR(INDEX(Master!$A$2:$AH$1177,(Master!$Z109-2),34),"")=0,"",IFERROR(INDEX(Master!$A$2:$AH$1177,(Master!$Z109-2),34),""))</f>
        <v/>
      </c>
      <c r="F110" s="181"/>
    </row>
    <row r="111" spans="1:6" ht="15.75" x14ac:dyDescent="0.25">
      <c r="A111" s="143" t="str">
        <f>IFERROR(INDEX(Master!$A$2:$AH$1177,(Master!Z110-2),31),"")</f>
        <v/>
      </c>
      <c r="B111" s="142" t="str">
        <f>IFERROR(INDEX(Master!$A$2:$AH$1177,(Master!$Z110-2),32),"")</f>
        <v/>
      </c>
      <c r="C111" s="181" t="str">
        <f>IF(AND('Entry point'!$B$52&lt;&gt;"",B111&lt;&gt;""),'Entry point'!$B$52,"")</f>
        <v/>
      </c>
      <c r="D111" s="181"/>
      <c r="E111" s="181" t="str">
        <f>IF(IFERROR(INDEX(Master!$A$2:$AH$1177,(Master!$Z110-2),34),"")=0,"",IFERROR(INDEX(Master!$A$2:$AH$1177,(Master!$Z110-2),34),""))</f>
        <v/>
      </c>
      <c r="F111" s="181"/>
    </row>
    <row r="112" spans="1:6" ht="15.75" x14ac:dyDescent="0.25">
      <c r="A112" s="143" t="str">
        <f>IFERROR(INDEX(Master!$A$2:$AH$1177,(Master!Z111-2),31),"")</f>
        <v/>
      </c>
      <c r="B112" s="142" t="str">
        <f>IFERROR(INDEX(Master!$A$2:$AH$1177,(Master!$Z111-2),32),"")</f>
        <v/>
      </c>
      <c r="C112" s="181" t="str">
        <f>IF(AND('Entry point'!$B$52&lt;&gt;"",B112&lt;&gt;""),'Entry point'!$B$52,"")</f>
        <v/>
      </c>
      <c r="D112" s="181"/>
      <c r="E112" s="181" t="str">
        <f>IF(IFERROR(INDEX(Master!$A$2:$AH$1177,(Master!$Z111-2),34),"")=0,"",IFERROR(INDEX(Master!$A$2:$AH$1177,(Master!$Z111-2),34),""))</f>
        <v/>
      </c>
      <c r="F112" s="181"/>
    </row>
    <row r="113" spans="1:6" ht="15.75" x14ac:dyDescent="0.25">
      <c r="A113" s="143" t="str">
        <f>IFERROR(INDEX(Master!$A$2:$AH$1177,(Master!Z112-2),31),"")</f>
        <v/>
      </c>
      <c r="B113" s="142" t="str">
        <f>IFERROR(INDEX(Master!$A$2:$AH$1177,(Master!$Z112-2),32),"")</f>
        <v/>
      </c>
      <c r="C113" s="181" t="str">
        <f>IF(AND('Entry point'!$B$52&lt;&gt;"",B113&lt;&gt;""),'Entry point'!$B$52,"")</f>
        <v/>
      </c>
      <c r="D113" s="181"/>
      <c r="E113" s="181" t="str">
        <f>IF(IFERROR(INDEX(Master!$A$2:$AH$1177,(Master!$Z112-2),34),"")=0,"",IFERROR(INDEX(Master!$A$2:$AH$1177,(Master!$Z112-2),34),""))</f>
        <v/>
      </c>
      <c r="F113" s="181"/>
    </row>
    <row r="114" spans="1:6" ht="15.75" x14ac:dyDescent="0.25">
      <c r="A114" s="143" t="str">
        <f>IFERROR(INDEX(Master!$A$2:$AH$1177,(Master!Z113-2),31),"")</f>
        <v/>
      </c>
      <c r="B114" s="142" t="str">
        <f>IFERROR(INDEX(Master!$A$2:$AH$1177,(Master!$Z113-2),32),"")</f>
        <v/>
      </c>
      <c r="C114" s="181" t="str">
        <f>IF(AND('Entry point'!$B$52&lt;&gt;"",B114&lt;&gt;""),'Entry point'!$B$52,"")</f>
        <v/>
      </c>
      <c r="D114" s="181"/>
      <c r="E114" s="181" t="str">
        <f>IF(IFERROR(INDEX(Master!$A$2:$AH$1177,(Master!$Z113-2),34),"")=0,"",IFERROR(INDEX(Master!$A$2:$AH$1177,(Master!$Z113-2),34),""))</f>
        <v/>
      </c>
      <c r="F114" s="181"/>
    </row>
    <row r="115" spans="1:6" ht="15.75" x14ac:dyDescent="0.25">
      <c r="A115" s="143" t="str">
        <f>IFERROR(INDEX(Master!$A$2:$AH$1177,(Master!Z114-2),31),"")</f>
        <v/>
      </c>
      <c r="B115" s="142" t="str">
        <f>IFERROR(INDEX(Master!$A$2:$AH$1177,(Master!$Z114-2),32),"")</f>
        <v/>
      </c>
      <c r="C115" s="181" t="str">
        <f>IF(AND('Entry point'!$B$52&lt;&gt;"",B115&lt;&gt;""),'Entry point'!$B$52,"")</f>
        <v/>
      </c>
      <c r="D115" s="181"/>
      <c r="E115" s="181" t="str">
        <f>IF(IFERROR(INDEX(Master!$A$2:$AH$1177,(Master!$Z114-2),34),"")=0,"",IFERROR(INDEX(Master!$A$2:$AH$1177,(Master!$Z114-2),34),""))</f>
        <v/>
      </c>
      <c r="F115" s="181"/>
    </row>
  </sheetData>
  <protectedRanges>
    <protectedRange sqref="A1:D1 A2:C2" name="Range2"/>
    <protectedRange sqref="A3:A115" name="Range2_1"/>
    <protectedRange sqref="B3:B115" name="Range2_2"/>
    <protectedRange sqref="D2" name="Range2_3"/>
  </protectedRanges>
  <dataValidations count="1">
    <dataValidation type="list" allowBlank="1" showInputMessage="1" showErrorMessage="1" sqref="F3:F115" xr:uid="{00000000-0002-0000-09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80"/>
  </sheetPr>
  <dimension ref="A1:F113"/>
  <sheetViews>
    <sheetView tabSelected="1" view="pageBreakPreview" zoomScale="60" zoomScaleNormal="58"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0.5703125" customWidth="1"/>
    <col min="5" max="5" width="94.28515625" customWidth="1"/>
    <col min="6" max="6" width="19.42578125" customWidth="1"/>
  </cols>
  <sheetData>
    <row r="1" spans="1:6" ht="27.75" x14ac:dyDescent="0.25">
      <c r="A1" s="174"/>
      <c r="B1" s="174" t="s">
        <v>726</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IFERROR(INDEX(Master!$A$2:$AH$1177,(Master!N2-2),31),"")</f>
        <v>2</v>
      </c>
      <c r="B3" s="142" t="str">
        <f>IFERROR(INDEX(Master!$A$2:$AH$1177,(Master!$N2-2),32),"")</f>
        <v xml:space="preserve">Application for Bunker CLC </v>
      </c>
      <c r="C3" s="181" t="str">
        <f>IF(AND('Entry point'!$A$49&lt;&gt;"",B3&lt;&gt;""),'Entry point'!$A$49,"")</f>
        <v/>
      </c>
      <c r="D3" s="181"/>
      <c r="E3" s="181" t="str">
        <f>IF(IFERROR(INDEX(Master!$A$2:$AH$1177,(Master!$N2-2),34),"")=0,"",IFERROR(INDEX(Master!$A$2:$AH$1177,(Master!$N2-2),34),""))</f>
        <v/>
      </c>
      <c r="F3" s="181"/>
    </row>
    <row r="4" spans="1:6" ht="15.75" x14ac:dyDescent="0.25">
      <c r="A4" s="143">
        <f>IFERROR(INDEX(Master!$A$2:$AH$1177,(Master!N3-2),31),"")</f>
        <v>2</v>
      </c>
      <c r="B4" s="142" t="str">
        <f>IFERROR(INDEX(Master!$A$2:$AH$1177,(Master!$N3-2),32),"")</f>
        <v>Application for CLC Certificate (Tankers)</v>
      </c>
      <c r="C4" s="181" t="str">
        <f>IF(AND('Entry point'!$A$49&lt;&gt;"",B4&lt;&gt;""),'Entry point'!$A$49,"")</f>
        <v/>
      </c>
      <c r="D4" s="181"/>
      <c r="E4" s="181" t="str">
        <f>IF(IFERROR(INDEX(Master!$A$2:$AH$1177,(Master!$N3-2),34),"")=0,"",IFERROR(INDEX(Master!$A$2:$AH$1177,(Master!$N3-2),34),""))</f>
        <v/>
      </c>
      <c r="F4" s="181"/>
    </row>
    <row r="5" spans="1:6" ht="15.75" x14ac:dyDescent="0.25">
      <c r="A5" s="143">
        <f>IFERROR(INDEX(Master!$A$2:$AH$1177,(Master!N4-2),31),"")</f>
        <v>2</v>
      </c>
      <c r="B5" s="142" t="str">
        <f>IFERROR(INDEX(Master!$A$2:$AH$1177,(Master!$N4-2),32),"")</f>
        <v>Application for CSR to flag state</v>
      </c>
      <c r="C5" s="181" t="str">
        <f>IF(AND('Entry point'!$A$49&lt;&gt;"",B5&lt;&gt;""),'Entry point'!$A$49,"")</f>
        <v/>
      </c>
      <c r="D5" s="181"/>
      <c r="E5" s="181" t="str">
        <f>IF(IFERROR(INDEX(Master!$A$2:$AH$1177,(Master!$N4-2),34),"")=0,"",IFERROR(INDEX(Master!$A$2:$AH$1177,(Master!$N4-2),34),""))</f>
        <v/>
      </c>
      <c r="F5" s="181"/>
    </row>
    <row r="6" spans="1:6" ht="15.75" x14ac:dyDescent="0.25">
      <c r="A6" s="143">
        <f>IFERROR(INDEX(Master!$A$2:$AH$1177,(Master!N5-2),31),"")</f>
        <v>2</v>
      </c>
      <c r="B6" s="142" t="str">
        <f>IFERROR(INDEX(Master!$A$2:$AH$1177,(Master!$N5-2),32),"")</f>
        <v>Application for Radio Licence</v>
      </c>
      <c r="C6" s="181" t="str">
        <f>IF(AND('Entry point'!$A$49&lt;&gt;"",B6&lt;&gt;""),'Entry point'!$A$49,"")</f>
        <v/>
      </c>
      <c r="D6" s="181"/>
      <c r="E6" s="181" t="str">
        <f>IF(IFERROR(INDEX(Master!$A$2:$AH$1177,(Master!$N5-2),34),"")=0,"",IFERROR(INDEX(Master!$A$2:$AH$1177,(Master!$N5-2),34),""))</f>
        <v>May be undertaken by Owner</v>
      </c>
      <c r="F6" s="181"/>
    </row>
    <row r="7" spans="1:6" ht="15.75" x14ac:dyDescent="0.25">
      <c r="A7" s="143">
        <f>IFERROR(INDEX(Master!$A$2:$AH$1177,(Master!N6-2),31),"")</f>
        <v>2</v>
      </c>
      <c r="B7" s="142" t="str">
        <f>IFERROR(INDEX(Master!$A$2:$AH$1177,(Master!$N6-2),32),"")</f>
        <v>Application for Safe Manning Certificate</v>
      </c>
      <c r="C7" s="181" t="str">
        <f>IF(AND('Entry point'!$A$49&lt;&gt;"",B7&lt;&gt;""),'Entry point'!$A$49,"")</f>
        <v/>
      </c>
      <c r="D7" s="181"/>
      <c r="E7" s="181" t="str">
        <f>IF(IFERROR(INDEX(Master!$A$2:$AH$1177,(Master!$N6-2),34),"")=0,"",IFERROR(INDEX(Master!$A$2:$AH$1177,(Master!$N6-2),34),""))</f>
        <v>May be undertaken by Owner</v>
      </c>
      <c r="F7" s="181"/>
    </row>
    <row r="8" spans="1:6" ht="15.75" x14ac:dyDescent="0.25">
      <c r="A8" s="143">
        <f>IFERROR(INDEX(Master!$A$2:$AH$1177,(Master!N7-2),31),"")</f>
        <v>2</v>
      </c>
      <c r="B8" s="142" t="str">
        <f>IFERROR(INDEX(Master!$A$2:$AH$1177,(Master!$N7-2),32),"")</f>
        <v>Application to Accounting Authority (AAIC)</v>
      </c>
      <c r="C8" s="181" t="str">
        <f>IF(AND('Entry point'!$A$49&lt;&gt;"",B8&lt;&gt;""),'Entry point'!$A$49,"")</f>
        <v/>
      </c>
      <c r="D8" s="181"/>
      <c r="E8" s="181" t="str">
        <f>IF(IFERROR(INDEX(Master!$A$2:$AH$1177,(Master!$N7-2),34),"")=0,"",IFERROR(INDEX(Master!$A$2:$AH$1177,(Master!$N7-2),34),""))</f>
        <v>Satcom registration</v>
      </c>
      <c r="F8" s="181"/>
    </row>
    <row r="9" spans="1:6" ht="15.75" x14ac:dyDescent="0.25">
      <c r="A9" s="143">
        <f>IFERROR(INDEX(Master!$A$2:$AH$1177,(Master!N8-2),31),"")</f>
        <v>2</v>
      </c>
      <c r="B9" s="142" t="str">
        <f>IFERROR(INDEX(Master!$A$2:$AH$1177,(Master!$N8-2),32),"")</f>
        <v>Arrange Endorsement by Flag State of Grain Stability booklet.</v>
      </c>
      <c r="C9" s="181" t="str">
        <f>IF(AND('Entry point'!$A$49&lt;&gt;"",B9&lt;&gt;""),'Entry point'!$A$49,"")</f>
        <v/>
      </c>
      <c r="D9" s="181"/>
      <c r="E9" s="181" t="str">
        <f>IF(IFERROR(INDEX(Master!$A$2:$AH$1177,(Master!$N8-2),34),"")=0,"",IFERROR(INDEX(Master!$A$2:$AH$1177,(Master!$N8-2),34),""))</f>
        <v/>
      </c>
      <c r="F9" s="181"/>
    </row>
    <row r="10" spans="1:6" ht="15.75" x14ac:dyDescent="0.25">
      <c r="A10" s="143">
        <f>IFERROR(INDEX(Master!$A$2:$AH$1177,(Master!N9-2),31),"")</f>
        <v>2</v>
      </c>
      <c r="B10" s="142" t="str">
        <f>IFERROR(INDEX(Master!$A$2:$AH$1177,(Master!$N9-2),32),"")</f>
        <v>Arrange for Registry Flag</v>
      </c>
      <c r="C10" s="181" t="str">
        <f>IF(AND('Entry point'!$A$49&lt;&gt;"",B10&lt;&gt;""),'Entry point'!$A$49,"")</f>
        <v/>
      </c>
      <c r="D10" s="181"/>
      <c r="E10" s="181" t="str">
        <f>IF(IFERROR(INDEX(Master!$A$2:$AH$1177,(Master!$N9-2),34),"")=0,"",IFERROR(INDEX(Master!$A$2:$AH$1177,(Master!$N9-2),34),""))</f>
        <v/>
      </c>
      <c r="F10" s="181"/>
    </row>
    <row r="11" spans="1:6" ht="15.75" x14ac:dyDescent="0.25">
      <c r="A11" s="143">
        <f>IFERROR(INDEX(Master!$A$2:$AH$1177,(Master!N10-2),31),"")</f>
        <v>2</v>
      </c>
      <c r="B11" s="142" t="str">
        <f>IFERROR(INDEX(Master!$A$2:$AH$1177,(Master!$N10-2),32),"")</f>
        <v>Arrange for SEATEC OBT &amp; Safety Inspection</v>
      </c>
      <c r="C11" s="181" t="str">
        <f>IF(AND('Entry point'!$A$49&lt;&gt;"",B11&lt;&gt;""),'Entry point'!$A$49,"")</f>
        <v/>
      </c>
      <c r="D11" s="181"/>
      <c r="E11" s="181" t="str">
        <f>IF(IFERROR(INDEX(Master!$A$2:$AH$1177,(Master!$N10-2),34),"")=0,"",IFERROR(INDEX(Master!$A$2:$AH$1177,(Master!$N10-2),34),""))</f>
        <v>Either HSEQ or Seatec or MTU crew to be onboard for first voyage to implement VMS</v>
      </c>
      <c r="F11" s="181"/>
    </row>
    <row r="12" spans="1:6" ht="15.75" x14ac:dyDescent="0.25">
      <c r="A12" s="143">
        <f>IFERROR(INDEX(Master!$A$2:$AH$1177,(Master!N11-2),31),"")</f>
        <v>2</v>
      </c>
      <c r="B12" s="142" t="str">
        <f>IFERROR(INDEX(Master!$A$2:$AH$1177,(Master!$N11-2),32),"")</f>
        <v>Bunker CLC Placed onboard</v>
      </c>
      <c r="C12" s="181" t="str">
        <f>IF(AND('Entry point'!$A$49&lt;&gt;"",B12&lt;&gt;""),'Entry point'!$A$49,"")</f>
        <v/>
      </c>
      <c r="D12" s="181"/>
      <c r="E12" s="181" t="str">
        <f>IF(IFERROR(INDEX(Master!$A$2:$AH$1177,(Master!$N11-2),34),"")=0,"",IFERROR(INDEX(Master!$A$2:$AH$1177,(Master!$N11-2),34),""))</f>
        <v/>
      </c>
      <c r="F12" s="181"/>
    </row>
    <row r="13" spans="1:6" ht="15.75" x14ac:dyDescent="0.25">
      <c r="A13" s="143">
        <f>IFERROR(INDEX(Master!$A$2:$AH$1177,(Master!N12-2),31),"")</f>
        <v>2</v>
      </c>
      <c r="B13" s="142" t="str">
        <f>IFERROR(INDEX(Master!$A$2:$AH$1177,(Master!$N12-2),32),"")</f>
        <v>BWMP approval</v>
      </c>
      <c r="C13" s="181" t="str">
        <f>IF(AND('Entry point'!$A$49&lt;&gt;"",B13&lt;&gt;""),'Entry point'!$A$49,"")</f>
        <v/>
      </c>
      <c r="D13" s="181"/>
      <c r="E13" s="181" t="str">
        <f>IF(IFERROR(INDEX(Master!$A$2:$AH$1177,(Master!$N12-2),34),"")=0,"",IFERROR(INDEX(Master!$A$2:$AH$1177,(Master!$N12-2),34),""))</f>
        <v/>
      </c>
      <c r="F13" s="181"/>
    </row>
    <row r="14" spans="1:6" ht="15.75" x14ac:dyDescent="0.25">
      <c r="A14" s="143">
        <f>IFERROR(INDEX(Master!$A$2:$AH$1177,(Master!N13-2),31),"")</f>
        <v>2</v>
      </c>
      <c r="B14" s="142" t="str">
        <f>IFERROR(INDEX(Master!$A$2:$AH$1177,(Master!$N13-2),32),"")</f>
        <v>Californian &amp; Alaskan VRP (where applicable)</v>
      </c>
      <c r="C14" s="181" t="str">
        <f>IF(AND('Entry point'!$A$49&lt;&gt;"",B14&lt;&gt;""),'Entry point'!$A$49,"")</f>
        <v/>
      </c>
      <c r="D14" s="181"/>
      <c r="E14" s="181" t="str">
        <f>IF(IFERROR(INDEX(Master!$A$2:$AH$1177,(Master!$N13-2),34),"")=0,"",IFERROR(INDEX(Master!$A$2:$AH$1177,(Master!$N13-2),34),""))</f>
        <v/>
      </c>
      <c r="F14" s="181"/>
    </row>
    <row r="15" spans="1:6" ht="15.75" x14ac:dyDescent="0.25">
      <c r="A15" s="143">
        <f>IFERROR(INDEX(Master!$A$2:$AH$1177,(Master!N14-2),31),"")</f>
        <v>2</v>
      </c>
      <c r="B15" s="142" t="str">
        <f>IFERROR(INDEX(Master!$A$2:$AH$1177,(Master!$N14-2),32),"")</f>
        <v>Certificate for Ships Pharmacy</v>
      </c>
      <c r="C15" s="181" t="str">
        <f>IF(AND('Entry point'!$A$49&lt;&gt;"",B15&lt;&gt;""),'Entry point'!$A$49,"")</f>
        <v/>
      </c>
      <c r="D15" s="181"/>
      <c r="E15" s="181" t="str">
        <f>IF(IFERROR(INDEX(Master!$A$2:$AH$1177,(Master!$N14-2),34),"")=0,"",IFERROR(INDEX(Master!$A$2:$AH$1177,(Master!$N14-2),34),""))</f>
        <v/>
      </c>
      <c r="F15" s="181"/>
    </row>
    <row r="16" spans="1:6" ht="15.75" x14ac:dyDescent="0.25">
      <c r="A16" s="143">
        <f>IFERROR(INDEX(Master!$A$2:$AH$1177,(Master!N15-2),31),"")</f>
        <v>2</v>
      </c>
      <c r="B16" s="142" t="str">
        <f>IFERROR(INDEX(Master!$A$2:$AH$1177,(Master!$N15-2),32),"")</f>
        <v>DMLC Part I requested from flag?</v>
      </c>
      <c r="C16" s="181" t="str">
        <f>IF(AND('Entry point'!$A$49&lt;&gt;"",B16&lt;&gt;""),'Entry point'!$A$49,"")</f>
        <v/>
      </c>
      <c r="D16" s="181"/>
      <c r="E16" s="181" t="str">
        <f>IF(IFERROR(INDEX(Master!$A$2:$AH$1177,(Master!$N15-2),34),"")=0,"",IFERROR(INDEX(Master!$A$2:$AH$1177,(Master!$N15-2),34),""))</f>
        <v>Certain flags, such as LISCR, require an application to be submitted for a ship specific DMLC Part I. HSEQ Department is submitting DMLC part II centrally.</v>
      </c>
      <c r="F16" s="181"/>
    </row>
    <row r="17" spans="1:6" ht="15.75" x14ac:dyDescent="0.25">
      <c r="A17" s="143">
        <f>IFERROR(INDEX(Master!$A$2:$AH$1177,(Master!N16-2),31),"")</f>
        <v>2</v>
      </c>
      <c r="B17" s="142" t="str">
        <f>IFERROR(INDEX(Master!$A$2:$AH$1177,(Master!$N16-2),32),"")</f>
        <v>Documentation for Suez Canal Authorities Forwarded (where applicable)</v>
      </c>
      <c r="C17" s="181" t="str">
        <f>IF(AND('Entry point'!$A$49&lt;&gt;"",B17&lt;&gt;""),'Entry point'!$A$49,"")</f>
        <v/>
      </c>
      <c r="D17" s="181"/>
      <c r="E17" s="181" t="str">
        <f>IF(IFERROR(INDEX(Master!$A$2:$AH$1177,(Master!$N16-2),34),"")=0,"",IFERROR(INDEX(Master!$A$2:$AH$1177,(Master!$N16-2),34),""))</f>
        <v/>
      </c>
      <c r="F17" s="181"/>
    </row>
    <row r="18" spans="1:6" ht="15.75" x14ac:dyDescent="0.25">
      <c r="A18" s="143">
        <f>IFERROR(INDEX(Master!$A$2:$AH$1177,(Master!N17-2),31),"")</f>
        <v>2</v>
      </c>
      <c r="B18" s="142" t="str">
        <f>IFERROR(INDEX(Master!$A$2:$AH$1177,(Master!$N17-2),32),"")</f>
        <v>ECDIS Update Arrangements made</v>
      </c>
      <c r="C18" s="181" t="str">
        <f>IF(AND('Entry point'!$A$49&lt;&gt;"",B18&lt;&gt;""),'Entry point'!$A$49,"")</f>
        <v/>
      </c>
      <c r="D18" s="181"/>
      <c r="E18" s="181" t="str">
        <f>IF(IFERROR(INDEX(Master!$A$2:$AH$1177,(Master!$N17-2),34),"")=0,"",IFERROR(INDEX(Master!$A$2:$AH$1177,(Master!$N17-2),34),""))</f>
        <v/>
      </c>
      <c r="F18" s="181"/>
    </row>
    <row r="19" spans="1:6" ht="15.75" x14ac:dyDescent="0.25">
      <c r="A19" s="143">
        <f>IFERROR(INDEX(Master!$A$2:$AH$1177,(Master!N18-2),31),"")</f>
        <v>2</v>
      </c>
      <c r="B19" s="142" t="str">
        <f>IFERROR(INDEX(Master!$A$2:$AH$1177,(Master!$N18-2),32),"")</f>
        <v>Electronic Files set up on Company Servers</v>
      </c>
      <c r="C19" s="181" t="str">
        <f>IF(AND('Entry point'!$A$49&lt;&gt;"",B19&lt;&gt;""),'Entry point'!$A$49,"")</f>
        <v/>
      </c>
      <c r="D19" s="181"/>
      <c r="E19" s="181" t="str">
        <f>IF(IFERROR(INDEX(Master!$A$2:$AH$1177,(Master!$N18-2),34),"")=0,"",IFERROR(INDEX(Master!$A$2:$AH$1177,(Master!$N18-2),34),""))</f>
        <v/>
      </c>
      <c r="F19" s="181"/>
    </row>
    <row r="20" spans="1:6" ht="30" x14ac:dyDescent="0.25">
      <c r="A20" s="143">
        <f>IFERROR(INDEX(Master!$A$2:$AH$1177,(Master!N19-2),31),"")</f>
        <v>2</v>
      </c>
      <c r="B20" s="142" t="str">
        <f>IFERROR(INDEX(Master!$A$2:$AH$1177,(Master!$N19-2),32),"")</f>
        <v>Emergency Response Service arranged</v>
      </c>
      <c r="C20" s="181" t="str">
        <f>IF(AND('Entry point'!$A$49&lt;&gt;"",B20&lt;&gt;""),'Entry point'!$A$49,"")</f>
        <v/>
      </c>
      <c r="D20" s="181"/>
      <c r="E20" s="181" t="str">
        <f>IF(IFERROR(INDEX(Master!$A$2:$AH$1177,(Master!$N19-2),34),"")=0,"",IFERROR(INDEX(Master!$A$2:$AH$1177,(Master!$N19-2),34),""))</f>
        <v>Tankers &gt; 5000 Dwt mandatory, all other ships recommended. Obtain quote from Seatec unless vessel is already modelled</v>
      </c>
      <c r="F20" s="181"/>
    </row>
    <row r="21" spans="1:6" ht="15.75" x14ac:dyDescent="0.25">
      <c r="A21" s="143">
        <f>IFERROR(INDEX(Master!$A$2:$AH$1177,(Master!N20-2),31),"")</f>
        <v>2</v>
      </c>
      <c r="B21" s="142" t="str">
        <f>IFERROR(INDEX(Master!$A$2:$AH$1177,(Master!$N20-2),32),"")</f>
        <v>Enter Vessel for Media Response</v>
      </c>
      <c r="C21" s="181" t="str">
        <f>IF(AND('Entry point'!$A$49&lt;&gt;"",B21&lt;&gt;""),'Entry point'!$A$49,"")</f>
        <v/>
      </c>
      <c r="D21" s="181"/>
      <c r="E21" s="181" t="str">
        <f>IF(IFERROR(INDEX(Master!$A$2:$AH$1177,(Master!$N20-2),34),"")=0,"",IFERROR(INDEX(Master!$A$2:$AH$1177,(Master!$N20-2),34),""))</f>
        <v>MTI</v>
      </c>
      <c r="F21" s="181"/>
    </row>
    <row r="22" spans="1:6" ht="15.75" x14ac:dyDescent="0.25">
      <c r="A22" s="143">
        <f>IFERROR(INDEX(Master!$A$2:$AH$1177,(Master!N21-2),31),"")</f>
        <v>2</v>
      </c>
      <c r="B22" s="142" t="str">
        <f>IFERROR(INDEX(Master!$A$2:$AH$1177,(Master!$N21-2),32),"")</f>
        <v>Federal VRP – Tankers/Bulk Carrier</v>
      </c>
      <c r="C22" s="181" t="str">
        <f>IF(AND('Entry point'!$A$49&lt;&gt;"",B22&lt;&gt;""),'Entry point'!$A$49,"")</f>
        <v/>
      </c>
      <c r="D22" s="181"/>
      <c r="E22" s="181" t="str">
        <f>IF(IFERROR(INDEX(Master!$A$2:$AH$1177,(Master!$N21-2),34),"")=0,"",IFERROR(INDEX(Master!$A$2:$AH$1177,(Master!$N21-2),34),""))</f>
        <v/>
      </c>
      <c r="F22" s="181"/>
    </row>
    <row r="23" spans="1:6" ht="15.75" x14ac:dyDescent="0.25">
      <c r="A23" s="143">
        <f>IFERROR(INDEX(Master!$A$2:$AH$1177,(Master!N22-2),31),"")</f>
        <v>2</v>
      </c>
      <c r="B23" s="142" t="str">
        <f>IFERROR(INDEX(Master!$A$2:$AH$1177,(Master!$N22-2),32),"")</f>
        <v>Inmarsat registration and obtain terminal IDs</v>
      </c>
      <c r="C23" s="181" t="str">
        <f>IF(AND('Entry point'!$A$49&lt;&gt;"",B23&lt;&gt;""),'Entry point'!$A$49,"")</f>
        <v/>
      </c>
      <c r="D23" s="181"/>
      <c r="E23" s="181" t="str">
        <f>IF(IFERROR(INDEX(Master!$A$2:$AH$1177,(Master!$N22-2),34),"")=0,"",IFERROR(INDEX(Master!$A$2:$AH$1177,(Master!$N22-2),34),""))</f>
        <v/>
      </c>
      <c r="F23" s="181"/>
    </row>
    <row r="24" spans="1:6" ht="15.75" x14ac:dyDescent="0.25">
      <c r="A24" s="143">
        <f>IFERROR(INDEX(Master!$A$2:$AH$1177,(Master!N23-2),31),"")</f>
        <v>2</v>
      </c>
      <c r="B24" s="142" t="str">
        <f>IFERROR(INDEX(Master!$A$2:$AH$1177,(Master!$N23-2),32),"")</f>
        <v>International Grain Code – Document of Authorisation (Dry Bulk Carrier)</v>
      </c>
      <c r="C24" s="181" t="str">
        <f>IF(AND('Entry point'!$A$49&lt;&gt;"",B24&lt;&gt;""),'Entry point'!$A$49,"")</f>
        <v/>
      </c>
      <c r="D24" s="181"/>
      <c r="E24" s="181" t="str">
        <f>IF(IFERROR(INDEX(Master!$A$2:$AH$1177,(Master!$N23-2),34),"")=0,"",IFERROR(INDEX(Master!$A$2:$AH$1177,(Master!$N23-2),34),""))</f>
        <v/>
      </c>
      <c r="F24" s="181"/>
    </row>
    <row r="25" spans="1:6" ht="30" x14ac:dyDescent="0.25">
      <c r="A25" s="143">
        <f>IFERROR(INDEX(Master!$A$2:$AH$1177,(Master!N24-2),31),"")</f>
        <v>2</v>
      </c>
      <c r="B25" s="142" t="str">
        <f>IFERROR(INDEX(Master!$A$2:$AH$1177,(Master!$N24-2),32),"")</f>
        <v>LSA/FFA Training Manual</v>
      </c>
      <c r="C25" s="181" t="str">
        <f>IF(AND('Entry point'!$A$49&lt;&gt;"",B25&lt;&gt;""),'Entry point'!$A$49,"")</f>
        <v/>
      </c>
      <c r="D25" s="181"/>
      <c r="E25" s="181" t="str">
        <f>IF(IFERROR(INDEX(Master!$A$2:$AH$1177,(Master!$N24-2),34),"")=0,"",IFERROR(INDEX(Master!$A$2:$AH$1177,(Master!$N24-2),34),""))</f>
        <v>I.C Brindle</v>
      </c>
      <c r="F25" s="181"/>
    </row>
    <row r="26" spans="1:6" ht="15.75" x14ac:dyDescent="0.25">
      <c r="A26" s="143">
        <f>IFERROR(INDEX(Master!$A$2:$AH$1177,(Master!N25-2),31),"")</f>
        <v>2</v>
      </c>
      <c r="B26" s="142" t="str">
        <f>IFERROR(INDEX(Master!$A$2:$AH$1177,(Master!$N25-2),32),"")</f>
        <v>Mail Box arranged in Mail Room</v>
      </c>
      <c r="C26" s="181" t="str">
        <f>IF(AND('Entry point'!$A$49&lt;&gt;"",B26&lt;&gt;""),'Entry point'!$A$49,"")</f>
        <v/>
      </c>
      <c r="D26" s="181"/>
      <c r="E26" s="181" t="str">
        <f>IF(IFERROR(INDEX(Master!$A$2:$AH$1177,(Master!$N25-2),34),"")=0,"",IFERROR(INDEX(Master!$A$2:$AH$1177,(Master!$N25-2),34),""))</f>
        <v/>
      </c>
      <c r="F26" s="181"/>
    </row>
    <row r="27" spans="1:6" ht="15.75" x14ac:dyDescent="0.25">
      <c r="A27" s="143">
        <f>IFERROR(INDEX(Master!$A$2:$AH$1177,(Master!N26-2),31),"")</f>
        <v>2</v>
      </c>
      <c r="B27" s="142" t="str">
        <f>IFERROR(INDEX(Master!$A$2:$AH$1177,(Master!$N26-2),32),"")</f>
        <v>Marlins VELS Arranged</v>
      </c>
      <c r="C27" s="181" t="str">
        <f>IF(AND('Entry point'!$A$49&lt;&gt;"",B27&lt;&gt;""),'Entry point'!$A$49,"")</f>
        <v/>
      </c>
      <c r="D27" s="181"/>
      <c r="E27" s="181" t="str">
        <f>IF(IFERROR(INDEX(Master!$A$2:$AH$1177,(Master!$N26-2),34),"")=0,"",IFERROR(INDEX(Master!$A$2:$AH$1177,(Master!$N26-2),34),""))</f>
        <v>Where VELS not on board, ensure a copy of standalone training material for "resilience" and  "cyber security" ordered from Marlins</v>
      </c>
      <c r="F27" s="181"/>
    </row>
    <row r="28" spans="1:6" ht="15.75" x14ac:dyDescent="0.25">
      <c r="A28" s="143">
        <f>IFERROR(INDEX(Master!$A$2:$AH$1177,(Master!N27-2),31),"")</f>
        <v>2</v>
      </c>
      <c r="B28" s="142" t="str">
        <f>IFERROR(INDEX(Master!$A$2:$AH$1177,(Master!$N27-2),32),"")</f>
        <v xml:space="preserve">Mooring Management and Line Management Plan  </v>
      </c>
      <c r="C28" s="181" t="str">
        <f>IF(AND('Entry point'!$A$49&lt;&gt;"",B28&lt;&gt;""),'Entry point'!$A$49,"")</f>
        <v/>
      </c>
      <c r="D28" s="181"/>
      <c r="E28" s="181" t="str">
        <f>IF(IFERROR(INDEX(Master!$A$2:$AH$1177,(Master!$N27-2),34),"")=0,"",IFERROR(INDEX(Master!$A$2:$AH$1177,(Master!$N27-2),34),""))</f>
        <v/>
      </c>
      <c r="F28" s="181"/>
    </row>
    <row r="29" spans="1:6" ht="15.75" x14ac:dyDescent="0.25">
      <c r="A29" s="143">
        <f>IFERROR(INDEX(Master!$A$2:$AH$1177,(Master!N28-2),31),"")</f>
        <v>2</v>
      </c>
      <c r="B29" s="142" t="str">
        <f>IFERROR(INDEX(Master!$A$2:$AH$1177,(Master!$N28-2),32),"")</f>
        <v>Obtain Charter Party copy &amp; contact details</v>
      </c>
      <c r="C29" s="181" t="str">
        <f>IF(AND('Entry point'!$A$49&lt;&gt;"",B29&lt;&gt;""),'Entry point'!$A$49,"")</f>
        <v/>
      </c>
      <c r="D29" s="181"/>
      <c r="E29" s="181" t="str">
        <f>IF(IFERROR(INDEX(Master!$A$2:$AH$1177,(Master!$N28-2),34),"")=0,"",IFERROR(INDEX(Master!$A$2:$AH$1177,(Master!$N28-2),34),""))</f>
        <v/>
      </c>
      <c r="F29" s="181"/>
    </row>
    <row r="30" spans="1:6" ht="15.75" x14ac:dyDescent="0.25">
      <c r="A30" s="143">
        <f>IFERROR(INDEX(Master!$A$2:$AH$1177,(Master!N29-2),31),"")</f>
        <v>2</v>
      </c>
      <c r="B30" s="142" t="str">
        <f>IFERROR(INDEX(Master!$A$2:$AH$1177,(Master!$N29-2),32),"")</f>
        <v>Obtain GMDSS shore based maintenance contract certificate</v>
      </c>
      <c r="C30" s="181" t="str">
        <f>IF(AND('Entry point'!$A$49&lt;&gt;"",B30&lt;&gt;""),'Entry point'!$A$49,"")</f>
        <v/>
      </c>
      <c r="D30" s="181"/>
      <c r="E30" s="181" t="str">
        <f>IF(IFERROR(INDEX(Master!$A$2:$AH$1177,(Master!$N29-2),34),"")=0,"",IFERROR(INDEX(Master!$A$2:$AH$1177,(Master!$N29-2),34),""))</f>
        <v/>
      </c>
      <c r="F30" s="181"/>
    </row>
    <row r="31" spans="1:6" ht="15.75" x14ac:dyDescent="0.25">
      <c r="A31" s="143">
        <f>IFERROR(INDEX(Master!$A$2:$AH$1177,(Master!N30-2),31),"")</f>
        <v>2</v>
      </c>
      <c r="B31" s="142" t="str">
        <f>IFERROR(INDEX(Master!$A$2:$AH$1177,(Master!$N30-2),32),"")</f>
        <v>Office Contingency Files Updated</v>
      </c>
      <c r="C31" s="181" t="str">
        <f>IF(AND('Entry point'!$A$49&lt;&gt;"",B31&lt;&gt;""),'Entry point'!$A$49,"")</f>
        <v/>
      </c>
      <c r="D31" s="181"/>
      <c r="E31" s="181" t="str">
        <f>IF(IFERROR(INDEX(Master!$A$2:$AH$1177,(Master!$N30-2),34),"")=0,"",IFERROR(INDEX(Master!$A$2:$AH$1177,(Master!$N30-2),34),""))</f>
        <v/>
      </c>
      <c r="F31" s="181"/>
    </row>
    <row r="32" spans="1:6" ht="15.75" x14ac:dyDescent="0.25">
      <c r="A32" s="143">
        <f>IFERROR(INDEX(Master!$A$2:$AH$1177,(Master!N31-2),31),"")</f>
        <v>2</v>
      </c>
      <c r="B32" s="142" t="str">
        <f>IFERROR(INDEX(Master!$A$2:$AH$1177,(Master!$N31-2),32),"")</f>
        <v>Office Filing System in Place for the Vessel</v>
      </c>
      <c r="C32" s="181" t="str">
        <f>IF(AND('Entry point'!$A$49&lt;&gt;"",B32&lt;&gt;""),'Entry point'!$A$49,"")</f>
        <v/>
      </c>
      <c r="D32" s="181"/>
      <c r="E32" s="181" t="str">
        <f>IF(IFERROR(INDEX(Master!$A$2:$AH$1177,(Master!$N31-2),34),"")=0,"",IFERROR(INDEX(Master!$A$2:$AH$1177,(Master!$N31-2),34),""))</f>
        <v/>
      </c>
      <c r="F32" s="181"/>
    </row>
    <row r="33" spans="1:6" ht="15.75" x14ac:dyDescent="0.25">
      <c r="A33" s="143">
        <f>IFERROR(INDEX(Master!$A$2:$AH$1177,(Master!N32-2),31),"")</f>
        <v>2</v>
      </c>
      <c r="B33" s="142" t="str">
        <f>IFERROR(INDEX(Master!$A$2:$AH$1177,(Master!$N32-2),32),"")</f>
        <v>OPA90 Q.I  / OSRO / Salvor SMFF Contract</v>
      </c>
      <c r="C33" s="181" t="str">
        <f>IF(AND('Entry point'!$A$49&lt;&gt;"",B33&lt;&gt;""),'Entry point'!$A$49,"")</f>
        <v/>
      </c>
      <c r="D33" s="181"/>
      <c r="E33" s="181" t="str">
        <f>IF(IFERROR(INDEX(Master!$A$2:$AH$1177,(Master!$N32-2),34),"")=0,"",IFERROR(INDEX(Master!$A$2:$AH$1177,(Master!$N32-2),34),""))</f>
        <v>The V.Group agreements are with Witt O’Briens  / NRC and Resolve Marine Group.</v>
      </c>
      <c r="F33" s="181"/>
    </row>
    <row r="34" spans="1:6" ht="15.75" x14ac:dyDescent="0.25">
      <c r="A34" s="143">
        <f>IFERROR(INDEX(Master!$A$2:$AH$1177,(Master!N33-2),31),"")</f>
        <v>2</v>
      </c>
      <c r="B34" s="142" t="str">
        <f>IFERROR(INDEX(Master!$A$2:$AH$1177,(Master!$N33-2),32),"")</f>
        <v>Plan and Procedures for recovery of persons from the water</v>
      </c>
      <c r="C34" s="181" t="str">
        <f>IF(AND('Entry point'!$A$49&lt;&gt;"",B34&lt;&gt;""),'Entry point'!$A$49,"")</f>
        <v/>
      </c>
      <c r="D34" s="181"/>
      <c r="E34" s="181" t="str">
        <f>IF(IFERROR(INDEX(Master!$A$2:$AH$1177,(Master!$N33-2),34),"")=0,"",IFERROR(INDEX(Master!$A$2:$AH$1177,(Master!$N33-2),34),""))</f>
        <v/>
      </c>
      <c r="F34" s="181"/>
    </row>
    <row r="35" spans="1:6" ht="15.75" x14ac:dyDescent="0.25">
      <c r="A35" s="143">
        <f>IFERROR(INDEX(Master!$A$2:$AH$1177,(Master!N34-2),31),"")</f>
        <v>2</v>
      </c>
      <c r="B35" s="142" t="str">
        <f>IFERROR(INDEX(Master!$A$2:$AH$1177,(Master!$N34-2),32),"")</f>
        <v>Polar Code Manual  ( if applicable)</v>
      </c>
      <c r="C35" s="181" t="str">
        <f>IF(AND('Entry point'!$A$49&lt;&gt;"",B35&lt;&gt;""),'Entry point'!$A$49,"")</f>
        <v/>
      </c>
      <c r="D35" s="181"/>
      <c r="E35" s="181" t="str">
        <f>IF(IFERROR(INDEX(Master!$A$2:$AH$1177,(Master!$N34-2),34),"")=0,"",IFERROR(INDEX(Master!$A$2:$AH$1177,(Master!$N34-2),34),""))</f>
        <v/>
      </c>
      <c r="F35" s="181"/>
    </row>
    <row r="36" spans="1:6" ht="15.75" x14ac:dyDescent="0.25">
      <c r="A36" s="143">
        <f>IFERROR(INDEX(Master!$A$2:$AH$1177,(Master!N35-2),31),"")</f>
        <v>2</v>
      </c>
      <c r="B36" s="142" t="str">
        <f>IFERROR(INDEX(Master!$A$2:$AH$1177,(Master!$N35-2),32),"")</f>
        <v>Pre-delivery Observers  reports receivedand any corrective actions planned. (RSQ 23)</v>
      </c>
      <c r="C36" s="181" t="str">
        <f>IF(AND('Entry point'!$A$49&lt;&gt;"",B36&lt;&gt;""),'Entry point'!$A$49,"")</f>
        <v/>
      </c>
      <c r="D36" s="181"/>
      <c r="E36" s="181" t="str">
        <f>IF(IFERROR(INDEX(Master!$A$2:$AH$1177,(Master!$N35-2),34),"")=0,"",IFERROR(INDEX(Master!$A$2:$AH$1177,(Master!$N35-2),34),""))</f>
        <v/>
      </c>
      <c r="F36" s="181"/>
    </row>
    <row r="37" spans="1:6" ht="15.75" x14ac:dyDescent="0.25">
      <c r="A37" s="143">
        <f>IFERROR(INDEX(Master!$A$2:$AH$1177,(Master!N36-2),31),"")</f>
        <v>2</v>
      </c>
      <c r="B37" s="142" t="str">
        <f>IFERROR(INDEX(Master!$A$2:$AH$1177,(Master!$N36-2),32),"")</f>
        <v>Radio Licence Received and sent to vessel</v>
      </c>
      <c r="C37" s="181" t="str">
        <f>IF(AND('Entry point'!$A$49&lt;&gt;"",B37&lt;&gt;""),'Entry point'!$A$49,"")</f>
        <v/>
      </c>
      <c r="D37" s="181"/>
      <c r="E37" s="181" t="str">
        <f>IF(IFERROR(INDEX(Master!$A$2:$AH$1177,(Master!$N36-2),34),"")=0,"",IFERROR(INDEX(Master!$A$2:$AH$1177,(Master!$N36-2),34),""))</f>
        <v/>
      </c>
      <c r="F37" s="181"/>
    </row>
    <row r="38" spans="1:6" ht="15.75" x14ac:dyDescent="0.25">
      <c r="A38" s="143">
        <f>IFERROR(INDEX(Master!$A$2:$AH$1177,(Master!N37-2),31),"")</f>
        <v>2</v>
      </c>
      <c r="B38" s="142" t="str">
        <f>IFERROR(INDEX(Master!$A$2:$AH$1177,(Master!$N37-2),32),"")</f>
        <v>Radio Station License</v>
      </c>
      <c r="C38" s="181" t="str">
        <f>IF(AND('Entry point'!$A$49&lt;&gt;"",B38&lt;&gt;""),'Entry point'!$A$49,"")</f>
        <v/>
      </c>
      <c r="D38" s="181"/>
      <c r="E38" s="181" t="str">
        <f>IF(IFERROR(INDEX(Master!$A$2:$AH$1177,(Master!$N37-2),34),"")=0,"",IFERROR(INDEX(Master!$A$2:$AH$1177,(Master!$N37-2),34),""))</f>
        <v/>
      </c>
      <c r="F38" s="181"/>
    </row>
    <row r="39" spans="1:6" ht="15.75" x14ac:dyDescent="0.25">
      <c r="A39" s="143">
        <f>IFERROR(INDEX(Master!$A$2:$AH$1177,(Master!N38-2),31),"")</f>
        <v>2</v>
      </c>
      <c r="B39" s="142" t="str">
        <f>IFERROR(INDEX(Master!$A$2:$AH$1177,(Master!$N38-2),32),"")</f>
        <v>Registration for Service Activity of Maritime Mobil earth station</v>
      </c>
      <c r="C39" s="181" t="str">
        <f>IF(AND('Entry point'!$A$49&lt;&gt;"",B39&lt;&gt;""),'Entry point'!$A$49,"")</f>
        <v/>
      </c>
      <c r="D39" s="181"/>
      <c r="E39" s="181" t="str">
        <f>IF(IFERROR(INDEX(Master!$A$2:$AH$1177,(Master!$N38-2),34),"")=0,"",IFERROR(INDEX(Master!$A$2:$AH$1177,(Master!$N38-2),34),""))</f>
        <v/>
      </c>
      <c r="F39" s="181"/>
    </row>
    <row r="40" spans="1:6" ht="15.75" x14ac:dyDescent="0.25">
      <c r="A40" s="143">
        <f>IFERROR(INDEX(Master!$A$2:$AH$1177,(Master!N39-2),31),"")</f>
        <v>2</v>
      </c>
      <c r="B40" s="142" t="str">
        <f>IFERROR(INDEX(Master!$A$2:$AH$1177,(Master!$N39-2),32),"")</f>
        <v>Satcom numbers entered into Shipsure</v>
      </c>
      <c r="C40" s="181" t="str">
        <f>IF(AND('Entry point'!$A$49&lt;&gt;"",B40&lt;&gt;""),'Entry point'!$A$49,"")</f>
        <v/>
      </c>
      <c r="D40" s="181"/>
      <c r="E40" s="181" t="str">
        <f>IF(IFERROR(INDEX(Master!$A$2:$AH$1177,(Master!$N39-2),34),"")=0,"",IFERROR(INDEX(Master!$A$2:$AH$1177,(Master!$N39-2),34),""))</f>
        <v/>
      </c>
      <c r="F40" s="181"/>
    </row>
    <row r="41" spans="1:6" ht="15.75" x14ac:dyDescent="0.25">
      <c r="A41" s="143">
        <f>IFERROR(INDEX(Master!$A$2:$AH$1177,(Master!N40-2),31),"")</f>
        <v>2</v>
      </c>
      <c r="B41" s="142" t="str">
        <f>IFERROR(INDEX(Master!$A$2:$AH$1177,(Master!$N40-2),32),"")</f>
        <v>SCAC Code/AMS Arrangements for US Trading</v>
      </c>
      <c r="C41" s="181" t="str">
        <f>IF(AND('Entry point'!$A$49&lt;&gt;"",B41&lt;&gt;""),'Entry point'!$A$49,"")</f>
        <v/>
      </c>
      <c r="D41" s="181"/>
      <c r="E41" s="181" t="str">
        <f>IF(IFERROR(INDEX(Master!$A$2:$AH$1177,(Master!$N40-2),34),"")=0,"",IFERROR(INDEX(Master!$A$2:$AH$1177,(Master!$N40-2),34),""))</f>
        <v/>
      </c>
      <c r="F41" s="181"/>
    </row>
    <row r="42" spans="1:6" ht="15.75" x14ac:dyDescent="0.25">
      <c r="A42" s="143">
        <f>IFERROR(INDEX(Master!$A$2:$AH$1177,(Master!N41-2),31),"")</f>
        <v>2</v>
      </c>
      <c r="B42" s="142" t="str">
        <f>IFERROR(INDEX(Master!$A$2:$AH$1177,(Master!$N41-2),32),"")</f>
        <v>Ship Registry Certificate placed onboard</v>
      </c>
      <c r="C42" s="181" t="str">
        <f>IF(AND('Entry point'!$A$49&lt;&gt;"",B42&lt;&gt;""),'Entry point'!$A$49,"")</f>
        <v/>
      </c>
      <c r="D42" s="181"/>
      <c r="E42" s="181" t="str">
        <f>IF(IFERROR(INDEX(Master!$A$2:$AH$1177,(Master!$N41-2),34),"")=0,"",IFERROR(INDEX(Master!$A$2:$AH$1177,(Master!$N41-2),34),""))</f>
        <v/>
      </c>
      <c r="F42" s="181"/>
    </row>
    <row r="43" spans="1:6" ht="15.75" x14ac:dyDescent="0.25">
      <c r="A43" s="143">
        <f>IFERROR(INDEX(Master!$A$2:$AH$1177,(Master!N42-2),31),"")</f>
        <v>2</v>
      </c>
      <c r="B43" s="142" t="str">
        <f>IFERROR(INDEX(Master!$A$2:$AH$1177,(Master!$N42-2),32),"")</f>
        <v>Ship Security Assessment (SSA) carried out</v>
      </c>
      <c r="C43" s="181" t="str">
        <f>IF(AND('Entry point'!$A$49&lt;&gt;"",B43&lt;&gt;""),'Entry point'!$A$49,"")</f>
        <v/>
      </c>
      <c r="D43" s="181"/>
      <c r="E43" s="181" t="str">
        <f>IF(IFERROR(INDEX(Master!$A$2:$AH$1177,(Master!$N42-2),34),"")=0,"",IFERROR(INDEX(Master!$A$2:$AH$1177,(Master!$N42-2),34),""))</f>
        <v/>
      </c>
      <c r="F43" s="181"/>
    </row>
    <row r="44" spans="1:6" ht="15.75" x14ac:dyDescent="0.25">
      <c r="A44" s="143">
        <f>IFERROR(INDEX(Master!$A$2:$AH$1177,(Master!N43-2),31),"")</f>
        <v>2</v>
      </c>
      <c r="B44" s="142" t="str">
        <f>IFERROR(INDEX(Master!$A$2:$AH$1177,(Master!$N43-2),32),"")</f>
        <v>Ship Security Plan approval</v>
      </c>
      <c r="C44" s="181" t="str">
        <f>IF(AND('Entry point'!$A$49&lt;&gt;"",B44&lt;&gt;""),'Entry point'!$A$49,"")</f>
        <v/>
      </c>
      <c r="D44" s="181"/>
      <c r="E44" s="181" t="str">
        <f>IF(IFERROR(INDEX(Master!$A$2:$AH$1177,(Master!$N43-2),34),"")=0,"",IFERROR(INDEX(Master!$A$2:$AH$1177,(Master!$N43-2),34),""))</f>
        <v/>
      </c>
      <c r="F44" s="181"/>
    </row>
    <row r="45" spans="1:6" ht="15.75" x14ac:dyDescent="0.25">
      <c r="A45" s="143">
        <f>IFERROR(INDEX(Master!$A$2:$AH$1177,(Master!N44-2),31),"")</f>
        <v>2</v>
      </c>
      <c r="B45" s="142" t="str">
        <f>IFERROR(INDEX(Master!$A$2:$AH$1177,(Master!$N44-2),32),"")</f>
        <v>Shortfall SAF 18 Publications Arranged</v>
      </c>
      <c r="C45" s="181" t="str">
        <f>IF(AND('Entry point'!$A$49&lt;&gt;"",B45&lt;&gt;""),'Entry point'!$A$49,"")</f>
        <v/>
      </c>
      <c r="D45" s="181"/>
      <c r="E45" s="181" t="str">
        <f>IF(IFERROR(INDEX(Master!$A$2:$AH$1177,(Master!$N44-2),34),"")=0,"",IFERROR(INDEX(Master!$A$2:$AH$1177,(Master!$N44-2),34),""))</f>
        <v/>
      </c>
      <c r="F45" s="181"/>
    </row>
    <row r="46" spans="1:6" ht="15.75" x14ac:dyDescent="0.25">
      <c r="A46" s="143">
        <f>IFERROR(INDEX(Master!$A$2:$AH$1177,(Master!N45-2),31),"")</f>
        <v>2</v>
      </c>
      <c r="B46" s="142" t="str">
        <f>IFERROR(INDEX(Master!$A$2:$AH$1177,(Master!$N45-2),32),"")</f>
        <v>SMPEP/SOPEP approval</v>
      </c>
      <c r="C46" s="181" t="str">
        <f>IF(AND('Entry point'!$A$49&lt;&gt;"",B46&lt;&gt;""),'Entry point'!$A$49,"")</f>
        <v/>
      </c>
      <c r="D46" s="181"/>
      <c r="E46" s="181" t="str">
        <f>IF(IFERROR(INDEX(Master!$A$2:$AH$1177,(Master!$N45-2),34),"")=0,"",IFERROR(INDEX(Master!$A$2:$AH$1177,(Master!$N45-2),34),""))</f>
        <v/>
      </c>
      <c r="F46" s="181"/>
    </row>
    <row r="47" spans="1:6" ht="15.75" x14ac:dyDescent="0.25">
      <c r="A47" s="143">
        <f>IFERROR(INDEX(Master!$A$2:$AH$1177,(Master!N46-2),31),"")</f>
        <v>2</v>
      </c>
      <c r="B47" s="142" t="str">
        <f>IFERROR(INDEX(Master!$A$2:$AH$1177,(Master!$N46-2),32),"")</f>
        <v>SOPEP – Panama</v>
      </c>
      <c r="C47" s="181" t="str">
        <f>IF(AND('Entry point'!$A$49&lt;&gt;"",B47&lt;&gt;""),'Entry point'!$A$49,"")</f>
        <v/>
      </c>
      <c r="D47" s="181"/>
      <c r="E47" s="181" t="str">
        <f>IF(IFERROR(INDEX(Master!$A$2:$AH$1177,(Master!$N46-2),34),"")=0,"",IFERROR(INDEX(Master!$A$2:$AH$1177,(Master!$N46-2),34),""))</f>
        <v/>
      </c>
      <c r="F47" s="181"/>
    </row>
    <row r="48" spans="1:6" ht="15.75" x14ac:dyDescent="0.25">
      <c r="A48" s="143">
        <f>IFERROR(INDEX(Master!$A$2:$AH$1177,(Master!N47-2),31),"")</f>
        <v>2</v>
      </c>
      <c r="B48" s="142" t="str">
        <f>IFERROR(INDEX(Master!$A$2:$AH$1177,(Master!$N47-2),32),"")</f>
        <v>STS Plan approval (Tankers)</v>
      </c>
      <c r="C48" s="181" t="str">
        <f>IF(AND('Entry point'!$A$49&lt;&gt;"",B48&lt;&gt;""),'Entry point'!$A$49,"")</f>
        <v/>
      </c>
      <c r="D48" s="181"/>
      <c r="E48" s="181" t="str">
        <f>IF(IFERROR(INDEX(Master!$A$2:$AH$1177,(Master!$N47-2),34),"")=0,"",IFERROR(INDEX(Master!$A$2:$AH$1177,(Master!$N47-2),34),""))</f>
        <v/>
      </c>
      <c r="F48" s="181"/>
    </row>
    <row r="49" spans="1:6" ht="15.75" x14ac:dyDescent="0.25">
      <c r="A49" s="143">
        <f>IFERROR(INDEX(Master!$A$2:$AH$1177,(Master!N48-2),31),"")</f>
        <v>2</v>
      </c>
      <c r="B49" s="142" t="str">
        <f>IFERROR(INDEX(Master!$A$2:$AH$1177,(Master!$N48-2),32),"")</f>
        <v>Vessel checked for compliance with the latest ExxonMobil MESQAC MUST spot-charter items (tankers only)</v>
      </c>
      <c r="C49" s="181" t="str">
        <f>IF(AND('Entry point'!$A$49&lt;&gt;"",B49&lt;&gt;""),'Entry point'!$A$49,"")</f>
        <v/>
      </c>
      <c r="D49" s="181"/>
      <c r="E49" s="181" t="str">
        <f>IF(IFERROR(INDEX(Master!$A$2:$AH$1177,(Master!$N48-2),34),"")=0,"",IFERROR(INDEX(Master!$A$2:$AH$1177,(Master!$N48-2),34),""))</f>
        <v>Compliance declaration made to ExxonMobil according to the management office process</v>
      </c>
      <c r="F49" s="181"/>
    </row>
    <row r="50" spans="1:6" ht="15.75" x14ac:dyDescent="0.25">
      <c r="A50" s="143">
        <f>IFERROR(INDEX(Master!$A$2:$AH$1177,(Master!N49-2),31),"")</f>
        <v>2</v>
      </c>
      <c r="B50" s="142" t="str">
        <f>IFERROR(INDEX(Master!$A$2:$AH$1177,(Master!$N49-2),32),"")</f>
        <v>Vessel LRIT compliant and Conformity test certificate available onboard.</v>
      </c>
      <c r="C50" s="181" t="str">
        <f>IF(AND('Entry point'!$A$49&lt;&gt;"",B50&lt;&gt;""),'Entry point'!$A$49,"")</f>
        <v/>
      </c>
      <c r="D50" s="181"/>
      <c r="E50" s="181" t="str">
        <f>IF(IFERROR(INDEX(Master!$A$2:$AH$1177,(Master!$N49-2),34),"")=0,"",IFERROR(INDEX(Master!$A$2:$AH$1177,(Master!$N49-2),34),""))</f>
        <v/>
      </c>
      <c r="F50" s="181"/>
    </row>
    <row r="51" spans="1:6" ht="15.75" x14ac:dyDescent="0.25">
      <c r="A51" s="143">
        <f>IFERROR(INDEX(Master!$A$2:$AH$1177,(Master!N50-2),31),"")</f>
        <v>2</v>
      </c>
      <c r="B51" s="142" t="str">
        <f>IFERROR(INDEX(Master!$A$2:$AH$1177,(Master!$N50-2),32),"")</f>
        <v>Vessel Set Up for Online Crew Matrix (Tankers)</v>
      </c>
      <c r="C51" s="181" t="str">
        <f>IF(AND('Entry point'!$A$49&lt;&gt;"",B51&lt;&gt;""),'Entry point'!$A$49,"")</f>
        <v/>
      </c>
      <c r="D51" s="181"/>
      <c r="E51" s="181" t="str">
        <f>IF(IFERROR(INDEX(Master!$A$2:$AH$1177,(Master!$N50-2),34),"")=0,"",IFERROR(INDEX(Master!$A$2:$AH$1177,(Master!$N50-2),34),""))</f>
        <v>V.Ships version or Q88.com</v>
      </c>
      <c r="F51" s="181"/>
    </row>
    <row r="52" spans="1:6" ht="15.75" x14ac:dyDescent="0.25">
      <c r="A52" s="143">
        <f>IFERROR(INDEX(Master!$A$2:$AH$1177,(Master!N51-2),31),"")</f>
        <v>2</v>
      </c>
      <c r="B52" s="142" t="str">
        <f>IFERROR(INDEX(Master!$A$2:$AH$1177,(Master!$N51-2),32),"")</f>
        <v>Vessel set up on CDI ISIS Web 7 (Chemical Tankers &amp; Gas Carriers)</v>
      </c>
      <c r="C52" s="181" t="str">
        <f>IF(AND('Entry point'!$A$49&lt;&gt;"",B52&lt;&gt;""),'Entry point'!$A$49,"")</f>
        <v/>
      </c>
      <c r="D52" s="181"/>
      <c r="E52" s="181" t="str">
        <f>IF(IFERROR(INDEX(Master!$A$2:$AH$1177,(Master!$N51-2),34),"")=0,"",IFERROR(INDEX(Master!$A$2:$AH$1177,(Master!$N51-2),34),""))</f>
        <v/>
      </c>
      <c r="F52" s="181"/>
    </row>
    <row r="53" spans="1:6" ht="15.75" x14ac:dyDescent="0.25">
      <c r="A53" s="143">
        <f>IFERROR(INDEX(Master!$A$2:$AH$1177,(Master!N52-2),31),"")</f>
        <v>2</v>
      </c>
      <c r="B53" s="142" t="str">
        <f>IFERROR(INDEX(Master!$A$2:$AH$1177,(Master!$N52-2),32),"")</f>
        <v xml:space="preserve">VGP NOI Submitted / Transfered (cannot trade to USA until 7 days after NOI submission). </v>
      </c>
      <c r="C53" s="181" t="str">
        <f>IF(AND('Entry point'!$A$49&lt;&gt;"",B53&lt;&gt;""),'Entry point'!$A$49,"")</f>
        <v/>
      </c>
      <c r="D53" s="181"/>
      <c r="E53" s="181" t="str">
        <f>IF(IFERROR(INDEX(Master!$A$2:$AH$1177,(Master!$N52-2),34),"")=0,"",IFERROR(INDEX(Master!$A$2:$AH$1177,(Master!$N52-2),34),""))</f>
        <v/>
      </c>
      <c r="F53" s="181"/>
    </row>
    <row r="54" spans="1:6" ht="15.75" x14ac:dyDescent="0.25">
      <c r="A54" s="143">
        <f>IFERROR(INDEX(Master!$A$2:$AH$1177,(Master!N53-2),31),"")</f>
        <v>2</v>
      </c>
      <c r="B54" s="142" t="str">
        <f>IFERROR(INDEX(Master!$A$2:$AH$1177,(Master!$N53-2),32),"")</f>
        <v>VOC Plan approval (Crude Tankers)</v>
      </c>
      <c r="C54" s="181" t="str">
        <f>IF(AND('Entry point'!$A$49&lt;&gt;"",B54&lt;&gt;""),'Entry point'!$A$49,"")</f>
        <v/>
      </c>
      <c r="D54" s="181"/>
      <c r="E54" s="181" t="str">
        <f>IF(IFERROR(INDEX(Master!$A$2:$AH$1177,(Master!$N53-2),34),"")=0,"",IFERROR(INDEX(Master!$A$2:$AH$1177,(Master!$N53-2),34),""))</f>
        <v/>
      </c>
      <c r="F54" s="181"/>
    </row>
    <row r="55" spans="1:6" ht="15.75" x14ac:dyDescent="0.25">
      <c r="A55" s="143">
        <f>IFERROR(INDEX(Master!$A$2:$AH$1177,(Master!N54-2),31),"")</f>
        <v>2</v>
      </c>
      <c r="B55" s="142" t="str">
        <f>IFERROR(INDEX(Master!$A$2:$AH$1177,(Master!$N54-2),32),"")</f>
        <v>VPQ Completed/Lodged with SIRE (Tankers)</v>
      </c>
      <c r="C55" s="181" t="str">
        <f>IF(AND('Entry point'!$A$49&lt;&gt;"",B55&lt;&gt;""),'Entry point'!$A$49,"")</f>
        <v/>
      </c>
      <c r="D55" s="181"/>
      <c r="E55" s="181" t="str">
        <f>IF(IFERROR(INDEX(Master!$A$2:$AH$1177,(Master!$N54-2),34),"")=0,"",IFERROR(INDEX(Master!$A$2:$AH$1177,(Master!$N54-2),34),""))</f>
        <v/>
      </c>
      <c r="F55" s="181"/>
    </row>
    <row r="56" spans="1:6" ht="15.75" x14ac:dyDescent="0.25">
      <c r="A56" s="143">
        <f>IFERROR(INDEX(Master!$A$2:$AH$1177,(Master!N55-2),31),"")</f>
        <v>2</v>
      </c>
      <c r="B56" s="142" t="str">
        <f>IFERROR(INDEX(Master!$A$2:$AH$1177,(Master!$N55-2),32),"")</f>
        <v>Wreck Removal Certificate</v>
      </c>
      <c r="C56" s="181" t="str">
        <f>IF(AND('Entry point'!$A$49&lt;&gt;"",B56&lt;&gt;""),'Entry point'!$A$49,"")</f>
        <v/>
      </c>
      <c r="D56" s="181"/>
      <c r="E56" s="181" t="str">
        <f>IF(IFERROR(INDEX(Master!$A$2:$AH$1177,(Master!$N55-2),34),"")=0,"",IFERROR(INDEX(Master!$A$2:$AH$1177,(Master!$N55-2),34),""))</f>
        <v/>
      </c>
      <c r="F56" s="181"/>
    </row>
    <row r="57" spans="1:6" ht="15.75" x14ac:dyDescent="0.25">
      <c r="A57" s="143">
        <f>IFERROR(INDEX(Master!$A$2:$AH$1177,(Master!N56-2),31),"")</f>
        <v>3</v>
      </c>
      <c r="B57" s="142" t="str">
        <f>IFERROR(INDEX(Master!$A$2:$AH$1177,(Master!$N56-2),32),"")</f>
        <v>Arrange for all Certificate details to be entered into Shipsure Certificates module</v>
      </c>
      <c r="C57" s="181" t="str">
        <f>IF(AND('Entry point'!$A$49&lt;&gt;"",B57&lt;&gt;""),'Entry point'!$A$49,"")</f>
        <v/>
      </c>
      <c r="D57" s="181"/>
      <c r="E57" s="181" t="str">
        <f>IF(IFERROR(INDEX(Master!$A$2:$AH$1177,(Master!$N56-2),34),"")=0,"",IFERROR(INDEX(Master!$A$2:$AH$1177,(Master!$N56-2),34),""))</f>
        <v/>
      </c>
      <c r="F57" s="181"/>
    </row>
    <row r="58" spans="1:6" ht="15.75" x14ac:dyDescent="0.25">
      <c r="A58" s="143">
        <f>IFERROR(INDEX(Master!$A$2:$AH$1177,(Master!N57-2),31),"")</f>
        <v>3</v>
      </c>
      <c r="B58" s="142" t="str">
        <f>IFERROR(INDEX(Master!$A$2:$AH$1177,(Master!$N57-2),32),"")</f>
        <v>Eastern Canada Response Corporation (if applicable)</v>
      </c>
      <c r="C58" s="181" t="str">
        <f>IF(AND('Entry point'!$A$49&lt;&gt;"",B58&lt;&gt;""),'Entry point'!$A$49,"")</f>
        <v/>
      </c>
      <c r="D58" s="181"/>
      <c r="E58" s="181" t="str">
        <f>IF(IFERROR(INDEX(Master!$A$2:$AH$1177,(Master!$N57-2),34),"")=0,"",IFERROR(INDEX(Master!$A$2:$AH$1177,(Master!$N57-2),34),""))</f>
        <v/>
      </c>
      <c r="F58" s="181"/>
    </row>
    <row r="59" spans="1:6" ht="15.75" x14ac:dyDescent="0.25">
      <c r="A59" s="143">
        <f>IFERROR(INDEX(Master!$A$2:$AH$1177,(Master!N58-2),31),"")</f>
        <v>3</v>
      </c>
      <c r="B59" s="142" t="str">
        <f>IFERROR(INDEX(Master!$A$2:$AH$1177,(Master!$N58-2),32),"")</f>
        <v>File of current Fleet Letters supplied to the vessel</v>
      </c>
      <c r="C59" s="181" t="str">
        <f>IF(AND('Entry point'!$A$49&lt;&gt;"",B59&lt;&gt;""),'Entry point'!$A$49,"")</f>
        <v/>
      </c>
      <c r="D59" s="181"/>
      <c r="E59" s="181" t="str">
        <f>IF(IFERROR(INDEX(Master!$A$2:$AH$1177,(Master!$N58-2),34),"")=0,"",IFERROR(INDEX(Master!$A$2:$AH$1177,(Master!$N58-2),34),""))</f>
        <v/>
      </c>
      <c r="F59" s="181"/>
    </row>
    <row r="60" spans="1:6" ht="15.75" x14ac:dyDescent="0.25">
      <c r="A60" s="143">
        <f>IFERROR(INDEX(Master!$A$2:$AH$1177,(Master!N59-2),31),"")</f>
        <v>3</v>
      </c>
      <c r="B60" s="142" t="str">
        <f>IFERROR(INDEX(Master!$A$2:$AH$1177,(Master!$N59-2),32),"")</f>
        <v>File of Group Bulletins supplied to the vessel</v>
      </c>
      <c r="C60" s="181" t="str">
        <f>IF(AND('Entry point'!$A$49&lt;&gt;"",B60&lt;&gt;""),'Entry point'!$A$49,"")</f>
        <v/>
      </c>
      <c r="D60" s="181"/>
      <c r="E60" s="181" t="str">
        <f>IF(IFERROR(INDEX(Master!$A$2:$AH$1177,(Master!$N59-2),34),"")=0,"",IFERROR(INDEX(Master!$A$2:$AH$1177,(Master!$N59-2),34),""))</f>
        <v>Available from Vnet</v>
      </c>
      <c r="F60" s="181"/>
    </row>
    <row r="61" spans="1:6" ht="15.75" x14ac:dyDescent="0.25">
      <c r="A61" s="143">
        <f>IFERROR(INDEX(Master!$A$2:$AH$1177,(Master!N60-2),31),"")</f>
        <v>3</v>
      </c>
      <c r="B61" s="142" t="str">
        <f>IFERROR(INDEX(Master!$A$2:$AH$1177,(Master!$N60-2),32),"")</f>
        <v>Flag State Regulations arranged and sent to vessel</v>
      </c>
      <c r="C61" s="181" t="str">
        <f>IF(AND('Entry point'!$A$49&lt;&gt;"",B61&lt;&gt;""),'Entry point'!$A$49,"")</f>
        <v/>
      </c>
      <c r="D61" s="181"/>
      <c r="E61" s="181" t="str">
        <f>IF(IFERROR(INDEX(Master!$A$2:$AH$1177,(Master!$N60-2),34),"")=0,"",IFERROR(INDEX(Master!$A$2:$AH$1177,(Master!$N60-2),34),""))</f>
        <v/>
      </c>
      <c r="F61" s="181"/>
    </row>
    <row r="62" spans="1:6" ht="15.75" x14ac:dyDescent="0.25">
      <c r="A62" s="143">
        <f>IFERROR(INDEX(Master!$A$2:$AH$1177,(Master!N61-2),31),"")</f>
        <v>3</v>
      </c>
      <c r="B62" s="142" t="str">
        <f>IFERROR(INDEX(Master!$A$2:$AH$1177,(Master!$N61-2),32),"")</f>
        <v>P&amp;I Correspondent &amp; Club Rules booklet arranged and sent to vessel along with Safety posters</v>
      </c>
      <c r="C62" s="181" t="str">
        <f>IF(AND('Entry point'!$A$49&lt;&gt;"",B62&lt;&gt;""),'Entry point'!$A$49,"")</f>
        <v/>
      </c>
      <c r="D62" s="181"/>
      <c r="E62" s="181" t="str">
        <f>IF(IFERROR(INDEX(Master!$A$2:$AH$1177,(Master!$N61-2),34),"")=0,"",IFERROR(INDEX(Master!$A$2:$AH$1177,(Master!$N61-2),34),""))</f>
        <v/>
      </c>
      <c r="F62" s="181"/>
    </row>
    <row r="63" spans="1:6" ht="15.75" x14ac:dyDescent="0.25">
      <c r="A63" s="143">
        <f>IFERROR(INDEX(Master!$A$2:$AH$1177,(Master!N62-2),31),"")</f>
        <v>4</v>
      </c>
      <c r="B63" s="142" t="str">
        <f>IFERROR(INDEX(Master!$A$2:$AH$1177,(Master!$N62-2),32),"")</f>
        <v>Activation of SATC / FBB / VSAT</v>
      </c>
      <c r="C63" s="181" t="str">
        <f>IF(AND('Entry point'!$A$49&lt;&gt;"",B63&lt;&gt;""),'Entry point'!$A$49,"")</f>
        <v/>
      </c>
      <c r="D63" s="181"/>
      <c r="E63" s="181" t="str">
        <f>IF(IFERROR(INDEX(Master!$A$2:$AH$1177,(Master!$N62-2),34),"")=0,"",IFERROR(INDEX(Master!$A$2:$AH$1177,(Master!$N62-2),34),""))</f>
        <v/>
      </c>
      <c r="F63" s="181"/>
    </row>
    <row r="64" spans="1:6" ht="15.75" x14ac:dyDescent="0.25">
      <c r="A64" s="143">
        <f>IFERROR(INDEX(Master!$A$2:$AH$1177,(Master!N63-2),31),"")</f>
        <v>4</v>
      </c>
      <c r="B64" s="142" t="str">
        <f>IFERROR(INDEX(Master!$A$2:$AH$1177,(Master!$N63-2),32),"")</f>
        <v>Arrange for Commissioning of satcom. Place,date and time</v>
      </c>
      <c r="C64" s="181" t="str">
        <f>IF(AND('Entry point'!$A$49&lt;&gt;"",B64&lt;&gt;""),'Entry point'!$A$49,"")</f>
        <v/>
      </c>
      <c r="D64" s="181"/>
      <c r="E64" s="181" t="str">
        <f>IF(IFERROR(INDEX(Master!$A$2:$AH$1177,(Master!$N63-2),34),"")=0,"",IFERROR(INDEX(Master!$A$2:$AH$1177,(Master!$N63-2),34),""))</f>
        <v/>
      </c>
      <c r="F64" s="181"/>
    </row>
    <row r="65" spans="1:6" ht="15.75" x14ac:dyDescent="0.25">
      <c r="A65" s="143">
        <f>IFERROR(INDEX(Master!$A$2:$AH$1177,(Master!N64-2),31),"")</f>
        <v>4</v>
      </c>
      <c r="B65" s="142" t="str">
        <f>IFERROR(INDEX(Master!$A$2:$AH$1177,(Master!$N64-2),32),"")</f>
        <v>Arrange Programing of EPIRBS - AIS</v>
      </c>
      <c r="C65" s="181" t="str">
        <f>IF(AND('Entry point'!$A$49&lt;&gt;"",B65&lt;&gt;""),'Entry point'!$A$49,"")</f>
        <v/>
      </c>
      <c r="D65" s="181"/>
      <c r="E65" s="181" t="str">
        <f>IF(IFERROR(INDEX(Master!$A$2:$AH$1177,(Master!$N64-2),34),"")=0,"",IFERROR(INDEX(Master!$A$2:$AH$1177,(Master!$N64-2),34),""))</f>
        <v/>
      </c>
      <c r="F65" s="181"/>
    </row>
    <row r="66" spans="1:6" ht="15.75" x14ac:dyDescent="0.25">
      <c r="A66" s="143">
        <f>IFERROR(INDEX(Master!$A$2:$AH$1177,(Master!N65-2),31),"")</f>
        <v>4</v>
      </c>
      <c r="B66" s="142" t="str">
        <f>IFERROR(INDEX(Master!$A$2:$AH$1177,(Master!$N65-2),32),"")</f>
        <v>CLC Certificate (Tankers) placed onboard</v>
      </c>
      <c r="C66" s="181" t="str">
        <f>IF(AND('Entry point'!$A$49&lt;&gt;"",B66&lt;&gt;""),'Entry point'!$A$49,"")</f>
        <v/>
      </c>
      <c r="D66" s="181"/>
      <c r="E66" s="181" t="str">
        <f>IF(IFERROR(INDEX(Master!$A$2:$AH$1177,(Master!$N65-2),34),"")=0,"",IFERROR(INDEX(Master!$A$2:$AH$1177,(Master!$N65-2),34),""))</f>
        <v/>
      </c>
      <c r="F66" s="181"/>
    </row>
    <row r="67" spans="1:6" ht="15.75" x14ac:dyDescent="0.25">
      <c r="A67" s="143">
        <f>IFERROR(INDEX(Master!$A$2:$AH$1177,(Master!N66-2),31),"")</f>
        <v>4</v>
      </c>
      <c r="B67" s="142" t="str">
        <f>IFERROR(INDEX(Master!$A$2:$AH$1177,(Master!$N66-2),32),"")</f>
        <v>Crew Training records set up</v>
      </c>
      <c r="C67" s="181" t="str">
        <f>IF(AND('Entry point'!$A$49&lt;&gt;"",B67&lt;&gt;""),'Entry point'!$A$49,"")</f>
        <v/>
      </c>
      <c r="D67" s="181"/>
      <c r="E67" s="181" t="str">
        <f>IF(IFERROR(INDEX(Master!$A$2:$AH$1177,(Master!$N66-2),34),"")=0,"",IFERROR(INDEX(Master!$A$2:$AH$1177,(Master!$N66-2),34),""))</f>
        <v/>
      </c>
      <c r="F67" s="181"/>
    </row>
    <row r="68" spans="1:6" ht="15.75" x14ac:dyDescent="0.25">
      <c r="A68" s="143">
        <f>IFERROR(INDEX(Master!$A$2:$AH$1177,(Master!N67-2),31),"")</f>
        <v>4</v>
      </c>
      <c r="B68" s="142" t="str">
        <f>IFERROR(INDEX(Master!$A$2:$AH$1177,(Master!$N67-2),32),"")</f>
        <v>Cyber Security Policy / Procedures / Cyber Response Plan onboard?</v>
      </c>
      <c r="C68" s="181" t="str">
        <f>IF(AND('Entry point'!$A$49&lt;&gt;"",B68&lt;&gt;""),'Entry point'!$A$49,"")</f>
        <v/>
      </c>
      <c r="D68" s="181"/>
      <c r="E68" s="181" t="str">
        <f>IF(IFERROR(INDEX(Master!$A$2:$AH$1177,(Master!$N67-2),34),"")=0,"",IFERROR(INDEX(Master!$A$2:$AH$1177,(Master!$N67-2),34),""))</f>
        <v/>
      </c>
      <c r="F68" s="181"/>
    </row>
    <row r="69" spans="1:6" ht="15.75" x14ac:dyDescent="0.25">
      <c r="A69" s="143">
        <f>IFERROR(INDEX(Master!$A$2:$AH$1177,(Master!N68-2),31),"")</f>
        <v>4</v>
      </c>
      <c r="B69" s="142" t="str">
        <f>IFERROR(INDEX(Master!$A$2:$AH$1177,(Master!$N68-2),32),"")</f>
        <v>Derat Certificate</v>
      </c>
      <c r="C69" s="181" t="str">
        <f>IF(AND('Entry point'!$A$49&lt;&gt;"",B69&lt;&gt;""),'Entry point'!$A$49,"")</f>
        <v/>
      </c>
      <c r="D69" s="181"/>
      <c r="E69" s="181" t="str">
        <f>IF(IFERROR(INDEX(Master!$A$2:$AH$1177,(Master!$N68-2),34),"")=0,"",IFERROR(INDEX(Master!$A$2:$AH$1177,(Master!$N68-2),34),""))</f>
        <v/>
      </c>
      <c r="F69" s="181"/>
    </row>
    <row r="70" spans="1:6" ht="15.75" x14ac:dyDescent="0.25">
      <c r="A70" s="143">
        <f>IFERROR(INDEX(Master!$A$2:$AH$1177,(Master!N69-2),31),"")</f>
        <v>4</v>
      </c>
      <c r="B70" s="142" t="str">
        <f>IFERROR(INDEX(Master!$A$2:$AH$1177,(Master!$N69-2),32),"")</f>
        <v>ECDIS Fully Up to date</v>
      </c>
      <c r="C70" s="181" t="str">
        <f>IF(AND('Entry point'!$A$49&lt;&gt;"",B70&lt;&gt;""),'Entry point'!$A$49,"")</f>
        <v/>
      </c>
      <c r="D70" s="181"/>
      <c r="E70" s="181" t="str">
        <f>IF(IFERROR(INDEX(Master!$A$2:$AH$1177,(Master!$N69-2),34),"")=0,"",IFERROR(INDEX(Master!$A$2:$AH$1177,(Master!$N69-2),34),""))</f>
        <v/>
      </c>
      <c r="F70" s="181"/>
    </row>
    <row r="71" spans="1:6" ht="15.75" x14ac:dyDescent="0.25">
      <c r="A71" s="143">
        <f>IFERROR(INDEX(Master!$A$2:$AH$1177,(Master!N70-2),31),"")</f>
        <v>4</v>
      </c>
      <c r="B71" s="142" t="str">
        <f>IFERROR(INDEX(Master!$A$2:$AH$1177,(Master!$N70-2),32),"")</f>
        <v xml:space="preserve">Emergency Towing Booklet made Ship Specific </v>
      </c>
      <c r="C71" s="181" t="str">
        <f>IF(AND('Entry point'!$A$49&lt;&gt;"",B71&lt;&gt;""),'Entry point'!$A$49,"")</f>
        <v/>
      </c>
      <c r="D71" s="181"/>
      <c r="E71" s="181" t="str">
        <f>IF(IFERROR(INDEX(Master!$A$2:$AH$1177,(Master!$N70-2),34),"")=0,"",IFERROR(INDEX(Master!$A$2:$AH$1177,(Master!$N70-2),34),""))</f>
        <v/>
      </c>
      <c r="F71" s="181"/>
    </row>
    <row r="72" spans="1:6" ht="15.75" x14ac:dyDescent="0.25">
      <c r="A72" s="143">
        <f>IFERROR(INDEX(Master!$A$2:$AH$1177,(Master!N71-2),31),"")</f>
        <v>4</v>
      </c>
      <c r="B72" s="142" t="str">
        <f>IFERROR(INDEX(Master!$A$2:$AH$1177,(Master!$N71-2),32),"")</f>
        <v>EPIRB Registration</v>
      </c>
      <c r="C72" s="181" t="str">
        <f>IF(AND('Entry point'!$A$49&lt;&gt;"",B72&lt;&gt;""),'Entry point'!$A$49,"")</f>
        <v/>
      </c>
      <c r="D72" s="181"/>
      <c r="E72" s="181" t="str">
        <f>IF(IFERROR(INDEX(Master!$A$2:$AH$1177,(Master!$N71-2),34),"")=0,"",IFERROR(INDEX(Master!$A$2:$AH$1177,(Master!$N71-2),34),""))</f>
        <v/>
      </c>
      <c r="F72" s="181"/>
    </row>
    <row r="73" spans="1:6" ht="15.75" x14ac:dyDescent="0.25">
      <c r="A73" s="143">
        <f>IFERROR(INDEX(Master!$A$2:$AH$1177,(Master!N72-2),31),"")</f>
        <v>4</v>
      </c>
      <c r="B73" s="142" t="str">
        <f>IFERROR(INDEX(Master!$A$2:$AH$1177,(Master!$N72-2),32),"")</f>
        <v>Equasis Database updated (LR Fairplay to be advised)</v>
      </c>
      <c r="C73" s="181" t="str">
        <f>IF(AND('Entry point'!$A$49&lt;&gt;"",B73&lt;&gt;""),'Entry point'!$A$49,"")</f>
        <v/>
      </c>
      <c r="D73" s="181"/>
      <c r="E73" s="181" t="str">
        <f>IF(IFERROR(INDEX(Master!$A$2:$AH$1177,(Master!$N72-2),34),"")=0,"",IFERROR(INDEX(Master!$A$2:$AH$1177,(Master!$N72-2),34),""))</f>
        <v>fairplay.ships@ihs.com</v>
      </c>
      <c r="F73" s="181"/>
    </row>
    <row r="74" spans="1:6" ht="15.75" x14ac:dyDescent="0.25">
      <c r="A74" s="143">
        <f>IFERROR(INDEX(Master!$A$2:$AH$1177,(Master!N73-2),31),"")</f>
        <v>4</v>
      </c>
      <c r="B74" s="142" t="str">
        <f>IFERROR(INDEX(Master!$A$2:$AH$1177,(Master!$N73-2),32),"")</f>
        <v>Fire &amp; Lifeboat Muster List filled and displayed</v>
      </c>
      <c r="C74" s="181" t="str">
        <f>IF(AND('Entry point'!$A$49&lt;&gt;"",B74&lt;&gt;""),'Entry point'!$A$49,"")</f>
        <v/>
      </c>
      <c r="D74" s="181"/>
      <c r="E74" s="181" t="str">
        <f>IF(IFERROR(INDEX(Master!$A$2:$AH$1177,(Master!$N73-2),34),"")=0,"",IFERROR(INDEX(Master!$A$2:$AH$1177,(Master!$N73-2),34),""))</f>
        <v/>
      </c>
      <c r="F74" s="181"/>
    </row>
    <row r="75" spans="1:6" ht="15.75" x14ac:dyDescent="0.25">
      <c r="A75" s="143">
        <f>IFERROR(INDEX(Master!$A$2:$AH$1177,(Master!N74-2),31),"")</f>
        <v>4</v>
      </c>
      <c r="B75" s="142" t="str">
        <f>IFERROR(INDEX(Master!$A$2:$AH$1177,(Master!$N74-2),32),"")</f>
        <v>Interim International Ship Security Certificate (ISSC) placed on board</v>
      </c>
      <c r="C75" s="181" t="str">
        <f>IF(AND('Entry point'!$A$49&lt;&gt;"",B75&lt;&gt;""),'Entry point'!$A$49,"")</f>
        <v/>
      </c>
      <c r="D75" s="181"/>
      <c r="E75" s="181" t="str">
        <f>IF(IFERROR(INDEX(Master!$A$2:$AH$1177,(Master!$N74-2),34),"")=0,"",IFERROR(INDEX(Master!$A$2:$AH$1177,(Master!$N74-2),34),""))</f>
        <v/>
      </c>
      <c r="F75" s="181"/>
    </row>
    <row r="76" spans="1:6" ht="15.75" x14ac:dyDescent="0.25">
      <c r="A76" s="143">
        <f>IFERROR(INDEX(Master!$A$2:$AH$1177,(Master!N75-2),31),"")</f>
        <v>4</v>
      </c>
      <c r="B76" s="142" t="str">
        <f>IFERROR(INDEX(Master!$A$2:$AH$1177,(Master!$N75-2),32),"")</f>
        <v>Interim Safety Management Certificate (SMC)</v>
      </c>
      <c r="C76" s="181" t="str">
        <f>IF(AND('Entry point'!$A$49&lt;&gt;"",B76&lt;&gt;""),'Entry point'!$A$49,"")</f>
        <v/>
      </c>
      <c r="D76" s="181"/>
      <c r="E76" s="181" t="str">
        <f>IF(IFERROR(INDEX(Master!$A$2:$AH$1177,(Master!$N75-2),34),"")=0,"",IFERROR(INDEX(Master!$A$2:$AH$1177,(Master!$N75-2),34),""))</f>
        <v/>
      </c>
      <c r="F76" s="181"/>
    </row>
    <row r="77" spans="1:6" ht="15.75" x14ac:dyDescent="0.25">
      <c r="A77" s="143">
        <f>IFERROR(INDEX(Master!$A$2:$AH$1177,(Master!N76-2),31),"")</f>
        <v>4</v>
      </c>
      <c r="B77" s="142" t="str">
        <f>IFERROR(INDEX(Master!$A$2:$AH$1177,(Master!$N76-2),32),"")</f>
        <v>Lifeboats / Lifejackets / Lifebuoys markings changed as appropriate</v>
      </c>
      <c r="C77" s="181" t="str">
        <f>IF(AND('Entry point'!$A$49&lt;&gt;"",B77&lt;&gt;""),'Entry point'!$A$49,"")</f>
        <v/>
      </c>
      <c r="D77" s="181"/>
      <c r="E77" s="181" t="str">
        <f>IF(IFERROR(INDEX(Master!$A$2:$AH$1177,(Master!$N76-2),34),"")=0,"",IFERROR(INDEX(Master!$A$2:$AH$1177,(Master!$N76-2),34),""))</f>
        <v/>
      </c>
      <c r="F77" s="181"/>
    </row>
    <row r="78" spans="1:6" ht="15.75" x14ac:dyDescent="0.25">
      <c r="A78" s="143">
        <f>IFERROR(INDEX(Master!$A$2:$AH$1177,(Master!N77-2),31),"")</f>
        <v>4</v>
      </c>
      <c r="B78" s="142" t="str">
        <f>IFERROR(INDEX(Master!$A$2:$AH$1177,(Master!$N77-2),32),"")</f>
        <v>Minimum Safe Manning Certificate placed onboard</v>
      </c>
      <c r="C78" s="181" t="str">
        <f>IF(AND('Entry point'!$A$49&lt;&gt;"",B78&lt;&gt;""),'Entry point'!$A$49,"")</f>
        <v/>
      </c>
      <c r="D78" s="181"/>
      <c r="E78" s="181" t="str">
        <f>IF(IFERROR(INDEX(Master!$A$2:$AH$1177,(Master!$N77-2),34),"")=0,"",IFERROR(INDEX(Master!$A$2:$AH$1177,(Master!$N77-2),34),""))</f>
        <v/>
      </c>
      <c r="F78" s="181"/>
    </row>
    <row r="79" spans="1:6" ht="15.75" x14ac:dyDescent="0.25">
      <c r="A79" s="143">
        <f>IFERROR(INDEX(Master!$A$2:$AH$1177,(Master!N78-2),31),"")</f>
        <v>4</v>
      </c>
      <c r="B79" s="142" t="str">
        <f>IFERROR(INDEX(Master!$A$2:$AH$1177,(Master!$N78-2),32),"")</f>
        <v>On board compliant procedure</v>
      </c>
      <c r="C79" s="181" t="str">
        <f>IF(AND('Entry point'!$A$49&lt;&gt;"",B79&lt;&gt;""),'Entry point'!$A$49,"")</f>
        <v/>
      </c>
      <c r="D79" s="181"/>
      <c r="E79" s="181" t="str">
        <f>IF(IFERROR(INDEX(Master!$A$2:$AH$1177,(Master!$N78-2),34),"")=0,"",IFERROR(INDEX(Master!$A$2:$AH$1177,(Master!$N78-2),34),""))</f>
        <v/>
      </c>
      <c r="F79" s="181"/>
    </row>
    <row r="80" spans="1:6" ht="15.75" x14ac:dyDescent="0.25">
      <c r="A80" s="143">
        <f>IFERROR(INDEX(Master!$A$2:$AH$1177,(Master!N79-2),31),"")</f>
        <v>4</v>
      </c>
      <c r="B80" s="142" t="str">
        <f>IFERROR(INDEX(Master!$A$2:$AH$1177,(Master!$N79-2),32),"")</f>
        <v>P&amp;I Certificate of Entry placed on board</v>
      </c>
      <c r="C80" s="181" t="str">
        <f>IF(AND('Entry point'!$A$49&lt;&gt;"",B80&lt;&gt;""),'Entry point'!$A$49,"")</f>
        <v/>
      </c>
      <c r="D80" s="181"/>
      <c r="E80" s="181" t="str">
        <f>IF(IFERROR(INDEX(Master!$A$2:$AH$1177,(Master!$N79-2),34),"")=0,"",IFERROR(INDEX(Master!$A$2:$AH$1177,(Master!$N79-2),34),""))</f>
        <v/>
      </c>
      <c r="F80" s="181"/>
    </row>
    <row r="81" spans="1:6" ht="15.75" x14ac:dyDescent="0.25">
      <c r="A81" s="143">
        <f>IFERROR(INDEX(Master!$A$2:$AH$1177,(Master!N80-2),31),"")</f>
        <v>4</v>
      </c>
      <c r="B81" s="142" t="str">
        <f>IFERROR(INDEX(Master!$A$2:$AH$1177,(Master!$N80-2),32),"")</f>
        <v>SSAS Test</v>
      </c>
      <c r="C81" s="181" t="str">
        <f>IF(AND('Entry point'!$A$49&lt;&gt;"",B81&lt;&gt;""),'Entry point'!$A$49,"")</f>
        <v/>
      </c>
      <c r="D81" s="181"/>
      <c r="E81" s="181" t="str">
        <f>IF(IFERROR(INDEX(Master!$A$2:$AH$1177,(Master!$N80-2),34),"")=0,"",IFERROR(INDEX(Master!$A$2:$AH$1177,(Master!$N80-2),34),""))</f>
        <v/>
      </c>
      <c r="F81" s="181"/>
    </row>
    <row r="82" spans="1:6" ht="15.75" x14ac:dyDescent="0.25">
      <c r="A82" s="143">
        <f>IFERROR(INDEX(Master!$A$2:$AH$1177,(Master!N81-2),31),"")</f>
        <v>4</v>
      </c>
      <c r="B82" s="142" t="str">
        <f>IFERROR(INDEX(Master!$A$2:$AH$1177,(Master!$N81-2),32),"")</f>
        <v>Sufficient Crew and qualifications as per Safe manning Cert</v>
      </c>
      <c r="C82" s="181" t="str">
        <f>IF(AND('Entry point'!$A$49&lt;&gt;"",B82&lt;&gt;""),'Entry point'!$A$49,"")</f>
        <v/>
      </c>
      <c r="D82" s="181"/>
      <c r="E82" s="181" t="str">
        <f>IF(IFERROR(INDEX(Master!$A$2:$AH$1177,(Master!$N81-2),34),"")=0,"",IFERROR(INDEX(Master!$A$2:$AH$1177,(Master!$N81-2),34),""))</f>
        <v/>
      </c>
      <c r="F82" s="181"/>
    </row>
    <row r="83" spans="1:6" ht="15.75" x14ac:dyDescent="0.25">
      <c r="A83" s="143">
        <f>IFERROR(INDEX(Master!$A$2:$AH$1177,(Master!N82-2),31),"")</f>
        <v>4</v>
      </c>
      <c r="B83" s="142" t="str">
        <f>IFERROR(INDEX(Master!$A$2:$AH$1177,(Master!$N82-2),32),"")</f>
        <v>Vessel added to China SPRO contract fleet list (if contracted by management office)</v>
      </c>
      <c r="C83" s="181" t="str">
        <f>IF(AND('Entry point'!$A$49&lt;&gt;"",B83&lt;&gt;""),'Entry point'!$A$49,"")</f>
        <v/>
      </c>
      <c r="D83" s="181"/>
      <c r="E83" s="181" t="str">
        <f>IF(IFERROR(INDEX(Master!$A$2:$AH$1177,(Master!$N82-2),34),"")=0,"",IFERROR(INDEX(Master!$A$2:$AH$1177,(Master!$N82-2),34),""))</f>
        <v>The V.Group agreement is with Resolve Marine Group</v>
      </c>
      <c r="F83" s="181"/>
    </row>
    <row r="84" spans="1:6" ht="15.75" x14ac:dyDescent="0.25">
      <c r="A84" s="143">
        <f>IFERROR(INDEX(Master!$A$2:$AH$1177,(Master!N83-2),31),"")</f>
        <v>4</v>
      </c>
      <c r="B84" s="142" t="str">
        <f>IFERROR(INDEX(Master!$A$2:$AH$1177,(Master!$N83-2),32),"")</f>
        <v>Voyage charts and publications corrected to latest NTM</v>
      </c>
      <c r="C84" s="181" t="str">
        <f>IF(AND('Entry point'!$A$49&lt;&gt;"",B84&lt;&gt;""),'Entry point'!$A$49,"")</f>
        <v/>
      </c>
      <c r="D84" s="181"/>
      <c r="E84" s="181" t="str">
        <f>IF(IFERROR(INDEX(Master!$A$2:$AH$1177,(Master!$N83-2),34),"")=0,"",IFERROR(INDEX(Master!$A$2:$AH$1177,(Master!$N83-2),34),""))</f>
        <v/>
      </c>
      <c r="F84" s="181"/>
    </row>
    <row r="85" spans="1:6" ht="15.75" x14ac:dyDescent="0.25">
      <c r="A85" s="143">
        <f>IFERROR(INDEX(Master!$A$2:$AH$1177,(Master!N84-2),31),"")</f>
        <v>4</v>
      </c>
      <c r="B85" s="142" t="str">
        <f>IFERROR(INDEX(Master!$A$2:$AH$1177,(Master!$N84-2),32),"")</f>
        <v>Environmental compliance DVD on board?</v>
      </c>
      <c r="C85" s="181" t="str">
        <f>IF(AND('Entry point'!$A$49&lt;&gt;"",B85&lt;&gt;""),'Entry point'!$A$49,"")</f>
        <v/>
      </c>
      <c r="D85" s="181"/>
      <c r="E85" s="181" t="str">
        <f>IF(IFERROR(INDEX(Master!$A$2:$AH$1177,(Master!$N84-2),34),"")=0,"",IFERROR(INDEX(Master!$A$2:$AH$1177,(Master!$N84-2),34),""))</f>
        <v/>
      </c>
      <c r="F85" s="181"/>
    </row>
    <row r="86" spans="1:6" ht="15.75" x14ac:dyDescent="0.25">
      <c r="A86" s="143" t="str">
        <f>IFERROR(INDEX(Master!$A$2:$AH$1177,(Master!N85-2),31),"")</f>
        <v/>
      </c>
      <c r="B86" s="142" t="str">
        <f>IFERROR(INDEX(Master!$A$2:$AH$1177,(Master!$N85-2),32),"")</f>
        <v/>
      </c>
      <c r="C86" s="181" t="str">
        <f>IF(AND('Entry point'!$A$49&lt;&gt;"",B86&lt;&gt;""),'Entry point'!$A$49,"")</f>
        <v/>
      </c>
      <c r="D86" s="181"/>
      <c r="E86" s="181" t="str">
        <f>IF(IFERROR(INDEX(Master!$A$2:$AH$1177,(Master!$N85-2),34),"")=0,"",IFERROR(INDEX(Master!$A$2:$AH$1177,(Master!$N85-2),34),""))</f>
        <v/>
      </c>
      <c r="F86" s="181"/>
    </row>
    <row r="87" spans="1:6" ht="15.75" x14ac:dyDescent="0.25">
      <c r="A87" s="143" t="str">
        <f>IFERROR(INDEX(Master!$A$2:$AH$1177,(Master!N86-2),31),"")</f>
        <v/>
      </c>
      <c r="B87" s="142" t="str">
        <f>IFERROR(INDEX(Master!$A$2:$AH$1177,(Master!$N86-2),32),"")</f>
        <v/>
      </c>
      <c r="C87" s="181" t="str">
        <f>IF(AND('Entry point'!$A$49&lt;&gt;"",B87&lt;&gt;""),'Entry point'!$A$49,"")</f>
        <v/>
      </c>
      <c r="D87" s="181"/>
      <c r="E87" s="181" t="str">
        <f>IF(IFERROR(INDEX(Master!$A$2:$AH$1177,(Master!$N86-2),34),"")=0,"",IFERROR(INDEX(Master!$A$2:$AH$1177,(Master!$N86-2),34),""))</f>
        <v/>
      </c>
      <c r="F87" s="181"/>
    </row>
    <row r="88" spans="1:6" ht="15.75" x14ac:dyDescent="0.25">
      <c r="A88" s="143" t="str">
        <f>IFERROR(INDEX(Master!$A$2:$AH$1177,(Master!N87-2),31),"")</f>
        <v/>
      </c>
      <c r="B88" s="142" t="str">
        <f>IFERROR(INDEX(Master!$A$2:$AH$1177,(Master!$N87-2),32),"")</f>
        <v/>
      </c>
      <c r="C88" s="181" t="str">
        <f>IF(AND('Entry point'!$A$49&lt;&gt;"",B88&lt;&gt;""),'Entry point'!$A$49,"")</f>
        <v/>
      </c>
      <c r="D88" s="181"/>
      <c r="E88" s="181" t="str">
        <f>IF(IFERROR(INDEX(Master!$A$2:$AH$1177,(Master!$N87-2),34),"")=0,"",IFERROR(INDEX(Master!$A$2:$AH$1177,(Master!$N87-2),34),""))</f>
        <v/>
      </c>
      <c r="F88" s="181"/>
    </row>
    <row r="89" spans="1:6" ht="15.75" x14ac:dyDescent="0.25">
      <c r="A89" s="143" t="str">
        <f>IFERROR(INDEX(Master!$A$2:$AH$1177,(Master!N88-2),31),"")</f>
        <v/>
      </c>
      <c r="B89" s="142" t="str">
        <f>IFERROR(INDEX(Master!$A$2:$AH$1177,(Master!$N88-2),32),"")</f>
        <v/>
      </c>
      <c r="C89" s="181" t="str">
        <f>IF(AND('Entry point'!$A$49&lt;&gt;"",B89&lt;&gt;""),'Entry point'!$A$49,"")</f>
        <v/>
      </c>
      <c r="D89" s="181"/>
      <c r="E89" s="181" t="str">
        <f>IF(IFERROR(INDEX(Master!$A$2:$AH$1177,(Master!$N88-2),34),"")=0,"",IFERROR(INDEX(Master!$A$2:$AH$1177,(Master!$N88-2),34),""))</f>
        <v/>
      </c>
      <c r="F89" s="181"/>
    </row>
    <row r="90" spans="1:6" ht="15.75" x14ac:dyDescent="0.25">
      <c r="A90" s="143" t="str">
        <f>IFERROR(INDEX(Master!$A$2:$AH$1177,(Master!N89-2),31),"")</f>
        <v/>
      </c>
      <c r="B90" s="142" t="str">
        <f>IFERROR(INDEX(Master!$A$2:$AH$1177,(Master!$N89-2),32),"")</f>
        <v/>
      </c>
      <c r="C90" s="181" t="str">
        <f>IF(AND('Entry point'!$A$49&lt;&gt;"",B90&lt;&gt;""),'Entry point'!$A$49,"")</f>
        <v/>
      </c>
      <c r="D90" s="181"/>
      <c r="E90" s="181" t="str">
        <f>IF(IFERROR(INDEX(Master!$A$2:$AH$1177,(Master!$N89-2),34),"")=0,"",IFERROR(INDEX(Master!$A$2:$AH$1177,(Master!$N89-2),34),""))</f>
        <v/>
      </c>
      <c r="F90" s="181"/>
    </row>
    <row r="91" spans="1:6" ht="15.75" x14ac:dyDescent="0.25">
      <c r="A91" s="143" t="str">
        <f>IFERROR(INDEX(Master!$A$2:$AH$1177,(Master!N90-2),31),"")</f>
        <v/>
      </c>
      <c r="B91" s="142" t="str">
        <f>IFERROR(INDEX(Master!$A$2:$AH$1177,(Master!$N90-2),32),"")</f>
        <v/>
      </c>
      <c r="C91" s="181" t="str">
        <f>IF(AND('Entry point'!$A$49&lt;&gt;"",B91&lt;&gt;""),'Entry point'!$A$49,"")</f>
        <v/>
      </c>
      <c r="D91" s="181"/>
      <c r="E91" s="181" t="str">
        <f>IF(IFERROR(INDEX(Master!$A$2:$AH$1177,(Master!$N90-2),34),"")=0,"",IFERROR(INDEX(Master!$A$2:$AH$1177,(Master!$N90-2),34),""))</f>
        <v/>
      </c>
      <c r="F91" s="181"/>
    </row>
    <row r="92" spans="1:6" ht="15.75" x14ac:dyDescent="0.25">
      <c r="A92" s="143" t="str">
        <f>IFERROR(INDEX(Master!$A$2:$AH$1177,(Master!N91-2),31),"")</f>
        <v/>
      </c>
      <c r="B92" s="142" t="str">
        <f>IFERROR(INDEX(Master!$A$2:$AH$1177,(Master!$N91-2),32),"")</f>
        <v/>
      </c>
      <c r="C92" s="181" t="str">
        <f>IF(AND('Entry point'!$A$49&lt;&gt;"",B92&lt;&gt;""),'Entry point'!$A$49,"")</f>
        <v/>
      </c>
      <c r="D92" s="181"/>
      <c r="E92" s="181" t="str">
        <f>IF(IFERROR(INDEX(Master!$A$2:$AH$1177,(Master!$N91-2),34),"")=0,"",IFERROR(INDEX(Master!$A$2:$AH$1177,(Master!$N91-2),34),""))</f>
        <v/>
      </c>
      <c r="F92" s="181"/>
    </row>
    <row r="93" spans="1:6" ht="15.75" x14ac:dyDescent="0.25">
      <c r="A93" s="143" t="str">
        <f>IFERROR(INDEX(Master!$A$2:$AH$1177,(Master!N92-2),31),"")</f>
        <v/>
      </c>
      <c r="B93" s="142" t="str">
        <f>IFERROR(INDEX(Master!$A$2:$AH$1177,(Master!$N92-2),32),"")</f>
        <v/>
      </c>
      <c r="C93" s="181" t="str">
        <f>IF(AND('Entry point'!$A$49&lt;&gt;"",B93&lt;&gt;""),'Entry point'!$A$49,"")</f>
        <v/>
      </c>
      <c r="D93" s="181"/>
      <c r="E93" s="181" t="str">
        <f>IF(IFERROR(INDEX(Master!$A$2:$AH$1177,(Master!$N92-2),34),"")=0,"",IFERROR(INDEX(Master!$A$2:$AH$1177,(Master!$N92-2),34),""))</f>
        <v/>
      </c>
      <c r="F93" s="181"/>
    </row>
    <row r="94" spans="1:6" ht="15.75" x14ac:dyDescent="0.25">
      <c r="A94" s="143" t="str">
        <f>IFERROR(INDEX(Master!$A$2:$AH$1177,(Master!N93-2),31),"")</f>
        <v/>
      </c>
      <c r="B94" s="142" t="str">
        <f>IFERROR(INDEX(Master!$A$2:$AH$1177,(Master!$N93-2),32),"")</f>
        <v/>
      </c>
      <c r="C94" s="181" t="str">
        <f>IF(AND('Entry point'!$A$49&lt;&gt;"",B94&lt;&gt;""),'Entry point'!$A$49,"")</f>
        <v/>
      </c>
      <c r="D94" s="181"/>
      <c r="E94" s="181" t="str">
        <f>IF(IFERROR(INDEX(Master!$A$2:$AH$1177,(Master!$N93-2),34),"")=0,"",IFERROR(INDEX(Master!$A$2:$AH$1177,(Master!$N93-2),34),""))</f>
        <v/>
      </c>
      <c r="F94" s="181"/>
    </row>
    <row r="95" spans="1:6" ht="15.75" x14ac:dyDescent="0.25">
      <c r="A95" s="143" t="str">
        <f>IFERROR(INDEX(Master!$A$2:$AH$1177,(Master!N94-2),31),"")</f>
        <v/>
      </c>
      <c r="B95" s="142" t="str">
        <f>IFERROR(INDEX(Master!$A$2:$AH$1177,(Master!$N94-2),32),"")</f>
        <v/>
      </c>
      <c r="C95" s="181" t="str">
        <f>IF(AND('Entry point'!$A$49&lt;&gt;"",B95&lt;&gt;""),'Entry point'!$A$49,"")</f>
        <v/>
      </c>
      <c r="D95" s="181"/>
      <c r="E95" s="181" t="str">
        <f>IF(IFERROR(INDEX(Master!$A$2:$AH$1177,(Master!$N94-2),34),"")=0,"",IFERROR(INDEX(Master!$A$2:$AH$1177,(Master!$N94-2),34),""))</f>
        <v/>
      </c>
      <c r="F95" s="181"/>
    </row>
    <row r="96" spans="1:6" ht="15.75" x14ac:dyDescent="0.25">
      <c r="A96" s="143" t="str">
        <f>IFERROR(INDEX(Master!$A$2:$AH$1177,(Master!N95-2),31),"")</f>
        <v/>
      </c>
      <c r="B96" s="142" t="str">
        <f>IFERROR(INDEX(Master!$A$2:$AH$1177,(Master!$N95-2),32),"")</f>
        <v/>
      </c>
      <c r="C96" s="181" t="str">
        <f>IF(AND('Entry point'!$A$49&lt;&gt;"",B96&lt;&gt;""),'Entry point'!$A$49,"")</f>
        <v/>
      </c>
      <c r="D96" s="181"/>
      <c r="E96" s="181" t="str">
        <f>IF(IFERROR(INDEX(Master!$A$2:$AH$1177,(Master!$N95-2),34),"")=0,"",IFERROR(INDEX(Master!$A$2:$AH$1177,(Master!$N95-2),34),""))</f>
        <v/>
      </c>
      <c r="F96" s="181"/>
    </row>
    <row r="97" spans="1:6" ht="15.75" x14ac:dyDescent="0.25">
      <c r="A97" s="143" t="str">
        <f>IFERROR(INDEX(Master!$A$2:$AH$1177,(Master!N96-2),31),"")</f>
        <v/>
      </c>
      <c r="B97" s="142" t="str">
        <f>IFERROR(INDEX(Master!$A$2:$AH$1177,(Master!$N96-2),32),"")</f>
        <v/>
      </c>
      <c r="C97" s="181" t="str">
        <f>IF(AND('Entry point'!$A$49&lt;&gt;"",B97&lt;&gt;""),'Entry point'!$A$49,"")</f>
        <v/>
      </c>
      <c r="D97" s="181"/>
      <c r="E97" s="181" t="str">
        <f>IF(IFERROR(INDEX(Master!$A$2:$AH$1177,(Master!$N96-2),34),"")=0,"",IFERROR(INDEX(Master!$A$2:$AH$1177,(Master!$N96-2),34),""))</f>
        <v/>
      </c>
      <c r="F97" s="181"/>
    </row>
    <row r="98" spans="1:6" ht="15.75" x14ac:dyDescent="0.25">
      <c r="A98" s="143" t="str">
        <f>IFERROR(INDEX(Master!$A$2:$AH$1177,(Master!N97-2),31),"")</f>
        <v/>
      </c>
      <c r="B98" s="142" t="str">
        <f>IFERROR(INDEX(Master!$A$2:$AH$1177,(Master!$N97-2),32),"")</f>
        <v/>
      </c>
      <c r="C98" s="181" t="str">
        <f>IF(AND('Entry point'!$A$49&lt;&gt;"",B98&lt;&gt;""),'Entry point'!$A$49,"")</f>
        <v/>
      </c>
      <c r="D98" s="181"/>
      <c r="E98" s="181" t="str">
        <f>IF(IFERROR(INDEX(Master!$A$2:$AH$1177,(Master!$N97-2),34),"")=0,"",IFERROR(INDEX(Master!$A$2:$AH$1177,(Master!$N97-2),34),""))</f>
        <v/>
      </c>
      <c r="F98" s="181"/>
    </row>
    <row r="99" spans="1:6" ht="15.75" x14ac:dyDescent="0.25">
      <c r="A99" s="143" t="str">
        <f>IFERROR(INDEX(Master!$A$2:$AH$1177,(Master!N98-2),31),"")</f>
        <v/>
      </c>
      <c r="B99" s="142" t="str">
        <f>IFERROR(INDEX(Master!$A$2:$AH$1177,(Master!$N98-2),32),"")</f>
        <v/>
      </c>
      <c r="C99" s="181" t="str">
        <f>IF(AND('Entry point'!$A$49&lt;&gt;"",B99&lt;&gt;""),'Entry point'!$A$49,"")</f>
        <v/>
      </c>
      <c r="D99" s="181"/>
      <c r="E99" s="181" t="str">
        <f>IF(IFERROR(INDEX(Master!$A$2:$AH$1177,(Master!$N98-2),34),"")=0,"",IFERROR(INDEX(Master!$A$2:$AH$1177,(Master!$N98-2),34),""))</f>
        <v/>
      </c>
      <c r="F99" s="181"/>
    </row>
    <row r="100" spans="1:6" ht="15.75" x14ac:dyDescent="0.25">
      <c r="A100" s="143" t="str">
        <f>IFERROR(INDEX(Master!$A$2:$AH$1177,(Master!N99-2),31),"")</f>
        <v/>
      </c>
      <c r="B100" s="142" t="str">
        <f>IFERROR(INDEX(Master!$A$2:$AH$1177,(Master!$N99-2),32),"")</f>
        <v/>
      </c>
      <c r="C100" s="181" t="str">
        <f>IF(AND('Entry point'!$A$49&lt;&gt;"",B100&lt;&gt;""),'Entry point'!$A$49,"")</f>
        <v/>
      </c>
      <c r="D100" s="181"/>
      <c r="E100" s="181" t="str">
        <f>IF(IFERROR(INDEX(Master!$A$2:$AH$1177,(Master!$N99-2),34),"")=0,"",IFERROR(INDEX(Master!$A$2:$AH$1177,(Master!$N99-2),34),""))</f>
        <v/>
      </c>
      <c r="F100" s="181"/>
    </row>
    <row r="101" spans="1:6" ht="15.75" x14ac:dyDescent="0.25">
      <c r="A101" s="143" t="str">
        <f>IFERROR(INDEX(Master!$A$2:$AH$1177,(Master!N100-2),31),"")</f>
        <v/>
      </c>
      <c r="B101" s="142" t="str">
        <f>IFERROR(INDEX(Master!$A$2:$AH$1177,(Master!$N100-2),32),"")</f>
        <v/>
      </c>
      <c r="C101" s="181" t="str">
        <f>IF(AND('Entry point'!$A$49&lt;&gt;"",B101&lt;&gt;""),'Entry point'!$A$49,"")</f>
        <v/>
      </c>
      <c r="D101" s="181"/>
      <c r="E101" s="181" t="str">
        <f>IF(IFERROR(INDEX(Master!$A$2:$AH$1177,(Master!$N100-2),34),"")=0,"",IFERROR(INDEX(Master!$A$2:$AH$1177,(Master!$N100-2),34),""))</f>
        <v/>
      </c>
      <c r="F101" s="181"/>
    </row>
    <row r="102" spans="1:6" ht="15.75" x14ac:dyDescent="0.25">
      <c r="A102" s="143" t="str">
        <f>IFERROR(INDEX(Master!$A$2:$AH$1177,(Master!N101-2),31),"")</f>
        <v/>
      </c>
      <c r="B102" s="142" t="str">
        <f>IFERROR(INDEX(Master!$A$2:$AH$1177,(Master!$N101-2),32),"")</f>
        <v/>
      </c>
      <c r="C102" s="181" t="str">
        <f>IF(AND('Entry point'!$A$49&lt;&gt;"",B102&lt;&gt;""),'Entry point'!$A$49,"")</f>
        <v/>
      </c>
      <c r="D102" s="181"/>
      <c r="E102" s="181" t="str">
        <f>IF(IFERROR(INDEX(Master!$A$2:$AH$1177,(Master!$N101-2),34),"")=0,"",IFERROR(INDEX(Master!$A$2:$AH$1177,(Master!$N101-2),34),""))</f>
        <v/>
      </c>
      <c r="F102" s="181"/>
    </row>
    <row r="103" spans="1:6" ht="15.75" x14ac:dyDescent="0.25">
      <c r="A103" s="143" t="str">
        <f>IFERROR(INDEX(Master!$A$2:$AH$1177,(Master!N102-2),31),"")</f>
        <v/>
      </c>
      <c r="B103" s="142" t="str">
        <f>IFERROR(INDEX(Master!$A$2:$AH$1177,(Master!$N102-2),32),"")</f>
        <v/>
      </c>
      <c r="C103" s="181" t="str">
        <f>IF(AND('Entry point'!$A$49&lt;&gt;"",B103&lt;&gt;""),'Entry point'!$A$49,"")</f>
        <v/>
      </c>
      <c r="D103" s="181"/>
      <c r="E103" s="181" t="str">
        <f>IF(IFERROR(INDEX(Master!$A$2:$AH$1177,(Master!$N102-2),34),"")=0,"",IFERROR(INDEX(Master!$A$2:$AH$1177,(Master!$N102-2),34),""))</f>
        <v/>
      </c>
      <c r="F103" s="181"/>
    </row>
    <row r="104" spans="1:6" ht="15.75" x14ac:dyDescent="0.25">
      <c r="A104" s="143" t="str">
        <f>IFERROR(INDEX(Master!$A$2:$AH$1177,(Master!N103-2),31),"")</f>
        <v/>
      </c>
      <c r="B104" s="142" t="str">
        <f>IFERROR(INDEX(Master!$A$2:$AH$1177,(Master!$N103-2),32),"")</f>
        <v/>
      </c>
      <c r="C104" s="181" t="str">
        <f>IF(AND('Entry point'!$A$49&lt;&gt;"",B104&lt;&gt;""),'Entry point'!$A$49,"")</f>
        <v/>
      </c>
      <c r="D104" s="181"/>
      <c r="E104" s="181" t="str">
        <f>IF(IFERROR(INDEX(Master!$A$2:$AH$1177,(Master!$N103-2),34),"")=0,"",IFERROR(INDEX(Master!$A$2:$AH$1177,(Master!$N103-2),34),""))</f>
        <v/>
      </c>
      <c r="F104" s="181"/>
    </row>
    <row r="105" spans="1:6" ht="15.75" x14ac:dyDescent="0.25">
      <c r="A105" s="143" t="str">
        <f>IFERROR(INDEX(Master!$A$2:$AH$1177,(Master!N104-2),31),"")</f>
        <v/>
      </c>
      <c r="B105" s="142" t="str">
        <f>IFERROR(INDEX(Master!$A$2:$AH$1177,(Master!$N104-2),32),"")</f>
        <v/>
      </c>
      <c r="C105" s="181" t="str">
        <f>IF(AND('Entry point'!$A$49&lt;&gt;"",B105&lt;&gt;""),'Entry point'!$A$49,"")</f>
        <v/>
      </c>
      <c r="D105" s="181"/>
      <c r="E105" s="181" t="str">
        <f>IF(IFERROR(INDEX(Master!$A$2:$AH$1177,(Master!$N104-2),34),"")=0,"",IFERROR(INDEX(Master!$A$2:$AH$1177,(Master!$N104-2),34),""))</f>
        <v/>
      </c>
      <c r="F105" s="181"/>
    </row>
    <row r="106" spans="1:6" ht="15.75" x14ac:dyDescent="0.25">
      <c r="A106" s="143" t="str">
        <f>IFERROR(INDEX(Master!$A$2:$AH$1177,(Master!N105-2),31),"")</f>
        <v/>
      </c>
      <c r="B106" s="142" t="str">
        <f>IFERROR(INDEX(Master!$A$2:$AH$1177,(Master!$N105-2),32),"")</f>
        <v/>
      </c>
      <c r="C106" s="181" t="str">
        <f>IF(AND('Entry point'!$A$49&lt;&gt;"",B106&lt;&gt;""),'Entry point'!$A$49,"")</f>
        <v/>
      </c>
      <c r="D106" s="181"/>
      <c r="E106" s="181" t="str">
        <f>IF(IFERROR(INDEX(Master!$A$2:$AH$1177,(Master!$N105-2),34),"")=0,"",IFERROR(INDEX(Master!$A$2:$AH$1177,(Master!$N105-2),34),""))</f>
        <v/>
      </c>
      <c r="F106" s="181"/>
    </row>
    <row r="107" spans="1:6" ht="15.75" x14ac:dyDescent="0.25">
      <c r="A107" s="143" t="str">
        <f>IFERROR(INDEX(Master!$A$2:$AH$1177,(Master!N106-2),31),"")</f>
        <v/>
      </c>
      <c r="B107" s="142" t="str">
        <f>IFERROR(INDEX(Master!$A$2:$AH$1177,(Master!$N106-2),32),"")</f>
        <v/>
      </c>
      <c r="C107" s="181" t="str">
        <f>IF(AND('Entry point'!$A$49&lt;&gt;"",B107&lt;&gt;""),'Entry point'!$A$49,"")</f>
        <v/>
      </c>
      <c r="D107" s="181"/>
      <c r="E107" s="181" t="str">
        <f>IF(IFERROR(INDEX(Master!$A$2:$AH$1177,(Master!$N106-2),34),"")=0,"",IFERROR(INDEX(Master!$A$2:$AH$1177,(Master!$N106-2),34),""))</f>
        <v/>
      </c>
      <c r="F107" s="181"/>
    </row>
    <row r="108" spans="1:6" ht="15.75" x14ac:dyDescent="0.25">
      <c r="A108" s="143" t="str">
        <f>IFERROR(INDEX(Master!$A$2:$AH$1177,(Master!N107-2),31),"")</f>
        <v/>
      </c>
      <c r="B108" s="142" t="str">
        <f>IFERROR(INDEX(Master!$A$2:$AH$1177,(Master!$N107-2),32),"")</f>
        <v/>
      </c>
      <c r="C108" s="181" t="str">
        <f>IF(AND('Entry point'!$A$49&lt;&gt;"",B108&lt;&gt;""),'Entry point'!$A$49,"")</f>
        <v/>
      </c>
      <c r="D108" s="181"/>
      <c r="E108" s="181" t="str">
        <f>IF(IFERROR(INDEX(Master!$A$2:$AH$1177,(Master!$N107-2),34),"")=0,"",IFERROR(INDEX(Master!$A$2:$AH$1177,(Master!$N107-2),34),""))</f>
        <v/>
      </c>
      <c r="F108" s="181"/>
    </row>
    <row r="109" spans="1:6" ht="15.75" x14ac:dyDescent="0.25">
      <c r="A109" s="143" t="str">
        <f>IFERROR(INDEX(Master!$A$2:$AH$1177,(Master!N108-2),31),"")</f>
        <v/>
      </c>
      <c r="B109" s="142" t="str">
        <f>IFERROR(INDEX(Master!$A$2:$AH$1177,(Master!$N108-2),32),"")</f>
        <v/>
      </c>
      <c r="C109" s="181" t="str">
        <f>IF(AND('Entry point'!$A$49&lt;&gt;"",B109&lt;&gt;""),'Entry point'!$A$49,"")</f>
        <v/>
      </c>
      <c r="D109" s="181"/>
      <c r="E109" s="181" t="str">
        <f>IF(IFERROR(INDEX(Master!$A$2:$AH$1177,(Master!$N108-2),34),"")=0,"",IFERROR(INDEX(Master!$A$2:$AH$1177,(Master!$N108-2),34),""))</f>
        <v/>
      </c>
      <c r="F109" s="181"/>
    </row>
    <row r="110" spans="1:6" ht="15.75" x14ac:dyDescent="0.25">
      <c r="A110" s="143" t="str">
        <f>IFERROR(INDEX(Master!$A$2:$AH$1177,(Master!N109-2),31),"")</f>
        <v/>
      </c>
      <c r="B110" s="142" t="str">
        <f>IFERROR(INDEX(Master!$A$2:$AH$1177,(Master!$N109-2),32),"")</f>
        <v/>
      </c>
      <c r="C110" s="181" t="str">
        <f>IF(AND('Entry point'!$A$49&lt;&gt;"",B110&lt;&gt;""),'Entry point'!$A$49,"")</f>
        <v/>
      </c>
      <c r="D110" s="181"/>
      <c r="E110" s="181" t="str">
        <f>IF(IFERROR(INDEX(Master!$A$2:$AH$1177,(Master!$N109-2),34),"")=0,"",IFERROR(INDEX(Master!$A$2:$AH$1177,(Master!$N109-2),34),""))</f>
        <v/>
      </c>
      <c r="F110" s="181"/>
    </row>
    <row r="111" spans="1:6" ht="15.75" x14ac:dyDescent="0.25">
      <c r="A111" s="143" t="str">
        <f>IFERROR(INDEX(Master!$A$2:$AH$1177,(Master!N110-2),31),"")</f>
        <v/>
      </c>
      <c r="B111" s="142" t="str">
        <f>IFERROR(INDEX(Master!$A$2:$AH$1177,(Master!$N110-2),32),"")</f>
        <v/>
      </c>
      <c r="C111" s="181" t="str">
        <f>IF(AND('Entry point'!$A$49&lt;&gt;"",B111&lt;&gt;""),'Entry point'!$A$49,"")</f>
        <v/>
      </c>
      <c r="D111" s="181"/>
      <c r="E111" s="181" t="str">
        <f>IF(IFERROR(INDEX(Master!$A$2:$AH$1177,(Master!$N110-2),34),"")=0,"",IFERROR(INDEX(Master!$A$2:$AH$1177,(Master!$N110-2),34),""))</f>
        <v/>
      </c>
      <c r="F111" s="181"/>
    </row>
    <row r="112" spans="1:6" ht="15.75" x14ac:dyDescent="0.25">
      <c r="A112" s="143" t="str">
        <f>IFERROR(INDEX(Master!$A$2:$AH$1177,(Master!N111-2),31),"")</f>
        <v/>
      </c>
      <c r="B112" s="142" t="str">
        <f>IFERROR(INDEX(Master!$A$2:$AH$1177,(Master!$N111-2),32),"")</f>
        <v/>
      </c>
      <c r="C112" s="181" t="str">
        <f>IF(AND('Entry point'!$A$49&lt;&gt;"",B112&lt;&gt;""),'Entry point'!$A$49,"")</f>
        <v/>
      </c>
      <c r="D112" s="181"/>
      <c r="E112" s="181" t="str">
        <f>IF(IFERROR(INDEX(Master!$A$2:$AH$1177,(Master!$N111-2),34),"")=0,"",IFERROR(INDEX(Master!$A$2:$AH$1177,(Master!$N111-2),34),""))</f>
        <v/>
      </c>
      <c r="F112" s="181"/>
    </row>
    <row r="113" spans="1:6" ht="15.75" x14ac:dyDescent="0.25">
      <c r="A113" s="143" t="str">
        <f>IFERROR(INDEX(Master!$A$2:$AH$1177,(Master!N112-2),31),"")</f>
        <v/>
      </c>
      <c r="B113" s="142" t="str">
        <f>IFERROR(INDEX(Master!$A$2:$AH$1177,(Master!$N112-2),32),"")</f>
        <v/>
      </c>
      <c r="C113" s="181" t="str">
        <f>IF(AND('Entry point'!$A$49&lt;&gt;"",B113&lt;&gt;""),'Entry point'!$A$49,"")</f>
        <v/>
      </c>
      <c r="D113" s="181"/>
      <c r="E113" s="181" t="str">
        <f>IF(IFERROR(INDEX(Master!$A$2:$AH$1177,(Master!$N112-2),34),"")=0,"",IFERROR(INDEX(Master!$A$2:$AH$1177,(Master!$N112-2),34),""))</f>
        <v/>
      </c>
      <c r="F113" s="181"/>
    </row>
  </sheetData>
  <protectedRanges>
    <protectedRange sqref="A1:D1 A2:C2" name="Range2"/>
    <protectedRange sqref="A3:A113" name="Range2_1"/>
    <protectedRange sqref="B3:B113" name="Range2_2"/>
    <protectedRange sqref="D2" name="Range2_3"/>
  </protectedRanges>
  <dataValidations count="1">
    <dataValidation type="list" allowBlank="1" showInputMessage="1" showErrorMessage="1" sqref="F3:F113" xr:uid="{00000000-0002-0000-0A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8080"/>
  </sheetPr>
  <dimension ref="A1:F12"/>
  <sheetViews>
    <sheetView tabSelected="1" view="pageBreakPreview" zoomScale="60" zoomScaleNormal="61" workbookViewId="0">
      <selection activeCell="R16" sqref="R16"/>
    </sheetView>
  </sheetViews>
  <sheetFormatPr defaultRowHeight="15" x14ac:dyDescent="0.25"/>
  <cols>
    <col min="1" max="1" width="10.28515625" customWidth="1"/>
    <col min="2" max="2" width="102.5703125" customWidth="1"/>
    <col min="3" max="3" width="22.28515625" customWidth="1"/>
    <col min="4" max="4" width="43.85546875" customWidth="1"/>
    <col min="5" max="5" width="16.7109375" customWidth="1"/>
    <col min="6" max="6" width="19.42578125" customWidth="1"/>
  </cols>
  <sheetData>
    <row r="1" spans="1:6" ht="27.75" x14ac:dyDescent="0.25">
      <c r="A1" s="174"/>
      <c r="B1" s="174" t="s">
        <v>721</v>
      </c>
      <c r="C1" s="141"/>
      <c r="D1" s="141"/>
      <c r="E1" s="139"/>
      <c r="F1" s="139"/>
    </row>
    <row r="2" spans="1:6" s="153" customFormat="1" ht="62.25" customHeight="1" x14ac:dyDescent="0.3">
      <c r="A2" s="151" t="s">
        <v>718</v>
      </c>
      <c r="B2" s="140" t="s">
        <v>719</v>
      </c>
      <c r="C2" s="152" t="s">
        <v>615</v>
      </c>
      <c r="D2" s="152" t="s">
        <v>731</v>
      </c>
      <c r="E2" s="140" t="s">
        <v>573</v>
      </c>
      <c r="F2" s="140" t="s">
        <v>720</v>
      </c>
    </row>
    <row r="3" spans="1:6" ht="15.75" x14ac:dyDescent="0.25">
      <c r="A3" s="143">
        <f>IFERROR(INDEX(Master!$A$2:$AH$1177,(Master!D2-2),31),"")</f>
        <v>1</v>
      </c>
      <c r="B3" s="142" t="str">
        <f>IFERROR(INDEX(Master!$A$2:$AH$1177,(Master!$D2-2),32),"")</f>
        <v>Payroll calculations / Payment of wages</v>
      </c>
      <c r="C3" s="178" t="str">
        <f>IF(AND('Entry point'!$D$49&lt;&gt;"",B3&lt;&gt;""),'Entry point'!$D$49,"")</f>
        <v/>
      </c>
      <c r="D3" s="181"/>
      <c r="E3" s="181" t="str">
        <f>IF(IFERROR(INDEX(Master!$A$2:$AH$1177,(Master!$D2-2),34),"")=0,"",IFERROR(INDEX(Master!$A$2:$AH$1177,(Master!$D2-2),34),""))</f>
        <v/>
      </c>
      <c r="F3" s="181"/>
    </row>
    <row r="4" spans="1:6" ht="15.75" x14ac:dyDescent="0.25">
      <c r="A4" s="143">
        <f>IFERROR(INDEX(Master!$A$2:$AH$1177,(Master!D3-2),31),"")</f>
        <v>2</v>
      </c>
      <c r="B4" s="142" t="str">
        <f>IFERROR(INDEX(Master!$A$2:$AH$1177,(Master!$D3-2),32),"")</f>
        <v>Allocation of vessel's code (with consultation with crewing department)</v>
      </c>
      <c r="C4" s="178" t="str">
        <f>IF(AND('Entry point'!$D$49&lt;&gt;"",B4&lt;&gt;""),'Entry point'!$D$49,"")</f>
        <v/>
      </c>
      <c r="D4" s="181"/>
      <c r="E4" s="181" t="str">
        <f>IF(IFERROR(INDEX(Master!$A$2:$AH$1177,(Master!$D3-2),34),"")=0,"",IFERROR(INDEX(Master!$A$2:$AH$1177,(Master!$D3-2),34),""))</f>
        <v/>
      </c>
      <c r="F4" s="181"/>
    </row>
    <row r="5" spans="1:6" ht="15.75" x14ac:dyDescent="0.25">
      <c r="A5" s="143">
        <f>IFERROR(INDEX(Master!$A$2:$AH$1177,(Master!D4-2),31),"")</f>
        <v>2</v>
      </c>
      <c r="B5" s="142" t="str">
        <f>IFERROR(INDEX(Master!$A$2:$AH$1177,(Master!$D4-2),32),"")</f>
        <v>Allocation of Vessel's Intercompany A/C Code</v>
      </c>
      <c r="C5" s="178" t="str">
        <f>IF(AND('Entry point'!$D$49&lt;&gt;"",B5&lt;&gt;""),'Entry point'!$D$49,"")</f>
        <v/>
      </c>
      <c r="D5" s="181"/>
      <c r="E5" s="181" t="str">
        <f>IF(IFERROR(INDEX(Master!$A$2:$AH$1177,(Master!$D4-2),34),"")=0,"",IFERROR(INDEX(Master!$A$2:$AH$1177,(Master!$D4-2),34),""))</f>
        <v/>
      </c>
      <c r="F5" s="181"/>
    </row>
    <row r="6" spans="1:6" ht="15.75" x14ac:dyDescent="0.25">
      <c r="A6" s="143">
        <f>IFERROR(INDEX(Master!$A$2:$AH$1177,(Master!D5-2),31),"")</f>
        <v>2</v>
      </c>
      <c r="B6" s="142" t="str">
        <f>IFERROR(INDEX(Master!$A$2:$AH$1177,(Master!$D5-2),32),"")</f>
        <v>Obtain owner's requirement for Periodicity of the Financial and Op cost statement</v>
      </c>
      <c r="C6" s="178" t="str">
        <f>IF(AND('Entry point'!$D$49&lt;&gt;"",B6&lt;&gt;""),'Entry point'!$D$49,"")</f>
        <v/>
      </c>
      <c r="D6" s="181"/>
      <c r="E6" s="181" t="str">
        <f>IF(IFERROR(INDEX(Master!$A$2:$AH$1177,(Master!$D5-2),34),"")=0,"",IFERROR(INDEX(Master!$A$2:$AH$1177,(Master!$D5-2),34),""))</f>
        <v/>
      </c>
      <c r="F6" s="181"/>
    </row>
    <row r="7" spans="1:6" ht="90" x14ac:dyDescent="0.25">
      <c r="A7" s="143">
        <f>IFERROR(INDEX(Master!$A$2:$AH$1177,(Master!D6-2),31),"")</f>
        <v>2</v>
      </c>
      <c r="B7" s="142" t="str">
        <f>IFERROR(INDEX(Master!$A$2:$AH$1177,(Master!$D6-2),32),"")</f>
        <v>OPA90 Q.I  / OSRO / Salvor SMFF Contract</v>
      </c>
      <c r="C7" s="178" t="str">
        <f>IF(AND('Entry point'!$D$49&lt;&gt;"",B7&lt;&gt;""),'Entry point'!$D$49,"")</f>
        <v/>
      </c>
      <c r="D7" s="181"/>
      <c r="E7" s="181" t="str">
        <f>IF(IFERROR(INDEX(Master!$A$2:$AH$1177,(Master!$D6-2),34),"")=0,"",IFERROR(INDEX(Master!$A$2:$AH$1177,(Master!$D6-2),34),""))</f>
        <v>The V.Group agreements are with Witt O’Briens  / NRC and Resolve Marine Group.</v>
      </c>
      <c r="F7" s="181"/>
    </row>
    <row r="8" spans="1:6" ht="15.75" x14ac:dyDescent="0.25">
      <c r="A8" s="143">
        <f>IFERROR(INDEX(Master!$A$2:$AH$1177,(Master!D7-2),31),"")</f>
        <v>2</v>
      </c>
      <c r="B8" s="142" t="str">
        <f>IFERROR(INDEX(Master!$A$2:$AH$1177,(Master!$D7-2),32),"")</f>
        <v>Prepare and submit the First Cash Call to the Owners advising the bank a/c details</v>
      </c>
      <c r="C8" s="178" t="str">
        <f>IF(AND('Entry point'!$D$49&lt;&gt;"",B8&lt;&gt;""),'Entry point'!$D$49,"")</f>
        <v/>
      </c>
      <c r="D8" s="181"/>
      <c r="E8" s="181" t="str">
        <f>IF(IFERROR(INDEX(Master!$A$2:$AH$1177,(Master!$D7-2),34),"")=0,"",IFERROR(INDEX(Master!$A$2:$AH$1177,(Master!$D7-2),34),""))</f>
        <v/>
      </c>
      <c r="F8" s="181"/>
    </row>
    <row r="9" spans="1:6" ht="15.75" x14ac:dyDescent="0.25">
      <c r="A9" s="143">
        <f>IFERROR(INDEX(Master!$A$2:$AH$1177,(Master!D8-2),31),"")</f>
        <v>2</v>
      </c>
      <c r="B9" s="142" t="str">
        <f>IFERROR(INDEX(Master!$A$2:$AH$1177,(Master!$D8-2),32),"")</f>
        <v>Setting up Ship's Code/Owners/Co. structure/Accounting year etc in ShipNet</v>
      </c>
      <c r="C9" s="178" t="str">
        <f>IF(AND('Entry point'!$D$49&lt;&gt;"",B9&lt;&gt;""),'Entry point'!$D$49,"")</f>
        <v/>
      </c>
      <c r="D9" s="181"/>
      <c r="E9" s="181" t="str">
        <f>IF(IFERROR(INDEX(Master!$A$2:$AH$1177,(Master!$D8-2),34),"")=0,"",IFERROR(INDEX(Master!$A$2:$AH$1177,(Master!$D8-2),34),""))</f>
        <v/>
      </c>
      <c r="F9" s="181"/>
    </row>
    <row r="10" spans="1:6" ht="15.75" x14ac:dyDescent="0.25">
      <c r="A10" s="143" t="str">
        <f>IFERROR(INDEX(Master!$A$2:$AH$1177,(Master!D9-2),31),"")</f>
        <v/>
      </c>
      <c r="B10" s="142" t="str">
        <f>IFERROR(INDEX(Master!$A$2:$AH$1177,(Master!$D9-2),32),"")</f>
        <v/>
      </c>
      <c r="C10" s="178" t="str">
        <f>IF(AND('Entry point'!$D$49&lt;&gt;"",B10&lt;&gt;""),'Entry point'!$D$49,"")</f>
        <v/>
      </c>
      <c r="D10" s="181"/>
      <c r="E10" s="181" t="str">
        <f>IF(IFERROR(INDEX(Master!$A$2:$AH$1177,(Master!$D9-2),34),"")=0,"",IFERROR(INDEX(Master!$A$2:$AH$1177,(Master!$D9-2),34),""))</f>
        <v/>
      </c>
      <c r="F10" s="181"/>
    </row>
    <row r="11" spans="1:6" ht="15.75" x14ac:dyDescent="0.25">
      <c r="A11" s="143" t="str">
        <f>IFERROR(INDEX(Master!$A$2:$AH$1177,(Master!D10-2),31),"")</f>
        <v/>
      </c>
      <c r="B11" s="142" t="str">
        <f>IFERROR(INDEX(Master!$A$2:$AH$1177,(Master!$D10-2),32),"")</f>
        <v/>
      </c>
      <c r="C11" s="178" t="str">
        <f>IF(AND('Entry point'!$D$49&lt;&gt;"",B11&lt;&gt;""),'Entry point'!$D$49,"")</f>
        <v/>
      </c>
      <c r="D11" s="181"/>
      <c r="E11" s="181" t="str">
        <f>IF(IFERROR(INDEX(Master!$A$2:$AH$1177,(Master!$D10-2),34),"")=0,"",IFERROR(INDEX(Master!$A$2:$AH$1177,(Master!$D10-2),34),""))</f>
        <v/>
      </c>
      <c r="F11" s="181"/>
    </row>
    <row r="12" spans="1:6" ht="15.75" x14ac:dyDescent="0.25">
      <c r="A12" s="143" t="str">
        <f>IFERROR(INDEX(Master!$A$2:$AH$1177,(Master!D11-2),31),"")</f>
        <v/>
      </c>
      <c r="B12" s="142" t="str">
        <f>IFERROR(INDEX(Master!$A$2:$AH$1177,(Master!$D11-2),32),"")</f>
        <v/>
      </c>
      <c r="C12" s="178" t="str">
        <f>IF(AND('Entry point'!$D$49&lt;&gt;"",B12&lt;&gt;""),'Entry point'!$D$49,"")</f>
        <v/>
      </c>
      <c r="D12" s="181"/>
      <c r="E12" s="181" t="str">
        <f>IF(IFERROR(INDEX(Master!$A$2:$AH$1177,(Master!$D11-2),34),"")=0,"",IFERROR(INDEX(Master!$A$2:$AH$1177,(Master!$D11-2),34),""))</f>
        <v/>
      </c>
      <c r="F12" s="181"/>
    </row>
  </sheetData>
  <protectedRanges>
    <protectedRange sqref="A1:D2" name="Range2"/>
    <protectedRange sqref="A3:A12" name="Range2_1"/>
    <protectedRange sqref="B3:B12" name="Range2_2"/>
    <protectedRange sqref="C3:C12" name="Range2_3"/>
  </protectedRanges>
  <dataValidations count="1">
    <dataValidation type="list" allowBlank="1" showInputMessage="1" showErrorMessage="1" sqref="F3:F12" xr:uid="{00000000-0002-0000-0B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8080"/>
  </sheetPr>
  <dimension ref="A1:H39"/>
  <sheetViews>
    <sheetView tabSelected="1" view="pageBreakPreview" topLeftCell="A2" zoomScale="60" zoomScaleNormal="49" workbookViewId="0">
      <selection activeCell="R16" sqref="R16"/>
    </sheetView>
  </sheetViews>
  <sheetFormatPr defaultRowHeight="15" x14ac:dyDescent="0.25"/>
  <cols>
    <col min="1" max="1" width="10.28515625" customWidth="1"/>
    <col min="2" max="2" width="32.140625" customWidth="1"/>
    <col min="3" max="3" width="79.85546875" customWidth="1"/>
    <col min="4" max="4" width="22.28515625" style="179" customWidth="1"/>
    <col min="5" max="5" width="43.85546875" customWidth="1"/>
    <col min="6" max="7" width="69.140625" customWidth="1"/>
    <col min="8" max="8" width="19.42578125" customWidth="1"/>
  </cols>
  <sheetData>
    <row r="1" spans="1:8" ht="27.75" x14ac:dyDescent="0.25">
      <c r="A1" s="174"/>
      <c r="B1" s="174" t="s">
        <v>814</v>
      </c>
      <c r="C1" s="174"/>
      <c r="D1" s="141"/>
      <c r="E1" s="141"/>
      <c r="F1" s="139"/>
      <c r="G1" s="139"/>
      <c r="H1" s="139"/>
    </row>
    <row r="2" spans="1:8" s="153" customFormat="1" ht="54" x14ac:dyDescent="0.3">
      <c r="A2" s="151" t="s">
        <v>718</v>
      </c>
      <c r="B2" s="151" t="s">
        <v>798</v>
      </c>
      <c r="C2" s="140" t="s">
        <v>719</v>
      </c>
      <c r="D2" s="152" t="s">
        <v>615</v>
      </c>
      <c r="E2" s="152" t="s">
        <v>731</v>
      </c>
      <c r="F2" s="140" t="s">
        <v>573</v>
      </c>
      <c r="G2" s="140" t="s">
        <v>816</v>
      </c>
      <c r="H2" s="140" t="s">
        <v>720</v>
      </c>
    </row>
    <row r="3" spans="1:8" ht="31.5" x14ac:dyDescent="0.25">
      <c r="A3" s="143">
        <f>IFERROR(INDEX(Master!$A$2:$AHI$1177,(Master!X2-2),31),"")</f>
        <v>1</v>
      </c>
      <c r="B3" s="143" t="str">
        <f>IF(IFERROR(INDEX(Master!$A$2:$AI$1177,(Master!$X2-2),35),"")=0,"",IFERROR(INDEX(Master!$A$2:$AI$1177,(Master!$X2-2),35),""))</f>
        <v xml:space="preserve">Get information from Category Manager (See MARCAS Tab) </v>
      </c>
      <c r="C3" s="142" t="str">
        <f>IFERROR(INDEX(Master!$A$2:$AI$1177,(Master!$X2-2),32),"")</f>
        <v>Logistics- Goods (Freight Forwarders and Suppliers)</v>
      </c>
      <c r="D3" s="181" t="str">
        <f>IF(AND('Entry point'!$D$56&lt;&gt;"",C3&lt;&gt;""),'Entry point'!$D$56,"")</f>
        <v/>
      </c>
      <c r="E3" s="181"/>
      <c r="F3" s="229" t="str">
        <f>IF(IFERROR(INDEX(Master!$A$2:$AI$1177,(Master!$X2-2),34),"")=0,"",IFERROR(INDEX(Master!$A$2:$AI$1177,(Master!$X2-2),34),""))</f>
        <v>Get info from category manager, as outcome of their conversation with Owner/Fleet Manager</v>
      </c>
      <c r="G3" s="229"/>
      <c r="H3" s="181"/>
    </row>
    <row r="4" spans="1:8" ht="15.75" x14ac:dyDescent="0.25">
      <c r="A4" s="143">
        <f>IFERROR(INDEX(Master!$A$2:$AHI$1177,(Master!X3-2),31),"")</f>
        <v>2</v>
      </c>
      <c r="B4" s="143" t="str">
        <f>IF(IFERROR(INDEX(Master!$A$2:$AI$1177,(Master!$X3-2),35),"")=0,"",IFERROR(INDEX(Master!$A$2:$AI$1177,(Master!$X3-2),35),""))</f>
        <v>Ensure supply to the ship</v>
      </c>
      <c r="C4" s="142" t="str">
        <f>IFERROR(INDEX(Master!$A$2:$AI$1177,(Master!$X3-2),32),"")</f>
        <v>Bell / Movement Book</v>
      </c>
      <c r="D4" s="181" t="str">
        <f>IF(AND('Entry point'!$D$56&lt;&gt;"",C4&lt;&gt;""),'Entry point'!$D$56,"")</f>
        <v/>
      </c>
      <c r="E4" s="181"/>
      <c r="F4" s="229" t="str">
        <f>IF(IFERROR(INDEX(Master!$A$2:$AI$1177,(Master!$X3-2),34),"")=0,"",IFERROR(INDEX(Master!$A$2:$AI$1177,(Master!$X3-2),34),""))</f>
        <v/>
      </c>
      <c r="G4" s="229"/>
      <c r="H4" s="181"/>
    </row>
    <row r="5" spans="1:8" ht="15.75" x14ac:dyDescent="0.25">
      <c r="A5" s="143">
        <f>IFERROR(INDEX(Master!$A$2:$AHI$1177,(Master!X4-2),31),"")</f>
        <v>2</v>
      </c>
      <c r="B5" s="143" t="str">
        <f>IF(IFERROR(INDEX(Master!$A$2:$AI$1177,(Master!$X4-2),35),"")=0,"",IFERROR(INDEX(Master!$A$2:$AI$1177,(Master!$X4-2),35),""))</f>
        <v xml:space="preserve">Ensure supply to the ship </v>
      </c>
      <c r="C5" s="142" t="str">
        <f>IFERROR(INDEX(Master!$A$2:$AI$1177,(Master!$X4-2),32),"")</f>
        <v>Cargo Record Book</v>
      </c>
      <c r="D5" s="181" t="str">
        <f>IF(AND('Entry point'!$D$56&lt;&gt;"",C5&lt;&gt;""),'Entry point'!$D$56,"")</f>
        <v/>
      </c>
      <c r="E5" s="181"/>
      <c r="F5" s="229" t="str">
        <f>IF(IFERROR(INDEX(Master!$A$2:$AI$1177,(Master!$X4-2),34),"")=0,"",IFERROR(INDEX(Master!$A$2:$AI$1177,(Master!$X4-2),34),""))</f>
        <v xml:space="preserve">Order from OneOcean (ex Chartco) </v>
      </c>
      <c r="G5" s="229"/>
      <c r="H5" s="181"/>
    </row>
    <row r="6" spans="1:8" ht="49.9" customHeight="1" x14ac:dyDescent="0.25">
      <c r="A6" s="143">
        <f>IFERROR(INDEX(Master!$A$2:$AHI$1177,(Master!X5-2),31),"")</f>
        <v>2</v>
      </c>
      <c r="B6" s="143" t="str">
        <f>IF(IFERROR(INDEX(Master!$A$2:$AI$1177,(Master!$X5-2),35),"")=0,"",IFERROR(INDEX(Master!$A$2:$AI$1177,(Master!$X5-2),35),""))</f>
        <v xml:space="preserve">Get information from Category Manager (See MARCAS Tab) </v>
      </c>
      <c r="C6" s="142" t="str">
        <f>IFERROR(INDEX(Master!$A$2:$AI$1177,(Master!$X5-2),32),"")</f>
        <v>Chemicals</v>
      </c>
      <c r="D6" s="181" t="str">
        <f>IF(AND('Entry point'!$D$56&lt;&gt;"",C6&lt;&gt;""),'Entry point'!$D$56,"")</f>
        <v/>
      </c>
      <c r="E6" s="181"/>
      <c r="F6" s="229" t="str">
        <f>IF(IFERROR(INDEX(Master!$A$2:$AI$1177,(Master!$X5-2),34),"")=0,"",IFERROR(INDEX(Master!$A$2:$AI$1177,(Master!$X5-2),34),""))</f>
        <v/>
      </c>
      <c r="G6" s="229"/>
      <c r="H6" s="181"/>
    </row>
    <row r="7" spans="1:8" ht="15.75" x14ac:dyDescent="0.25">
      <c r="A7" s="143">
        <f>IFERROR(INDEX(Master!$A$2:$AHI$1177,(Master!X6-2),31),"")</f>
        <v>2</v>
      </c>
      <c r="B7" s="143" t="str">
        <f>IF(IFERROR(INDEX(Master!$A$2:$AI$1177,(Master!$X6-2),35),"")=0,"",IFERROR(INDEX(Master!$A$2:$AI$1177,(Master!$X6-2),35),""))</f>
        <v>Ensure supply to the ship</v>
      </c>
      <c r="C7" s="142" t="str">
        <f>IFERROR(INDEX(Master!$A$2:$AI$1177,(Master!$X6-2),32),"")</f>
        <v>Chronometer Log book</v>
      </c>
      <c r="D7" s="181" t="str">
        <f>IF(AND('Entry point'!$D$56&lt;&gt;"",C7&lt;&gt;""),'Entry point'!$D$56,"")</f>
        <v/>
      </c>
      <c r="E7" s="181"/>
      <c r="F7" s="229" t="str">
        <f>IF(IFERROR(INDEX(Master!$A$2:$AI$1177,(Master!$X6-2),34),"")=0,"",IFERROR(INDEX(Master!$A$2:$AI$1177,(Master!$X6-2),34),""))</f>
        <v xml:space="preserve">Order from OneOcean (ex Chartco) </v>
      </c>
      <c r="G7" s="229"/>
      <c r="H7" s="181"/>
    </row>
    <row r="8" spans="1:8" ht="15.75" x14ac:dyDescent="0.25">
      <c r="A8" s="143">
        <f>IFERROR(INDEX(Master!$A$2:$AHI$1177,(Master!X7-2),31),"")</f>
        <v>2</v>
      </c>
      <c r="B8" s="143" t="str">
        <f>IF(IFERROR(INDEX(Master!$A$2:$AI$1177,(Master!$X7-2),35),"")=0,"",IFERROR(INDEX(Master!$A$2:$AI$1177,(Master!$X7-2),35),""))</f>
        <v>Ensure supply to the ship</v>
      </c>
      <c r="C8" s="142" t="str">
        <f>IFERROR(INDEX(Master!$A$2:$AI$1177,(Master!$X7-2),32),"")</f>
        <v>Compass Observation Book</v>
      </c>
      <c r="D8" s="181" t="str">
        <f>IF(AND('Entry point'!$D$56&lt;&gt;"",C8&lt;&gt;""),'Entry point'!$D$56,"")</f>
        <v/>
      </c>
      <c r="E8" s="181"/>
      <c r="F8" s="229" t="str">
        <f>IF(IFERROR(INDEX(Master!$A$2:$AI$1177,(Master!$X7-2),34),"")=0,"",IFERROR(INDEX(Master!$A$2:$AI$1177,(Master!$X7-2),34),""))</f>
        <v xml:space="preserve">Order from OneOcean (ex Chartco) </v>
      </c>
      <c r="G8" s="229"/>
      <c r="H8" s="181"/>
    </row>
    <row r="9" spans="1:8" ht="31.5" x14ac:dyDescent="0.25">
      <c r="A9" s="143">
        <f>IFERROR(INDEX(Master!$A$2:$AHI$1177,(Master!X8-2),31),"")</f>
        <v>2</v>
      </c>
      <c r="B9" s="143" t="str">
        <f>IF(IFERROR(INDEX(Master!$A$2:$AI$1177,(Master!$X8-2),35),"")=0,"",IFERROR(INDEX(Master!$A$2:$AI$1177,(Master!$X8-2),35),""))</f>
        <v>Ensure supply to the ship</v>
      </c>
      <c r="C9" s="142" t="str">
        <f>IFERROR(INDEX(Master!$A$2:$AI$1177,(Master!$X8-2),32),"")</f>
        <v>Deck &amp; Engine Log Books</v>
      </c>
      <c r="D9" s="181" t="str">
        <f>IF(AND('Entry point'!$D$56&lt;&gt;"",C9&lt;&gt;""),'Entry point'!$D$56,"")</f>
        <v/>
      </c>
      <c r="E9" s="181"/>
      <c r="F9" s="229" t="str">
        <f>IF(IFERROR(INDEX(Master!$A$2:$AI$1177,(Master!$X8-2),34),"")=0,"",IFERROR(INDEX(Master!$A$2:$AI$1177,(Master!$X8-2),34),""))</f>
        <v>Order from Geodis Wilson (SAF 27 SLOW Speed, SAF 28 MEDIUM Speed, SAF 20 Deck log books)</v>
      </c>
      <c r="G9" s="229"/>
      <c r="H9" s="181"/>
    </row>
    <row r="10" spans="1:8" ht="15.75" x14ac:dyDescent="0.25">
      <c r="A10" s="143">
        <f>IFERROR(INDEX(Master!$A$2:$AHI$1177,(Master!X9-2),31),"")</f>
        <v>2</v>
      </c>
      <c r="B10" s="143" t="str">
        <f>IF(IFERROR(INDEX(Master!$A$2:$AI$1177,(Master!$X9-2),35),"")=0,"",IFERROR(INDEX(Master!$A$2:$AI$1177,(Master!$X9-2),35),""))</f>
        <v/>
      </c>
      <c r="C10" s="142" t="str">
        <f>IFERROR(INDEX(Master!$A$2:$AI$1177,(Master!$X9-2),32),"")</f>
        <v>Defribillator Ordered</v>
      </c>
      <c r="D10" s="181" t="str">
        <f>IF(AND('Entry point'!$D$56&lt;&gt;"",C10&lt;&gt;""),'Entry point'!$D$56,"")</f>
        <v/>
      </c>
      <c r="E10" s="181"/>
      <c r="F10" s="229" t="str">
        <f>IF(IFERROR(INDEX(Master!$A$2:$AI$1177,(Master!$X9-2),34),"")=0,"",IFERROR(INDEX(Master!$A$2:$AI$1177,(Master!$X9-2),34),""))</f>
        <v>check if already on board, supply to the ship otherwise</v>
      </c>
      <c r="G10" s="229"/>
      <c r="H10" s="181"/>
    </row>
    <row r="11" spans="1:8" ht="31.5" x14ac:dyDescent="0.25">
      <c r="A11" s="143">
        <f>IFERROR(INDEX(Master!$A$2:$AHI$1177,(Master!X10-2),31),"")</f>
        <v>2</v>
      </c>
      <c r="B11" s="143" t="str">
        <f>IF(IFERROR(INDEX(Master!$A$2:$AI$1177,(Master!$X10-2),35),"")=0,"",IFERROR(INDEX(Master!$A$2:$AI$1177,(Master!$X10-2),35),""))</f>
        <v>Ensure supply to the ship</v>
      </c>
      <c r="C11" s="142" t="str">
        <f>IFERROR(INDEX(Master!$A$2:$AI$1177,(Master!$X10-2),32),"")</f>
        <v>Drug &amp; Alcohol Kit</v>
      </c>
      <c r="D11" s="181" t="str">
        <f>IF(AND('Entry point'!$D$56&lt;&gt;"",C11&lt;&gt;""),'Entry point'!$D$56,"")</f>
        <v/>
      </c>
      <c r="E11" s="181"/>
      <c r="F11" s="229" t="str">
        <f>IF(IFERROR(INDEX(Master!$A$2:$AI$1177,(Master!$X10-2),34),"")=0,"",IFERROR(INDEX(Master!$A$2:$AI$1177,(Master!$X10-2),34),""))</f>
        <v>Alcometer to include certificate of calibration
Drug &amp; alcohol testing un-announces inspection &amp; yearly subscriptions</v>
      </c>
      <c r="G11" s="229"/>
      <c r="H11" s="181"/>
    </row>
    <row r="12" spans="1:8" ht="15.75" x14ac:dyDescent="0.25">
      <c r="A12" s="143">
        <f>IFERROR(INDEX(Master!$A$2:$AHI$1177,(Master!X11-2),31),"")</f>
        <v>2</v>
      </c>
      <c r="B12" s="143" t="str">
        <f>IF(IFERROR(INDEX(Master!$A$2:$AI$1177,(Master!$X11-2),35),"")=0,"",IFERROR(INDEX(Master!$A$2:$AI$1177,(Master!$X11-2),35),""))</f>
        <v>Ensure supply to the ship</v>
      </c>
      <c r="C12" s="142" t="str">
        <f>IFERROR(INDEX(Master!$A$2:$AI$1177,(Master!$X11-2),32),"")</f>
        <v>Enrolment with Medical Stores Supplier</v>
      </c>
      <c r="D12" s="181" t="str">
        <f>IF(AND('Entry point'!$D$56&lt;&gt;"",C12&lt;&gt;""),'Entry point'!$D$56,"")</f>
        <v/>
      </c>
      <c r="E12" s="181"/>
      <c r="F12" s="229" t="str">
        <f>IF(IFERROR(INDEX(Master!$A$2:$AI$1177,(Master!$X11-2),34),"")=0,"",IFERROR(INDEX(Master!$A$2:$AI$1177,(Master!$X11-2),34),""))</f>
        <v/>
      </c>
      <c r="G12" s="229"/>
      <c r="H12" s="181"/>
    </row>
    <row r="13" spans="1:8" ht="31.5" x14ac:dyDescent="0.25">
      <c r="A13" s="143">
        <f>IFERROR(INDEX(Master!$A$2:$AHI$1177,(Master!X12-2),31),"")</f>
        <v>2</v>
      </c>
      <c r="B13" s="143" t="str">
        <f>IF(IFERROR(INDEX(Master!$A$2:$AI$1177,(Master!$X12-2),35),"")=0,"",IFERROR(INDEX(Master!$A$2:$AI$1177,(Master!$X12-2),35),""))</f>
        <v>Ensure supply to the ship</v>
      </c>
      <c r="C13" s="142" t="str">
        <f>IFERROR(INDEX(Master!$A$2:$AI$1177,(Master!$X12-2),32),"")</f>
        <v>For new build vessels, start up hotel requirements such as linen, galley utensils etc</v>
      </c>
      <c r="D13" s="181" t="str">
        <f>IF(AND('Entry point'!$D$56&lt;&gt;"",C13&lt;&gt;""),'Entry point'!$D$56,"")</f>
        <v/>
      </c>
      <c r="E13" s="181"/>
      <c r="F13" s="229" t="str">
        <f>IF(IFERROR(INDEX(Master!$A$2:$AI$1177,(Master!$X12-2),34),"")=0,"",IFERROR(INDEX(Master!$A$2:$AI$1177,(Master!$X12-2),34),""))</f>
        <v>List of products bought using IMPA codes if possible</v>
      </c>
      <c r="G13" s="229"/>
      <c r="H13" s="181"/>
    </row>
    <row r="14" spans="1:8" ht="31.5" x14ac:dyDescent="0.25">
      <c r="A14" s="143">
        <f>IFERROR(INDEX(Master!$A$2:$AHI$1177,(Master!X13-2),31),"")</f>
        <v>2</v>
      </c>
      <c r="B14" s="143" t="str">
        <f>IF(IFERROR(INDEX(Master!$A$2:$AI$1177,(Master!$X13-2),35),"")=0,"",IFERROR(INDEX(Master!$A$2:$AI$1177,(Master!$X13-2),35),""))</f>
        <v xml:space="preserve">Get information from Category Manager (See MARCAS Tab) </v>
      </c>
      <c r="C14" s="142" t="str">
        <f>IFERROR(INDEX(Master!$A$2:$AI$1177,(Master!$X13-2),32),"")</f>
        <v>Fuel Oil Analysis Contract &amp; Test Kit</v>
      </c>
      <c r="D14" s="181" t="str">
        <f>IF(AND('Entry point'!$D$56&lt;&gt;"",C14&lt;&gt;""),'Entry point'!$D$56,"")</f>
        <v/>
      </c>
      <c r="E14" s="181"/>
      <c r="F14" s="229" t="str">
        <f>IF(IFERROR(INDEX(Master!$A$2:$AI$1177,(Master!$X13-2),34),"")=0,"",IFERROR(INDEX(Master!$A$2:$AI$1177,(Master!$X13-2),34),""))</f>
        <v>SEATEC unless owners contract</v>
      </c>
      <c r="G14" s="229"/>
      <c r="H14" s="181"/>
    </row>
    <row r="15" spans="1:8" ht="15.75" x14ac:dyDescent="0.25">
      <c r="A15" s="143">
        <f>IFERROR(INDEX(Master!$A$2:$AHI$1177,(Master!X14-2),31),"")</f>
        <v>2</v>
      </c>
      <c r="B15" s="143" t="str">
        <f>IF(IFERROR(INDEX(Master!$A$2:$AI$1177,(Master!$X14-2),35),"")=0,"",IFERROR(INDEX(Master!$A$2:$AI$1177,(Master!$X14-2),35),""))</f>
        <v>Ensure supply to the  ship</v>
      </c>
      <c r="C15" s="142" t="str">
        <f>IFERROR(INDEX(Master!$A$2:$AI$1177,(Master!$X14-2),32),"")</f>
        <v>Garbage Record Book</v>
      </c>
      <c r="D15" s="181" t="str">
        <f>IF(AND('Entry point'!$D$56&lt;&gt;"",C15&lt;&gt;""),'Entry point'!$D$56,"")</f>
        <v/>
      </c>
      <c r="E15" s="181"/>
      <c r="F15" s="229" t="str">
        <f>IF(IFERROR(INDEX(Master!$A$2:$AI$1177,(Master!$X14-2),34),"")=0,"",IFERROR(INDEX(Master!$A$2:$AI$1177,(Master!$X14-2),34),""))</f>
        <v>order from Geodis Wilson (SAF 14)</v>
      </c>
      <c r="G15" s="229"/>
      <c r="H15" s="181"/>
    </row>
    <row r="16" spans="1:8" ht="31.5" x14ac:dyDescent="0.25">
      <c r="A16" s="143">
        <f>IFERROR(INDEX(Master!$A$2:$AHI$1177,(Master!X15-2),31),"")</f>
        <v>2</v>
      </c>
      <c r="B16" s="143" t="str">
        <f>IF(IFERROR(INDEX(Master!$A$2:$AI$1177,(Master!$X15-2),35),"")=0,"",IFERROR(INDEX(Master!$A$2:$AI$1177,(Master!$X15-2),35),""))</f>
        <v xml:space="preserve">Get information from Category Manager (See MARCAS Tab) </v>
      </c>
      <c r="C16" s="142" t="str">
        <f>IFERROR(INDEX(Master!$A$2:$AI$1177,(Master!$X15-2),32),"")</f>
        <v>Gases</v>
      </c>
      <c r="D16" s="181" t="str">
        <f>IF(AND('Entry point'!$D$56&lt;&gt;"",C16&lt;&gt;""),'Entry point'!$D$56,"")</f>
        <v/>
      </c>
      <c r="E16" s="181"/>
      <c r="F16" s="229" t="str">
        <f>IF(IFERROR(INDEX(Master!$A$2:$AI$1177,(Master!$X15-2),34),"")=0,"",IFERROR(INDEX(Master!$A$2:$AI$1177,(Master!$X15-2),34),""))</f>
        <v/>
      </c>
      <c r="G16" s="229"/>
      <c r="H16" s="181"/>
    </row>
    <row r="17" spans="1:8" ht="15.75" x14ac:dyDescent="0.25">
      <c r="A17" s="143">
        <f>IFERROR(INDEX(Master!$A$2:$AHI$1177,(Master!X16-2),31),"")</f>
        <v>2</v>
      </c>
      <c r="B17" s="143" t="str">
        <f>IF(IFERROR(INDEX(Master!$A$2:$AI$1177,(Master!$X16-2),35),"")=0,"",IFERROR(INDEX(Master!$A$2:$AI$1177,(Master!$X16-2),35),""))</f>
        <v>Ensure supply to the ship</v>
      </c>
      <c r="C17" s="142" t="str">
        <f>IFERROR(INDEX(Master!$A$2:$AI$1177,(Master!$X16-2),32),"")</f>
        <v>GMDSS Log book</v>
      </c>
      <c r="D17" s="181" t="str">
        <f>IF(AND('Entry point'!$D$56&lt;&gt;"",C17&lt;&gt;""),'Entry point'!$D$56,"")</f>
        <v/>
      </c>
      <c r="E17" s="181"/>
      <c r="F17" s="229" t="str">
        <f>IF(IFERROR(INDEX(Master!$A$2:$AI$1177,(Master!$X16-2),34),"")=0,"",IFERROR(INDEX(Master!$A$2:$AI$1177,(Master!$X16-2),34),""))</f>
        <v xml:space="preserve">Order from OneOcean (ex Chartco) </v>
      </c>
      <c r="G17" s="229"/>
      <c r="H17" s="181"/>
    </row>
    <row r="18" spans="1:8" ht="31.5" x14ac:dyDescent="0.25">
      <c r="A18" s="143">
        <f>IFERROR(INDEX(Master!$A$2:$AHI$1177,(Master!X17-2),31),"")</f>
        <v>2</v>
      </c>
      <c r="B18" s="143" t="str">
        <f>IF(IFERROR(INDEX(Master!$A$2:$AI$1177,(Master!$X17-2),35),"")=0,"",IFERROR(INDEX(Master!$A$2:$AI$1177,(Master!$X17-2),35),""))</f>
        <v>Get information from Category Manager (See MARCAS Tab)</v>
      </c>
      <c r="C18" s="142" t="str">
        <f>IFERROR(INDEX(Master!$A$2:$AI$1177,(Master!$X17-2),32),"")</f>
        <v xml:space="preserve">Hired Equipment to be placed on board. </v>
      </c>
      <c r="D18" s="181" t="str">
        <f>IF(AND('Entry point'!$D$56&lt;&gt;"",C18&lt;&gt;""),'Entry point'!$D$56,"")</f>
        <v/>
      </c>
      <c r="E18" s="181"/>
      <c r="F18" s="229" t="str">
        <f>IF(IFERROR(INDEX(Master!$A$2:$AI$1177,(Master!$X17-2),34),"")=0,"",IFERROR(INDEX(Master!$A$2:$AI$1177,(Master!$X17-2),34),""))</f>
        <v/>
      </c>
      <c r="G18" s="229"/>
      <c r="H18" s="181"/>
    </row>
    <row r="19" spans="1:8" ht="31.5" x14ac:dyDescent="0.25">
      <c r="A19" s="143">
        <f>IFERROR(INDEX(Master!$A$2:$AHI$1177,(Master!X18-2),31),"")</f>
        <v>2</v>
      </c>
      <c r="B19" s="143" t="str">
        <f>IF(IFERROR(INDEX(Master!$A$2:$AI$1177,(Master!$X18-2),35),"")=0,"",IFERROR(INDEX(Master!$A$2:$AI$1177,(Master!$X18-2),35),""))</f>
        <v>Get information from Category Manager (See MARCAS Tab)</v>
      </c>
      <c r="C19" s="142" t="str">
        <f>IFERROR(INDEX(Master!$A$2:$AI$1177,(Master!$X18-2),32),"")</f>
        <v>LO Analysis test Kits</v>
      </c>
      <c r="D19" s="181" t="str">
        <f>IF(AND('Entry point'!$D$56&lt;&gt;"",C19&lt;&gt;""),'Entry point'!$D$56,"")</f>
        <v/>
      </c>
      <c r="E19" s="181"/>
      <c r="F19" s="229" t="str">
        <f>IF(IFERROR(INDEX(Master!$A$2:$AI$1177,(Master!$X18-2),34),"")=0,"",IFERROR(INDEX(Master!$A$2:$AI$1177,(Master!$X18-2),34),""))</f>
        <v>SEATEC unless owners contract</v>
      </c>
      <c r="G19" s="229"/>
      <c r="H19" s="181"/>
    </row>
    <row r="20" spans="1:8" ht="31.5" x14ac:dyDescent="0.25">
      <c r="A20" s="143">
        <f>IFERROR(INDEX(Master!$A$2:$AHI$1177,(Master!X19-2),31),"")</f>
        <v>2</v>
      </c>
      <c r="B20" s="143" t="str">
        <f>IF(IFERROR(INDEX(Master!$A$2:$AI$1177,(Master!$X19-2),35),"")=0,"",IFERROR(INDEX(Master!$A$2:$AI$1177,(Master!$X19-2),35),""))</f>
        <v>Get information from Category Manager (See MARCAS Tab)</v>
      </c>
      <c r="C20" s="142" t="str">
        <f>IFERROR(INDEX(Master!$A$2:$AI$1177,(Master!$X19-2),32),"")</f>
        <v>LSA / FFA Training Manuals</v>
      </c>
      <c r="D20" s="181" t="str">
        <f>IF(AND('Entry point'!$D$56&lt;&gt;"",C20&lt;&gt;""),'Entry point'!$D$56,"")</f>
        <v/>
      </c>
      <c r="E20" s="181"/>
      <c r="F20" s="229" t="str">
        <f>IF(IFERROR(INDEX(Master!$A$2:$AI$1177,(Master!$X19-2),34),"")=0,"",IFERROR(INDEX(Master!$A$2:$AI$1177,(Master!$X19-2),34),""))</f>
        <v>I.C Brindle</v>
      </c>
      <c r="G20" s="229"/>
      <c r="H20" s="181"/>
    </row>
    <row r="21" spans="1:8" ht="15.75" x14ac:dyDescent="0.25">
      <c r="A21" s="143">
        <f>IFERROR(INDEX(Master!$A$2:$AHI$1177,(Master!X20-2),31),"")</f>
        <v>2</v>
      </c>
      <c r="B21" s="143" t="str">
        <f>IF(IFERROR(INDEX(Master!$A$2:$AI$1177,(Master!$X20-2),35),"")=0,"",IFERROR(INDEX(Master!$A$2:$AI$1177,(Master!$X20-2),35),""))</f>
        <v>Ensure supply to the ship</v>
      </c>
      <c r="C21" s="142" t="str">
        <f>IFERROR(INDEX(Master!$A$2:$AI$1177,(Master!$X20-2),32),"")</f>
        <v>Lub Oil Contract and Chart for the vessel</v>
      </c>
      <c r="D21" s="181" t="str">
        <f>IF(AND('Entry point'!$D$56&lt;&gt;"",C21&lt;&gt;""),'Entry point'!$D$56,"")</f>
        <v/>
      </c>
      <c r="E21" s="181"/>
      <c r="F21" s="229" t="str">
        <f>IF(IFERROR(INDEX(Master!$A$2:$AI$1177,(Master!$X20-2),34),"")=0,"",IFERROR(INDEX(Master!$A$2:$AI$1177,(Master!$X20-2),34),""))</f>
        <v/>
      </c>
      <c r="G21" s="229"/>
      <c r="H21" s="181"/>
    </row>
    <row r="22" spans="1:8" ht="31.5" x14ac:dyDescent="0.25">
      <c r="A22" s="143">
        <f>IFERROR(INDEX(Master!$A$2:$AHI$1177,(Master!X21-2),31),"")</f>
        <v>2</v>
      </c>
      <c r="B22" s="143" t="str">
        <f>IF(IFERROR(INDEX(Master!$A$2:$AI$1177,(Master!$X21-2),35),"")=0,"",IFERROR(INDEX(Master!$A$2:$AI$1177,(Master!$X21-2),35),""))</f>
        <v>Get information from Category Manager (See MARCAS Tab)</v>
      </c>
      <c r="C22" s="142" t="str">
        <f>IFERROR(INDEX(Master!$A$2:$AI$1177,(Master!$X21-2),32),"")</f>
        <v>Master/Chief Eng  Night order book</v>
      </c>
      <c r="D22" s="181" t="str">
        <f>IF(AND('Entry point'!$D$56&lt;&gt;"",C22&lt;&gt;""),'Entry point'!$D$56,"")</f>
        <v/>
      </c>
      <c r="E22" s="181"/>
      <c r="F22" s="229" t="str">
        <f>IF(IFERROR(INDEX(Master!$A$2:$AI$1177,(Master!$X21-2),34),"")=0,"",IFERROR(INDEX(Master!$A$2:$AI$1177,(Master!$X21-2),34),""))</f>
        <v xml:space="preserve">Order from OneOcean (ex Chartco) </v>
      </c>
      <c r="G22" s="229"/>
      <c r="H22" s="181"/>
    </row>
    <row r="23" spans="1:8" ht="15.75" x14ac:dyDescent="0.25">
      <c r="A23" s="143">
        <f>IFERROR(INDEX(Master!$A$2:$AHI$1177,(Master!X22-2),31),"")</f>
        <v>2</v>
      </c>
      <c r="B23" s="143" t="str">
        <f>IF(IFERROR(INDEX(Master!$A$2:$AI$1177,(Master!$X22-2),35),"")=0,"",IFERROR(INDEX(Master!$A$2:$AI$1177,(Master!$X22-2),35),""))</f>
        <v>Ensure supply to the ship</v>
      </c>
      <c r="C23" s="142" t="str">
        <f>IFERROR(INDEX(Master!$A$2:$AI$1177,(Master!$X22-2),32),"")</f>
        <v>Medical Locker Stocked</v>
      </c>
      <c r="D23" s="181" t="str">
        <f>IF(AND('Entry point'!$D$56&lt;&gt;"",C23&lt;&gt;""),'Entry point'!$D$56,"")</f>
        <v/>
      </c>
      <c r="E23" s="181"/>
      <c r="F23" s="229" t="str">
        <f>IF(IFERROR(INDEX(Master!$A$2:$AI$1177,(Master!$X22-2),34),"")=0,"",IFERROR(INDEX(Master!$A$2:$AI$1177,(Master!$X22-2),34),""))</f>
        <v/>
      </c>
      <c r="G23" s="229"/>
      <c r="H23" s="181"/>
    </row>
    <row r="24" spans="1:8" ht="15.75" x14ac:dyDescent="0.25">
      <c r="A24" s="143">
        <f>IFERROR(INDEX(Master!$A$2:$AHI$1177,(Master!X23-2),31),"")</f>
        <v>2</v>
      </c>
      <c r="B24" s="143" t="str">
        <f>IF(IFERROR(INDEX(Master!$A$2:$AI$1177,(Master!$X23-2),35),"")=0,"",IFERROR(INDEX(Master!$A$2:$AI$1177,(Master!$X23-2),35),""))</f>
        <v>Ensure supply to the ship</v>
      </c>
      <c r="C24" s="142" t="str">
        <f>IFERROR(INDEX(Master!$A$2:$AI$1177,(Master!$X23-2),32),"")</f>
        <v>Medical Supply contract (as required)</v>
      </c>
      <c r="D24" s="181" t="str">
        <f>IF(AND('Entry point'!$D$56&lt;&gt;"",C24&lt;&gt;""),'Entry point'!$D$56,"")</f>
        <v/>
      </c>
      <c r="E24" s="181"/>
      <c r="F24" s="229" t="str">
        <f>IF(IFERROR(INDEX(Master!$A$2:$AI$1177,(Master!$X23-2),34),"")=0,"",IFERROR(INDEX(Master!$A$2:$AI$1177,(Master!$X23-2),34),""))</f>
        <v/>
      </c>
      <c r="G24" s="229"/>
      <c r="H24" s="181"/>
    </row>
    <row r="25" spans="1:8" ht="15.75" x14ac:dyDescent="0.25">
      <c r="A25" s="143">
        <f>IFERROR(INDEX(Master!$A$2:$AHI$1177,(Master!X24-2),31),"")</f>
        <v>2</v>
      </c>
      <c r="B25" s="143" t="str">
        <f>IF(IFERROR(INDEX(Master!$A$2:$AI$1177,(Master!$X24-2),35),"")=0,"",IFERROR(INDEX(Master!$A$2:$AI$1177,(Master!$X24-2),35),""))</f>
        <v>Ensure supply to the ship</v>
      </c>
      <c r="C25" s="142" t="str">
        <f>IFERROR(INDEX(Master!$A$2:$AI$1177,(Master!$X24-2),32),"")</f>
        <v>Official Log Book</v>
      </c>
      <c r="D25" s="181" t="str">
        <f>IF(AND('Entry point'!$D$56&lt;&gt;"",C25&lt;&gt;""),'Entry point'!$D$56,"")</f>
        <v/>
      </c>
      <c r="E25" s="181"/>
      <c r="F25" s="229" t="str">
        <f>IF(IFERROR(INDEX(Master!$A$2:$AI$1177,(Master!$X24-2),34),"")=0,"",IFERROR(INDEX(Master!$A$2:$AI$1177,(Master!$X24-2),34),""))</f>
        <v xml:space="preserve">Order from OneOcean (ex Chartco) </v>
      </c>
      <c r="G25" s="229"/>
      <c r="H25" s="181"/>
    </row>
    <row r="26" spans="1:8" ht="31.5" x14ac:dyDescent="0.25">
      <c r="A26" s="143">
        <f>IFERROR(INDEX(Master!$A$2:$AHI$1177,(Master!X25-2),31),"")</f>
        <v>2</v>
      </c>
      <c r="B26" s="143" t="str">
        <f>IF(IFERROR(INDEX(Master!$A$2:$AI$1177,(Master!$X25-2),35),"")=0,"",IFERROR(INDEX(Master!$A$2:$AI$1177,(Master!$X25-2),35),""))</f>
        <v>Get information from Category Manager (See MARCAS Tab)</v>
      </c>
      <c r="C26" s="142" t="str">
        <f>IFERROR(INDEX(Master!$A$2:$AI$1177,(Master!$X25-2),32),"")</f>
        <v>Oil Record Book (Flag State)</v>
      </c>
      <c r="D26" s="181" t="str">
        <f>IF(AND('Entry point'!$D$56&lt;&gt;"",C26&lt;&gt;""),'Entry point'!$D$56,"")</f>
        <v/>
      </c>
      <c r="E26" s="181"/>
      <c r="F26" s="229" t="str">
        <f>IF(IFERROR(INDEX(Master!$A$2:$AI$1177,(Master!$X25-2),34),"")=0,"",IFERROR(INDEX(Master!$A$2:$AI$1177,(Master!$X25-2),34),""))</f>
        <v xml:space="preserve">Order from OneOcean (ex Chartco) </v>
      </c>
      <c r="G26" s="229"/>
      <c r="H26" s="181"/>
    </row>
    <row r="27" spans="1:8" ht="15.75" x14ac:dyDescent="0.25">
      <c r="A27" s="143">
        <f>IFERROR(INDEX(Master!$A$2:$AHI$1177,(Master!X26-2),31),"")</f>
        <v>2</v>
      </c>
      <c r="B27" s="143" t="str">
        <f>IF(IFERROR(INDEX(Master!$A$2:$AI$1177,(Master!$X26-2),35),"")=0,"",IFERROR(INDEX(Master!$A$2:$AI$1177,(Master!$X26-2),35),""))</f>
        <v>Ensure supply to the ship</v>
      </c>
      <c r="C27" s="142" t="str">
        <f>IFERROR(INDEX(Master!$A$2:$AI$1177,(Master!$X26-2),32),"")</f>
        <v>Oil Spill Kit/SMPEP Requisition</v>
      </c>
      <c r="D27" s="181" t="str">
        <f>IF(AND('Entry point'!$D$56&lt;&gt;"",C27&lt;&gt;""),'Entry point'!$D$56,"")</f>
        <v/>
      </c>
      <c r="E27" s="181"/>
      <c r="F27" s="229" t="str">
        <f>IF(IFERROR(INDEX(Master!$A$2:$AI$1177,(Master!$X26-2),34),"")=0,"",IFERROR(INDEX(Master!$A$2:$AI$1177,(Master!$X26-2),34),""))</f>
        <v>V.Ships min requirements stated in SOPEP / SMPEP</v>
      </c>
      <c r="G27" s="229"/>
      <c r="H27" s="181"/>
    </row>
    <row r="28" spans="1:8" ht="15.75" x14ac:dyDescent="0.25">
      <c r="A28" s="143">
        <f>IFERROR(INDEX(Master!$A$2:$AHI$1177,(Master!X27-2),31),"")</f>
        <v>2</v>
      </c>
      <c r="B28" s="143" t="str">
        <f>IF(IFERROR(INDEX(Master!$A$2:$AI$1177,(Master!$X27-2),35),"")=0,"",IFERROR(INDEX(Master!$A$2:$AI$1177,(Master!$X27-2),35),""))</f>
        <v>Ensure supply to the ship</v>
      </c>
      <c r="C28" s="142" t="str">
        <f>IFERROR(INDEX(Master!$A$2:$AI$1177,(Master!$X27-2),32),"")</f>
        <v>Radar Log Book</v>
      </c>
      <c r="D28" s="181" t="str">
        <f>IF(AND('Entry point'!$D$56&lt;&gt;"",C28&lt;&gt;""),'Entry point'!$D$56,"")</f>
        <v/>
      </c>
      <c r="E28" s="181"/>
      <c r="F28" s="229" t="str">
        <f>IF(IFERROR(INDEX(Master!$A$2:$AI$1177,(Master!$X27-2),34),"")=0,"",IFERROR(INDEX(Master!$A$2:$AI$1177,(Master!$X27-2),34),""))</f>
        <v xml:space="preserve">Order from OneOcean (ex Chartco) </v>
      </c>
      <c r="G28" s="229"/>
      <c r="H28" s="181"/>
    </row>
    <row r="29" spans="1:8" ht="15.75" x14ac:dyDescent="0.25">
      <c r="A29" s="143">
        <f>IFERROR(INDEX(Master!$A$2:$AHI$1177,(Master!X28-2),31),"")</f>
        <v>2</v>
      </c>
      <c r="B29" s="143" t="str">
        <f>IF(IFERROR(INDEX(Master!$A$2:$AI$1177,(Master!$X28-2),35),"")=0,"",IFERROR(INDEX(Master!$A$2:$AI$1177,(Master!$X28-2),35),""))</f>
        <v>Ensure supply to the ship</v>
      </c>
      <c r="C29" s="142" t="str">
        <f>IFERROR(INDEX(Master!$A$2:$AI$1177,(Master!$X28-2),32),"")</f>
        <v>Security Seals</v>
      </c>
      <c r="D29" s="181" t="str">
        <f>IF(AND('Entry point'!$D$56&lt;&gt;"",C29&lt;&gt;""),'Entry point'!$D$56,"")</f>
        <v/>
      </c>
      <c r="E29" s="181"/>
      <c r="F29" s="229" t="str">
        <f>IF(IFERROR(INDEX(Master!$A$2:$AI$1177,(Master!$X28-2),34),"")=0,"",IFERROR(INDEX(Master!$A$2:$AI$1177,(Master!$X28-2),34),""))</f>
        <v>Suggested supplier Seton</v>
      </c>
      <c r="G29" s="229"/>
      <c r="H29" s="181"/>
    </row>
    <row r="30" spans="1:8" ht="15.75" x14ac:dyDescent="0.25">
      <c r="A30" s="143">
        <f>IFERROR(INDEX(Master!$A$2:$AHI$1177,(Master!X29-2),31),"")</f>
        <v>2</v>
      </c>
      <c r="B30" s="143" t="str">
        <f>IF(IFERROR(INDEX(Master!$A$2:$AI$1177,(Master!$X29-2),35),"")=0,"",IFERROR(INDEX(Master!$A$2:$AI$1177,(Master!$X29-2),35),""))</f>
        <v>Ensure supply to the ship</v>
      </c>
      <c r="C30" s="142" t="str">
        <f>IFERROR(INDEX(Master!$A$2:$AI$1177,(Master!$X29-2),32),"")</f>
        <v>Ship Stamp</v>
      </c>
      <c r="D30" s="181" t="str">
        <f>IF(AND('Entry point'!$D$56&lt;&gt;"",C30&lt;&gt;""),'Entry point'!$D$56,"")</f>
        <v/>
      </c>
      <c r="E30" s="181"/>
      <c r="F30" s="229" t="str">
        <f>IF(IFERROR(INDEX(Master!$A$2:$AI$1177,(Master!$X29-2),34),"")=0,"",IFERROR(INDEX(Master!$A$2:$AI$1177,(Master!$X29-2),34),""))</f>
        <v>usually arranged locally</v>
      </c>
      <c r="G30" s="229"/>
      <c r="H30" s="181"/>
    </row>
    <row r="31" spans="1:8" ht="15.75" x14ac:dyDescent="0.25">
      <c r="A31" s="143">
        <f>IFERROR(INDEX(Master!$A$2:$AHI$1177,(Master!X30-2),31),"")</f>
        <v>2</v>
      </c>
      <c r="B31" s="143" t="str">
        <f>IF(IFERROR(INDEX(Master!$A$2:$AI$1177,(Master!$X30-2),35),"")=0,"",IFERROR(INDEX(Master!$A$2:$AI$1177,(Master!$X30-2),35),""))</f>
        <v>Ensure supply to the ship</v>
      </c>
      <c r="C31" s="142" t="str">
        <f>IFERROR(INDEX(Master!$A$2:$AI$1177,(Master!$X30-2),32),"")</f>
        <v>SMI Kit</v>
      </c>
      <c r="D31" s="181" t="str">
        <f>IF(AND('Entry point'!$D$56&lt;&gt;"",C31&lt;&gt;""),'Entry point'!$D$56,"")</f>
        <v/>
      </c>
      <c r="E31" s="181"/>
      <c r="F31" s="229" t="str">
        <f>IF(IFERROR(INDEX(Master!$A$2:$AI$1177,(Master!$X30-2),34),"")=0,"",IFERROR(INDEX(Master!$A$2:$AI$1177,(Master!$X30-2),34),""))</f>
        <v>Serious Marine Incident Kit required for US trading vessels</v>
      </c>
      <c r="G31" s="229"/>
      <c r="H31" s="181"/>
    </row>
    <row r="32" spans="1:8" ht="15.75" x14ac:dyDescent="0.25">
      <c r="A32" s="143">
        <f>IFERROR(INDEX(Master!$A$2:$AHI$1177,(Master!X31-2),31),"")</f>
        <v>2</v>
      </c>
      <c r="B32" s="143" t="str">
        <f>IF(IFERROR(INDEX(Master!$A$2:$AI$1177,(Master!$X31-2),35),"")=0,"",IFERROR(INDEX(Master!$A$2:$AI$1177,(Master!$X31-2),35),""))</f>
        <v>Ensure supply to the ship</v>
      </c>
      <c r="C32" s="142" t="str">
        <f>IFERROR(INDEX(Master!$A$2:$AI$1177,(Master!$X31-2),32),"")</f>
        <v>Software for US ENOA filing (Vessel trading to US)</v>
      </c>
      <c r="D32" s="181" t="str">
        <f>IF(AND('Entry point'!$D$56&lt;&gt;"",C32&lt;&gt;""),'Entry point'!$D$56,"")</f>
        <v/>
      </c>
      <c r="E32" s="181"/>
      <c r="F32" s="229" t="str">
        <f>IF(IFERROR(INDEX(Master!$A$2:$AI$1177,(Master!$X31-2),34),"")=0,"",IFERROR(INDEX(Master!$A$2:$AI$1177,(Master!$X31-2),34),""))</f>
        <v/>
      </c>
      <c r="G32" s="229"/>
      <c r="H32" s="181"/>
    </row>
    <row r="33" spans="1:8" ht="15.75" x14ac:dyDescent="0.25">
      <c r="A33" s="143">
        <f>IFERROR(INDEX(Master!$A$2:$AHI$1177,(Master!X32-2),31),"")</f>
        <v>2</v>
      </c>
      <c r="B33" s="143" t="str">
        <f>IF(IFERROR(INDEX(Master!$A$2:$AI$1177,(Master!$X32-2),35),"")=0,"",IFERROR(INDEX(Master!$A$2:$AI$1177,(Master!$X32-2),35),""))</f>
        <v>Ensure supply to the ship</v>
      </c>
      <c r="C33" s="142" t="str">
        <f>IFERROR(INDEX(Master!$A$2:$AI$1177,(Master!$X32-2),32),"")</f>
        <v>Sounding Book</v>
      </c>
      <c r="D33" s="181" t="str">
        <f>IF(AND('Entry point'!$D$56&lt;&gt;"",C33&lt;&gt;""),'Entry point'!$D$56,"")</f>
        <v/>
      </c>
      <c r="E33" s="181"/>
      <c r="F33" s="229" t="str">
        <f>IF(IFERROR(INDEX(Master!$A$2:$AI$1177,(Master!$X32-2),34),"")=0,"",IFERROR(INDEX(Master!$A$2:$AI$1177,(Master!$X32-2),34),""))</f>
        <v/>
      </c>
      <c r="G33" s="229"/>
      <c r="H33" s="181"/>
    </row>
    <row r="34" spans="1:8" ht="15.75" x14ac:dyDescent="0.25">
      <c r="A34" s="143">
        <f>IFERROR(INDEX(Master!$A$2:$AHI$1177,(Master!X33-2),31),"")</f>
        <v>2</v>
      </c>
      <c r="B34" s="143" t="str">
        <f>IF(IFERROR(INDEX(Master!$A$2:$AI$1177,(Master!$X33-2),35),"")=0,"",IFERROR(INDEX(Master!$A$2:$AI$1177,(Master!$X33-2),35),""))</f>
        <v>Check with the ship</v>
      </c>
      <c r="C34" s="142" t="str">
        <f>IFERROR(INDEX(Master!$A$2:$AI$1177,(Master!$X33-2),32),"")</f>
        <v>Stationary</v>
      </c>
      <c r="D34" s="181" t="str">
        <f>IF(AND('Entry point'!$D$56&lt;&gt;"",C34&lt;&gt;""),'Entry point'!$D$56,"")</f>
        <v/>
      </c>
      <c r="E34" s="181"/>
      <c r="F34" s="229" t="str">
        <f>IF(IFERROR(INDEX(Master!$A$2:$AI$1177,(Master!$X33-2),34),"")=0,"",IFERROR(INDEX(Master!$A$2:$AI$1177,(Master!$X33-2),34),""))</f>
        <v/>
      </c>
      <c r="G34" s="229"/>
      <c r="H34" s="181"/>
    </row>
    <row r="35" spans="1:8" ht="15.75" x14ac:dyDescent="0.25">
      <c r="A35" s="143">
        <f>IFERROR(INDEX(Master!$A$2:$AHI$1177,(Master!X34-2),31),"")</f>
        <v>2</v>
      </c>
      <c r="B35" s="143" t="str">
        <f>IF(IFERROR(INDEX(Master!$A$2:$AI$1177,(Master!$X34-2),35),"")=0,"",IFERROR(INDEX(Master!$A$2:$AI$1177,(Master!$X34-2),35),""))</f>
        <v/>
      </c>
      <c r="C35" s="142" t="str">
        <f>IFERROR(INDEX(Master!$A$2:$AI$1177,(Master!$X34-2),32),"")</f>
        <v>Torches</v>
      </c>
      <c r="D35" s="181" t="str">
        <f>IF(AND('Entry point'!$D$56&lt;&gt;"",C35&lt;&gt;""),'Entry point'!$D$56,"")</f>
        <v/>
      </c>
      <c r="E35" s="181"/>
      <c r="F35" s="229" t="str">
        <f>IF(IFERROR(INDEX(Master!$A$2:$AI$1177,(Master!$X34-2),34),"")=0,"",IFERROR(INDEX(Master!$A$2:$AI$1177,(Master!$X34-2),34),""))</f>
        <v>To be intrinsically safe for tankers</v>
      </c>
      <c r="G35" s="229"/>
      <c r="H35" s="181"/>
    </row>
    <row r="36" spans="1:8" ht="15.75" x14ac:dyDescent="0.25">
      <c r="A36" s="143" t="str">
        <f>IFERROR(INDEX(Master!$A$2:$AHI$1177,(Master!X35-2),31),"")</f>
        <v/>
      </c>
      <c r="B36" s="143" t="str">
        <f>IF(IFERROR(INDEX(Master!$A$2:$AI$1177,(Master!$X35-2),35),"")=0,"",IFERROR(INDEX(Master!$A$2:$AI$1177,(Master!$X35-2),35),""))</f>
        <v/>
      </c>
      <c r="C36" s="142" t="str">
        <f>IFERROR(INDEX(Master!$A$2:$AI$1177,(Master!$X35-2),32),"")</f>
        <v/>
      </c>
      <c r="D36" s="181" t="str">
        <f>IF(AND('Entry point'!$D$56&lt;&gt;"",C36&lt;&gt;""),'Entry point'!$D$56,"")</f>
        <v/>
      </c>
      <c r="E36" s="181"/>
      <c r="F36" s="229" t="str">
        <f>IF(IFERROR(INDEX(Master!$A$2:$AI$1177,(Master!$X35-2),34),"")=0,"",IFERROR(INDEX(Master!$A$2:$AI$1177,(Master!$X35-2),34),""))</f>
        <v/>
      </c>
      <c r="G36" s="229"/>
      <c r="H36" s="181"/>
    </row>
    <row r="37" spans="1:8" ht="15.75" x14ac:dyDescent="0.25">
      <c r="A37" s="143" t="str">
        <f>IFERROR(INDEX(Master!$A$2:$AHI$1177,(Master!X36-2),31),"")</f>
        <v/>
      </c>
      <c r="B37" s="143" t="str">
        <f>IF(IFERROR(INDEX(Master!$A$2:$AI$1177,(Master!$X36-2),35),"")=0,"",IFERROR(INDEX(Master!$A$2:$AI$1177,(Master!$X36-2),35),""))</f>
        <v/>
      </c>
      <c r="C37" s="142" t="str">
        <f>IFERROR(INDEX(Master!$A$2:$AI$1177,(Master!$X36-2),32),"")</f>
        <v/>
      </c>
      <c r="D37" s="181" t="str">
        <f>IF(AND('Entry point'!$D$56&lt;&gt;"",C37&lt;&gt;""),'Entry point'!$D$56,"")</f>
        <v/>
      </c>
      <c r="E37" s="181"/>
      <c r="F37" s="229" t="str">
        <f>IF(IFERROR(INDEX(Master!$A$2:$AI$1177,(Master!$X36-2),34),"")=0,"",IFERROR(INDEX(Master!$A$2:$AI$1177,(Master!$X36-2),34),""))</f>
        <v/>
      </c>
      <c r="G37" s="229"/>
      <c r="H37" s="181"/>
    </row>
    <row r="38" spans="1:8" ht="15.75" x14ac:dyDescent="0.25">
      <c r="A38" s="143" t="str">
        <f>IFERROR(INDEX(Master!$A$2:$AHI$1177,(Master!X37-2),31),"")</f>
        <v/>
      </c>
      <c r="B38" s="143" t="str">
        <f>IF(IFERROR(INDEX(Master!$A$2:$AI$1177,(Master!$X37-2),35),"")=0,"",IFERROR(INDEX(Master!$A$2:$AI$1177,(Master!$X37-2),35),""))</f>
        <v/>
      </c>
      <c r="C38" s="142" t="str">
        <f>IFERROR(INDEX(Master!$A$2:$AI$1177,(Master!$X37-2),32),"")</f>
        <v/>
      </c>
      <c r="D38" s="181" t="str">
        <f>IF(AND('Entry point'!$D$56&lt;&gt;"",C38&lt;&gt;""),'Entry point'!$D$56,"")</f>
        <v/>
      </c>
      <c r="E38" s="181"/>
      <c r="F38" s="229" t="str">
        <f>IF(IFERROR(INDEX(Master!$A$2:$AI$1177,(Master!$X37-2),34),"")=0,"",IFERROR(INDEX(Master!$A$2:$AI$1177,(Master!$X37-2),34),""))</f>
        <v/>
      </c>
      <c r="G38" s="229"/>
      <c r="H38" s="181"/>
    </row>
    <row r="39" spans="1:8" ht="15.75" x14ac:dyDescent="0.25">
      <c r="A39" s="143" t="str">
        <f>IFERROR(INDEX(Master!$A$2:$AHI$1177,(Master!X38-2),31),"")</f>
        <v/>
      </c>
      <c r="B39" s="143" t="str">
        <f>IF(IFERROR(INDEX(Master!$A$2:$AI$1177,(Master!$X38-2),35),"")=0,"",IFERROR(INDEX(Master!$A$2:$AI$1177,(Master!$X38-2),35),""))</f>
        <v/>
      </c>
      <c r="C39" s="142" t="str">
        <f>IFERROR(INDEX(Master!$A$2:$AI$1177,(Master!$X38-2),32),"")</f>
        <v/>
      </c>
      <c r="D39" s="181" t="str">
        <f>IF(AND('Entry point'!$D$56&lt;&gt;"",C39&lt;&gt;""),'Entry point'!$D$56,"")</f>
        <v/>
      </c>
      <c r="E39" s="181"/>
      <c r="F39" s="229" t="str">
        <f>IF(IFERROR(INDEX(Master!$A$2:$AI$1177,(Master!$X38-2),34),"")=0,"",IFERROR(INDEX(Master!$A$2:$AI$1177,(Master!$X38-2),34),""))</f>
        <v/>
      </c>
      <c r="G39" s="229"/>
      <c r="H39" s="181"/>
    </row>
  </sheetData>
  <protectedRanges>
    <protectedRange sqref="D1:E1 D2 A1:C2" name="Range2"/>
    <protectedRange sqref="A3:B39 F3:G39" name="Range2_1"/>
    <protectedRange sqref="C3:C39" name="Range2_2"/>
    <protectedRange sqref="E2" name="Range2_3"/>
  </protectedRanges>
  <dataValidations count="1">
    <dataValidation type="list" allowBlank="1" showInputMessage="1" showErrorMessage="1" sqref="H3:H39" xr:uid="{00000000-0002-0000-0C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1424B"/>
  </sheetPr>
  <dimension ref="A1:F65"/>
  <sheetViews>
    <sheetView tabSelected="1" view="pageBreakPreview" topLeftCell="A21" zoomScale="60" zoomScaleNormal="61" workbookViewId="0">
      <selection activeCell="R16" sqref="R16"/>
    </sheetView>
  </sheetViews>
  <sheetFormatPr defaultRowHeight="15" x14ac:dyDescent="0.25"/>
  <cols>
    <col min="1" max="1" width="10.28515625" customWidth="1"/>
    <col min="2" max="2" width="148.5703125" customWidth="1"/>
    <col min="3" max="3" width="28" style="179" customWidth="1"/>
    <col min="4" max="4" width="28" customWidth="1"/>
    <col min="5" max="5" width="43.140625" customWidth="1"/>
    <col min="6" max="6" width="19.42578125" customWidth="1"/>
  </cols>
  <sheetData>
    <row r="1" spans="1:6" ht="27.75" x14ac:dyDescent="0.25">
      <c r="A1" s="174"/>
      <c r="B1" s="174" t="s">
        <v>722</v>
      </c>
      <c r="C1" s="141"/>
      <c r="D1" s="141"/>
      <c r="E1" s="139"/>
      <c r="F1" s="139"/>
    </row>
    <row r="2" spans="1:6" s="153" customFormat="1" ht="54" x14ac:dyDescent="0.3">
      <c r="A2" s="151" t="s">
        <v>718</v>
      </c>
      <c r="B2" s="140" t="s">
        <v>719</v>
      </c>
      <c r="C2" s="152" t="s">
        <v>615</v>
      </c>
      <c r="D2" s="152" t="s">
        <v>731</v>
      </c>
      <c r="E2" s="140" t="s">
        <v>573</v>
      </c>
      <c r="F2" s="140" t="s">
        <v>720</v>
      </c>
    </row>
    <row r="3" spans="1:6" s="176" customFormat="1" ht="15.75" x14ac:dyDescent="0.25">
      <c r="A3" s="143">
        <f>IFERROR(INDEX(Master!$A$2:$AH$1177,(Master!F2-2),31),"")</f>
        <v>1</v>
      </c>
      <c r="B3" s="142" t="str">
        <f>IFERROR(INDEX(Master!$A$2:$AH$1177,(Master!$F2-2),32),"")</f>
        <v>"Conditions of Service" applicable</v>
      </c>
      <c r="C3" s="181" t="str">
        <f>IF(AND('Entry point'!$F$44&lt;&gt;"",B3&lt;&gt;""),'Entry point'!$F$44,"")</f>
        <v/>
      </c>
      <c r="D3" s="181"/>
      <c r="E3" s="181" t="str">
        <f>IF(IFERROR(INDEX(Master!$A$2:$AH$1177,(Master!$F2-2),34),"")=0,"",IFERROR(INDEX(Master!$A$2:$AH$1177,(Master!$F2-2),34),""))</f>
        <v/>
      </c>
      <c r="F3" s="181"/>
    </row>
    <row r="4" spans="1:6" ht="15.75" x14ac:dyDescent="0.25">
      <c r="A4" s="143">
        <f>IFERROR(INDEX(Master!$A$2:$AH$1177,(Master!F3-2),31),"")</f>
        <v>1</v>
      </c>
      <c r="B4" s="142" t="str">
        <f>IFERROR(INDEX(Master!$A$2:$AH$1177,(Master!$F3-2),32),"")</f>
        <v>Agreement and List of Crew forms sent to vessel</v>
      </c>
      <c r="C4" s="181" t="str">
        <f>IF(AND('Entry point'!$F$44&lt;&gt;"",B4&lt;&gt;""),'Entry point'!$F$44,"")</f>
        <v/>
      </c>
      <c r="D4" s="181"/>
      <c r="E4" s="181" t="str">
        <f>IF(IFERROR(INDEX(Master!$A$2:$AH$1177,(Master!$F3-2),34),"")=0,"",IFERROR(INDEX(Master!$A$2:$AH$1177,(Master!$F3-2),34),""))</f>
        <v/>
      </c>
      <c r="F4" s="181"/>
    </row>
    <row r="5" spans="1:6" ht="15.75" x14ac:dyDescent="0.25">
      <c r="A5" s="143">
        <f>IFERROR(INDEX(Master!$A$2:$AH$1177,(Master!F4-2),31),"")</f>
        <v>1</v>
      </c>
      <c r="B5" s="142" t="str">
        <f>IFERROR(INDEX(Master!$A$2:$AH$1177,(Master!$F4-2),32),"")</f>
        <v xml:space="preserve">Any additional crew benefit stand-by wage entitlement, KPI bonus, return bonus etc. </v>
      </c>
      <c r="C5" s="181" t="str">
        <f>IF(AND('Entry point'!$F$44&lt;&gt;"",B5&lt;&gt;""),'Entry point'!$F$44,"")</f>
        <v/>
      </c>
      <c r="D5" s="181"/>
      <c r="E5" s="181" t="str">
        <f>IF(IFERROR(INDEX(Master!$A$2:$AH$1177,(Master!$F4-2),34),"")=0,"",IFERROR(INDEX(Master!$A$2:$AH$1177,(Master!$F4-2),34),""))</f>
        <v/>
      </c>
      <c r="F5" s="181"/>
    </row>
    <row r="6" spans="1:6" ht="15.75" x14ac:dyDescent="0.25">
      <c r="A6" s="143">
        <f>IFERROR(INDEX(Master!$A$2:$AH$1177,(Master!F5-2),31),"")</f>
        <v>1</v>
      </c>
      <c r="B6" s="142" t="str">
        <f>IFERROR(INDEX(Master!$A$2:$AH$1177,(Master!$F5-2),32),"")</f>
        <v>Appointment matrix?</v>
      </c>
      <c r="C6" s="181" t="str">
        <f>IF(AND('Entry point'!$F$44&lt;&gt;"",B6&lt;&gt;""),'Entry point'!$F$44,"")</f>
        <v/>
      </c>
      <c r="D6" s="181"/>
      <c r="E6" s="181" t="str">
        <f>IF(IFERROR(INDEX(Master!$A$2:$AH$1177,(Master!$F5-2),34),"")=0,"",IFERROR(INDEX(Master!$A$2:$AH$1177,(Master!$F5-2),34),""))</f>
        <v/>
      </c>
      <c r="F6" s="181"/>
    </row>
    <row r="7" spans="1:6" ht="15.75" x14ac:dyDescent="0.25">
      <c r="A7" s="143">
        <f>IFERROR(INDEX(Master!$A$2:$AH$1177,(Master!F6-2),31),"")</f>
        <v>1</v>
      </c>
      <c r="B7" s="142" t="str">
        <f>IFERROR(INDEX(Master!$A$2:$AH$1177,(Master!$F6-2),32),"")</f>
        <v>Cargo likely to be carried (Marpol Annex I / Annex II / Bulk / Containers / etc)</v>
      </c>
      <c r="C7" s="181" t="str">
        <f>IF(AND('Entry point'!$F$44&lt;&gt;"",B7&lt;&gt;""),'Entry point'!$F$44,"")</f>
        <v/>
      </c>
      <c r="D7" s="181"/>
      <c r="E7" s="181" t="str">
        <f>IF(IFERROR(INDEX(Master!$A$2:$AH$1177,(Master!$F6-2),34),"")=0,"",IFERROR(INDEX(Master!$A$2:$AH$1177,(Master!$F6-2),34),""))</f>
        <v/>
      </c>
      <c r="F7" s="181"/>
    </row>
    <row r="8" spans="1:6" ht="15.75" x14ac:dyDescent="0.25">
      <c r="A8" s="143">
        <f>IFERROR(INDEX(Master!$A$2:$AH$1177,(Master!F7-2),31),"")</f>
        <v>1</v>
      </c>
      <c r="B8" s="142" t="str">
        <f>IFERROR(INDEX(Master!$A$2:$AH$1177,(Master!$F7-2),32),"")</f>
        <v>Flag document requirements and certification control (including DCEs / CRAs)?</v>
      </c>
      <c r="C8" s="181" t="str">
        <f>IF(AND('Entry point'!$F$44&lt;&gt;"",B8&lt;&gt;""),'Entry point'!$F$44,"")</f>
        <v/>
      </c>
      <c r="D8" s="181"/>
      <c r="E8" s="181" t="str">
        <f>IF(IFERROR(INDEX(Master!$A$2:$AH$1177,(Master!$F7-2),34),"")=0,"",IFERROR(INDEX(Master!$A$2:$AH$1177,(Master!$F7-2),34),""))</f>
        <v>Flag State COE</v>
      </c>
      <c r="F8" s="181"/>
    </row>
    <row r="9" spans="1:6" ht="15.75" x14ac:dyDescent="0.25">
      <c r="A9" s="143">
        <f>IFERROR(INDEX(Master!$A$2:$AH$1177,(Master!F8-2),31),"")</f>
        <v>1</v>
      </c>
      <c r="B9" s="142" t="str">
        <f>IFERROR(INDEX(Master!$A$2:$AH$1177,(Master!$F8-2),32),"")</f>
        <v>Certification Verification</v>
      </c>
      <c r="C9" s="181" t="str">
        <f>IF(AND('Entry point'!$F$44&lt;&gt;"",B9&lt;&gt;""),'Entry point'!$F$44,"")</f>
        <v/>
      </c>
      <c r="D9" s="181"/>
      <c r="E9" s="181" t="str">
        <f>IF(IFERROR(INDEX(Master!$A$2:$AH$1177,(Master!$F8-2),34),"")=0,"",IFERROR(INDEX(Master!$A$2:$AH$1177,(Master!$F8-2),34),""))</f>
        <v>CREW MOBILISATION MANAGER</v>
      </c>
      <c r="F9" s="181"/>
    </row>
    <row r="10" spans="1:6" ht="15.75" x14ac:dyDescent="0.25">
      <c r="A10" s="143">
        <f>IFERROR(INDEX(Master!$A$2:$AH$1177,(Master!F9-2),31),"")</f>
        <v>1</v>
      </c>
      <c r="B10" s="142" t="str">
        <f>IFERROR(INDEX(Master!$A$2:$AH$1177,(Master!$F9-2),32),"")</f>
        <v>Client Drug &amp; Alcohol policy instructions (If zero alcohol policy)</v>
      </c>
      <c r="C10" s="181" t="str">
        <f>IF(AND('Entry point'!$F$44&lt;&gt;"",B10&lt;&gt;""),'Entry point'!$F$44,"")</f>
        <v/>
      </c>
      <c r="D10" s="181"/>
      <c r="E10" s="181" t="str">
        <f>IF(IFERROR(INDEX(Master!$A$2:$AH$1177,(Master!$F9-2),34),"")=0,"",IFERROR(INDEX(Master!$A$2:$AH$1177,(Master!$F9-2),34),""))</f>
        <v/>
      </c>
      <c r="F10" s="181"/>
    </row>
    <row r="11" spans="1:6" ht="15.75" x14ac:dyDescent="0.25">
      <c r="A11" s="143">
        <f>IFERROR(INDEX(Master!$A$2:$AH$1177,(Master!F10-2),31),"")</f>
        <v>1</v>
      </c>
      <c r="B11" s="142" t="str">
        <f>IFERROR(INDEX(Master!$A$2:$AH$1177,(Master!$F10-2),32),"")</f>
        <v>Code of conduct or client's equivalent?</v>
      </c>
      <c r="C11" s="181" t="str">
        <f>IF(AND('Entry point'!$F$44&lt;&gt;"",B11&lt;&gt;""),'Entry point'!$F$44,"")</f>
        <v/>
      </c>
      <c r="D11" s="181"/>
      <c r="E11" s="181" t="str">
        <f>IF(IFERROR(INDEX(Master!$A$2:$AH$1177,(Master!$F10-2),34),"")=0,"",IFERROR(INDEX(Master!$A$2:$AH$1177,(Master!$F10-2),34),""))</f>
        <v/>
      </c>
      <c r="F11" s="181"/>
    </row>
    <row r="12" spans="1:6" ht="15.75" x14ac:dyDescent="0.25">
      <c r="A12" s="143">
        <f>IFERROR(INDEX(Master!$A$2:$AH$1177,(Master!F11-2),31),"")</f>
        <v>1</v>
      </c>
      <c r="B12" s="142" t="str">
        <f>IFERROR(INDEX(Master!$A$2:$AH$1177,(Master!$F11-2),32),"")</f>
        <v>Declaration of Compliance or client's equivalent?</v>
      </c>
      <c r="C12" s="181" t="str">
        <f>IF(AND('Entry point'!$F$44&lt;&gt;"",B12&lt;&gt;""),'Entry point'!$F$44,"")</f>
        <v/>
      </c>
      <c r="D12" s="181"/>
      <c r="E12" s="181" t="str">
        <f>IF(IFERROR(INDEX(Master!$A$2:$AH$1177,(Master!$F11-2),34),"")=0,"",IFERROR(INDEX(Master!$A$2:$AH$1177,(Master!$F11-2),34),""))</f>
        <v/>
      </c>
      <c r="F12" s="181"/>
    </row>
    <row r="13" spans="1:6" ht="15.75" x14ac:dyDescent="0.25">
      <c r="A13" s="143">
        <f>IFERROR(INDEX(Master!$A$2:$AH$1177,(Master!F12-2),31),"")</f>
        <v>1</v>
      </c>
      <c r="B13" s="142" t="str">
        <f>IFERROR(INDEX(Master!$A$2:$AH$1177,(Master!$F12-2),32),"")</f>
        <v>Environmental policy or client's equivalent?</v>
      </c>
      <c r="C13" s="181" t="str">
        <f>IF(AND('Entry point'!$F$44&lt;&gt;"",B13&lt;&gt;""),'Entry point'!$F$44,"")</f>
        <v/>
      </c>
      <c r="D13" s="181"/>
      <c r="E13" s="181" t="str">
        <f>IF(IFERROR(INDEX(Master!$A$2:$AH$1177,(Master!$F12-2),34),"")=0,"",IFERROR(INDEX(Master!$A$2:$AH$1177,(Master!$F12-2),34),""))</f>
        <v/>
      </c>
      <c r="F13" s="181"/>
    </row>
    <row r="14" spans="1:6" ht="15.75" x14ac:dyDescent="0.25">
      <c r="A14" s="143">
        <f>IFERROR(INDEX(Master!$A$2:$AH$1177,(Master!F13-2),31),"")</f>
        <v>1</v>
      </c>
      <c r="B14" s="142" t="str">
        <f>IFERROR(INDEX(Master!$A$2:$AH$1177,(Master!$F13-2),32),"")</f>
        <v>Safety &amp; Quality Policy or client's equivalent?</v>
      </c>
      <c r="C14" s="181" t="str">
        <f>IF(AND('Entry point'!$F$44&lt;&gt;"",B14&lt;&gt;""),'Entry point'!$F$44,"")</f>
        <v/>
      </c>
      <c r="D14" s="181"/>
      <c r="E14" s="181" t="str">
        <f>IF(IFERROR(INDEX(Master!$A$2:$AH$1177,(Master!$F13-2),34),"")=0,"",IFERROR(INDEX(Master!$A$2:$AH$1177,(Master!$F13-2),34),""))</f>
        <v/>
      </c>
      <c r="F14" s="181"/>
    </row>
    <row r="15" spans="1:6" ht="15.75" x14ac:dyDescent="0.25">
      <c r="A15" s="143">
        <f>IFERROR(INDEX(Master!$A$2:$AH$1177,(Master!F14-2),31),"")</f>
        <v>1</v>
      </c>
      <c r="B15" s="142" t="str">
        <f>IFERROR(INDEX(Master!$A$2:$AH$1177,(Master!$F14-2),32),"")</f>
        <v>Other client's policies</v>
      </c>
      <c r="C15" s="181" t="str">
        <f>IF(AND('Entry point'!$F$44&lt;&gt;"",B15&lt;&gt;""),'Entry point'!$F$44,"")</f>
        <v/>
      </c>
      <c r="D15" s="181"/>
      <c r="E15" s="181" t="str">
        <f>IF(IFERROR(INDEX(Master!$A$2:$AH$1177,(Master!$F14-2),34),"")=0,"",IFERROR(INDEX(Master!$A$2:$AH$1177,(Master!$F14-2),34),""))</f>
        <v/>
      </c>
      <c r="F15" s="181"/>
    </row>
    <row r="16" spans="1:6" ht="15.75" x14ac:dyDescent="0.25">
      <c r="A16" s="143">
        <f>IFERROR(INDEX(Master!$A$2:$AH$1177,(Master!F15-2),31),"")</f>
        <v>1</v>
      </c>
      <c r="B16" s="142" t="str">
        <f>IFERROR(INDEX(Master!$A$2:$AH$1177,(Master!$F15-2),32),"")</f>
        <v>Competence assessement - ASK test required?</v>
      </c>
      <c r="C16" s="181" t="str">
        <f>IF(AND('Entry point'!$F$44&lt;&gt;"",B16&lt;&gt;""),'Entry point'!$F$44,"")</f>
        <v/>
      </c>
      <c r="D16" s="181"/>
      <c r="E16" s="181" t="str">
        <f>IF(IFERROR(INDEX(Master!$A$2:$AH$1177,(Master!$F15-2),34),"")=0,"",IFERROR(INDEX(Master!$A$2:$AH$1177,(Master!$F15-2),34),""))</f>
        <v/>
      </c>
      <c r="F16" s="181"/>
    </row>
    <row r="17" spans="1:6" ht="15.75" x14ac:dyDescent="0.25">
      <c r="A17" s="143">
        <f>IFERROR(INDEX(Master!$A$2:$AH$1177,(Master!F16-2),31),"")</f>
        <v>1</v>
      </c>
      <c r="B17" s="142" t="str">
        <f>IFERROR(INDEX(Master!$A$2:$AH$1177,(Master!$F16-2),32),"")</f>
        <v>Contract length</v>
      </c>
      <c r="C17" s="181" t="str">
        <f>IF(AND('Entry point'!$F$44&lt;&gt;"",B17&lt;&gt;""),'Entry point'!$F$44,"")</f>
        <v/>
      </c>
      <c r="D17" s="181"/>
      <c r="E17" s="181" t="str">
        <f>IF(IFERROR(INDEX(Master!$A$2:$AH$1177,(Master!$F16-2),34),"")=0,"",IFERROR(INDEX(Master!$A$2:$AH$1177,(Master!$F16-2),34),""))</f>
        <v/>
      </c>
      <c r="F17" s="181"/>
    </row>
    <row r="18" spans="1:6" ht="15.75" x14ac:dyDescent="0.25">
      <c r="A18" s="143">
        <f>IFERROR(INDEX(Master!$A$2:$AH$1177,(Master!F17-2),31),"")</f>
        <v>1</v>
      </c>
      <c r="B18" s="142" t="str">
        <f>IFERROR(INDEX(Master!$A$2:$AH$1177,(Master!$F17-2),32),"")</f>
        <v>Crew Cost Arrangements (i.e. Lumpsum)</v>
      </c>
      <c r="C18" s="181" t="str">
        <f>IF(AND('Entry point'!$F$44&lt;&gt;"",B18&lt;&gt;""),'Entry point'!$F$44,"")</f>
        <v/>
      </c>
      <c r="D18" s="181"/>
      <c r="E18" s="181" t="str">
        <f>IF(IFERROR(INDEX(Master!$A$2:$AH$1177,(Master!$F17-2),34),"")=0,"",IFERROR(INDEX(Master!$A$2:$AH$1177,(Master!$F17-2),34),""))</f>
        <v/>
      </c>
      <c r="F18" s="181"/>
    </row>
    <row r="19" spans="1:6" ht="15.75" x14ac:dyDescent="0.25">
      <c r="A19" s="143">
        <f>IFERROR(INDEX(Master!$A$2:$AH$1177,(Master!F18-2),31),"")</f>
        <v>1</v>
      </c>
      <c r="B19" s="142" t="str">
        <f>IFERROR(INDEX(Master!$A$2:$AH$1177,(Master!$F18-2),32),"")</f>
        <v>Establish if ECDIS Type-specific training required?</v>
      </c>
      <c r="C19" s="181" t="str">
        <f>IF(AND('Entry point'!$F$44&lt;&gt;"",B19&lt;&gt;""),'Entry point'!$F$44,"")</f>
        <v/>
      </c>
      <c r="D19" s="181"/>
      <c r="E19" s="181" t="str">
        <f>IF(IFERROR(INDEX(Master!$A$2:$AH$1177,(Master!$F18-2),34),"")=0,"",IFERROR(INDEX(Master!$A$2:$AH$1177,(Master!$F18-2),34),""))</f>
        <v/>
      </c>
      <c r="F19" s="181"/>
    </row>
    <row r="20" spans="1:6" ht="15.75" x14ac:dyDescent="0.25">
      <c r="A20" s="143">
        <f>IFERROR(INDEX(Master!$A$2:$AH$1177,(Master!F19-2),31),"")</f>
        <v>1</v>
      </c>
      <c r="B20" s="142" t="str">
        <f>IFERROR(INDEX(Master!$A$2:$AH$1177,(Master!$F19-2),32),"")</f>
        <v>Establish if any specific accounting/reporting requirements - Customer Success Plan to be established as per VMS COP 1.7.3</v>
      </c>
      <c r="C20" s="181" t="str">
        <f>IF(AND('Entry point'!$F$44&lt;&gt;"",B20&lt;&gt;""),'Entry point'!$F$44,"")</f>
        <v/>
      </c>
      <c r="D20" s="181"/>
      <c r="E20" s="181" t="str">
        <f>IF(IFERROR(INDEX(Master!$A$2:$AH$1177,(Master!$F19-2),34),"")=0,"",IFERROR(INDEX(Master!$A$2:$AH$1177,(Master!$F19-2),34),""))</f>
        <v/>
      </c>
      <c r="F20" s="181"/>
    </row>
    <row r="21" spans="1:6" ht="15.75" x14ac:dyDescent="0.25">
      <c r="A21" s="143">
        <f>IFERROR(INDEX(Master!$A$2:$AH$1177,(Master!F20-2),31),"")</f>
        <v>1</v>
      </c>
      <c r="B21" s="142" t="str">
        <f>IFERROR(INDEX(Master!$A$2:$AH$1177,(Master!$F20-2),32),"")</f>
        <v>Extra Manning required ?</v>
      </c>
      <c r="C21" s="181" t="str">
        <f>IF(AND('Entry point'!$F$44&lt;&gt;"",B21&lt;&gt;""),'Entry point'!$F$44,"")</f>
        <v/>
      </c>
      <c r="D21" s="181"/>
      <c r="E21" s="181" t="str">
        <f>IF(IFERROR(INDEX(Master!$A$2:$AH$1177,(Master!$F20-2),34),"")=0,"",IFERROR(INDEX(Master!$A$2:$AH$1177,(Master!$F20-2),34),""))</f>
        <v/>
      </c>
      <c r="F21" s="181"/>
    </row>
    <row r="22" spans="1:6" ht="15.75" x14ac:dyDescent="0.25">
      <c r="A22" s="143">
        <f>IFERROR(INDEX(Master!$A$2:$AH$1177,(Master!F21-2),31),"")</f>
        <v>1</v>
      </c>
      <c r="B22" s="142" t="str">
        <f>IFERROR(INDEX(Master!$A$2:$AH$1177,(Master!$F21-2),32),"")</f>
        <v>Family onboard policy</v>
      </c>
      <c r="C22" s="181" t="str">
        <f>IF(AND('Entry point'!$F$44&lt;&gt;"",B22&lt;&gt;""),'Entry point'!$F$44,"")</f>
        <v/>
      </c>
      <c r="D22" s="181"/>
      <c r="E22" s="181" t="str">
        <f>IF(IFERROR(INDEX(Master!$A$2:$AH$1177,(Master!$F21-2),34),"")=0,"",IFERROR(INDEX(Master!$A$2:$AH$1177,(Master!$F21-2),34),""))</f>
        <v/>
      </c>
      <c r="F22" s="181"/>
    </row>
    <row r="23" spans="1:6" ht="15.75" x14ac:dyDescent="0.25">
      <c r="A23" s="143">
        <f>IFERROR(INDEX(Master!$A$2:$AH$1177,(Master!F22-2),31),"")</f>
        <v>1</v>
      </c>
      <c r="B23" s="142" t="str">
        <f>IFERROR(INDEX(Master!$A$2:$AH$1177,(Master!$F22-2),32),"")</f>
        <v>Hazmat Cert. for crew on cargo ships carrying hazardous materials in solid bulk and packaged forms (STCW B-V/b &amp; B-V/c)</v>
      </c>
      <c r="C23" s="181" t="str">
        <f>IF(AND('Entry point'!$F$44&lt;&gt;"",B23&lt;&gt;""),'Entry point'!$F$44,"")</f>
        <v/>
      </c>
      <c r="D23" s="181"/>
      <c r="E23" s="181" t="str">
        <f>IF(IFERROR(INDEX(Master!$A$2:$AH$1177,(Master!$F22-2),34),"")=0,"",IFERROR(INDEX(Master!$A$2:$AH$1177,(Master!$F22-2),34),""))</f>
        <v/>
      </c>
      <c r="F23" s="181"/>
    </row>
    <row r="24" spans="1:6" ht="15.75" x14ac:dyDescent="0.25">
      <c r="A24" s="143">
        <f>IFERROR(INDEX(Master!$A$2:$AH$1177,(Master!F23-2),31),"")</f>
        <v>1</v>
      </c>
      <c r="B24" s="142" t="str">
        <f>IFERROR(INDEX(Master!$A$2:$AH$1177,(Master!$F23-2),32),"")</f>
        <v>If Third Party Agent (TPA) being used for crew supply, date of last Audit as per COP Ch 7?</v>
      </c>
      <c r="C24" s="181" t="str">
        <f>IF(AND('Entry point'!$F$44&lt;&gt;"",B24&lt;&gt;""),'Entry point'!$F$44,"")</f>
        <v/>
      </c>
      <c r="D24" s="181"/>
      <c r="E24" s="181" t="str">
        <f>IF(IFERROR(INDEX(Master!$A$2:$AH$1177,(Master!$F23-2),34),"")=0,"",IFERROR(INDEX(Master!$A$2:$AH$1177,(Master!$F23-2),34),""))</f>
        <v/>
      </c>
      <c r="F24" s="181"/>
    </row>
    <row r="25" spans="1:6" ht="15.75" x14ac:dyDescent="0.25">
      <c r="A25" s="143">
        <f>IFERROR(INDEX(Master!$A$2:$AH$1177,(Master!F24-2),31),"")</f>
        <v>1</v>
      </c>
      <c r="B25" s="142" t="str">
        <f>IFERROR(INDEX(Master!$A$2:$AH$1177,(Master!$F24-2),32),"")</f>
        <v>ISF Personal Training &amp; Service Record Book Supplied</v>
      </c>
      <c r="C25" s="181" t="str">
        <f>IF(AND('Entry point'!$F$44&lt;&gt;"",B25&lt;&gt;""),'Entry point'!$F$44,"")</f>
        <v/>
      </c>
      <c r="D25" s="181"/>
      <c r="E25" s="181" t="str">
        <f>IF(IFERROR(INDEX(Master!$A$2:$AH$1177,(Master!$F24-2),34),"")=0,"",IFERROR(INDEX(Master!$A$2:$AH$1177,(Master!$F24-2),34),""))</f>
        <v>CREW MOBILISATION MANAGER</v>
      </c>
      <c r="F25" s="181"/>
    </row>
    <row r="26" spans="1:6" ht="15.75" x14ac:dyDescent="0.25">
      <c r="A26" s="143">
        <f>IFERROR(INDEX(Master!$A$2:$AH$1177,(Master!F25-2),31),"")</f>
        <v>1</v>
      </c>
      <c r="B26" s="142" t="str">
        <f>IFERROR(INDEX(Master!$A$2:$AH$1177,(Master!$F25-2),32),"")</f>
        <v>ITF / Non ITF</v>
      </c>
      <c r="C26" s="181" t="str">
        <f>IF(AND('Entry point'!$F$44&lt;&gt;"",B26&lt;&gt;""),'Entry point'!$F$44,"")</f>
        <v/>
      </c>
      <c r="D26" s="181"/>
      <c r="E26" s="181" t="str">
        <f>IF(IFERROR(INDEX(Master!$A$2:$AH$1177,(Master!$F25-2),34),"")=0,"",IFERROR(INDEX(Master!$A$2:$AH$1177,(Master!$F25-2),34),""))</f>
        <v/>
      </c>
      <c r="F26" s="181"/>
    </row>
    <row r="27" spans="1:6" ht="15.75" x14ac:dyDescent="0.25">
      <c r="A27" s="143">
        <f>IFERROR(INDEX(Master!$A$2:$AH$1177,(Master!F26-2),31),"")</f>
        <v>1</v>
      </c>
      <c r="B27" s="142" t="str">
        <f>IFERROR(INDEX(Master!$A$2:$AH$1177,(Master!$F26-2),32),"")</f>
        <v>Marlins ELT Required?</v>
      </c>
      <c r="C27" s="181" t="str">
        <f>IF(AND('Entry point'!$F$44&lt;&gt;"",B27&lt;&gt;""),'Entry point'!$F$44,"")</f>
        <v/>
      </c>
      <c r="D27" s="181"/>
      <c r="E27" s="181" t="str">
        <f>IF(IFERROR(INDEX(Master!$A$2:$AH$1177,(Master!$F26-2),34),"")=0,"",IFERROR(INDEX(Master!$A$2:$AH$1177,(Master!$F26-2),34),""))</f>
        <v/>
      </c>
      <c r="F27" s="181"/>
    </row>
    <row r="28" spans="1:6" ht="15.75" x14ac:dyDescent="0.25">
      <c r="A28" s="143">
        <f>IFERROR(INDEX(Master!$A$2:$AH$1177,(Master!F27-2),31),"")</f>
        <v>1</v>
      </c>
      <c r="B28" s="142" t="str">
        <f>IFERROR(INDEX(Master!$A$2:$AH$1177,(Master!$F27-2),32),"")</f>
        <v>Minimum Safe Manning Certificate sent to Planning office</v>
      </c>
      <c r="C28" s="181" t="str">
        <f>IF(AND('Entry point'!$F$44&lt;&gt;"",B28&lt;&gt;""),'Entry point'!$F$44,"")</f>
        <v/>
      </c>
      <c r="D28" s="181"/>
      <c r="E28" s="181" t="str">
        <f>IF(IFERROR(INDEX(Master!$A$2:$AH$1177,(Master!$F27-2),34),"")=0,"",IFERROR(INDEX(Master!$A$2:$AH$1177,(Master!$F27-2),34),""))</f>
        <v/>
      </c>
      <c r="F28" s="181"/>
    </row>
    <row r="29" spans="1:6" ht="15.75" x14ac:dyDescent="0.25">
      <c r="A29" s="143">
        <f>IFERROR(INDEX(Master!$A$2:$AH$1177,(Master!F28-2),31),"")</f>
        <v>1</v>
      </c>
      <c r="B29" s="142" t="str">
        <f>IFERROR(INDEX(Master!$A$2:$AH$1177,(Master!$F28-2),32),"")</f>
        <v>Nationality of Officers and Crew</v>
      </c>
      <c r="C29" s="181" t="str">
        <f>IF(AND('Entry point'!$F$44&lt;&gt;"",B29&lt;&gt;""),'Entry point'!$F$44,"")</f>
        <v/>
      </c>
      <c r="D29" s="181"/>
      <c r="E29" s="181" t="str">
        <f>IF(IFERROR(INDEX(Master!$A$2:$AH$1177,(Master!$F28-2),34),"")=0,"",IFERROR(INDEX(Master!$A$2:$AH$1177,(Master!$F28-2),34),""))</f>
        <v/>
      </c>
      <c r="F29" s="181"/>
    </row>
    <row r="30" spans="1:6" ht="15.75" x14ac:dyDescent="0.25">
      <c r="A30" s="143">
        <f>IFERROR(INDEX(Master!$A$2:$AH$1177,(Master!F29-2),31),"")</f>
        <v>1</v>
      </c>
      <c r="B30" s="142" t="str">
        <f>IFERROR(INDEX(Master!$A$2:$AH$1177,(Master!$F29-2),32),"")</f>
        <v>Client's Training Matrix sent to Planning office</v>
      </c>
      <c r="C30" s="181" t="str">
        <f>IF(AND('Entry point'!$F$44&lt;&gt;"",B30&lt;&gt;""),'Entry point'!$F$44,"")</f>
        <v/>
      </c>
      <c r="D30" s="181"/>
      <c r="E30" s="181" t="str">
        <f>IF(IFERROR(INDEX(Master!$A$2:$AH$1177,(Master!$F29-2),34),"")=0,"",IFERROR(INDEX(Master!$A$2:$AH$1177,(Master!$F29-2),34),""))</f>
        <v/>
      </c>
      <c r="F30" s="181"/>
    </row>
    <row r="31" spans="1:6" ht="15.75" x14ac:dyDescent="0.25">
      <c r="A31" s="143">
        <f>IFERROR(INDEX(Master!$A$2:$AH$1177,(Master!F30-2),31),"")</f>
        <v>1</v>
      </c>
      <c r="B31" s="142" t="str">
        <f>IFERROR(INDEX(Master!$A$2:$AH$1177,(Master!$F30-2),32),"")</f>
        <v>P&amp;I Club Insurance  - MLC A 2.5.2 &amp; A 4.2.1</v>
      </c>
      <c r="C31" s="181" t="str">
        <f>IF(AND('Entry point'!$F$44&lt;&gt;"",B31&lt;&gt;""),'Entry point'!$F$44,"")</f>
        <v/>
      </c>
      <c r="D31" s="181"/>
      <c r="E31" s="181" t="str">
        <f>IF(IFERROR(INDEX(Master!$A$2:$AH$1177,(Master!$F30-2),34),"")=0,"",IFERROR(INDEX(Master!$A$2:$AH$1177,(Master!$F30-2),34),""))</f>
        <v/>
      </c>
      <c r="F31" s="181"/>
    </row>
    <row r="32" spans="1:6" ht="15.75" x14ac:dyDescent="0.25">
      <c r="A32" s="143">
        <f>IFERROR(INDEX(Master!$A$2:$AH$1177,(Master!F31-2),31),"")</f>
        <v>1</v>
      </c>
      <c r="B32" s="142" t="str">
        <f>IFERROR(INDEX(Master!$A$2:$AH$1177,(Master!$F31-2),32),"")</f>
        <v>Pre-joining introduction to client required?</v>
      </c>
      <c r="C32" s="181" t="str">
        <f>IF(AND('Entry point'!$F$44&lt;&gt;"",B32&lt;&gt;""),'Entry point'!$F$44,"")</f>
        <v/>
      </c>
      <c r="D32" s="181"/>
      <c r="E32" s="181" t="str">
        <f>IF(IFERROR(INDEX(Master!$A$2:$AH$1177,(Master!$F31-2),34),"")=0,"",IFERROR(INDEX(Master!$A$2:$AH$1177,(Master!$F31-2),34),""))</f>
        <v/>
      </c>
      <c r="F32" s="181"/>
    </row>
    <row r="33" spans="1:6" ht="15.75" x14ac:dyDescent="0.25">
      <c r="A33" s="143">
        <f>IFERROR(INDEX(Master!$A$2:$AH$1177,(Master!F32-2),31),"")</f>
        <v>1</v>
      </c>
      <c r="B33" s="142" t="str">
        <f>IFERROR(INDEX(Master!$A$2:$AH$1177,(Master!$F32-2),32),"")</f>
        <v>Professional References required?</v>
      </c>
      <c r="C33" s="181" t="str">
        <f>IF(AND('Entry point'!$F$44&lt;&gt;"",B33&lt;&gt;""),'Entry point'!$F$44,"")</f>
        <v/>
      </c>
      <c r="D33" s="181"/>
      <c r="E33" s="181" t="str">
        <f>IF(IFERROR(INDEX(Master!$A$2:$AH$1177,(Master!$F32-2),34),"")=0,"",IFERROR(INDEX(Master!$A$2:$AH$1177,(Master!$F32-2),34),""))</f>
        <v/>
      </c>
      <c r="F33" s="181"/>
    </row>
    <row r="34" spans="1:6" ht="15.75" x14ac:dyDescent="0.25">
      <c r="A34" s="143">
        <f>IFERROR(INDEX(Master!$A$2:$AH$1177,(Master!F33-2),31),"")</f>
        <v>1</v>
      </c>
      <c r="B34" s="142" t="str">
        <f>IFERROR(INDEX(Master!$A$2:$AH$1177,(Master!$F33-2),32),"")</f>
        <v>Psychometric Assessment required?</v>
      </c>
      <c r="C34" s="181" t="str">
        <f>IF(AND('Entry point'!$F$44&lt;&gt;"",B34&lt;&gt;""),'Entry point'!$F$44,"")</f>
        <v/>
      </c>
      <c r="D34" s="181"/>
      <c r="E34" s="181" t="str">
        <f>IF(IFERROR(INDEX(Master!$A$2:$AH$1177,(Master!$F33-2),34),"")=0,"",IFERROR(INDEX(Master!$A$2:$AH$1177,(Master!$F33-2),34),""))</f>
        <v/>
      </c>
      <c r="F34" s="181"/>
    </row>
    <row r="35" spans="1:6" ht="15.75" x14ac:dyDescent="0.25">
      <c r="A35" s="143">
        <f>IFERROR(INDEX(Master!$A$2:$AH$1177,(Master!F34-2),31),"")</f>
        <v>1</v>
      </c>
      <c r="B35" s="142" t="str">
        <f>IFERROR(INDEX(Master!$A$2:$AH$1177,(Master!$F34-2),32),"")</f>
        <v>Seafarer recruitment, screening &amp; endorsment done</v>
      </c>
      <c r="C35" s="181" t="str">
        <f>IF(AND('Entry point'!$F$44&lt;&gt;"",B35&lt;&gt;""),'Entry point'!$F$44,"")</f>
        <v/>
      </c>
      <c r="D35" s="181"/>
      <c r="E35" s="181" t="str">
        <f>IF(IFERROR(INDEX(Master!$A$2:$AH$1177,(Master!$F34-2),34),"")=0,"",IFERROR(INDEX(Master!$A$2:$AH$1177,(Master!$F34-2),34),""))</f>
        <v>Recruitment</v>
      </c>
      <c r="F35" s="181"/>
    </row>
    <row r="36" spans="1:6" ht="15.75" x14ac:dyDescent="0.25">
      <c r="A36" s="143">
        <f>IFERROR(INDEX(Master!$A$2:$AH$1177,(Master!F35-2),31),"")</f>
        <v>1</v>
      </c>
      <c r="B36" s="142" t="str">
        <f>IFERROR(INDEX(Master!$A$2:$AH$1177,(Master!$F35-2),32),"")</f>
        <v>Seafarer performance appraisal procedure sent to Planning office</v>
      </c>
      <c r="C36" s="181" t="str">
        <f>IF(AND('Entry point'!$F$44&lt;&gt;"",B36&lt;&gt;""),'Entry point'!$F$44,"")</f>
        <v/>
      </c>
      <c r="D36" s="181"/>
      <c r="E36" s="181" t="str">
        <f>IF(IFERROR(INDEX(Master!$A$2:$AH$1177,(Master!$F35-2),34),"")=0,"",IFERROR(INDEX(Master!$A$2:$AH$1177,(Master!$F35-2),34),""))</f>
        <v/>
      </c>
      <c r="F36" s="181"/>
    </row>
    <row r="37" spans="1:6" ht="15.75" x14ac:dyDescent="0.25">
      <c r="A37" s="143">
        <f>IFERROR(INDEX(Master!$A$2:$AH$1177,(Master!F36-2),31),"")</f>
        <v>1</v>
      </c>
      <c r="B37" s="142" t="str">
        <f>IFERROR(INDEX(Master!$A$2:$AH$1177,(Master!$F36-2),32),"")</f>
        <v>Specific crew experience requirements</v>
      </c>
      <c r="C37" s="181" t="str">
        <f>IF(AND('Entry point'!$F$44&lt;&gt;"",B37&lt;&gt;""),'Entry point'!$F$44,"")</f>
        <v/>
      </c>
      <c r="D37" s="181"/>
      <c r="E37" s="181" t="str">
        <f>IF(IFERROR(INDEX(Master!$A$2:$AH$1177,(Master!$F36-2),34),"")=0,"",IFERROR(INDEX(Master!$A$2:$AH$1177,(Master!$F36-2),34),""))</f>
        <v/>
      </c>
      <c r="F37" s="181"/>
    </row>
    <row r="38" spans="1:6" ht="15.75" x14ac:dyDescent="0.25">
      <c r="A38" s="143">
        <f>IFERROR(INDEX(Master!$A$2:$AH$1177,(Master!F37-2),31),"")</f>
        <v>1</v>
      </c>
      <c r="B38" s="142" t="str">
        <f>IFERROR(INDEX(Master!$A$2:$AH$1177,(Master!$F37-2),32),"")</f>
        <v>Training fund (IMTS) contribution by the client</v>
      </c>
      <c r="C38" s="181" t="str">
        <f>IF(AND('Entry point'!$F$44&lt;&gt;"",B38&lt;&gt;""),'Entry point'!$F$44,"")</f>
        <v/>
      </c>
      <c r="D38" s="181"/>
      <c r="E38" s="181" t="str">
        <f>IF(IFERROR(INDEX(Master!$A$2:$AH$1177,(Master!$F37-2),34),"")=0,"",IFERROR(INDEX(Master!$A$2:$AH$1177,(Master!$F37-2),34),""))</f>
        <v/>
      </c>
      <c r="F38" s="181"/>
    </row>
    <row r="39" spans="1:6" ht="45" x14ac:dyDescent="0.25">
      <c r="A39" s="143">
        <f>IFERROR(INDEX(Master!$A$2:$AH$1177,(Master!F38-2),31),"")</f>
        <v>1</v>
      </c>
      <c r="B39" s="142" t="str">
        <f>IFERROR(INDEX(Master!$A$2:$AH$1177,(Master!$F38-2),32),"")</f>
        <v>Uniform / WG / PPE supply</v>
      </c>
      <c r="C39" s="181" t="str">
        <f>IF(AND('Entry point'!$F$44&lt;&gt;"",B39&lt;&gt;""),'Entry point'!$F$44,"")</f>
        <v/>
      </c>
      <c r="D39" s="181"/>
      <c r="E39" s="181" t="str">
        <f>IF(IFERROR(INDEX(Master!$A$2:$AH$1177,(Master!$F38-2),34),"")=0,"",IFERROR(INDEX(Master!$A$2:$AH$1177,(Master!$F38-2),34),""))</f>
        <v xml:space="preserve">List of products bought using IMPA codes if possible. Information to be shared with Marcas. </v>
      </c>
      <c r="F39" s="181"/>
    </row>
    <row r="40" spans="1:6" ht="15.75" x14ac:dyDescent="0.25">
      <c r="A40" s="143">
        <f>IFERROR(INDEX(Master!$A$2:$AH$1177,(Master!F39-2),31),"")</f>
        <v>1</v>
      </c>
      <c r="B40" s="142" t="str">
        <f>IFERROR(INDEX(Master!$A$2:$AH$1177,(Master!$F39-2),32),"")</f>
        <v>Victualling Rate agreed</v>
      </c>
      <c r="C40" s="181" t="str">
        <f>IF(AND('Entry point'!$F$44&lt;&gt;"",B40&lt;&gt;""),'Entry point'!$F$44,"")</f>
        <v/>
      </c>
      <c r="D40" s="181"/>
      <c r="E40" s="181" t="str">
        <f>IF(IFERROR(INDEX(Master!$A$2:$AH$1177,(Master!$F39-2),34),"")=0,"",IFERROR(INDEX(Master!$A$2:$AH$1177,(Master!$F39-2),34),""))</f>
        <v/>
      </c>
      <c r="F40" s="181"/>
    </row>
    <row r="41" spans="1:6" ht="15.75" x14ac:dyDescent="0.25">
      <c r="A41" s="143">
        <f>IFERROR(INDEX(Master!$A$2:$AH$1177,(Master!F40-2),31),"")</f>
        <v>1</v>
      </c>
      <c r="B41" s="142" t="str">
        <f>IFERROR(INDEX(Master!$A$2:$AH$1177,(Master!$F40-2),32),"")</f>
        <v>Wage scale to be used</v>
      </c>
      <c r="C41" s="181" t="str">
        <f>IF(AND('Entry point'!$F$44&lt;&gt;"",B41&lt;&gt;""),'Entry point'!$F$44,"")</f>
        <v/>
      </c>
      <c r="D41" s="181"/>
      <c r="E41" s="181" t="str">
        <f>IF(IFERROR(INDEX(Master!$A$2:$AH$1177,(Master!$F40-2),34),"")=0,"",IFERROR(INDEX(Master!$A$2:$AH$1177,(Master!$F40-2),34),""))</f>
        <v/>
      </c>
      <c r="F41" s="181"/>
    </row>
    <row r="42" spans="1:6" ht="15.75" x14ac:dyDescent="0.25">
      <c r="A42" s="143">
        <f>IFERROR(INDEX(Master!$A$2:$AH$1177,(Master!F41-2),31),"")</f>
        <v>1</v>
      </c>
      <c r="B42" s="142" t="str">
        <f>IFERROR(INDEX(Master!$A$2:$AH$1177,(Master!$F41-2),32),"")</f>
        <v>Establish client's pool requirements</v>
      </c>
      <c r="C42" s="181" t="str">
        <f>IF(AND('Entry point'!$F$44&lt;&gt;"",B42&lt;&gt;""),'Entry point'!$F$44,"")</f>
        <v/>
      </c>
      <c r="D42" s="181"/>
      <c r="E42" s="181" t="str">
        <f>IF(IFERROR(INDEX(Master!$A$2:$AH$1177,(Master!$F41-2),34),"")=0,"",IFERROR(INDEX(Master!$A$2:$AH$1177,(Master!$F41-2),34),""))</f>
        <v/>
      </c>
      <c r="F42" s="181"/>
    </row>
    <row r="43" spans="1:6" ht="15.75" x14ac:dyDescent="0.25">
      <c r="A43" s="143">
        <f>IFERROR(INDEX(Master!$A$2:$AH$1177,(Master!F42-2),31),"")</f>
        <v>2</v>
      </c>
      <c r="B43" s="142" t="str">
        <f>IFERROR(INDEX(Master!$A$2:$AH$1177,(Master!$F42-2),32),"")</f>
        <v xml:space="preserve">Client interview / recruitment approval process - Officers / Ratings </v>
      </c>
      <c r="C43" s="181" t="str">
        <f>IF(AND('Entry point'!$F$44&lt;&gt;"",B43&lt;&gt;""),'Entry point'!$F$44,"")</f>
        <v/>
      </c>
      <c r="D43" s="181"/>
      <c r="E43" s="181" t="str">
        <f>IF(IFERROR(INDEX(Master!$A$2:$AH$1177,(Master!$F42-2),34),"")=0,"",IFERROR(INDEX(Master!$A$2:$AH$1177,(Master!$F42-2),34),""))</f>
        <v/>
      </c>
      <c r="F43" s="181"/>
    </row>
    <row r="44" spans="1:6" ht="15.75" x14ac:dyDescent="0.25">
      <c r="A44" s="143">
        <f>IFERROR(INDEX(Master!$A$2:$AH$1177,(Master!F43-2),31),"")</f>
        <v>2</v>
      </c>
      <c r="B44" s="142" t="str">
        <f>IFERROR(INDEX(Master!$A$2:$AH$1177,(Master!$F43-2),32),"")</f>
        <v>Client requirements for Senior Officer visits</v>
      </c>
      <c r="C44" s="181" t="str">
        <f>IF(AND('Entry point'!$F$44&lt;&gt;"",B44&lt;&gt;""),'Entry point'!$F$44,"")</f>
        <v/>
      </c>
      <c r="D44" s="181"/>
      <c r="E44" s="181" t="str">
        <f>IF(IFERROR(INDEX(Master!$A$2:$AH$1177,(Master!$F43-2),34),"")=0,"",IFERROR(INDEX(Master!$A$2:$AH$1177,(Master!$F43-2),34),""))</f>
        <v/>
      </c>
      <c r="F44" s="181"/>
    </row>
    <row r="45" spans="1:6" ht="15.75" x14ac:dyDescent="0.25">
      <c r="A45" s="143">
        <f>IFERROR(INDEX(Master!$A$2:$AH$1177,(Master!F44-2),31),"")</f>
        <v>2</v>
      </c>
      <c r="B45" s="142" t="str">
        <f>IFERROR(INDEX(Master!$A$2:$AH$1177,(Master!$F44-2),32),"")</f>
        <v>Seafarer Assessment &amp; Approval</v>
      </c>
      <c r="C45" s="181" t="str">
        <f>IF(AND('Entry point'!$F$44&lt;&gt;"",B45&lt;&gt;""),'Entry point'!$F$44,"")</f>
        <v/>
      </c>
      <c r="D45" s="181"/>
      <c r="E45" s="181" t="str">
        <f>IF(IFERROR(INDEX(Master!$A$2:$AH$1177,(Master!$F44-2),34),"")=0,"",IFERROR(INDEX(Master!$A$2:$AH$1177,(Master!$F44-2),34),""))</f>
        <v>Assessment  Team</v>
      </c>
      <c r="F45" s="181"/>
    </row>
    <row r="46" spans="1:6" ht="15.75" x14ac:dyDescent="0.25">
      <c r="A46" s="143">
        <f>IFERROR(INDEX(Master!$A$2:$AH$1177,(Master!F45-2),31),"")</f>
        <v>2</v>
      </c>
      <c r="B46" s="142" t="str">
        <f>IFERROR(INDEX(Master!$A$2:$AH$1177,(Master!$F45-2),32),"")</f>
        <v>Specific client / vessel / trade / travel requirements / Visa requirements</v>
      </c>
      <c r="C46" s="181" t="str">
        <f>IF(AND('Entry point'!$F$44&lt;&gt;"",B46&lt;&gt;""),'Entry point'!$F$44,"")</f>
        <v/>
      </c>
      <c r="D46" s="181"/>
      <c r="E46" s="181" t="str">
        <f>IF(IFERROR(INDEX(Master!$A$2:$AH$1177,(Master!$F45-2),34),"")=0,"",IFERROR(INDEX(Master!$A$2:$AH$1177,(Master!$F45-2),34),""))</f>
        <v/>
      </c>
      <c r="F46" s="181"/>
    </row>
    <row r="47" spans="1:6" ht="15.75" x14ac:dyDescent="0.25">
      <c r="A47" s="143">
        <f>IFERROR(INDEX(Master!$A$2:$AH$1177,(Master!F46-2),31),"")</f>
        <v>2</v>
      </c>
      <c r="B47" s="142" t="str">
        <f>IFERROR(INDEX(Master!$A$2:$AH$1177,(Master!$F46-2),32),"")</f>
        <v>Verification Interview Process  - Senior Officers ( CRW 16)</v>
      </c>
      <c r="C47" s="181" t="str">
        <f>IF(AND('Entry point'!$F$44&lt;&gt;"",B47&lt;&gt;""),'Entry point'!$F$44,"")</f>
        <v/>
      </c>
      <c r="D47" s="181"/>
      <c r="E47" s="181" t="str">
        <f>IF(IFERROR(INDEX(Master!$A$2:$AH$1177,(Master!$F46-2),34),"")=0,"",IFERROR(INDEX(Master!$A$2:$AH$1177,(Master!$F46-2),34),""))</f>
        <v/>
      </c>
      <c r="F47" s="181"/>
    </row>
    <row r="48" spans="1:6" ht="15.75" x14ac:dyDescent="0.25">
      <c r="A48" s="143">
        <f>IFERROR(INDEX(Master!$A$2:$AH$1177,(Master!F47-2),31),"")</f>
        <v>2</v>
      </c>
      <c r="B48" s="142" t="str">
        <f>IFERROR(INDEX(Master!$A$2:$AH$1177,(Master!$F47-2),32),"")</f>
        <v>PPE stock onboard or supplied by local suppliers</v>
      </c>
      <c r="C48" s="181" t="str">
        <f>IF(AND('Entry point'!$F$44&lt;&gt;"",B48&lt;&gt;""),'Entry point'!$F$44,"")</f>
        <v/>
      </c>
      <c r="D48" s="181"/>
      <c r="E48" s="181" t="str">
        <f>IF(IFERROR(INDEX(Master!$A$2:$AH$1177,(Master!$F47-2),34),"")=0,"",IFERROR(INDEX(Master!$A$2:$AH$1177,(Master!$F47-2),34),""))</f>
        <v/>
      </c>
      <c r="F48" s="181"/>
    </row>
    <row r="49" spans="1:6" ht="15.75" x14ac:dyDescent="0.25">
      <c r="A49" s="143">
        <f>IFERROR(INDEX(Master!$A$2:$AH$1177,(Master!F48-2),31),"")</f>
        <v>2</v>
      </c>
      <c r="B49" s="142" t="str">
        <f>IFERROR(INDEX(Master!$A$2:$AH$1177,(Master!$F48-2),32),"")</f>
        <v>Travel requirements / Visa requirements known</v>
      </c>
      <c r="C49" s="181" t="str">
        <f>IF(AND('Entry point'!$F$44&lt;&gt;"",B49&lt;&gt;""),'Entry point'!$F$44,"")</f>
        <v/>
      </c>
      <c r="D49" s="181"/>
      <c r="E49" s="181" t="str">
        <f>IF(IFERROR(INDEX(Master!$A$2:$AH$1177,(Master!$F48-2),34),"")=0,"",IFERROR(INDEX(Master!$A$2:$AH$1177,(Master!$F48-2),34),""))</f>
        <v/>
      </c>
      <c r="F49" s="181"/>
    </row>
    <row r="50" spans="1:6" ht="15.75" x14ac:dyDescent="0.25">
      <c r="A50" s="143">
        <f>IFERROR(INDEX(Master!$A$2:$AH$1177,(Master!F49-2),31),"")</f>
        <v>3</v>
      </c>
      <c r="B50" s="142" t="str">
        <f>IFERROR(INDEX(Master!$A$2:$AH$1177,(Master!$F49-2),32),"")</f>
        <v>Cash to Master</v>
      </c>
      <c r="C50" s="181" t="str">
        <f>IF(AND('Entry point'!$F$44&lt;&gt;"",B50&lt;&gt;""),'Entry point'!$F$44,"")</f>
        <v/>
      </c>
      <c r="D50" s="181"/>
      <c r="E50" s="181" t="str">
        <f>IF(IFERROR(INDEX(Master!$A$2:$AH$1177,(Master!$F49-2),34),"")=0,"",IFERROR(INDEX(Master!$A$2:$AH$1177,(Master!$F49-2),34),""))</f>
        <v>Admin COE</v>
      </c>
      <c r="F50" s="181"/>
    </row>
    <row r="51" spans="1:6" ht="15.75" x14ac:dyDescent="0.25">
      <c r="A51" s="143">
        <f>IFERROR(INDEX(Master!$A$2:$AH$1177,(Master!F50-2),31),"")</f>
        <v>3</v>
      </c>
      <c r="B51" s="142" t="str">
        <f>IFERROR(INDEX(Master!$A$2:$AH$1177,(Master!$F50-2),32),"")</f>
        <v>Establishing if client's approval required</v>
      </c>
      <c r="C51" s="181" t="str">
        <f>IF(AND('Entry point'!$F$44&lt;&gt;"",B51&lt;&gt;""),'Entry point'!$F$44,"")</f>
        <v/>
      </c>
      <c r="D51" s="181"/>
      <c r="E51" s="181" t="str">
        <f>IF(IFERROR(INDEX(Master!$A$2:$AH$1177,(Master!$F50-2),34),"")=0,"",IFERROR(INDEX(Master!$A$2:$AH$1177,(Master!$F50-2),34),""))</f>
        <v/>
      </c>
      <c r="F51" s="181"/>
    </row>
    <row r="52" spans="1:6" ht="15.75" x14ac:dyDescent="0.25">
      <c r="A52" s="143">
        <f>IFERROR(INDEX(Master!$A$2:$AH$1177,(Master!F51-2),31),"")</f>
        <v>3</v>
      </c>
      <c r="B52" s="142" t="str">
        <f>IFERROR(INDEX(Master!$A$2:$AH$1177,(Master!$F51-2),32),"")</f>
        <v>Seafarer briefing requirements and info sent to Planning office</v>
      </c>
      <c r="C52" s="181" t="str">
        <f>IF(AND('Entry point'!$F$44&lt;&gt;"",B52&lt;&gt;""),'Entry point'!$F$44,"")</f>
        <v/>
      </c>
      <c r="D52" s="181"/>
      <c r="E52" s="181" t="str">
        <f>IF(IFERROR(INDEX(Master!$A$2:$AH$1177,(Master!$F51-2),34),"")=0,"",IFERROR(INDEX(Master!$A$2:$AH$1177,(Master!$F51-2),34),""))</f>
        <v/>
      </c>
      <c r="F52" s="181"/>
    </row>
    <row r="53" spans="1:6" ht="15.75" x14ac:dyDescent="0.25">
      <c r="A53" s="143">
        <f>IFERROR(INDEX(Master!$A$2:$AH$1177,(Master!F52-2),31),"")</f>
        <v>3</v>
      </c>
      <c r="B53" s="142" t="str">
        <f>IFERROR(INDEX(Master!$A$2:$AH$1177,(Master!$F52-2),32),"")</f>
        <v>Seafarer briefing done</v>
      </c>
      <c r="C53" s="181" t="str">
        <f>IF(AND('Entry point'!$F$44&lt;&gt;"",B53&lt;&gt;""),'Entry point'!$F$44,"")</f>
        <v/>
      </c>
      <c r="D53" s="181"/>
      <c r="E53" s="181" t="str">
        <f>IF(IFERROR(INDEX(Master!$A$2:$AH$1177,(Master!$F52-2),34),"")=0,"",IFERROR(INDEX(Master!$A$2:$AH$1177,(Master!$F52-2),34),""))</f>
        <v>CREW MOBILISATION MANAGER</v>
      </c>
      <c r="F53" s="181"/>
    </row>
    <row r="54" spans="1:6" ht="15.75" x14ac:dyDescent="0.25">
      <c r="A54" s="143">
        <f>IFERROR(INDEX(Master!$A$2:$AH$1177,(Master!F53-2),31),"")</f>
        <v>5</v>
      </c>
      <c r="B54" s="142" t="str">
        <f>IFERROR(INDEX(Master!$A$2:$AH$1177,(Master!$F53-2),32),"")</f>
        <v>Seafarer de-briefing requirements</v>
      </c>
      <c r="C54" s="181" t="str">
        <f>IF(AND('Entry point'!$F$44&lt;&gt;"",B54&lt;&gt;""),'Entry point'!$F$44,"")</f>
        <v/>
      </c>
      <c r="D54" s="181"/>
      <c r="E54" s="181" t="str">
        <f>IF(IFERROR(INDEX(Master!$A$2:$AH$1177,(Master!$F53-2),34),"")=0,"",IFERROR(INDEX(Master!$A$2:$AH$1177,(Master!$F53-2),34),""))</f>
        <v/>
      </c>
      <c r="F54" s="181"/>
    </row>
    <row r="55" spans="1:6" ht="15.75" x14ac:dyDescent="0.25">
      <c r="A55" s="143" t="str">
        <f>IFERROR(INDEX(Master!$A$2:$AH$1177,(Master!F54-2),31),"")</f>
        <v/>
      </c>
      <c r="B55" s="142" t="str">
        <f>IFERROR(INDEX(Master!$A$2:$AH$1177,(Master!$F54-2),32),"")</f>
        <v/>
      </c>
      <c r="C55" s="181" t="str">
        <f>IF(AND('Entry point'!$F$44&lt;&gt;"",B55&lt;&gt;""),'Entry point'!$F$44,"")</f>
        <v/>
      </c>
      <c r="D55" s="181"/>
      <c r="E55" s="181" t="str">
        <f>IF(IFERROR(INDEX(Master!$A$2:$AH$1177,(Master!$F54-2),34),"")=0,"",IFERROR(INDEX(Master!$A$2:$AH$1177,(Master!$F54-2),34),""))</f>
        <v/>
      </c>
      <c r="F55" s="181"/>
    </row>
    <row r="56" spans="1:6" ht="15.75" x14ac:dyDescent="0.25">
      <c r="A56" s="143" t="str">
        <f>IFERROR(INDEX(Master!$A$2:$AH$1177,(Master!F55-2),31),"")</f>
        <v/>
      </c>
      <c r="B56" s="142" t="str">
        <f>IFERROR(INDEX(Master!$A$2:$AH$1177,(Master!$F55-2),32),"")</f>
        <v/>
      </c>
      <c r="C56" s="181" t="str">
        <f>IF(AND('Entry point'!$F$44&lt;&gt;"",B56&lt;&gt;""),'Entry point'!$F$44,"")</f>
        <v/>
      </c>
      <c r="D56" s="181"/>
      <c r="E56" s="181" t="str">
        <f>IF(IFERROR(INDEX(Master!$A$2:$AH$1177,(Master!$F55-2),34),"")=0,"",IFERROR(INDEX(Master!$A$2:$AH$1177,(Master!$F55-2),34),""))</f>
        <v/>
      </c>
      <c r="F56" s="181"/>
    </row>
    <row r="57" spans="1:6" ht="15.75" x14ac:dyDescent="0.25">
      <c r="A57" s="143" t="str">
        <f>IFERROR(INDEX(Master!$A$2:$AH$1177,(Master!F56-2),31),"")</f>
        <v/>
      </c>
      <c r="B57" s="142" t="str">
        <f>IFERROR(INDEX(Master!$A$2:$AH$1177,(Master!$F56-2),32),"")</f>
        <v/>
      </c>
      <c r="C57" s="181" t="str">
        <f>IF(AND('Entry point'!$F$44&lt;&gt;"",B57&lt;&gt;""),'Entry point'!$F$44,"")</f>
        <v/>
      </c>
      <c r="D57" s="181"/>
      <c r="E57" s="181" t="str">
        <f>IF(IFERROR(INDEX(Master!$A$2:$AH$1177,(Master!$F56-2),34),"")=0,"",IFERROR(INDEX(Master!$A$2:$AH$1177,(Master!$F56-2),34),""))</f>
        <v/>
      </c>
      <c r="F57" s="181"/>
    </row>
    <row r="58" spans="1:6" ht="15.75" x14ac:dyDescent="0.25">
      <c r="A58" s="143" t="str">
        <f>IFERROR(INDEX(Master!$A$2:$AH$1177,(Master!F57-2),31),"")</f>
        <v/>
      </c>
      <c r="B58" s="142" t="str">
        <f>IFERROR(INDEX(Master!$A$2:$AH$1177,(Master!$F57-2),32),"")</f>
        <v/>
      </c>
      <c r="C58" s="181" t="str">
        <f>IF(AND('Entry point'!$F$44&lt;&gt;"",B58&lt;&gt;""),'Entry point'!$F$44,"")</f>
        <v/>
      </c>
      <c r="D58" s="181"/>
      <c r="E58" s="181" t="str">
        <f>IF(IFERROR(INDEX(Master!$A$2:$AH$1177,(Master!$F57-2),34),"")=0,"",IFERROR(INDEX(Master!$A$2:$AH$1177,(Master!$F57-2),34),""))</f>
        <v/>
      </c>
      <c r="F58" s="181"/>
    </row>
    <row r="59" spans="1:6" ht="15.75" x14ac:dyDescent="0.25">
      <c r="A59" s="143" t="str">
        <f>IFERROR(INDEX(Master!$A$2:$AH$1177,(Master!F58-2),31),"")</f>
        <v/>
      </c>
      <c r="B59" s="142" t="str">
        <f>IFERROR(INDEX(Master!$A$2:$AH$1177,(Master!$F58-2),32),"")</f>
        <v/>
      </c>
      <c r="C59" s="181" t="str">
        <f>IF(AND('Entry point'!$F$44&lt;&gt;"",B59&lt;&gt;""),'Entry point'!$F$44,"")</f>
        <v/>
      </c>
      <c r="D59" s="181"/>
      <c r="E59" s="181" t="str">
        <f>IF(IFERROR(INDEX(Master!$A$2:$AH$1177,(Master!$F58-2),34),"")=0,"",IFERROR(INDEX(Master!$A$2:$AH$1177,(Master!$F58-2),34),""))</f>
        <v/>
      </c>
      <c r="F59" s="181"/>
    </row>
    <row r="60" spans="1:6" ht="15.75" x14ac:dyDescent="0.25">
      <c r="A60" s="143" t="str">
        <f>IFERROR(INDEX(Master!$A$2:$AH$1177,(Master!F59-2),31),"")</f>
        <v/>
      </c>
      <c r="B60" s="142" t="str">
        <f>IFERROR(INDEX(Master!$A$2:$AH$1177,(Master!$F59-2),32),"")</f>
        <v/>
      </c>
      <c r="C60" s="181" t="str">
        <f>IF(AND('Entry point'!$F$44&lt;&gt;"",B60&lt;&gt;""),'Entry point'!$F$44,"")</f>
        <v/>
      </c>
      <c r="D60" s="181"/>
      <c r="E60" s="181" t="str">
        <f>IF(IFERROR(INDEX(Master!$A$2:$AH$1177,(Master!$F59-2),34),"")=0,"",IFERROR(INDEX(Master!$A$2:$AH$1177,(Master!$F59-2),34),""))</f>
        <v/>
      </c>
      <c r="F60" s="181"/>
    </row>
    <row r="61" spans="1:6" ht="15.75" x14ac:dyDescent="0.25">
      <c r="A61" s="143" t="str">
        <f>IFERROR(INDEX(Master!$A$2:$AH$1177,(Master!F60-2),31),"")</f>
        <v/>
      </c>
      <c r="B61" s="142" t="str">
        <f>IFERROR(INDEX(Master!$A$2:$AH$1177,(Master!$F60-2),32),"")</f>
        <v/>
      </c>
      <c r="C61" s="181" t="str">
        <f>IF(AND('Entry point'!$F$44&lt;&gt;"",B61&lt;&gt;""),'Entry point'!$F$44,"")</f>
        <v/>
      </c>
      <c r="D61" s="181"/>
      <c r="E61" s="181" t="str">
        <f>IF(IFERROR(INDEX(Master!$A$2:$AH$1177,(Master!$F60-2),34),"")=0,"",IFERROR(INDEX(Master!$A$2:$AH$1177,(Master!$F60-2),34),""))</f>
        <v/>
      </c>
      <c r="F61" s="181"/>
    </row>
    <row r="62" spans="1:6" ht="15.75" x14ac:dyDescent="0.25">
      <c r="A62" s="143" t="str">
        <f>IFERROR(INDEX(Master!$A$2:$AH$1177,(Master!F61-2),31),"")</f>
        <v/>
      </c>
      <c r="B62" s="142" t="str">
        <f>IFERROR(INDEX(Master!$A$2:$AH$1177,(Master!$F61-2),32),"")</f>
        <v/>
      </c>
      <c r="C62" s="181" t="str">
        <f>IF(AND('Entry point'!$F$44&lt;&gt;"",B62&lt;&gt;""),'Entry point'!$F$44,"")</f>
        <v/>
      </c>
      <c r="D62" s="181"/>
      <c r="E62" s="181" t="str">
        <f>IF(IFERROR(INDEX(Master!$A$2:$AH$1177,(Master!$F61-2),34),"")=0,"",IFERROR(INDEX(Master!$A$2:$AH$1177,(Master!$F61-2),34),""))</f>
        <v/>
      </c>
      <c r="F62" s="181"/>
    </row>
    <row r="63" spans="1:6" ht="15.75" x14ac:dyDescent="0.25">
      <c r="A63" s="143" t="str">
        <f>IFERROR(INDEX(Master!$A$2:$AH$1177,(Master!F62-2),31),"")</f>
        <v/>
      </c>
      <c r="B63" s="142" t="str">
        <f>IFERROR(INDEX(Master!$A$2:$AH$1177,(Master!$F62-2),32),"")</f>
        <v/>
      </c>
      <c r="C63" s="181" t="str">
        <f>IF(AND('Entry point'!$F$44&lt;&gt;"",B63&lt;&gt;""),'Entry point'!$F$44,"")</f>
        <v/>
      </c>
      <c r="D63" s="181"/>
      <c r="E63" s="181" t="str">
        <f>IF(IFERROR(INDEX(Master!$A$2:$AH$1177,(Master!$F62-2),34),"")=0,"",IFERROR(INDEX(Master!$A$2:$AH$1177,(Master!$F62-2),34),""))</f>
        <v/>
      </c>
      <c r="F63" s="181"/>
    </row>
    <row r="64" spans="1:6" ht="15.75" x14ac:dyDescent="0.25">
      <c r="A64" s="143" t="str">
        <f>IFERROR(INDEX(Master!$A$2:$AH$1177,(Master!F63-2),31),"")</f>
        <v/>
      </c>
      <c r="B64" s="142" t="str">
        <f>IFERROR(INDEX(Master!$A$2:$AH$1177,(Master!$F63-2),32),"")</f>
        <v/>
      </c>
      <c r="C64" s="181" t="str">
        <f>IF(AND('Entry point'!$F$44&lt;&gt;"",B64&lt;&gt;""),'Entry point'!$F$44,"")</f>
        <v/>
      </c>
      <c r="D64" s="181"/>
      <c r="E64" s="181" t="str">
        <f>IF(IFERROR(INDEX(Master!$A$2:$AH$1177,(Master!$F63-2),34),"")=0,"",IFERROR(INDEX(Master!$A$2:$AH$1177,(Master!$F63-2),34),""))</f>
        <v/>
      </c>
      <c r="F64" s="181"/>
    </row>
    <row r="65" spans="1:6" ht="15.75" x14ac:dyDescent="0.25">
      <c r="A65" s="143" t="str">
        <f>IFERROR(INDEX(Master!$A$2:$AH$1177,(Master!F64-2),31),"")</f>
        <v/>
      </c>
      <c r="B65" s="142" t="str">
        <f>IFERROR(INDEX(Master!$A$2:$AH$1177,(Master!$F64-2),32),"")</f>
        <v/>
      </c>
      <c r="C65" s="181" t="str">
        <f>IF(AND('Entry point'!$F$44&lt;&gt;"",B65&lt;&gt;""),'Entry point'!$F$44,"")</f>
        <v/>
      </c>
      <c r="D65" s="181"/>
      <c r="E65" s="181" t="str">
        <f>IF(IFERROR(INDEX(Master!$A$2:$AH$1177,(Master!$F64-2),34),"")=0,"",IFERROR(INDEX(Master!$A$2:$AH$1177,(Master!$F64-2),34),""))</f>
        <v/>
      </c>
      <c r="F65" s="181"/>
    </row>
  </sheetData>
  <protectedRanges>
    <protectedRange sqref="A1:D1 A2:C2" name="Range2"/>
    <protectedRange sqref="A3:A65" name="Range2_1"/>
    <protectedRange sqref="B3:B65" name="Range2_2"/>
    <protectedRange sqref="D2" name="Range2_3"/>
  </protectedRanges>
  <dataValidations count="1">
    <dataValidation type="list" allowBlank="1" showInputMessage="1" showErrorMessage="1" sqref="F3:F65" xr:uid="{00000000-0002-0000-0D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1424B"/>
  </sheetPr>
  <dimension ref="A1:F5"/>
  <sheetViews>
    <sheetView tabSelected="1" view="pageBreakPreview" zoomScale="60" zoomScaleNormal="61" workbookViewId="0">
      <selection activeCell="R16" sqref="R16"/>
    </sheetView>
  </sheetViews>
  <sheetFormatPr defaultRowHeight="15" x14ac:dyDescent="0.25"/>
  <cols>
    <col min="1" max="1" width="10.28515625" customWidth="1"/>
    <col min="2" max="2" width="84.7109375" customWidth="1"/>
    <col min="3" max="3" width="22.28515625" style="179" customWidth="1"/>
    <col min="4" max="4" width="38" customWidth="1"/>
    <col min="5" max="5" width="16.7109375" customWidth="1"/>
    <col min="6" max="6" width="19.42578125" customWidth="1"/>
  </cols>
  <sheetData>
    <row r="1" spans="1:6" ht="30" customHeight="1" x14ac:dyDescent="0.25">
      <c r="A1" s="174"/>
      <c r="B1" s="174" t="s">
        <v>725</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IFERROR(INDEX(Master!$A$2:$AH$1177,(Master!L2-2),31),"")</f>
        <v>1</v>
      </c>
      <c r="B3" s="142" t="str">
        <f>IFERROR(INDEX(Master!$A$2:$AH$1177,(Master!$L2-2),32),"")</f>
        <v>Appointed Planning Office for Crewing</v>
      </c>
      <c r="C3" s="181" t="str">
        <f>IF(AND('Entry point'!$F$37&lt;&gt;"",B3&lt;&gt;""),'Entry point'!$F$37,"")</f>
        <v/>
      </c>
      <c r="D3" s="181"/>
      <c r="E3" s="181" t="str">
        <f>IF(IFERROR(INDEX(Master!$A$2:$AH$1177,(Master!$L2-2),34),"")=0,"",IFERROR(INDEX(Master!$A$2:$AH$1177,(Master!$L2-2),34),""))</f>
        <v/>
      </c>
      <c r="F3" s="181"/>
    </row>
    <row r="4" spans="1:6" ht="15.75" x14ac:dyDescent="0.25">
      <c r="A4" s="143" t="str">
        <f>IFERROR(INDEX(Master!$A$2:$AH$1177,(Master!L3-2),31),"")</f>
        <v/>
      </c>
      <c r="B4" s="142" t="str">
        <f>IFERROR(INDEX(Master!$A$2:$AH$1177,(Master!$L3-2),32),"")</f>
        <v/>
      </c>
      <c r="C4" s="181" t="str">
        <f>IF(AND('Entry point'!$F$37&lt;&gt;"",B4&lt;&gt;""),'Entry point'!$F$37,"")</f>
        <v/>
      </c>
      <c r="D4" s="181"/>
      <c r="E4" s="181" t="str">
        <f>IF(IFERROR(INDEX(Master!$A$2:$AH$1177,(Master!$L3-2),34),"")=0,"",IFERROR(INDEX(Master!$A$2:$AH$1177,(Master!$L3-2),34),""))</f>
        <v/>
      </c>
      <c r="F4" s="181"/>
    </row>
    <row r="5" spans="1:6" ht="15.75" x14ac:dyDescent="0.25">
      <c r="A5" s="143" t="str">
        <f>IFERROR(INDEX(Master!$A$2:$AH$1177,(Master!L4-2),31),"")</f>
        <v/>
      </c>
      <c r="B5" s="142" t="str">
        <f>IFERROR(INDEX(Master!$A$2:$AH$1177,(Master!$L4-2),32),"")</f>
        <v/>
      </c>
      <c r="C5" s="181" t="str">
        <f>IF(AND('Entry point'!$F$37&lt;&gt;"",B5&lt;&gt;""),'Entry point'!$F$37,"")</f>
        <v/>
      </c>
      <c r="D5" s="181"/>
      <c r="E5" s="181" t="str">
        <f>IF(IFERROR(INDEX(Master!$A$2:$AH$1177,(Master!$L4-2),34),"")=0,"",IFERROR(INDEX(Master!$A$2:$AH$1177,(Master!$L4-2),34),""))</f>
        <v/>
      </c>
      <c r="F5" s="181"/>
    </row>
  </sheetData>
  <protectedRanges>
    <protectedRange sqref="A1:D1 A2:C2" name="Range2"/>
    <protectedRange sqref="A3:A5" name="Range2_1"/>
    <protectedRange sqref="B3:B5" name="Range2_2"/>
    <protectedRange sqref="D2" name="Range2_3"/>
  </protectedRanges>
  <dataValidations count="1">
    <dataValidation type="list" allowBlank="1" showInputMessage="1" showErrorMessage="1" sqref="F3:F5" xr:uid="{00000000-0002-0000-0E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1424B"/>
  </sheetPr>
  <dimension ref="A1:F30"/>
  <sheetViews>
    <sheetView tabSelected="1" zoomScale="61"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5.42578125" customWidth="1"/>
    <col min="5" max="5" width="32.42578125" customWidth="1"/>
    <col min="6" max="6" width="19.42578125" customWidth="1"/>
  </cols>
  <sheetData>
    <row r="1" spans="1:6" ht="28.5" customHeight="1" x14ac:dyDescent="0.25">
      <c r="A1" s="174"/>
      <c r="B1" s="174" t="s">
        <v>730</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IFERROR(INDEX(Master!$A$2:$AH$1177,(Master!V2-2),31),"")</f>
        <v>1</v>
      </c>
      <c r="B3" s="142" t="str">
        <f>IFERROR(INDEX(Master!$A$2:$AH$1177,(Master!$V2-2),32),"")</f>
        <v>Candidate Search</v>
      </c>
      <c r="C3" s="181" t="str">
        <f>IF(AND('Entry point'!$F$49&lt;&gt;"",B3&lt;&gt;""),'Entry point'!$F$49,"")</f>
        <v/>
      </c>
      <c r="D3" s="181"/>
      <c r="E3" s="181" t="str">
        <f>IF(IFERROR(INDEX(Master!$A$2:$AH$1177,(Master!$V2-2),34),"")=0,"",IFERROR(INDEX(Master!$A$2:$AH$1177,(Master!$V2-2),34),""))</f>
        <v/>
      </c>
      <c r="F3" s="181"/>
    </row>
    <row r="4" spans="1:6" ht="15.75" x14ac:dyDescent="0.25">
      <c r="A4" s="143">
        <f>IFERROR(INDEX(Master!$A$2:$AH$1177,(Master!V3-2),31),"")</f>
        <v>1</v>
      </c>
      <c r="B4" s="142" t="str">
        <f>IFERROR(INDEX(Master!$A$2:$AH$1177,(Master!$V3-2),32),"")</f>
        <v>budgeted Crew list created in SS</v>
      </c>
      <c r="C4" s="181" t="str">
        <f>IF(AND('Entry point'!$F$49&lt;&gt;"",B4&lt;&gt;""),'Entry point'!$F$49,"")</f>
        <v/>
      </c>
      <c r="D4" s="181"/>
      <c r="E4" s="181" t="str">
        <f>IF(IFERROR(INDEX(Master!$A$2:$AH$1177,(Master!$V3-2),34),"")=0,"",IFERROR(INDEX(Master!$A$2:$AH$1177,(Master!$V3-2),34),""))</f>
        <v/>
      </c>
      <c r="F4" s="181"/>
    </row>
    <row r="5" spans="1:6" ht="15.75" x14ac:dyDescent="0.25">
      <c r="A5" s="143">
        <f>IFERROR(INDEX(Master!$A$2:$AH$1177,(Master!V4-2),31),"")</f>
        <v>1</v>
      </c>
      <c r="B5" s="142" t="str">
        <f>IFERROR(INDEX(Master!$A$2:$AH$1177,(Master!$V4-2),32),"")</f>
        <v>Letter of Instruction to Master/Chief Engineer</v>
      </c>
      <c r="C5" s="181" t="str">
        <f>IF(AND('Entry point'!$F$49&lt;&gt;"",B5&lt;&gt;""),'Entry point'!$F$49,"")</f>
        <v/>
      </c>
      <c r="D5" s="181"/>
      <c r="E5" s="181" t="str">
        <f>IF(IFERROR(INDEX(Master!$A$2:$AH$1177,(Master!$V4-2),34),"")=0,"",IFERROR(INDEX(Master!$A$2:$AH$1177,(Master!$V4-2),34),""))</f>
        <v/>
      </c>
      <c r="F5" s="181"/>
    </row>
    <row r="6" spans="1:6" ht="15.75" x14ac:dyDescent="0.25">
      <c r="A6" s="143">
        <f>IFERROR(INDEX(Master!$A$2:$AH$1177,(Master!V5-2),31),"")</f>
        <v>1</v>
      </c>
      <c r="B6" s="142" t="str">
        <f>IFERROR(INDEX(Master!$A$2:$AH$1177,(Master!$V5-2),32),"")</f>
        <v>Manning as per MSMC</v>
      </c>
      <c r="C6" s="181" t="str">
        <f>IF(AND('Entry point'!$F$49&lt;&gt;"",B6&lt;&gt;""),'Entry point'!$F$49,"")</f>
        <v/>
      </c>
      <c r="D6" s="181"/>
      <c r="E6" s="181" t="str">
        <f>IF(IFERROR(INDEX(Master!$A$2:$AH$1177,(Master!$V5-2),34),"")=0,"",IFERROR(INDEX(Master!$A$2:$AH$1177,(Master!$V5-2),34),""))</f>
        <v/>
      </c>
      <c r="F6" s="181"/>
    </row>
    <row r="7" spans="1:6" ht="15.75" x14ac:dyDescent="0.25">
      <c r="A7" s="143">
        <f>IFERROR(INDEX(Master!$A$2:$AH$1177,(Master!V6-2),31),"")</f>
        <v>1</v>
      </c>
      <c r="B7" s="142" t="str">
        <f>IFERROR(INDEX(Master!$A$2:$AH$1177,(Master!$V6-2),32),"")</f>
        <v>Minimum Age Check</v>
      </c>
      <c r="C7" s="181" t="str">
        <f>IF(AND('Entry point'!$F$49&lt;&gt;"",B7&lt;&gt;""),'Entry point'!$F$49,"")</f>
        <v/>
      </c>
      <c r="D7" s="181"/>
      <c r="E7" s="181" t="str">
        <f>IF(IFERROR(INDEX(Master!$A$2:$AH$1177,(Master!$V6-2),34),"")=0,"",IFERROR(INDEX(Master!$A$2:$AH$1177,(Master!$V6-2),34),""))</f>
        <v/>
      </c>
      <c r="F7" s="181"/>
    </row>
    <row r="8" spans="1:6" ht="15.75" x14ac:dyDescent="0.25">
      <c r="A8" s="143">
        <f>IFERROR(INDEX(Master!$A$2:$AH$1177,(Master!V7-2),31),"")</f>
        <v>1</v>
      </c>
      <c r="B8" s="142" t="str">
        <f>IFERROR(INDEX(Master!$A$2:$AH$1177,(Master!$V7-2),32),"")</f>
        <v>Officer Appointment matrix complied with</v>
      </c>
      <c r="C8" s="181" t="str">
        <f>IF(AND('Entry point'!$F$49&lt;&gt;"",B8&lt;&gt;""),'Entry point'!$F$49,"")</f>
        <v/>
      </c>
      <c r="D8" s="181"/>
      <c r="E8" s="181" t="str">
        <f>IF(IFERROR(INDEX(Master!$A$2:$AH$1177,(Master!$V7-2),34),"")=0,"",IFERROR(INDEX(Master!$A$2:$AH$1177,(Master!$V7-2),34),""))</f>
        <v/>
      </c>
      <c r="F8" s="181"/>
    </row>
    <row r="9" spans="1:6" ht="15.75" x14ac:dyDescent="0.25">
      <c r="A9" s="143">
        <f>IFERROR(INDEX(Master!$A$2:$AH$1177,(Master!V8-2),31),"")</f>
        <v>1</v>
      </c>
      <c r="B9" s="142" t="str">
        <f>IFERROR(INDEX(Master!$A$2:$AH$1177,(Master!$V8-2),32),"")</f>
        <v>Officer Experience Matrix complied with</v>
      </c>
      <c r="C9" s="181" t="str">
        <f>IF(AND('Entry point'!$F$49&lt;&gt;"",B9&lt;&gt;""),'Entry point'!$F$49,"")</f>
        <v/>
      </c>
      <c r="D9" s="181"/>
      <c r="E9" s="181" t="str">
        <f>IF(IFERROR(INDEX(Master!$A$2:$AH$1177,(Master!$V8-2),34),"")=0,"",IFERROR(INDEX(Master!$A$2:$AH$1177,(Master!$V8-2),34),""))</f>
        <v/>
      </c>
      <c r="F9" s="181"/>
    </row>
    <row r="10" spans="1:6" ht="15.75" x14ac:dyDescent="0.25">
      <c r="A10" s="143">
        <f>IFERROR(INDEX(Master!$A$2:$AH$1177,(Master!V9-2),31),"")</f>
        <v>1</v>
      </c>
      <c r="B10" s="142" t="str">
        <f>IFERROR(INDEX(Master!$A$2:$AH$1177,(Master!$V9-2),32),"")</f>
        <v>Officer promotion Matrix  complied with</v>
      </c>
      <c r="C10" s="181" t="str">
        <f>IF(AND('Entry point'!$F$49&lt;&gt;"",B10&lt;&gt;""),'Entry point'!$F$49,"")</f>
        <v/>
      </c>
      <c r="D10" s="181"/>
      <c r="E10" s="181" t="str">
        <f>IF(IFERROR(INDEX(Master!$A$2:$AH$1177,(Master!$V9-2),34),"")=0,"",IFERROR(INDEX(Master!$A$2:$AH$1177,(Master!$V9-2),34),""))</f>
        <v/>
      </c>
      <c r="F10" s="181"/>
    </row>
    <row r="11" spans="1:6" ht="15.75" x14ac:dyDescent="0.25">
      <c r="A11" s="143">
        <f>IFERROR(INDEX(Master!$A$2:$AH$1177,(Master!V10-2),31),"")</f>
        <v>1</v>
      </c>
      <c r="B11" s="142" t="str">
        <f>IFERROR(INDEX(Master!$A$2:$AH$1177,(Master!$V10-2),32),"")</f>
        <v>Training Matrix complied with</v>
      </c>
      <c r="C11" s="181" t="str">
        <f>IF(AND('Entry point'!$F$49&lt;&gt;"",B11&lt;&gt;""),'Entry point'!$F$49,"")</f>
        <v/>
      </c>
      <c r="D11" s="181"/>
      <c r="E11" s="181" t="str">
        <f>IF(IFERROR(INDEX(Master!$A$2:$AH$1177,(Master!$V10-2),34),"")=0,"",IFERROR(INDEX(Master!$A$2:$AH$1177,(Master!$V10-2),34),""))</f>
        <v/>
      </c>
      <c r="F11" s="181"/>
    </row>
    <row r="12" spans="1:6" ht="15.75" x14ac:dyDescent="0.25">
      <c r="A12" s="143">
        <f>IFERROR(INDEX(Master!$A$2:$AH$1177,(Master!V11-2),31),"")</f>
        <v>1</v>
      </c>
      <c r="B12" s="142" t="str">
        <f>IFERROR(INDEX(Master!$A$2:$AH$1177,(Master!$V11-2),32),"")</f>
        <v>Payroll Approval</v>
      </c>
      <c r="C12" s="181" t="str">
        <f>IF(AND('Entry point'!$F$49&lt;&gt;"",B12&lt;&gt;""),'Entry point'!$F$49,"")</f>
        <v/>
      </c>
      <c r="D12" s="181"/>
      <c r="E12" s="181" t="str">
        <f>IF(IFERROR(INDEX(Master!$A$2:$AH$1177,(Master!$V11-2),34),"")=0,"",IFERROR(INDEX(Master!$A$2:$AH$1177,(Master!$V11-2),34),""))</f>
        <v/>
      </c>
      <c r="F12" s="181"/>
    </row>
    <row r="13" spans="1:6" ht="15.75" x14ac:dyDescent="0.25">
      <c r="A13" s="143">
        <f>IFERROR(INDEX(Master!$A$2:$AH$1177,(Master!V12-2),31),"")</f>
        <v>1</v>
      </c>
      <c r="B13" s="142" t="str">
        <f>IFERROR(INDEX(Master!$A$2:$AH$1177,(Master!$V12-2),32),"")</f>
        <v>Set-up account with V.Ships Marine Travel.</v>
      </c>
      <c r="C13" s="181" t="str">
        <f>IF(AND('Entry point'!$F$49&lt;&gt;"",B13&lt;&gt;""),'Entry point'!$F$49,"")</f>
        <v/>
      </c>
      <c r="D13" s="181"/>
      <c r="E13" s="181" t="str">
        <f>IF(IFERROR(INDEX(Master!$A$2:$AH$1177,(Master!$V12-2),34),"")=0,"",IFERROR(INDEX(Master!$A$2:$AH$1177,(Master!$V12-2),34),""))</f>
        <v/>
      </c>
      <c r="F13" s="181"/>
    </row>
    <row r="14" spans="1:6" ht="15.75" x14ac:dyDescent="0.25">
      <c r="A14" s="143">
        <f>IFERROR(INDEX(Master!$A$2:$AH$1177,(Master!V13-2),31),"")</f>
        <v>1</v>
      </c>
      <c r="B14" s="142" t="str">
        <f>IFERROR(INDEX(Master!$A$2:$AH$1177,(Master!$V13-2),32),"")</f>
        <v>Shortlisting Candidates for submission to fleet cell / Client</v>
      </c>
      <c r="C14" s="181" t="str">
        <f>IF(AND('Entry point'!$F$49&lt;&gt;"",B14&lt;&gt;""),'Entry point'!$F$49,"")</f>
        <v/>
      </c>
      <c r="D14" s="181"/>
      <c r="E14" s="181" t="str">
        <f>IF(IFERROR(INDEX(Master!$A$2:$AH$1177,(Master!$V13-2),34),"")=0,"",IFERROR(INDEX(Master!$A$2:$AH$1177,(Master!$V13-2),34),""))</f>
        <v/>
      </c>
      <c r="F14" s="181"/>
    </row>
    <row r="15" spans="1:6" ht="15.75" x14ac:dyDescent="0.25">
      <c r="A15" s="143">
        <f>IFERROR(INDEX(Master!$A$2:$AH$1177,(Master!V14-2),31),"")</f>
        <v>1</v>
      </c>
      <c r="B15" s="142" t="str">
        <f>IFERROR(INDEX(Master!$A$2:$AH$1177,(Master!$V14-2),32),"")</f>
        <v>Vessel entered into Medscreen Programme</v>
      </c>
      <c r="C15" s="181" t="str">
        <f>IF(AND('Entry point'!$F$49&lt;&gt;"",B15&lt;&gt;""),'Entry point'!$F$49,"")</f>
        <v/>
      </c>
      <c r="D15" s="181"/>
      <c r="E15" s="181" t="str">
        <f>IF(IFERROR(INDEX(Master!$A$2:$AH$1177,(Master!$V14-2),34),"")=0,"",IFERROR(INDEX(Master!$A$2:$AH$1177,(Master!$V14-2),34),""))</f>
        <v/>
      </c>
      <c r="F15" s="181"/>
    </row>
    <row r="16" spans="1:6" ht="15.75" x14ac:dyDescent="0.25">
      <c r="A16" s="143">
        <f>IFERROR(INDEX(Master!$A$2:$AH$1177,(Master!V15-2),31),"")</f>
        <v>2</v>
      </c>
      <c r="B16" s="142" t="str">
        <f>IFERROR(INDEX(Master!$A$2:$AH$1177,(Master!$V15-2),32),"")</f>
        <v>Medical Fitness Certificates Valid for all Crew - Chemical Tanker Crew to have Blood Test Certificate</v>
      </c>
      <c r="C16" s="181" t="str">
        <f>IF(AND('Entry point'!$F$49&lt;&gt;"",B16&lt;&gt;""),'Entry point'!$F$49,"")</f>
        <v/>
      </c>
      <c r="D16" s="181"/>
      <c r="E16" s="181" t="str">
        <f>IF(IFERROR(INDEX(Master!$A$2:$AH$1177,(Master!$V15-2),34),"")=0,"",IFERROR(INDEX(Master!$A$2:$AH$1177,(Master!$V15-2),34),""))</f>
        <v/>
      </c>
      <c r="F16" s="181"/>
    </row>
    <row r="17" spans="1:6" ht="15.75" x14ac:dyDescent="0.25">
      <c r="A17" s="143">
        <f>IFERROR(INDEX(Master!$A$2:$AH$1177,(Master!V16-2),31),"")</f>
        <v>2</v>
      </c>
      <c r="B17" s="142" t="str">
        <f>IFERROR(INDEX(Master!$A$2:$AH$1177,(Master!$V16-2),32),"")</f>
        <v>Crew Rotation Plan - Approval</v>
      </c>
      <c r="C17" s="181" t="str">
        <f>IF(AND('Entry point'!$F$49&lt;&gt;"",B17&lt;&gt;""),'Entry point'!$F$49,"")</f>
        <v/>
      </c>
      <c r="D17" s="181"/>
      <c r="E17" s="181" t="str">
        <f>IF(IFERROR(INDEX(Master!$A$2:$AH$1177,(Master!$V16-2),34),"")=0,"",IFERROR(INDEX(Master!$A$2:$AH$1177,(Master!$V16-2),34),""))</f>
        <v/>
      </c>
      <c r="F17" s="181"/>
    </row>
    <row r="18" spans="1:6" ht="15.75" x14ac:dyDescent="0.25">
      <c r="A18" s="143">
        <f>IFERROR(INDEX(Master!$A$2:$AH$1177,(Master!V17-2),31),"")</f>
        <v>2</v>
      </c>
      <c r="B18" s="142" t="str">
        <f>IFERROR(INDEX(Master!$A$2:$AH$1177,(Master!$V17-2),32),"")</f>
        <v>Appraisals verification</v>
      </c>
      <c r="C18" s="181" t="str">
        <f>IF(AND('Entry point'!$F$49&lt;&gt;"",B18&lt;&gt;""),'Entry point'!$F$49,"")</f>
        <v/>
      </c>
      <c r="D18" s="181"/>
      <c r="E18" s="181" t="str">
        <f>IF(IFERROR(INDEX(Master!$A$2:$AH$1177,(Master!$V17-2),34),"")=0,"",IFERROR(INDEX(Master!$A$2:$AH$1177,(Master!$V17-2),34),""))</f>
        <v/>
      </c>
      <c r="F18" s="181"/>
    </row>
    <row r="19" spans="1:6" ht="15.75" x14ac:dyDescent="0.25">
      <c r="A19" s="143">
        <f>IFERROR(INDEX(Master!$A$2:$AH$1177,(Master!V18-2),31),"")</f>
        <v>2</v>
      </c>
      <c r="B19" s="142" t="str">
        <f>IFERROR(INDEX(Master!$A$2:$AH$1177,(Master!$V18-2),32),"")</f>
        <v>Shipsure vessel data reviewed and planning configuration updated</v>
      </c>
      <c r="C19" s="181" t="str">
        <f>IF(AND('Entry point'!$F$49&lt;&gt;"",B19&lt;&gt;""),'Entry point'!$F$49,"")</f>
        <v/>
      </c>
      <c r="D19" s="181"/>
      <c r="E19" s="181" t="str">
        <f>IF(IFERROR(INDEX(Master!$A$2:$AH$1177,(Master!$V18-2),34),"")=0,"",IFERROR(INDEX(Master!$A$2:$AH$1177,(Master!$V18-2),34),""))</f>
        <v/>
      </c>
      <c r="F19" s="181"/>
    </row>
    <row r="20" spans="1:6" ht="15.75" x14ac:dyDescent="0.25">
      <c r="A20" s="143">
        <f>IFERROR(INDEX(Master!$A$2:$AH$1177,(Master!V19-2),31),"")</f>
        <v>3</v>
      </c>
      <c r="B20" s="142" t="str">
        <f>IFERROR(INDEX(Master!$A$2:$AH$1177,(Master!$V19-2),32),"")</f>
        <v xml:space="preserve">Seafarers employment agreeements (SEA) </v>
      </c>
      <c r="C20" s="181" t="str">
        <f>IF(AND('Entry point'!$F$49&lt;&gt;"",B20&lt;&gt;""),'Entry point'!$F$49,"")</f>
        <v/>
      </c>
      <c r="D20" s="181"/>
      <c r="E20" s="181" t="str">
        <f>IF(IFERROR(INDEX(Master!$A$2:$AH$1177,(Master!$V19-2),34),"")=0,"",IFERROR(INDEX(Master!$A$2:$AH$1177,(Master!$V19-2),34),""))</f>
        <v/>
      </c>
      <c r="F20" s="181"/>
    </row>
    <row r="21" spans="1:6" ht="15.75" x14ac:dyDescent="0.25">
      <c r="A21" s="143">
        <f>IFERROR(INDEX(Master!$A$2:$AH$1177,(Master!V20-2),31),"")</f>
        <v>3</v>
      </c>
      <c r="B21" s="142" t="str">
        <f>IFERROR(INDEX(Master!$A$2:$AH$1177,(Master!$V20-2),32),"")</f>
        <v>Port Agents Disbursements &amp; travel - Invoice approval</v>
      </c>
      <c r="C21" s="181" t="str">
        <f>IF(AND('Entry point'!$F$49&lt;&gt;"",B21&lt;&gt;""),'Entry point'!$F$49,"")</f>
        <v/>
      </c>
      <c r="D21" s="181"/>
      <c r="E21" s="181" t="str">
        <f>IF(IFERROR(INDEX(Master!$A$2:$AH$1177,(Master!$V20-2),34),"")=0,"",IFERROR(INDEX(Master!$A$2:$AH$1177,(Master!$V20-2),34),""))</f>
        <v/>
      </c>
      <c r="F21" s="181"/>
    </row>
    <row r="22" spans="1:6" ht="15.75" x14ac:dyDescent="0.25">
      <c r="A22" s="143">
        <f>IFERROR(INDEX(Master!$A$2:$AH$1177,(Master!V21-2),31),"")</f>
        <v>4</v>
      </c>
      <c r="B22" s="142" t="str">
        <f>IFERROR(INDEX(Master!$A$2:$AH$1177,(Master!$V21-2),32),"")</f>
        <v>ITF special Agreement</v>
      </c>
      <c r="C22" s="181" t="str">
        <f>IF(AND('Entry point'!$F$49&lt;&gt;"",B22&lt;&gt;""),'Entry point'!$F$49,"")</f>
        <v/>
      </c>
      <c r="D22" s="181"/>
      <c r="E22" s="181" t="str">
        <f>IF(IFERROR(INDEX(Master!$A$2:$AH$1177,(Master!$V21-2),34),"")=0,"",IFERROR(INDEX(Master!$A$2:$AH$1177,(Master!$V21-2),34),""))</f>
        <v/>
      </c>
      <c r="F22" s="181"/>
    </row>
    <row r="23" spans="1:6" ht="15.75" x14ac:dyDescent="0.25">
      <c r="A23" s="143">
        <f>IFERROR(INDEX(Master!$A$2:$AH$1177,(Master!V22-2),31),"")</f>
        <v>4</v>
      </c>
      <c r="B23" s="142" t="str">
        <f>IFERROR(INDEX(Master!$A$2:$AH$1177,(Master!$V22-2),32),"")</f>
        <v>Crew claims - P + I notification and Submission</v>
      </c>
      <c r="C23" s="181" t="str">
        <f>IF(AND('Entry point'!$F$49&lt;&gt;"",B23&lt;&gt;""),'Entry point'!$F$49,"")</f>
        <v/>
      </c>
      <c r="D23" s="181"/>
      <c r="E23" s="181" t="str">
        <f>IF(IFERROR(INDEX(Master!$A$2:$AH$1177,(Master!$V22-2),34),"")=0,"",IFERROR(INDEX(Master!$A$2:$AH$1177,(Master!$V22-2),34),""))</f>
        <v/>
      </c>
      <c r="F23" s="181"/>
    </row>
    <row r="24" spans="1:6" ht="15.75" x14ac:dyDescent="0.25">
      <c r="A24" s="143">
        <f>IFERROR(INDEX(Master!$A$2:$AH$1177,(Master!V23-2),31),"")</f>
        <v>5</v>
      </c>
      <c r="B24" s="142" t="str">
        <f>IFERROR(INDEX(Master!$A$2:$AH$1177,(Master!$V23-2),32),"")</f>
        <v>Disciplinary - Case Review by shore management</v>
      </c>
      <c r="C24" s="181" t="str">
        <f>IF(AND('Entry point'!$F$49&lt;&gt;"",B24&lt;&gt;""),'Entry point'!$F$49,"")</f>
        <v/>
      </c>
      <c r="D24" s="181"/>
      <c r="E24" s="181" t="str">
        <f>IF(IFERROR(INDEX(Master!$A$2:$AH$1177,(Master!$V23-2),34),"")=0,"",IFERROR(INDEX(Master!$A$2:$AH$1177,(Master!$V23-2),34),""))</f>
        <v/>
      </c>
      <c r="F24" s="181"/>
    </row>
    <row r="25" spans="1:6" ht="15.75" x14ac:dyDescent="0.25">
      <c r="A25" s="143">
        <f>IFERROR(INDEX(Master!$A$2:$AH$1177,(Master!V24-2),31),"")</f>
        <v>5</v>
      </c>
      <c r="B25" s="142" t="str">
        <f>IFERROR(INDEX(Master!$A$2:$AH$1177,(Master!$V24-2),32),"")</f>
        <v>Enter training needs into Shipsure from Appraisals , Matrix or other sources</v>
      </c>
      <c r="C25" s="181" t="str">
        <f>IF(AND('Entry point'!$F$49&lt;&gt;"",B25&lt;&gt;""),'Entry point'!$F$49,"")</f>
        <v/>
      </c>
      <c r="D25" s="181"/>
      <c r="E25" s="181" t="str">
        <f>IF(IFERROR(INDEX(Master!$A$2:$AH$1177,(Master!$V24-2),34),"")=0,"",IFERROR(INDEX(Master!$A$2:$AH$1177,(Master!$V24-2),34),""))</f>
        <v/>
      </c>
      <c r="F25" s="181"/>
    </row>
    <row r="26" spans="1:6" ht="15.75" x14ac:dyDescent="0.25">
      <c r="A26" s="143">
        <f>IFERROR(INDEX(Master!$A$2:$AH$1177,(Master!V25-2),31),"")</f>
        <v>5</v>
      </c>
      <c r="B26" s="142" t="str">
        <f>IFERROR(INDEX(Master!$A$2:$AH$1177,(Master!$V25-2),32),"")</f>
        <v>Seafarer promotion  - Officers / Ratings</v>
      </c>
      <c r="C26" s="181" t="str">
        <f>IF(AND('Entry point'!$F$49&lt;&gt;"",B26&lt;&gt;""),'Entry point'!$F$49,"")</f>
        <v/>
      </c>
      <c r="D26" s="181"/>
      <c r="E26" s="181" t="str">
        <f>IF(IFERROR(INDEX(Master!$A$2:$AH$1177,(Master!$V25-2),34),"")=0,"",IFERROR(INDEX(Master!$A$2:$AH$1177,(Master!$V25-2),34),""))</f>
        <v/>
      </c>
      <c r="F26" s="181"/>
    </row>
    <row r="27" spans="1:6" ht="15.75" x14ac:dyDescent="0.25">
      <c r="A27" s="143" t="str">
        <f>IFERROR(INDEX(Master!$A$2:$AH$1177,(Master!V26-2),31),"")</f>
        <v/>
      </c>
      <c r="B27" s="142" t="str">
        <f>IFERROR(INDEX(Master!$A$2:$AH$1177,(Master!$V26-2),32),"")</f>
        <v/>
      </c>
      <c r="C27" s="181" t="str">
        <f>IF(AND('Entry point'!$F$49&lt;&gt;"",B27&lt;&gt;""),'Entry point'!$F$49,"")</f>
        <v/>
      </c>
      <c r="D27" s="181"/>
      <c r="E27" s="181" t="str">
        <f>IF(IFERROR(INDEX(Master!$A$2:$AH$1177,(Master!$V26-2),34),"")=0,"",IFERROR(INDEX(Master!$A$2:$AH$1177,(Master!$V26-2),34),""))</f>
        <v/>
      </c>
      <c r="F27" s="181"/>
    </row>
    <row r="28" spans="1:6" ht="15.75" x14ac:dyDescent="0.25">
      <c r="A28" s="143" t="str">
        <f>IFERROR(INDEX(Master!$A$2:$AH$1177,(Master!V27-2),31),"")</f>
        <v/>
      </c>
      <c r="B28" s="142" t="str">
        <f>IFERROR(INDEX(Master!$A$2:$AH$1177,(Master!$V27-2),32),"")</f>
        <v/>
      </c>
      <c r="C28" s="181" t="str">
        <f>IF(AND('Entry point'!$F$49&lt;&gt;"",B28&lt;&gt;""),'Entry point'!$F$49,"")</f>
        <v/>
      </c>
      <c r="D28" s="181"/>
      <c r="E28" s="181" t="str">
        <f>IF(IFERROR(INDEX(Master!$A$2:$AH$1177,(Master!$V27-2),34),"")=0,"",IFERROR(INDEX(Master!$A$2:$AH$1177,(Master!$V27-2),34),""))</f>
        <v/>
      </c>
      <c r="F28" s="181"/>
    </row>
    <row r="29" spans="1:6" ht="15.75" x14ac:dyDescent="0.25">
      <c r="A29" s="143" t="str">
        <f>IFERROR(INDEX(Master!$A$2:$AH$1177,(Master!V28-2),31),"")</f>
        <v/>
      </c>
      <c r="B29" s="142" t="str">
        <f>IFERROR(INDEX(Master!$A$2:$AH$1177,(Master!$V28-2),32),"")</f>
        <v/>
      </c>
      <c r="C29" s="181" t="str">
        <f>IF(AND('Entry point'!$F$49&lt;&gt;"",B29&lt;&gt;""),'Entry point'!$F$49,"")</f>
        <v/>
      </c>
      <c r="D29" s="181"/>
      <c r="E29" s="181" t="str">
        <f>IF(IFERROR(INDEX(Master!$A$2:$AH$1177,(Master!$V28-2),34),"")=0,"",IFERROR(INDEX(Master!$A$2:$AH$1177,(Master!$V28-2),34),""))</f>
        <v/>
      </c>
      <c r="F29" s="181"/>
    </row>
    <row r="30" spans="1:6" ht="15.75" x14ac:dyDescent="0.25">
      <c r="A30" s="143" t="str">
        <f>IFERROR(INDEX(Master!$A$2:$AH$1177,(Master!V29-2),31),"")</f>
        <v/>
      </c>
      <c r="B30" s="142" t="str">
        <f>IFERROR(INDEX(Master!$A$2:$AH$1177,(Master!$V29-2),32),"")</f>
        <v/>
      </c>
      <c r="C30" s="181" t="str">
        <f>IF(AND('Entry point'!$F$49&lt;&gt;"",B30&lt;&gt;""),'Entry point'!$F$49,"")</f>
        <v/>
      </c>
      <c r="D30" s="181"/>
      <c r="E30" s="181" t="str">
        <f>IF(IFERROR(INDEX(Master!$A$2:$AH$1177,(Master!$V29-2),34),"")=0,"",IFERROR(INDEX(Master!$A$2:$AH$1177,(Master!$V29-2),34),""))</f>
        <v/>
      </c>
      <c r="F30" s="181"/>
    </row>
  </sheetData>
  <protectedRanges>
    <protectedRange sqref="A1:D1 A2:C2" name="Range2"/>
    <protectedRange sqref="A3:A30" name="Range2_1"/>
    <protectedRange sqref="B3:B30" name="Range2_2"/>
    <protectedRange sqref="D2" name="Range2_3"/>
  </protectedRanges>
  <dataValidations count="1">
    <dataValidation type="list" allowBlank="1" showInputMessage="1" showErrorMessage="1" sqref="F3:F30" xr:uid="{00000000-0002-0000-0F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3CCCC"/>
  </sheetPr>
  <dimension ref="A1:F29"/>
  <sheetViews>
    <sheetView tabSelected="1" view="pageBreakPreview" zoomScale="60" zoomScaleNormal="61"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3.85546875" customWidth="1"/>
    <col min="5" max="5" width="69.140625" customWidth="1"/>
    <col min="6" max="6" width="19.42578125" customWidth="1"/>
  </cols>
  <sheetData>
    <row r="1" spans="1:6" ht="27.75" x14ac:dyDescent="0.25">
      <c r="A1" s="174"/>
      <c r="B1" s="174" t="s">
        <v>775</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IFERROR(INDEX(Master!$A$2:$AH$1177,(Master!AD2-2),31),"")</f>
        <v>1</v>
      </c>
      <c r="B3" s="142" t="str">
        <f>IFERROR(INDEX(Master!$A$2:$AH$1177,(Master!$AD2-2),32),"")</f>
        <v>Uniform / WG / PPE supply</v>
      </c>
      <c r="C3" s="181"/>
      <c r="D3" s="181"/>
      <c r="E3" s="181" t="str">
        <f>IF(IFERROR(INDEX(Master!$A$2:$AH$1177,(Master!$AD2-2),34),"")=0,"",IFERROR(INDEX(Master!$A$2:$AH$1177,(Master!$AD2-2),34),""))</f>
        <v xml:space="preserve">List of products bought using IMPA codes if possible. </v>
      </c>
      <c r="F3" s="181"/>
    </row>
    <row r="4" spans="1:6" ht="15.75" x14ac:dyDescent="0.25">
      <c r="A4" s="143">
        <f>IFERROR(INDEX(Master!$A$2:$AH$1177,(Master!AD3-2),31),"")</f>
        <v>1</v>
      </c>
      <c r="B4" s="142" t="str">
        <f>IFERROR(INDEX(Master!$A$2:$AH$1177,(Master!$AD3-2),32),"")</f>
        <v>Logistics- Goods (Freight Forwarders and Suppliers)</v>
      </c>
      <c r="C4" s="181"/>
      <c r="D4" s="181"/>
      <c r="E4" s="181" t="str">
        <f>IF(IFERROR(INDEX(Master!$A$2:$AH$1177,(Master!$AD3-2),34),"")=0,"",IFERROR(INDEX(Master!$A$2:$AH$1177,(Master!$AD3-2),34),""))</f>
        <v/>
      </c>
      <c r="F4" s="181"/>
    </row>
    <row r="5" spans="1:6" ht="15.75" x14ac:dyDescent="0.25">
      <c r="A5" s="143">
        <f>IFERROR(INDEX(Master!$A$2:$AH$1177,(Master!AD4-2),31),"")</f>
        <v>1</v>
      </c>
      <c r="B5" s="142" t="str">
        <f>IFERROR(INDEX(Master!$A$2:$AH$1177,(Master!$AD4-2),32),"")</f>
        <v>Agencies used</v>
      </c>
      <c r="C5" s="181"/>
      <c r="D5" s="181"/>
      <c r="E5" s="181" t="str">
        <f>IF(IFERROR(INDEX(Master!$A$2:$AH$1177,(Master!$AD4-2),34),"")=0,"",IFERROR(INDEX(Master!$A$2:$AH$1177,(Master!$AD4-2),34),""))</f>
        <v>Agency appointment process/preferences</v>
      </c>
      <c r="F5" s="181"/>
    </row>
    <row r="6" spans="1:6" ht="15.75" x14ac:dyDescent="0.25">
      <c r="A6" s="143">
        <f>IFERROR(INDEX(Master!$A$2:$AH$1177,(Master!AD5-2),31),"")</f>
        <v>2</v>
      </c>
      <c r="B6" s="142" t="str">
        <f>IFERROR(INDEX(Master!$A$2:$AH$1177,(Master!$AD5-2),32),"")</f>
        <v>Certificates for Breathing Apparatus-EEBD Servicing/Inspection including BA Compressor</v>
      </c>
      <c r="C6" s="181"/>
      <c r="D6" s="181"/>
      <c r="E6" s="181" t="str">
        <f>IF(IFERROR(INDEX(Master!$A$2:$AH$1177,(Master!$AD5-2),34),"")=0,"",IFERROR(INDEX(Master!$A$2:$AH$1177,(Master!$AD5-2),34),""))</f>
        <v/>
      </c>
      <c r="F6" s="181"/>
    </row>
    <row r="7" spans="1:6" ht="15.75" x14ac:dyDescent="0.25">
      <c r="A7" s="143">
        <f>IFERROR(INDEX(Master!$A$2:$AH$1177,(Master!AD6-2),31),"")</f>
        <v>2</v>
      </c>
      <c r="B7" s="142" t="str">
        <f>IFERROR(INDEX(Master!$A$2:$AH$1177,(Master!$AD6-2),32),"")</f>
        <v xml:space="preserve">Charts / Publications /Corrections Supply incl ECDIS </v>
      </c>
      <c r="C7" s="181"/>
      <c r="D7" s="181"/>
      <c r="E7" s="181" t="str">
        <f>IF(IFERROR(INDEX(Master!$A$2:$AH$1177,(Master!$AD6-2),34),"")=0,"",IFERROR(INDEX(Master!$A$2:$AH$1177,(Master!$AD6-2),34),""))</f>
        <v/>
      </c>
      <c r="F7" s="181"/>
    </row>
    <row r="8" spans="1:6" ht="15.75" x14ac:dyDescent="0.25">
      <c r="A8" s="143">
        <f>IFERROR(INDEX(Master!$A$2:$AH$1177,(Master!AD7-2),31),"")</f>
        <v>2</v>
      </c>
      <c r="B8" s="142" t="str">
        <f>IFERROR(INDEX(Master!$A$2:$AH$1177,(Master!$AD7-2),32),"")</f>
        <v>Chemicals</v>
      </c>
      <c r="C8" s="181"/>
      <c r="D8" s="181"/>
      <c r="E8" s="181" t="str">
        <f>IF(IFERROR(INDEX(Master!$A$2:$AH$1177,(Master!$AD7-2),34),"")=0,"",IFERROR(INDEX(Master!$A$2:$AH$1177,(Master!$AD7-2),34),""))</f>
        <v/>
      </c>
      <c r="F8" s="181"/>
    </row>
    <row r="9" spans="1:6" ht="15.75" x14ac:dyDescent="0.25">
      <c r="A9" s="143">
        <f>IFERROR(INDEX(Master!$A$2:$AH$1177,(Master!AD8-2),31),"")</f>
        <v>2</v>
      </c>
      <c r="B9" s="142" t="str">
        <f>IFERROR(INDEX(Master!$A$2:$AH$1177,(Master!$AD8-2),32),"")</f>
        <v>Contract with Gas supplier</v>
      </c>
      <c r="C9" s="181"/>
      <c r="D9" s="181"/>
      <c r="E9" s="181" t="str">
        <f>IF(IFERROR(INDEX(Master!$A$2:$AH$1177,(Master!$AD8-2),34),"")=0,"",IFERROR(INDEX(Master!$A$2:$AH$1177,(Master!$AD8-2),34),""))</f>
        <v/>
      </c>
      <c r="F9" s="181"/>
    </row>
    <row r="10" spans="1:6" ht="15.75" x14ac:dyDescent="0.25">
      <c r="A10" s="143">
        <f>IFERROR(INDEX(Master!$A$2:$AH$1177,(Master!AD9-2),31),"")</f>
        <v>2</v>
      </c>
      <c r="B10" s="142" t="str">
        <f>IFERROR(INDEX(Master!$A$2:$AH$1177,(Master!$AD9-2),32),"")</f>
        <v>Contract with Lube supplier</v>
      </c>
      <c r="C10" s="181"/>
      <c r="D10" s="181"/>
      <c r="E10" s="181" t="str">
        <f>IF(IFERROR(INDEX(Master!$A$2:$AH$1177,(Master!$AD9-2),34),"")=0,"",IFERROR(INDEX(Master!$A$2:$AH$1177,(Master!$AD9-2),34),""))</f>
        <v/>
      </c>
      <c r="F10" s="181"/>
    </row>
    <row r="11" spans="1:6" ht="15.75" x14ac:dyDescent="0.25">
      <c r="A11" s="143">
        <f>IFERROR(INDEX(Master!$A$2:$AH$1177,(Master!AD10-2),31),"")</f>
        <v>2</v>
      </c>
      <c r="B11" s="142" t="str">
        <f>IFERROR(INDEX(Master!$A$2:$AH$1177,(Master!$AD10-2),32),"")</f>
        <v>Drug &amp; Alcohol Kit</v>
      </c>
      <c r="C11" s="181"/>
      <c r="D11" s="181"/>
      <c r="E11" s="181" t="str">
        <f>IF(IFERROR(INDEX(Master!$A$2:$AH$1177,(Master!$AD10-2),34),"")=0,"",IFERROR(INDEX(Master!$A$2:$AH$1177,(Master!$AD10-2),34),""))</f>
        <v/>
      </c>
      <c r="F11" s="181"/>
    </row>
    <row r="12" spans="1:6" ht="15.75" x14ac:dyDescent="0.25">
      <c r="A12" s="143">
        <f>IFERROR(INDEX(Master!$A$2:$AH$1177,(Master!AD11-2),31),"")</f>
        <v>2</v>
      </c>
      <c r="B12" s="142" t="str">
        <f>IFERROR(INDEX(Master!$A$2:$AH$1177,(Master!$AD11-2),32),"")</f>
        <v>For new build vessels, start up hotel requirements such as linen, galley utensils etc</v>
      </c>
      <c r="C12" s="181"/>
      <c r="D12" s="181"/>
      <c r="E12" s="181" t="str">
        <f>IF(IFERROR(INDEX(Master!$A$2:$AH$1177,(Master!$AD11-2),34),"")=0,"",IFERROR(INDEX(Master!$A$2:$AH$1177,(Master!$AD11-2),34),""))</f>
        <v/>
      </c>
      <c r="F12" s="181"/>
    </row>
    <row r="13" spans="1:6" ht="15.75" x14ac:dyDescent="0.25">
      <c r="A13" s="143">
        <f>IFERROR(INDEX(Master!$A$2:$AH$1177,(Master!AD12-2),31),"")</f>
        <v>2</v>
      </c>
      <c r="B13" s="142" t="str">
        <f>IFERROR(INDEX(Master!$A$2:$AH$1177,(Master!$AD12-2),32),"")</f>
        <v>Medical Supply contract (as required)</v>
      </c>
      <c r="C13" s="181"/>
      <c r="D13" s="181"/>
      <c r="E13" s="181" t="str">
        <f>IF(IFERROR(INDEX(Master!$A$2:$AH$1177,(Master!$AD12-2),34),"")=0,"",IFERROR(INDEX(Master!$A$2:$AH$1177,(Master!$AD12-2),34),""))</f>
        <v/>
      </c>
      <c r="F13" s="181"/>
    </row>
    <row r="14" spans="1:6" ht="15.75" x14ac:dyDescent="0.25">
      <c r="A14" s="143">
        <f>IFERROR(INDEX(Master!$A$2:$AH$1177,(Master!AD13-2),31),"")</f>
        <v>2</v>
      </c>
      <c r="B14" s="142" t="str">
        <f>IFERROR(INDEX(Master!$A$2:$AH$1177,(Master!$AD13-2),32),"")</f>
        <v>Vessel Trading Area</v>
      </c>
      <c r="C14" s="181"/>
      <c r="D14" s="181"/>
      <c r="E14" s="181" t="str">
        <f>IF(IFERROR(INDEX(Master!$A$2:$AH$1177,(Master!$AD13-2),34),"")=0,"",IFERROR(INDEX(Master!$A$2:$AH$1177,(Master!$AD13-2),34),""))</f>
        <v/>
      </c>
      <c r="F14" s="181"/>
    </row>
    <row r="15" spans="1:6" ht="15.75" x14ac:dyDescent="0.25">
      <c r="A15" s="143">
        <f>IFERROR(INDEX(Master!$A$2:$AH$1177,(Master!AD14-2),31),"")</f>
        <v>2</v>
      </c>
      <c r="B15" s="142" t="str">
        <f>IFERROR(INDEX(Master!$A$2:$AH$1177,(Master!$AD14-2),32),"")</f>
        <v>Provisions &amp; Catering</v>
      </c>
      <c r="C15" s="181"/>
      <c r="D15" s="181"/>
      <c r="E15" s="181" t="str">
        <f>IF(IFERROR(INDEX(Master!$A$2:$AH$1177,(Master!$AD14-2),34),"")=0,"",IFERROR(INDEX(Master!$A$2:$AH$1177,(Master!$AD14-2),34),""))</f>
        <v/>
      </c>
      <c r="F15" s="181"/>
    </row>
    <row r="16" spans="1:6" ht="15.75" x14ac:dyDescent="0.25">
      <c r="A16" s="143">
        <f>IFERROR(INDEX(Master!$A$2:$AH$1177,(Master!AD15-2),31),"")</f>
        <v>2</v>
      </c>
      <c r="B16" s="142" t="str">
        <f>IFERROR(INDEX(Master!$A$2:$AH$1177,(Master!$AD15-2),32),"")</f>
        <v>Mooring Equipment</v>
      </c>
      <c r="C16" s="181"/>
      <c r="D16" s="181"/>
      <c r="E16" s="181" t="str">
        <f>IF(IFERROR(INDEX(Master!$A$2:$AH$1177,(Master!$AD15-2),34),"")=0,"",IFERROR(INDEX(Master!$A$2:$AH$1177,(Master!$AD15-2),34),""))</f>
        <v xml:space="preserve">List of products bought. </v>
      </c>
      <c r="F16" s="181"/>
    </row>
    <row r="17" spans="1:6" ht="15.75" x14ac:dyDescent="0.25">
      <c r="A17" s="143">
        <f>IFERROR(INDEX(Master!$A$2:$AH$1177,(Master!AD16-2),31),"")</f>
        <v>2</v>
      </c>
      <c r="B17" s="142" t="str">
        <f>IFERROR(INDEX(Master!$A$2:$AH$1177,(Master!$AD16-2),32),"")</f>
        <v>Lifeboats</v>
      </c>
      <c r="C17" s="181"/>
      <c r="D17" s="181"/>
      <c r="E17" s="181" t="str">
        <f>IF(IFERROR(INDEX(Master!$A$2:$AH$1177,(Master!$AD16-2),34),"")=0,"",IFERROR(INDEX(Master!$A$2:$AH$1177,(Master!$AD16-2),34),""))</f>
        <v>Trading pattern, number and type of lifeboats, manufacturers name</v>
      </c>
      <c r="F17" s="181"/>
    </row>
    <row r="18" spans="1:6" ht="30" x14ac:dyDescent="0.25">
      <c r="A18" s="143">
        <f>IFERROR(INDEX(Master!$A$2:$AH$1177,(Master!AD17-2),31),"")</f>
        <v>2</v>
      </c>
      <c r="B18" s="142" t="str">
        <f>IFERROR(INDEX(Master!$A$2:$AH$1177,(Master!$AD17-2),32),"")</f>
        <v>Liferafts</v>
      </c>
      <c r="C18" s="181"/>
      <c r="D18" s="181"/>
      <c r="E18" s="181" t="str">
        <f>IF(IFERROR(INDEX(Master!$A$2:$AH$1177,(Master!$AD17-2),34),"")=0,"",IFERROR(INDEX(Master!$A$2:$AH$1177,(Master!$AD17-2),34),""))</f>
        <v>Trading pattern, number and type of liferafts, manufacturers name; if vessel is under LRE</v>
      </c>
      <c r="F18" s="181"/>
    </row>
    <row r="19" spans="1:6" ht="15.75" x14ac:dyDescent="0.25">
      <c r="A19" s="143">
        <f>IFERROR(INDEX(Master!$A$2:$AH$1177,(Master!AD18-2),31),"")</f>
        <v>2</v>
      </c>
      <c r="B19" s="142" t="str">
        <f>IFERROR(INDEX(Master!$A$2:$AH$1177,(Master!$AD18-2),32),"")</f>
        <v>Services fire fighting systems</v>
      </c>
      <c r="C19" s="181"/>
      <c r="D19" s="181"/>
      <c r="E19" s="181" t="str">
        <f>IF(IFERROR(INDEX(Master!$A$2:$AH$1177,(Master!$AD18-2),34),"")=0,"",IFERROR(INDEX(Master!$A$2:$AH$1177,(Master!$AD18-2),34),""))</f>
        <v/>
      </c>
      <c r="F19" s="181"/>
    </row>
    <row r="20" spans="1:6" ht="15.75" x14ac:dyDescent="0.25">
      <c r="A20" s="143">
        <f>IFERROR(INDEX(Master!$A$2:$AH$1177,(Master!AD19-2),31),"")</f>
        <v>2</v>
      </c>
      <c r="B20" s="142" t="str">
        <f>IFERROR(INDEX(Master!$A$2:$AH$1177,(Master!$AD19-2),32),"")</f>
        <v>Services Isa system</v>
      </c>
      <c r="C20" s="181"/>
      <c r="D20" s="181"/>
      <c r="E20" s="181" t="str">
        <f>IF(IFERROR(INDEX(Master!$A$2:$AH$1177,(Master!$AD19-2),34),"")=0,"",IFERROR(INDEX(Master!$A$2:$AH$1177,(Master!$AD19-2),34),""))</f>
        <v/>
      </c>
      <c r="F20" s="181"/>
    </row>
    <row r="21" spans="1:6" ht="15.75" x14ac:dyDescent="0.25">
      <c r="A21" s="143">
        <f>IFERROR(INDEX(Master!$A$2:$AH$1177,(Master!AD20-2),31),"")</f>
        <v>2</v>
      </c>
      <c r="B21" s="142" t="str">
        <f>IFERROR(INDEX(Master!$A$2:$AH$1177,(Master!$AD20-2),32),"")</f>
        <v>Services safety equipment</v>
      </c>
      <c r="C21" s="181"/>
      <c r="D21" s="181"/>
      <c r="E21" s="181" t="str">
        <f>IF(IFERROR(INDEX(Master!$A$2:$AH$1177,(Master!$AD20-2),34),"")=0,"",IFERROR(INDEX(Master!$A$2:$AH$1177,(Master!$AD20-2),34),""))</f>
        <v/>
      </c>
      <c r="F21" s="181"/>
    </row>
    <row r="22" spans="1:6" ht="30" x14ac:dyDescent="0.25">
      <c r="A22" s="143">
        <f>IFERROR(INDEX(Master!$A$2:$AH$1177,(Master!AD21-2),31),"")</f>
        <v>2</v>
      </c>
      <c r="B22" s="142" t="str">
        <f>IFERROR(INDEX(Master!$A$2:$AH$1177,(Master!$AD21-2),32),"")</f>
        <v>Ballast water treatment</v>
      </c>
      <c r="C22" s="181"/>
      <c r="D22" s="181"/>
      <c r="E22" s="181" t="str">
        <f>IF(IFERROR(INDEX(Master!$A$2:$AH$1177,(Master!$AD21-2),34),"")=0,"",IFERROR(INDEX(Master!$A$2:$AH$1177,(Master!$AD21-2),34),""))</f>
        <v>List of equipment inc. manufacturer's name, current supplier used, next DD due date, contracts/maintenance agreements in place</v>
      </c>
      <c r="F22" s="181"/>
    </row>
    <row r="23" spans="1:6" ht="30" x14ac:dyDescent="0.25">
      <c r="A23" s="143">
        <f>IFERROR(INDEX(Master!$A$2:$AH$1177,(Master!AD22-2),31),"")</f>
        <v>3</v>
      </c>
      <c r="B23" s="142" t="str">
        <f>IFERROR(INDEX(Master!$A$2:$AH$1177,(Master!$AD22-2),32),"")</f>
        <v>Equipment list and critical spares</v>
      </c>
      <c r="C23" s="181"/>
      <c r="D23" s="181"/>
      <c r="E23" s="181" t="str">
        <f>IF(IFERROR(INDEX(Master!$A$2:$AH$1177,(Master!$AD22-2),34),"")=0,"",IFERROR(INDEX(Master!$A$2:$AH$1177,(Master!$AD22-2),34),""))</f>
        <v>List of equipment inc. manufacturer's name, current supplier used, next DD due date, contracts/maintenance agreements in place</v>
      </c>
      <c r="F23" s="181"/>
    </row>
    <row r="24" spans="1:6" ht="15.75" x14ac:dyDescent="0.25">
      <c r="A24" s="143" t="str">
        <f>IFERROR(INDEX(Master!$A$2:$AH$1177,(Master!AD23-2),31),"")</f>
        <v/>
      </c>
      <c r="B24" s="142" t="str">
        <f>IFERROR(INDEX(Master!$A$2:$AH$1177,(Master!$AD23-2),32),"")</f>
        <v/>
      </c>
      <c r="C24" s="181"/>
      <c r="D24" s="181"/>
      <c r="E24" s="181" t="str">
        <f>IF(IFERROR(INDEX(Master!$A$2:$AH$1177,(Master!$AD23-2),34),"")=0,"",IFERROR(INDEX(Master!$A$2:$AH$1177,(Master!$AD23-2),34),""))</f>
        <v/>
      </c>
      <c r="F24" s="181"/>
    </row>
    <row r="25" spans="1:6" ht="15.75" x14ac:dyDescent="0.25">
      <c r="A25" s="143" t="str">
        <f>IFERROR(INDEX(Master!$A$2:$AH$1177,(Master!AD24-2),31),"")</f>
        <v/>
      </c>
      <c r="B25" s="142" t="str">
        <f>IFERROR(INDEX(Master!$A$2:$AH$1177,(Master!$AD24-2),32),"")</f>
        <v/>
      </c>
      <c r="C25" s="181"/>
      <c r="D25" s="181"/>
      <c r="E25" s="181" t="str">
        <f>IF(IFERROR(INDEX(Master!$A$2:$AH$1177,(Master!$AD24-2),34),"")=0,"",IFERROR(INDEX(Master!$A$2:$AH$1177,(Master!$AD24-2),34),""))</f>
        <v/>
      </c>
      <c r="F25" s="181"/>
    </row>
    <row r="26" spans="1:6" ht="15.75" x14ac:dyDescent="0.25">
      <c r="A26" s="143" t="str">
        <f>IFERROR(INDEX(Master!$A$2:$AH$1177,(Master!AD25-2),31),"")</f>
        <v/>
      </c>
      <c r="B26" s="142" t="str">
        <f>IFERROR(INDEX(Master!$A$2:$AH$1177,(Master!$AD25-2),32),"")</f>
        <v/>
      </c>
      <c r="C26" s="181"/>
      <c r="D26" s="181"/>
      <c r="E26" s="181" t="str">
        <f>IF(IFERROR(INDEX(Master!$A$2:$AH$1177,(Master!$AD25-2),34),"")=0,"",IFERROR(INDEX(Master!$A$2:$AH$1177,(Master!$AD25-2),34),""))</f>
        <v/>
      </c>
      <c r="F26" s="181"/>
    </row>
    <row r="27" spans="1:6" ht="15.75" x14ac:dyDescent="0.25">
      <c r="A27" s="143" t="str">
        <f>IFERROR(INDEX(Master!$A$2:$AH$1177,(Master!AD26-2),31),"")</f>
        <v/>
      </c>
      <c r="B27" s="142" t="str">
        <f>IFERROR(INDEX(Master!$A$2:$AH$1177,(Master!$AD26-2),32),"")</f>
        <v/>
      </c>
      <c r="C27" s="181"/>
      <c r="D27" s="181"/>
      <c r="E27" s="181" t="str">
        <f>IF(IFERROR(INDEX(Master!$A$2:$AH$1177,(Master!$AD26-2),34),"")=0,"",IFERROR(INDEX(Master!$A$2:$AH$1177,(Master!$AD26-2),34),""))</f>
        <v/>
      </c>
      <c r="F27" s="181"/>
    </row>
    <row r="28" spans="1:6" ht="15.75" x14ac:dyDescent="0.25">
      <c r="A28" s="143" t="str">
        <f>IFERROR(INDEX(Master!$A$2:$AH$1177,(Master!AD27-2),31),"")</f>
        <v/>
      </c>
      <c r="B28" s="142" t="str">
        <f>IFERROR(INDEX(Master!$A$2:$AH$1177,(Master!$AD27-2),32),"")</f>
        <v/>
      </c>
      <c r="C28" s="181"/>
      <c r="D28" s="181"/>
      <c r="E28" s="181" t="str">
        <f>IF(IFERROR(INDEX(Master!$A$2:$AH$1177,(Master!$AD27-2),34),"")=0,"",IFERROR(INDEX(Master!$A$2:$AH$1177,(Master!$AD27-2),34),""))</f>
        <v/>
      </c>
      <c r="F28" s="181"/>
    </row>
    <row r="29" spans="1:6" ht="15.75" x14ac:dyDescent="0.25">
      <c r="A29" s="143" t="str">
        <f>IFERROR(INDEX(Master!$A$2:$AH$1177,(Master!AD28-2),31),"")</f>
        <v/>
      </c>
      <c r="B29" s="142" t="str">
        <f>IFERROR(INDEX(Master!$A$2:$AH$1177,(Master!$AD28-2),32),"")</f>
        <v/>
      </c>
      <c r="C29" s="181"/>
      <c r="D29" s="181"/>
      <c r="E29" s="181" t="str">
        <f>IF(IFERROR(INDEX(Master!$A$2:$AH$1177,(Master!$AD28-2),34),"")=0,"",IFERROR(INDEX(Master!$A$2:$AH$1177,(Master!$AD28-2),34),""))</f>
        <v/>
      </c>
      <c r="F29" s="181"/>
    </row>
  </sheetData>
  <protectedRanges>
    <protectedRange sqref="A1:D1 A2:C2" name="Range2"/>
    <protectedRange sqref="A3:A29" name="Range2_1"/>
    <protectedRange sqref="B3:B29" name="Range2_2"/>
    <protectedRange sqref="D2" name="Range2_3"/>
  </protectedRanges>
  <dataValidations count="1">
    <dataValidation type="list" allowBlank="1" showInputMessage="1" showErrorMessage="1" sqref="F3:F29" xr:uid="{00000000-0002-0000-10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3CCCC"/>
  </sheetPr>
  <dimension ref="A1:F18"/>
  <sheetViews>
    <sheetView tabSelected="1" view="pageBreakPreview" zoomScale="60" zoomScaleNormal="61" workbookViewId="0">
      <selection activeCell="R16" sqref="R16"/>
    </sheetView>
  </sheetViews>
  <sheetFormatPr defaultRowHeight="15" x14ac:dyDescent="0.25"/>
  <cols>
    <col min="1" max="1" width="10.28515625" customWidth="1"/>
    <col min="2" max="2" width="84.7109375" customWidth="1"/>
    <col min="3" max="3" width="22.28515625" style="179" customWidth="1"/>
    <col min="4" max="4" width="33.7109375" customWidth="1"/>
    <col min="5" max="5" width="102.7109375" customWidth="1"/>
    <col min="6" max="6" width="19.42578125" customWidth="1"/>
  </cols>
  <sheetData>
    <row r="1" spans="1:6" ht="30" customHeight="1" x14ac:dyDescent="0.25">
      <c r="A1" s="174"/>
      <c r="B1" s="174" t="s">
        <v>724</v>
      </c>
      <c r="C1" s="141"/>
      <c r="D1" s="141"/>
      <c r="E1" s="139"/>
      <c r="F1" s="139"/>
    </row>
    <row r="2" spans="1:6" s="153" customFormat="1" ht="52.5" customHeight="1" x14ac:dyDescent="0.3">
      <c r="A2" s="151" t="s">
        <v>718</v>
      </c>
      <c r="B2" s="140" t="s">
        <v>719</v>
      </c>
      <c r="C2" s="152" t="s">
        <v>615</v>
      </c>
      <c r="D2" s="152" t="s">
        <v>731</v>
      </c>
      <c r="E2" s="140" t="s">
        <v>573</v>
      </c>
      <c r="F2" s="140" t="s">
        <v>720</v>
      </c>
    </row>
    <row r="3" spans="1:6" ht="15.75" x14ac:dyDescent="0.25">
      <c r="A3" s="143">
        <f>IFERROR(INDEX(Master!$A$2:$AH$1177,(Master!J2-2),31),"")</f>
        <v>1</v>
      </c>
      <c r="B3" s="142" t="str">
        <f>IFERROR(INDEX(Master!$A$2:$AH$1177,(Master!$J2-2),32),"")</f>
        <v>Vessel Control Group Set Up/Email Address into Global Address book</v>
      </c>
      <c r="C3" s="181" t="str">
        <f>IF(AND('Entry point'!$A$56&lt;&gt;"",B3&lt;&gt;""),'Entry point'!$A$56,"")</f>
        <v/>
      </c>
      <c r="D3" s="181"/>
      <c r="E3" s="181" t="str">
        <f>IF(IFERROR(INDEX(Master!$A$2:$AH$1177,(Master!$J2-2),34),"")=0,"",IFERROR(INDEX(Master!$A$2:$AH$1177,(Master!$J2-2),34),""))</f>
        <v/>
      </c>
      <c r="F3" s="181"/>
    </row>
    <row r="4" spans="1:6" ht="15.75" x14ac:dyDescent="0.25">
      <c r="A4" s="143">
        <f>IFERROR(INDEX(Master!$A$2:$AH$1177,(Master!J3-2),31),"")</f>
        <v>3</v>
      </c>
      <c r="B4" s="142" t="str">
        <f>IFERROR(INDEX(Master!$A$2:$AH$1177,(Master!$J3-2),32),"")</f>
        <v>Agreement from Owners Communication - options e.g. GTMail or Equivalent</v>
      </c>
      <c r="C4" s="181" t="str">
        <f>IF(AND('Entry point'!$A$56&lt;&gt;"",B4&lt;&gt;""),'Entry point'!$A$56,"")</f>
        <v/>
      </c>
      <c r="D4" s="181"/>
      <c r="E4" s="181" t="str">
        <f>IF(IFERROR(INDEX(Master!$A$2:$AH$1177,(Master!$J3-2),34),"")=0,"",IFERROR(INDEX(Master!$A$2:$AH$1177,(Master!$J3-2),34),""))</f>
        <v/>
      </c>
      <c r="F4" s="181"/>
    </row>
    <row r="5" spans="1:6" ht="15.75" x14ac:dyDescent="0.25">
      <c r="A5" s="143">
        <f>IFERROR(INDEX(Master!$A$2:$AH$1177,(Master!J4-2),31),"")</f>
        <v>3</v>
      </c>
      <c r="B5" s="142" t="str">
        <f>IFERROR(INDEX(Master!$A$2:$AH$1177,(Master!$J4-2),32),"")</f>
        <v xml:space="preserve">Agreement from Owners Computer Support </v>
      </c>
      <c r="C5" s="181" t="str">
        <f>IF(AND('Entry point'!$A$56&lt;&gt;"",B5&lt;&gt;""),'Entry point'!$A$56,"")</f>
        <v/>
      </c>
      <c r="D5" s="181"/>
      <c r="E5" s="181" t="str">
        <f>IF(IFERROR(INDEX(Master!$A$2:$AH$1177,(Master!$J4-2),34),"")=0,"",IFERROR(INDEX(Master!$A$2:$AH$1177,(Master!$J4-2),34),""))</f>
        <v>(Virus Protection / Remote Annual Audit)</v>
      </c>
      <c r="F5" s="181"/>
    </row>
    <row r="6" spans="1:6" ht="15.75" x14ac:dyDescent="0.25">
      <c r="A6" s="143">
        <f>IFERROR(INDEX(Master!$A$2:$AH$1177,(Master!J5-2),31),"")</f>
        <v>3</v>
      </c>
      <c r="B6" s="142" t="str">
        <f>IFERROR(INDEX(Master!$A$2:$AH$1177,(Master!$J5-2),32),"")</f>
        <v>Agreement from Owners Planned Maintenance</v>
      </c>
      <c r="C6" s="181" t="str">
        <f>IF(AND('Entry point'!$A$56&lt;&gt;"",B6&lt;&gt;""),'Entry point'!$A$56,"")</f>
        <v/>
      </c>
      <c r="D6" s="181"/>
      <c r="E6" s="181" t="str">
        <f>IF(IFERROR(INDEX(Master!$A$2:$AH$1177,(Master!$J5-2),34),"")=0,"",IFERROR(INDEX(Master!$A$2:$AH$1177,(Master!$J5-2),34),""))</f>
        <v/>
      </c>
      <c r="F6" s="181"/>
    </row>
    <row r="7" spans="1:6" ht="15.75" x14ac:dyDescent="0.25">
      <c r="A7" s="143">
        <f>IFERROR(INDEX(Master!$A$2:$AH$1177,(Master!J6-2),31),"")</f>
        <v>3</v>
      </c>
      <c r="B7" s="142" t="str">
        <f>IFERROR(INDEX(Master!$A$2:$AH$1177,(Master!$J6-2),32),"")</f>
        <v>Agreement from Owners ShipSure Software Client Access</v>
      </c>
      <c r="C7" s="181" t="str">
        <f>IF(AND('Entry point'!$A$56&lt;&gt;"",B7&lt;&gt;""),'Entry point'!$A$56,"")</f>
        <v/>
      </c>
      <c r="D7" s="181"/>
      <c r="E7" s="181" t="str">
        <f>IF(IFERROR(INDEX(Master!$A$2:$AH$1177,(Master!$J6-2),34),"")=0,"",IFERROR(INDEX(Master!$A$2:$AH$1177,(Master!$J6-2),34),""))</f>
        <v/>
      </c>
      <c r="F7" s="181"/>
    </row>
    <row r="8" spans="1:6" ht="15.75" x14ac:dyDescent="0.25">
      <c r="A8" s="143">
        <f>IFERROR(INDEX(Master!$A$2:$AH$1177,(Master!J7-2),31),"")</f>
        <v>3</v>
      </c>
      <c r="B8" s="142" t="str">
        <f>IFERROR(INDEX(Master!$A$2:$AH$1177,(Master!$J7-2),32),"")</f>
        <v>E-mail account for vessel set up with V.Ships approved service provider.</v>
      </c>
      <c r="C8" s="181" t="str">
        <f>IF(AND('Entry point'!$A$56&lt;&gt;"",B8&lt;&gt;""),'Entry point'!$A$56,"")</f>
        <v/>
      </c>
      <c r="D8" s="181"/>
      <c r="E8" s="181" t="str">
        <f>IF(IFERROR(INDEX(Master!$A$2:$AH$1177,(Master!$J7-2),34),"")=0,"",IFERROR(INDEX(Master!$A$2:$AH$1177,(Master!$J7-2),34),""))</f>
        <v/>
      </c>
      <c r="F8" s="181"/>
    </row>
    <row r="9" spans="1:6" ht="15.75" x14ac:dyDescent="0.25">
      <c r="A9" s="143">
        <f>IFERROR(INDEX(Master!$A$2:$AH$1177,(Master!J8-2),31),"")</f>
        <v>3</v>
      </c>
      <c r="B9" s="142" t="str">
        <f>IFERROR(INDEX(Master!$A$2:$AH$1177,(Master!$J8-2),32),"")</f>
        <v>If existing (Computer Specification including Operating System)</v>
      </c>
      <c r="C9" s="181" t="str">
        <f>IF(AND('Entry point'!$A$56&lt;&gt;"",B9&lt;&gt;""),'Entry point'!$A$56,"")</f>
        <v/>
      </c>
      <c r="D9" s="181"/>
      <c r="E9" s="181" t="str">
        <f>IF(IFERROR(INDEX(Master!$A$2:$AH$1177,(Master!$J8-2),34),"")=0,"",IFERROR(INDEX(Master!$A$2:$AH$1177,(Master!$J8-2),34),""))</f>
        <v xml:space="preserve">Following minimum requirements should be met - Processor  Minimum Intel i5 - Operating System  Win 10 Pro 64 Bit (English &amp; Fully Licensed)  -  RAM  8 GB minimum, Recommended 16 GB - HDD Capacity  1 TB - MS Office 2016 Home &amp; Business Edition (English Licensed) with Full Install CD &amp; Offline Activation Product Key - Monitor recommended  23 Inch . Preferably a PC with a Full Set of Recovery / Driver CDs.
</v>
      </c>
      <c r="F9" s="181"/>
    </row>
    <row r="10" spans="1:6" ht="72.75" customHeight="1" x14ac:dyDescent="0.25">
      <c r="A10" s="143">
        <f>IFERROR(INDEX(Master!$A$2:$AH$1177,(Master!J9-2),31),"")</f>
        <v>3</v>
      </c>
      <c r="B10" s="142" t="str">
        <f>IFERROR(INDEX(Master!$A$2:$AH$1177,(Master!$J9-2),32),"")</f>
        <v>If existing (Number of Computers and Location)</v>
      </c>
      <c r="C10" s="181" t="str">
        <f>IF(AND('Entry point'!$A$56&lt;&gt;"",B10&lt;&gt;""),'Entry point'!$A$56,"")</f>
        <v/>
      </c>
      <c r="D10" s="181"/>
      <c r="E10" s="181" t="str">
        <f>IF(IFERROR(INDEX(Master!$A$2:$AH$1177,(Master!$J9-2),34),"")=0,"",IFERROR(INDEX(Master!$A$2:$AH$1177,(Master!$J9-2),34),""))</f>
        <v/>
      </c>
      <c r="F10" s="181"/>
    </row>
    <row r="11" spans="1:6" ht="15.75" x14ac:dyDescent="0.25">
      <c r="A11" s="143">
        <f>IFERROR(INDEX(Master!$A$2:$AH$1177,(Master!J10-2),31),"")</f>
        <v>3</v>
      </c>
      <c r="B11" s="142" t="str">
        <f>IFERROR(INDEX(Master!$A$2:$AH$1177,(Master!$J10-2),32),"")</f>
        <v>Supplied/Disk Space available</v>
      </c>
      <c r="C11" s="181" t="str">
        <f>IF(AND('Entry point'!$A$56&lt;&gt;"",B11&lt;&gt;""),'Entry point'!$A$56,"")</f>
        <v/>
      </c>
      <c r="D11" s="181"/>
      <c r="E11" s="181" t="str">
        <f>IF(IFERROR(INDEX(Master!$A$2:$AH$1177,(Master!$J10-2),34),"")=0,"",IFERROR(INDEX(Master!$A$2:$AH$1177,(Master!$J10-2),34),""))</f>
        <v/>
      </c>
      <c r="F11" s="181"/>
    </row>
    <row r="12" spans="1:6" ht="15.75" x14ac:dyDescent="0.25">
      <c r="A12" s="143">
        <f>IFERROR(INDEX(Master!$A$2:$AH$1177,(Master!J11-2),31),"")</f>
        <v>3</v>
      </c>
      <c r="B12" s="142" t="str">
        <f>IFERROR(INDEX(Master!$A$2:$AH$1177,(Master!$J11-2),32),"")</f>
        <v>Type of Main Satellite system</v>
      </c>
      <c r="C12" s="181" t="str">
        <f>IF(AND('Entry point'!$A$56&lt;&gt;"",B12&lt;&gt;""),'Entry point'!$A$56,"")</f>
        <v/>
      </c>
      <c r="D12" s="181"/>
      <c r="E12" s="181" t="str">
        <f>IF(IFERROR(INDEX(Master!$A$2:$AH$1177,(Master!$J11-2),34),"")=0,"",IFERROR(INDEX(Master!$A$2:$AH$1177,(Master!$J11-2),34),""))</f>
        <v/>
      </c>
      <c r="F12" s="181"/>
    </row>
    <row r="13" spans="1:6" ht="15.75" x14ac:dyDescent="0.25">
      <c r="A13" s="143">
        <f>IFERROR(INDEX(Master!$A$2:$AH$1177,(Master!J12-2),31),"")</f>
        <v>3</v>
      </c>
      <c r="B13" s="142" t="str">
        <f>IFERROR(INDEX(Master!$A$2:$AH$1177,(Master!$J12-2),32),"")</f>
        <v xml:space="preserve">Type of Software installed &amp; Licences available </v>
      </c>
      <c r="C13" s="181" t="str">
        <f>IF(AND('Entry point'!$A$56&lt;&gt;"",B13&lt;&gt;""),'Entry point'!$A$56,"")</f>
        <v/>
      </c>
      <c r="D13" s="181"/>
      <c r="E13" s="181" t="str">
        <f>IF(IFERROR(INDEX(Master!$A$2:$AH$1177,(Master!$J12-2),34),"")=0,"",IFERROR(INDEX(Master!$A$2:$AH$1177,(Master!$J12-2),34),""))</f>
        <v>e.g. MS Office</v>
      </c>
      <c r="F13" s="181"/>
    </row>
    <row r="14" spans="1:6" ht="15.75" x14ac:dyDescent="0.25">
      <c r="A14" s="143">
        <f>IFERROR(INDEX(Master!$A$2:$AH$1177,(Master!J13-2),31),"")</f>
        <v>3</v>
      </c>
      <c r="B14" s="142" t="str">
        <f>IFERROR(INDEX(Master!$A$2:$AH$1177,(Master!$J13-2),32),"")</f>
        <v>Vessel Control Group Set Up/Email Address into Global Address book</v>
      </c>
      <c r="C14" s="181" t="str">
        <f>IF(AND('Entry point'!$A$56&lt;&gt;"",B14&lt;&gt;""),'Entry point'!$A$56,"")</f>
        <v/>
      </c>
      <c r="D14" s="181"/>
      <c r="E14" s="181" t="str">
        <f>IF(IFERROR(INDEX(Master!$A$2:$AH$1177,(Master!$J13-2),34),"")=0,"",IFERROR(INDEX(Master!$A$2:$AH$1177,(Master!$J13-2),34),""))</f>
        <v/>
      </c>
      <c r="F14" s="181"/>
    </row>
    <row r="15" spans="1:6" ht="15.75" x14ac:dyDescent="0.25">
      <c r="A15" s="143">
        <f>IFERROR(INDEX(Master!$A$2:$AH$1177,(Master!J14-2),31),"")</f>
        <v>3</v>
      </c>
      <c r="B15" s="142" t="str">
        <f>IFERROR(INDEX(Master!$A$2:$AH$1177,(Master!$J14-2),32),"")</f>
        <v xml:space="preserve">Whether existing computers to be used or New </v>
      </c>
      <c r="C15" s="181" t="str">
        <f>IF(AND('Entry point'!$A$56&lt;&gt;"",B15&lt;&gt;""),'Entry point'!$A$56,"")</f>
        <v/>
      </c>
      <c r="D15" s="181"/>
      <c r="E15" s="181" t="str">
        <f>IF(IFERROR(INDEX(Master!$A$2:$AH$1177,(Master!$J14-2),34),"")=0,"",IFERROR(INDEX(Master!$A$2:$AH$1177,(Master!$J14-2),34),""))</f>
        <v/>
      </c>
      <c r="F15" s="181"/>
    </row>
    <row r="16" spans="1:6" ht="15.75" x14ac:dyDescent="0.25">
      <c r="A16" s="143" t="str">
        <f>IFERROR(INDEX(Master!$A$2:$AH$1177,(Master!J15-2),31),"")</f>
        <v/>
      </c>
      <c r="B16" s="142" t="str">
        <f>IFERROR(INDEX(Master!$A$2:$AH$1177,(Master!$J15-2),32),"")</f>
        <v/>
      </c>
      <c r="C16" s="181" t="str">
        <f>IF(AND('Entry point'!$A$56&lt;&gt;"",B16&lt;&gt;""),'Entry point'!$A$56,"")</f>
        <v/>
      </c>
      <c r="D16" s="181"/>
      <c r="E16" s="181" t="str">
        <f>IF(IFERROR(INDEX(Master!$A$2:$AH$1177,(Master!$J15-2),34),"")=0,"",IFERROR(INDEX(Master!$A$2:$AH$1177,(Master!$J15-2),34),""))</f>
        <v/>
      </c>
      <c r="F16" s="181"/>
    </row>
    <row r="17" spans="1:6" ht="15.75" x14ac:dyDescent="0.25">
      <c r="A17" s="143" t="str">
        <f>IFERROR(INDEX(Master!$A$2:$AH$1177,(Master!J16-2),31),"")</f>
        <v/>
      </c>
      <c r="B17" s="142" t="str">
        <f>IFERROR(INDEX(Master!$A$2:$AH$1177,(Master!$J16-2),32),"")</f>
        <v/>
      </c>
      <c r="C17" s="181" t="str">
        <f>IF(AND('Entry point'!$A$56&lt;&gt;"",B17&lt;&gt;""),'Entry point'!$A$56,"")</f>
        <v/>
      </c>
      <c r="D17" s="181"/>
      <c r="E17" s="181" t="str">
        <f>IF(IFERROR(INDEX(Master!$A$2:$AH$1177,(Master!$J16-2),34),"")=0,"",IFERROR(INDEX(Master!$A$2:$AH$1177,(Master!$J16-2),34),""))</f>
        <v/>
      </c>
      <c r="F17" s="181"/>
    </row>
    <row r="18" spans="1:6" ht="15.75" x14ac:dyDescent="0.25">
      <c r="A18" s="143" t="str">
        <f>IFERROR(INDEX(Master!$A$2:$AH$1177,(Master!J17-2),31),"")</f>
        <v/>
      </c>
      <c r="B18" s="142" t="str">
        <f>IFERROR(INDEX(Master!$A$2:$AH$1177,(Master!$J17-2),32),"")</f>
        <v/>
      </c>
      <c r="C18" s="181" t="str">
        <f>IF(AND('Entry point'!$A$56&lt;&gt;"",B18&lt;&gt;""),'Entry point'!$A$56,"")</f>
        <v/>
      </c>
      <c r="D18" s="181"/>
      <c r="E18" s="181" t="str">
        <f>IF(IFERROR(INDEX(Master!$A$2:$AH$1177,(Master!$J17-2),34),"")=0,"",IFERROR(INDEX(Master!$A$2:$AH$1177,(Master!$J17-2),34),""))</f>
        <v/>
      </c>
      <c r="F18" s="181"/>
    </row>
  </sheetData>
  <protectedRanges>
    <protectedRange sqref="A1:D1 A2:C2" name="Range2"/>
    <protectedRange sqref="A3:A18" name="Range2_1"/>
    <protectedRange sqref="B3:B18" name="Range2_2"/>
    <protectedRange sqref="D2" name="Range2_3"/>
  </protectedRanges>
  <dataValidations count="1">
    <dataValidation type="list" allowBlank="1" showInputMessage="1" showErrorMessage="1" sqref="F3:F18" xr:uid="{00000000-0002-0000-11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3CCCC"/>
  </sheetPr>
  <dimension ref="A1:F30"/>
  <sheetViews>
    <sheetView tabSelected="1" view="pageBreakPreview" zoomScale="60" zoomScaleNormal="61"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3.42578125" customWidth="1"/>
    <col min="5" max="5" width="43.7109375" style="175" customWidth="1"/>
    <col min="6" max="6" width="19.42578125" customWidth="1"/>
  </cols>
  <sheetData>
    <row r="1" spans="1:6" ht="27.75" x14ac:dyDescent="0.25">
      <c r="A1" s="174"/>
      <c r="B1" s="174" t="s">
        <v>729</v>
      </c>
      <c r="C1" s="141"/>
      <c r="D1" s="141"/>
      <c r="E1" s="177"/>
      <c r="F1" s="139"/>
    </row>
    <row r="2" spans="1:6" s="153" customFormat="1" ht="54" x14ac:dyDescent="0.3">
      <c r="A2" s="151" t="s">
        <v>718</v>
      </c>
      <c r="B2" s="140" t="s">
        <v>719</v>
      </c>
      <c r="C2" s="152" t="s">
        <v>615</v>
      </c>
      <c r="D2" s="152" t="s">
        <v>731</v>
      </c>
      <c r="E2" s="152" t="s">
        <v>573</v>
      </c>
      <c r="F2" s="140" t="s">
        <v>720</v>
      </c>
    </row>
    <row r="3" spans="1:6" ht="15.75" x14ac:dyDescent="0.25">
      <c r="A3" s="143">
        <f>IFERROR(INDEX(Master!$A$2:$AH$1177,(Master!T2-2),31),"")</f>
        <v>1</v>
      </c>
      <c r="B3" s="142" t="str">
        <f>IFERROR(INDEX(Master!$A$2:$AH$1177,(Master!$T2-2),32),"")</f>
        <v>Declaration of Nationality regarding Owners</v>
      </c>
      <c r="C3" s="181" t="str">
        <f>IF(AND('Entry point'!$B$20&lt;&gt;"",B3&lt;&gt;""),'Entry point'!$B$20,"")</f>
        <v/>
      </c>
      <c r="D3" s="181"/>
      <c r="E3" s="181" t="str">
        <f>IF(IFERROR(INDEX(Master!$A$2:$AH$1177,(Master!$T2-2),34),"")=0,"",IFERROR(INDEX(Master!$A$2:$AH$1177,(Master!$T2-2),34),""))</f>
        <v/>
      </c>
      <c r="F3" s="181"/>
    </row>
    <row r="4" spans="1:6" ht="15.75" x14ac:dyDescent="0.25">
      <c r="A4" s="143">
        <f>IFERROR(INDEX(Master!$A$2:$AH$1177,(Master!T3-2),31),"")</f>
        <v>1</v>
      </c>
      <c r="B4" s="142" t="str">
        <f>IFERROR(INDEX(Master!$A$2:$AH$1177,(Master!$T3-2),32),"")</f>
        <v>Insurance Budgets</v>
      </c>
      <c r="C4" s="181" t="str">
        <f>IF(AND('Entry point'!$B$20&lt;&gt;"",B4&lt;&gt;""),'Entry point'!$B$20,"")</f>
        <v/>
      </c>
      <c r="D4" s="181"/>
      <c r="E4" s="181" t="str">
        <f>IF(IFERROR(INDEX(Master!$A$2:$AH$1177,(Master!$T3-2),34),"")=0,"",IFERROR(INDEX(Master!$A$2:$AH$1177,(Master!$T3-2),34),""))</f>
        <v/>
      </c>
      <c r="F4" s="181"/>
    </row>
    <row r="5" spans="1:6" ht="15.75" x14ac:dyDescent="0.25">
      <c r="A5" s="143">
        <f>IFERROR(INDEX(Master!$A$2:$AH$1177,(Master!T4-2),31),"")</f>
        <v>1</v>
      </c>
      <c r="B5" s="142" t="str">
        <f>IFERROR(INDEX(Master!$A$2:$AH$1177,(Master!$T4-2),32),"")</f>
        <v>M.O.A. with the Yard</v>
      </c>
      <c r="C5" s="181" t="str">
        <f>IF(AND('Entry point'!$B$20&lt;&gt;"",B5&lt;&gt;""),'Entry point'!$B$20,"")</f>
        <v/>
      </c>
      <c r="D5" s="181"/>
      <c r="E5" s="181" t="str">
        <f>IF(IFERROR(INDEX(Master!$A$2:$AH$1177,(Master!$T4-2),34),"")=0,"",IFERROR(INDEX(Master!$A$2:$AH$1177,(Master!$T4-2),34),""))</f>
        <v/>
      </c>
      <c r="F5" s="181"/>
    </row>
    <row r="6" spans="1:6" ht="15.75" x14ac:dyDescent="0.25">
      <c r="A6" s="143">
        <f>IFERROR(INDEX(Master!$A$2:$AH$1177,(Master!T5-2),31),"")</f>
        <v>1</v>
      </c>
      <c r="B6" s="142" t="str">
        <f>IFERROR(INDEX(Master!$A$2:$AH$1177,(Master!$T5-2),32),"")</f>
        <v>Mortgage deed</v>
      </c>
      <c r="C6" s="181" t="str">
        <f>IF(AND('Entry point'!$B$20&lt;&gt;"",B6&lt;&gt;""),'Entry point'!$B$20,"")</f>
        <v/>
      </c>
      <c r="D6" s="181"/>
      <c r="E6" s="181" t="str">
        <f>IF(IFERROR(INDEX(Master!$A$2:$AH$1177,(Master!$T5-2),34),"")=0,"",IFERROR(INDEX(Master!$A$2:$AH$1177,(Master!$T5-2),34),""))</f>
        <v/>
      </c>
      <c r="F6" s="181"/>
    </row>
    <row r="7" spans="1:6" ht="15.75" x14ac:dyDescent="0.25">
      <c r="A7" s="143">
        <f>IFERROR(INDEX(Master!$A$2:$AH$1177,(Master!T6-2),31),"")</f>
        <v>1</v>
      </c>
      <c r="B7" s="142" t="str">
        <f>IFERROR(INDEX(Master!$A$2:$AH$1177,(Master!$T6-2),32),"")</f>
        <v>Power of Attorney of Owners</v>
      </c>
      <c r="C7" s="181" t="str">
        <f>IF(AND('Entry point'!$B$20&lt;&gt;"",B7&lt;&gt;""),'Entry point'!$B$20,"")</f>
        <v/>
      </c>
      <c r="D7" s="181"/>
      <c r="E7" s="181" t="str">
        <f>IF(IFERROR(INDEX(Master!$A$2:$AH$1177,(Master!$T6-2),34),"")=0,"",IFERROR(INDEX(Master!$A$2:$AH$1177,(Master!$T6-2),34),""))</f>
        <v/>
      </c>
      <c r="F7" s="181"/>
    </row>
    <row r="8" spans="1:6" ht="15.75" x14ac:dyDescent="0.25">
      <c r="A8" s="143">
        <f>IFERROR(INDEX(Master!$A$2:$AH$1177,(Master!T7-2),31),"")</f>
        <v>1</v>
      </c>
      <c r="B8" s="142" t="str">
        <f>IFERROR(INDEX(Master!$A$2:$AH$1177,(Master!$T7-2),32),"")</f>
        <v>Reservation of vessel's name / Certificate of name</v>
      </c>
      <c r="C8" s="181" t="str">
        <f>IF(AND('Entry point'!$B$20&lt;&gt;"",B8&lt;&gt;""),'Entry point'!$B$20,"")</f>
        <v/>
      </c>
      <c r="D8" s="181"/>
      <c r="E8" s="181" t="str">
        <f>IF(IFERROR(INDEX(Master!$A$2:$AH$1177,(Master!$T7-2),34),"")=0,"",IFERROR(INDEX(Master!$A$2:$AH$1177,(Master!$T7-2),34),""))</f>
        <v/>
      </c>
      <c r="F8" s="181"/>
    </row>
    <row r="9" spans="1:6" ht="15.75" x14ac:dyDescent="0.25">
      <c r="A9" s="143">
        <f>IFERROR(INDEX(Master!$A$2:$AH$1177,(Master!T8-2),31),"")</f>
        <v>2</v>
      </c>
      <c r="B9" s="142" t="str">
        <f>IFERROR(INDEX(Master!$A$2:$AH$1177,(Master!$T8-2),32),"")</f>
        <v>Application for ownership</v>
      </c>
      <c r="C9" s="181" t="str">
        <f>IF(AND('Entry point'!$B$20&lt;&gt;"",B9&lt;&gt;""),'Entry point'!$B$20,"")</f>
        <v/>
      </c>
      <c r="D9" s="181"/>
      <c r="E9" s="181" t="str">
        <f>IF(IFERROR(INDEX(Master!$A$2:$AH$1177,(Master!$T8-2),34),"")=0,"",IFERROR(INDEX(Master!$A$2:$AH$1177,(Master!$T8-2),34),""))</f>
        <v/>
      </c>
      <c r="F9" s="181"/>
    </row>
    <row r="10" spans="1:6" ht="15.75" x14ac:dyDescent="0.25">
      <c r="A10" s="143">
        <f>IFERROR(INDEX(Master!$A$2:$AH$1177,(Master!T9-2),31),"")</f>
        <v>2</v>
      </c>
      <c r="B10" s="142" t="str">
        <f>IFERROR(INDEX(Master!$A$2:$AH$1177,(Master!$T9-2),32),"")</f>
        <v>Blue Card for CLC</v>
      </c>
      <c r="C10" s="181" t="str">
        <f>IF(AND('Entry point'!$B$20&lt;&gt;"",B10&lt;&gt;""),'Entry point'!$B$20,"")</f>
        <v/>
      </c>
      <c r="D10" s="181"/>
      <c r="E10" s="181" t="str">
        <f>IF(IFERROR(INDEX(Master!$A$2:$AH$1177,(Master!$T9-2),34),"")=0,"",IFERROR(INDEX(Master!$A$2:$AH$1177,(Master!$T9-2),34),""))</f>
        <v/>
      </c>
      <c r="F10" s="181"/>
    </row>
    <row r="11" spans="1:6" ht="15.75" x14ac:dyDescent="0.25">
      <c r="A11" s="143">
        <f>IFERROR(INDEX(Master!$A$2:$AH$1177,(Master!T10-2),31),"")</f>
        <v>2</v>
      </c>
      <c r="B11" s="142" t="str">
        <f>IFERROR(INDEX(Master!$A$2:$AH$1177,(Master!$T10-2),32),"")</f>
        <v>Certificate of Tonnage Survey and dimension sent to Flag State for Registration</v>
      </c>
      <c r="C11" s="181" t="str">
        <f>IF(AND('Entry point'!$B$20&lt;&gt;"",B11&lt;&gt;""),'Entry point'!$B$20,"")</f>
        <v/>
      </c>
      <c r="D11" s="181"/>
      <c r="E11" s="181" t="str">
        <f>IF(IFERROR(INDEX(Master!$A$2:$AH$1177,(Master!$T10-2),34),"")=0,"",IFERROR(INDEX(Master!$A$2:$AH$1177,(Master!$T10-2),34),""))</f>
        <v>Might be reallocated  to Managers</v>
      </c>
      <c r="F11" s="181"/>
    </row>
    <row r="12" spans="1:6" ht="15.75" x14ac:dyDescent="0.25">
      <c r="A12" s="143">
        <f>IFERROR(INDEX(Master!$A$2:$AH$1177,(Master!T11-2),31),"")</f>
        <v>2</v>
      </c>
      <c r="B12" s="142" t="str">
        <f>IFERROR(INDEX(Master!$A$2:$AH$1177,(Master!$T11-2),32),"")</f>
        <v>Communication numbers obtained</v>
      </c>
      <c r="C12" s="181" t="str">
        <f>IF(AND('Entry point'!$B$20&lt;&gt;"",B12&lt;&gt;""),'Entry point'!$B$20,"")</f>
        <v/>
      </c>
      <c r="D12" s="181"/>
      <c r="E12" s="181" t="str">
        <f>IF(IFERROR(INDEX(Master!$A$2:$AH$1177,(Master!$T11-2),34),"")=0,"",IFERROR(INDEX(Master!$A$2:$AH$1177,(Master!$T11-2),34),""))</f>
        <v>Might be reallocated  to Managers</v>
      </c>
      <c r="F12" s="181"/>
    </row>
    <row r="13" spans="1:6" ht="15.75" x14ac:dyDescent="0.25">
      <c r="A13" s="143">
        <f>IFERROR(INDEX(Master!$A$2:$AH$1177,(Master!T12-2),31),"")</f>
        <v>2</v>
      </c>
      <c r="B13" s="142" t="str">
        <f>IFERROR(INDEX(Master!$A$2:$AH$1177,(Master!$T12-2),32),"")</f>
        <v>Deadweight calculation</v>
      </c>
      <c r="C13" s="181" t="str">
        <f>IF(AND('Entry point'!$B$20&lt;&gt;"",B13&lt;&gt;""),'Entry point'!$B$20,"")</f>
        <v/>
      </c>
      <c r="D13" s="181"/>
      <c r="E13" s="181" t="str">
        <f>IF(IFERROR(INDEX(Master!$A$2:$AH$1177,(Master!$T12-2),34),"")=0,"",IFERROR(INDEX(Master!$A$2:$AH$1177,(Master!$T12-2),34),""))</f>
        <v/>
      </c>
      <c r="F13" s="181"/>
    </row>
    <row r="14" spans="1:6" ht="15.75" x14ac:dyDescent="0.25">
      <c r="A14" s="143">
        <f>IFERROR(INDEX(Master!$A$2:$AH$1177,(Master!T13-2),31),"")</f>
        <v>2</v>
      </c>
      <c r="B14" s="142" t="str">
        <f>IFERROR(INDEX(Master!$A$2:$AH$1177,(Master!$T13-2),32),"")</f>
        <v>Details of Mortgage</v>
      </c>
      <c r="C14" s="181" t="str">
        <f>IF(AND('Entry point'!$B$20&lt;&gt;"",B14&lt;&gt;""),'Entry point'!$B$20,"")</f>
        <v/>
      </c>
      <c r="D14" s="181"/>
      <c r="E14" s="181" t="str">
        <f>IF(IFERROR(INDEX(Master!$A$2:$AH$1177,(Master!$T13-2),34),"")=0,"",IFERROR(INDEX(Master!$A$2:$AH$1177,(Master!$T13-2),34),""))</f>
        <v/>
      </c>
      <c r="F14" s="181"/>
    </row>
    <row r="15" spans="1:6" ht="15.75" x14ac:dyDescent="0.25">
      <c r="A15" s="143">
        <f>IFERROR(INDEX(Master!$A$2:$AH$1177,(Master!T14-2),31),"")</f>
        <v>2</v>
      </c>
      <c r="B15" s="142" t="str">
        <f>IFERROR(INDEX(Master!$A$2:$AH$1177,(Master!$T14-2),32),"")</f>
        <v>FD &amp; D</v>
      </c>
      <c r="C15" s="181" t="str">
        <f>IF(AND('Entry point'!$B$20&lt;&gt;"",B15&lt;&gt;""),'Entry point'!$B$20,"")</f>
        <v/>
      </c>
      <c r="D15" s="181"/>
      <c r="E15" s="181" t="str">
        <f>IF(IFERROR(INDEX(Master!$A$2:$AH$1177,(Master!$T14-2),34),"")=0,"",IFERROR(INDEX(Master!$A$2:$AH$1177,(Master!$T14-2),34),""))</f>
        <v/>
      </c>
      <c r="F15" s="181"/>
    </row>
    <row r="16" spans="1:6" ht="15.75" x14ac:dyDescent="0.25">
      <c r="A16" s="143">
        <f>IFERROR(INDEX(Master!$A$2:$AH$1177,(Master!T15-2),31),"")</f>
        <v>2</v>
      </c>
      <c r="B16" s="142" t="str">
        <f>IFERROR(INDEX(Master!$A$2:$AH$1177,(Master!$T15-2),32),"")</f>
        <v>Flag Registration fee paid</v>
      </c>
      <c r="C16" s="181" t="str">
        <f>IF(AND('Entry point'!$B$20&lt;&gt;"",B16&lt;&gt;""),'Entry point'!$B$20,"")</f>
        <v/>
      </c>
      <c r="D16" s="181"/>
      <c r="E16" s="181" t="str">
        <f>IF(IFERROR(INDEX(Master!$A$2:$AH$1177,(Master!$T15-2),34),"")=0,"",IFERROR(INDEX(Master!$A$2:$AH$1177,(Master!$T15-2),34),""))</f>
        <v>Might be reallocated  to Managers</v>
      </c>
      <c r="F16" s="181"/>
    </row>
    <row r="17" spans="1:6" ht="15.75" x14ac:dyDescent="0.25">
      <c r="A17" s="143">
        <f>IFERROR(INDEX(Master!$A$2:$AH$1177,(Master!T16-2),31),"")</f>
        <v>2</v>
      </c>
      <c r="B17" s="142" t="str">
        <f>IFERROR(INDEX(Master!$A$2:$AH$1177,(Master!$T16-2),32),"")</f>
        <v>H&amp;M</v>
      </c>
      <c r="C17" s="181" t="str">
        <f>IF(AND('Entry point'!$B$20&lt;&gt;"",B17&lt;&gt;""),'Entry point'!$B$20,"")</f>
        <v/>
      </c>
      <c r="D17" s="181"/>
      <c r="E17" s="181" t="str">
        <f>IF(IFERROR(INDEX(Master!$A$2:$AH$1177,(Master!$T16-2),34),"")=0,"",IFERROR(INDEX(Master!$A$2:$AH$1177,(Master!$T16-2),34),""))</f>
        <v/>
      </c>
      <c r="F17" s="181"/>
    </row>
    <row r="18" spans="1:6" ht="15.75" x14ac:dyDescent="0.25">
      <c r="A18" s="143">
        <f>IFERROR(INDEX(Master!$A$2:$AH$1177,(Master!T17-2),31),"")</f>
        <v>2</v>
      </c>
      <c r="B18" s="142" t="str">
        <f>IFERROR(INDEX(Master!$A$2:$AH$1177,(Master!$T17-2),32),"")</f>
        <v>Hull and Freight Interest</v>
      </c>
      <c r="C18" s="181" t="str">
        <f>IF(AND('Entry point'!$B$20&lt;&gt;"",B18&lt;&gt;""),'Entry point'!$B$20,"")</f>
        <v/>
      </c>
      <c r="D18" s="181"/>
      <c r="E18" s="181" t="str">
        <f>IF(IFERROR(INDEX(Master!$A$2:$AH$1177,(Master!$T17-2),34),"")=0,"",IFERROR(INDEX(Master!$A$2:$AH$1177,(Master!$T17-2),34),""))</f>
        <v/>
      </c>
      <c r="F18" s="181"/>
    </row>
    <row r="19" spans="1:6" ht="15.75" x14ac:dyDescent="0.25">
      <c r="A19" s="143">
        <f>IFERROR(INDEX(Master!$A$2:$AH$1177,(Master!T18-2),31),"")</f>
        <v>2</v>
      </c>
      <c r="B19" s="142" t="str">
        <f>IFERROR(INDEX(Master!$A$2:$AH$1177,(Master!$T18-2),32),"")</f>
        <v>Inform Flag of planned and impending change</v>
      </c>
      <c r="C19" s="181" t="str">
        <f>IF(AND('Entry point'!$B$20&lt;&gt;"",B19&lt;&gt;""),'Entry point'!$B$20,"")</f>
        <v/>
      </c>
      <c r="D19" s="181"/>
      <c r="E19" s="181" t="str">
        <f>IF(IFERROR(INDEX(Master!$A$2:$AH$1177,(Master!$T18-2),34),"")=0,"",IFERROR(INDEX(Master!$A$2:$AH$1177,(Master!$T18-2),34),""))</f>
        <v>Might be reallocated  to Managers</v>
      </c>
      <c r="F19" s="181"/>
    </row>
    <row r="20" spans="1:6" ht="15.75" x14ac:dyDescent="0.25">
      <c r="A20" s="143">
        <f>IFERROR(INDEX(Master!$A$2:$AH$1177,(Master!T19-2),31),"")</f>
        <v>2</v>
      </c>
      <c r="B20" s="142" t="str">
        <f>IFERROR(INDEX(Master!$A$2:$AH$1177,(Master!$T19-2),32),"")</f>
        <v>ITOPF</v>
      </c>
      <c r="C20" s="181" t="str">
        <f>IF(AND('Entry point'!$B$20&lt;&gt;"",B20&lt;&gt;""),'Entry point'!$B$20,"")</f>
        <v/>
      </c>
      <c r="D20" s="181"/>
      <c r="E20" s="181" t="str">
        <f>IF(IFERROR(INDEX(Master!$A$2:$AH$1177,(Master!$T19-2),34),"")=0,"",IFERROR(INDEX(Master!$A$2:$AH$1177,(Master!$T19-2),34),""))</f>
        <v/>
      </c>
      <c r="F20" s="181"/>
    </row>
    <row r="21" spans="1:6" ht="15.75" x14ac:dyDescent="0.25">
      <c r="A21" s="143">
        <f>IFERROR(INDEX(Master!$A$2:$AH$1177,(Master!T20-2),31),"")</f>
        <v>2</v>
      </c>
      <c r="B21" s="142" t="str">
        <f>IFERROR(INDEX(Master!$A$2:$AH$1177,(Master!$T20-2),32),"")</f>
        <v>Loss of Hire</v>
      </c>
      <c r="C21" s="181" t="str">
        <f>IF(AND('Entry point'!$B$20&lt;&gt;"",B21&lt;&gt;""),'Entry point'!$B$20,"")</f>
        <v/>
      </c>
      <c r="D21" s="181"/>
      <c r="E21" s="181" t="str">
        <f>IF(IFERROR(INDEX(Master!$A$2:$AH$1177,(Master!$T20-2),34),"")=0,"",IFERROR(INDEX(Master!$A$2:$AH$1177,(Master!$T20-2),34),""))</f>
        <v/>
      </c>
      <c r="F21" s="181"/>
    </row>
    <row r="22" spans="1:6" ht="15.75" x14ac:dyDescent="0.25">
      <c r="A22" s="143">
        <f>IFERROR(INDEX(Master!$A$2:$AH$1177,(Master!T21-2),31),"")</f>
        <v>2</v>
      </c>
      <c r="B22" s="142" t="str">
        <f>IFERROR(INDEX(Master!$A$2:$AH$1177,(Master!$T21-2),32),"")</f>
        <v>Obtain Official number/Call sign/MMSI nos.</v>
      </c>
      <c r="C22" s="181" t="str">
        <f>IF(AND('Entry point'!$B$20&lt;&gt;"",B22&lt;&gt;""),'Entry point'!$B$20,"")</f>
        <v/>
      </c>
      <c r="D22" s="181"/>
      <c r="E22" s="181" t="str">
        <f>IF(IFERROR(INDEX(Master!$A$2:$AH$1177,(Master!$T21-2),34),"")=0,"",IFERROR(INDEX(Master!$A$2:$AH$1177,(Master!$T21-2),34),""))</f>
        <v>Might be reallocated  to Managers</v>
      </c>
      <c r="F22" s="181"/>
    </row>
    <row r="23" spans="1:6" ht="15.75" x14ac:dyDescent="0.25">
      <c r="A23" s="143">
        <f>IFERROR(INDEX(Master!$A$2:$AH$1177,(Master!T22-2),31),"")</f>
        <v>2</v>
      </c>
      <c r="B23" s="142" t="str">
        <f>IFERROR(INDEX(Master!$A$2:$AH$1177,(Master!$T22-2),32),"")</f>
        <v>Tonnage Measurement Survey Carried Out by Class</v>
      </c>
      <c r="C23" s="181" t="str">
        <f>IF(AND('Entry point'!$B$20&lt;&gt;"",B23&lt;&gt;""),'Entry point'!$B$20,"")</f>
        <v/>
      </c>
      <c r="D23" s="181"/>
      <c r="E23" s="181" t="str">
        <f>IF(IFERROR(INDEX(Master!$A$2:$AH$1177,(Master!$T22-2),34),"")=0,"",IFERROR(INDEX(Master!$A$2:$AH$1177,(Master!$T22-2),34),""))</f>
        <v>Might be reallocated  to Managers</v>
      </c>
      <c r="F23" s="181"/>
    </row>
    <row r="24" spans="1:6" ht="15.75" x14ac:dyDescent="0.25">
      <c r="A24" s="143">
        <f>IFERROR(INDEX(Master!$A$2:$AH$1177,(Master!T23-2),31),"")</f>
        <v>2</v>
      </c>
      <c r="B24" s="142" t="str">
        <f>IFERROR(INDEX(Master!$A$2:$AH$1177,(Master!$T23-2),32),"")</f>
        <v>War Risk</v>
      </c>
      <c r="C24" s="181" t="str">
        <f>IF(AND('Entry point'!$B$20&lt;&gt;"",B24&lt;&gt;""),'Entry point'!$B$20,"")</f>
        <v/>
      </c>
      <c r="D24" s="181"/>
      <c r="E24" s="181" t="str">
        <f>IF(IFERROR(INDEX(Master!$A$2:$AH$1177,(Master!$T23-2),34),"")=0,"",IFERROR(INDEX(Master!$A$2:$AH$1177,(Master!$T23-2),34),""))</f>
        <v/>
      </c>
      <c r="F24" s="181"/>
    </row>
    <row r="25" spans="1:6" ht="15.75" x14ac:dyDescent="0.25">
      <c r="A25" s="143">
        <f>IFERROR(INDEX(Master!$A$2:$AH$1177,(Master!T24-2),31),"")</f>
        <v>2</v>
      </c>
      <c r="B25" s="142" t="str">
        <f>IFERROR(INDEX(Master!$A$2:$AH$1177,(Master!$T24-2),32),"")</f>
        <v>Insurance in place for predelivery observers</v>
      </c>
      <c r="C25" s="181" t="str">
        <f>IF(AND('Entry point'!$B$20&lt;&gt;"",B25&lt;&gt;""),'Entry point'!$B$20,"")</f>
        <v/>
      </c>
      <c r="D25" s="181"/>
      <c r="E25" s="181" t="str">
        <f>IF(IFERROR(INDEX(Master!$A$2:$AH$1177,(Master!$T24-2),34),"")=0,"",IFERROR(INDEX(Master!$A$2:$AH$1177,(Master!$T24-2),34),""))</f>
        <v>Client's FLEET MANAGER</v>
      </c>
      <c r="F25" s="181"/>
    </row>
    <row r="26" spans="1:6" ht="15.75" x14ac:dyDescent="0.25">
      <c r="A26" s="143">
        <f>IFERROR(INDEX(Master!$A$2:$AH$1177,(Master!T25-2),31),"")</f>
        <v>3</v>
      </c>
      <c r="B26" s="142" t="str">
        <f>IFERROR(INDEX(Master!$A$2:$AH$1177,(Master!$T25-2),32),"")</f>
        <v>Senior officer pre- mobilsation meeting, if applicable, done</v>
      </c>
      <c r="C26" s="181" t="str">
        <f>IF(AND('Entry point'!$B$20&lt;&gt;"",B26&lt;&gt;""),'Entry point'!$B$20,"")</f>
        <v/>
      </c>
      <c r="D26" s="181"/>
      <c r="E26" s="181" t="str">
        <f>IF(IFERROR(INDEX(Master!$A$2:$AH$1177,(Master!$T25-2),34),"")=0,"",IFERROR(INDEX(Master!$A$2:$AH$1177,(Master!$T25-2),34),""))</f>
        <v>Client's HSEQ MANAGER</v>
      </c>
      <c r="F26" s="181"/>
    </row>
    <row r="27" spans="1:6" ht="15.75" x14ac:dyDescent="0.25">
      <c r="A27" s="143">
        <f>IFERROR(INDEX(Master!$A$2:$AH$1177,(Master!T26-2),31),"")</f>
        <v>5</v>
      </c>
      <c r="B27" s="142" t="str">
        <f>IFERROR(INDEX(Master!$A$2:$AH$1177,(Master!$T26-2),32),"")</f>
        <v>List of Conditional Trading Areas received from H&amp;M</v>
      </c>
      <c r="C27" s="181" t="str">
        <f>IF(AND('Entry point'!$B$20&lt;&gt;"",B27&lt;&gt;""),'Entry point'!$B$20,"")</f>
        <v/>
      </c>
      <c r="D27" s="181"/>
      <c r="E27" s="181" t="str">
        <f>IF(IFERROR(INDEX(Master!$A$2:$AH$1177,(Master!$T26-2),34),"")=0,"",IFERROR(INDEX(Master!$A$2:$AH$1177,(Master!$T26-2),34),""))</f>
        <v/>
      </c>
      <c r="F27" s="181"/>
    </row>
    <row r="28" spans="1:6" ht="15.75" x14ac:dyDescent="0.25">
      <c r="A28" s="143" t="str">
        <f>IFERROR(INDEX(Master!$A$2:$AH$1177,(Master!T27-2),31),"")</f>
        <v/>
      </c>
      <c r="B28" s="142" t="str">
        <f>IFERROR(INDEX(Master!$A$2:$AH$1177,(Master!$T27-2),32),"")</f>
        <v/>
      </c>
      <c r="C28" s="181" t="str">
        <f>IF(AND('Entry point'!$B$20&lt;&gt;"",B28&lt;&gt;""),'Entry point'!$B$20,"")</f>
        <v/>
      </c>
      <c r="D28" s="181"/>
      <c r="E28" s="181" t="str">
        <f>IF(IFERROR(INDEX(Master!$A$2:$AH$1177,(Master!$T27-2),34),"")=0,"",IFERROR(INDEX(Master!$A$2:$AH$1177,(Master!$T27-2),34),""))</f>
        <v/>
      </c>
      <c r="F28" s="181"/>
    </row>
    <row r="29" spans="1:6" ht="15.75" x14ac:dyDescent="0.25">
      <c r="A29" s="143" t="str">
        <f>IFERROR(INDEX(Master!$A$2:$AH$1177,(Master!T28-2),31),"")</f>
        <v/>
      </c>
      <c r="B29" s="142" t="str">
        <f>IFERROR(INDEX(Master!$A$2:$AH$1177,(Master!$T28-2),32),"")</f>
        <v/>
      </c>
      <c r="C29" s="181" t="str">
        <f>IF(AND('Entry point'!$B$20&lt;&gt;"",B29&lt;&gt;""),'Entry point'!$B$20,"")</f>
        <v/>
      </c>
      <c r="D29" s="181"/>
      <c r="E29" s="181" t="str">
        <f>IF(IFERROR(INDEX(Master!$A$2:$AH$1177,(Master!$T28-2),34),"")=0,"",IFERROR(INDEX(Master!$A$2:$AH$1177,(Master!$T28-2),34),""))</f>
        <v/>
      </c>
      <c r="F29" s="181"/>
    </row>
    <row r="30" spans="1:6" ht="15.75" x14ac:dyDescent="0.25">
      <c r="A30" s="143" t="str">
        <f>IFERROR(INDEX(Master!$A$2:$AH$1177,(Master!T29-2),31),"")</f>
        <v/>
      </c>
      <c r="B30" s="142" t="str">
        <f>IFERROR(INDEX(Master!$A$2:$AH$1177,(Master!$T29-2),32),"")</f>
        <v/>
      </c>
      <c r="C30" s="181" t="str">
        <f>IF(AND('Entry point'!$B$20&lt;&gt;"",B30&lt;&gt;""),'Entry point'!$B$20,"")</f>
        <v/>
      </c>
      <c r="D30" s="181"/>
      <c r="E30" s="181" t="str">
        <f>IF(IFERROR(INDEX(Master!$A$2:$AH$1177,(Master!$T29-2),34),"")=0,"",IFERROR(INDEX(Master!$A$2:$AH$1177,(Master!$T29-2),34),""))</f>
        <v/>
      </c>
      <c r="F30" s="181"/>
    </row>
  </sheetData>
  <protectedRanges>
    <protectedRange sqref="A1:D1 A2:C2" name="Range2"/>
    <protectedRange sqref="A3:A30" name="Range2_1"/>
    <protectedRange sqref="B3:B30" name="Range2_2"/>
    <protectedRange sqref="D2" name="Range2_3"/>
  </protectedRanges>
  <dataValidations count="1">
    <dataValidation type="list" allowBlank="1" showInputMessage="1" showErrorMessage="1" sqref="F3:F30" xr:uid="{00000000-0002-0000-12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2"/>
  <sheetViews>
    <sheetView tabSelected="1" view="pageBreakPreview" topLeftCell="B7" zoomScale="60" zoomScaleNormal="55" workbookViewId="0">
      <selection activeCell="R16" sqref="R16"/>
    </sheetView>
  </sheetViews>
  <sheetFormatPr defaultRowHeight="15" x14ac:dyDescent="0.25"/>
  <cols>
    <col min="1" max="1" width="90.42578125" customWidth="1"/>
    <col min="2" max="2" width="96.28515625" customWidth="1"/>
    <col min="3" max="3" width="6.7109375" customWidth="1"/>
    <col min="4" max="4" width="64.5703125" customWidth="1"/>
    <col min="5" max="5" width="10.7109375" customWidth="1"/>
    <col min="6" max="6" width="53.85546875" customWidth="1"/>
  </cols>
  <sheetData>
    <row r="1" spans="1:7" x14ac:dyDescent="0.25">
      <c r="A1" s="1"/>
      <c r="B1" s="2"/>
      <c r="C1" s="2"/>
      <c r="D1" s="2"/>
      <c r="E1" s="2"/>
      <c r="F1" s="2"/>
      <c r="G1" s="3"/>
    </row>
    <row r="2" spans="1:7" ht="15.75" thickBot="1" x14ac:dyDescent="0.3">
      <c r="A2" s="149"/>
      <c r="B2" s="150"/>
      <c r="C2" s="150"/>
      <c r="D2" s="150"/>
      <c r="E2" s="150"/>
      <c r="F2" s="150"/>
      <c r="G2" s="163"/>
    </row>
    <row r="3" spans="1:7" ht="18" x14ac:dyDescent="0.25">
      <c r="A3" s="147" t="s">
        <v>0</v>
      </c>
      <c r="B3" s="148"/>
      <c r="C3" s="187" t="s">
        <v>2</v>
      </c>
      <c r="D3" s="188"/>
      <c r="E3" s="274"/>
      <c r="F3" s="275"/>
      <c r="G3" s="7"/>
    </row>
    <row r="4" spans="1:7" ht="18" x14ac:dyDescent="0.25">
      <c r="A4" s="4" t="s">
        <v>3</v>
      </c>
      <c r="B4" s="130"/>
      <c r="C4" s="189" t="s">
        <v>4</v>
      </c>
      <c r="D4" s="190"/>
      <c r="E4" s="270"/>
      <c r="F4" s="271"/>
      <c r="G4" s="7"/>
    </row>
    <row r="5" spans="1:7" ht="18" x14ac:dyDescent="0.25">
      <c r="A5" s="4" t="s">
        <v>568</v>
      </c>
      <c r="B5" s="130"/>
      <c r="C5" s="189" t="s">
        <v>5</v>
      </c>
      <c r="D5" s="190"/>
      <c r="E5" s="270"/>
      <c r="F5" s="271"/>
      <c r="G5" s="7"/>
    </row>
    <row r="6" spans="1:7" ht="18" x14ac:dyDescent="0.25">
      <c r="A6" s="4" t="s">
        <v>6</v>
      </c>
      <c r="B6" s="130"/>
      <c r="C6" s="182"/>
      <c r="D6" s="192"/>
      <c r="E6" s="276"/>
      <c r="F6" s="276"/>
      <c r="G6" s="185"/>
    </row>
    <row r="7" spans="1:7" ht="18" x14ac:dyDescent="0.25">
      <c r="A7" s="4" t="s">
        <v>7</v>
      </c>
      <c r="B7" s="130"/>
      <c r="C7" s="189" t="s">
        <v>8</v>
      </c>
      <c r="D7" s="190"/>
      <c r="E7" s="270"/>
      <c r="F7" s="271"/>
      <c r="G7" s="7"/>
    </row>
    <row r="8" spans="1:7" ht="18" x14ac:dyDescent="0.25">
      <c r="A8" s="4" t="s">
        <v>9</v>
      </c>
      <c r="B8" s="130"/>
      <c r="C8" s="189" t="s">
        <v>10</v>
      </c>
      <c r="D8" s="190"/>
      <c r="E8" s="270"/>
      <c r="F8" s="271"/>
      <c r="G8" s="7"/>
    </row>
    <row r="9" spans="1:7" ht="18" x14ac:dyDescent="0.25">
      <c r="A9" s="4" t="s">
        <v>11</v>
      </c>
      <c r="B9" s="130"/>
      <c r="C9" s="182"/>
      <c r="D9" s="145"/>
      <c r="E9" s="272"/>
      <c r="F9" s="273"/>
      <c r="G9" s="7"/>
    </row>
    <row r="10" spans="1:7" ht="18" x14ac:dyDescent="0.25">
      <c r="A10" s="4" t="s">
        <v>12</v>
      </c>
      <c r="B10" s="130"/>
      <c r="C10" s="268" t="s">
        <v>13</v>
      </c>
      <c r="D10" s="269"/>
      <c r="E10" s="270"/>
      <c r="F10" s="271"/>
      <c r="G10" s="7"/>
    </row>
    <row r="11" spans="1:7" ht="18" x14ac:dyDescent="0.25">
      <c r="A11" s="4" t="s">
        <v>14</v>
      </c>
      <c r="B11" s="130"/>
      <c r="C11" s="189" t="s">
        <v>15</v>
      </c>
      <c r="D11" s="190"/>
      <c r="E11" s="270"/>
      <c r="F11" s="271"/>
      <c r="G11" s="7"/>
    </row>
    <row r="12" spans="1:7" ht="18" x14ac:dyDescent="0.25">
      <c r="A12" s="4" t="s">
        <v>625</v>
      </c>
      <c r="B12" s="130"/>
      <c r="C12" s="182"/>
      <c r="D12" s="32"/>
      <c r="E12" s="272"/>
      <c r="F12" s="276"/>
      <c r="G12" s="185"/>
    </row>
    <row r="13" spans="1:7" ht="18" x14ac:dyDescent="0.25">
      <c r="A13" s="4" t="s">
        <v>631</v>
      </c>
      <c r="B13" s="130"/>
      <c r="C13" s="189" t="s">
        <v>16</v>
      </c>
      <c r="D13" s="190"/>
      <c r="E13" s="277" t="s">
        <v>17</v>
      </c>
      <c r="F13" s="278"/>
      <c r="G13" s="7"/>
    </row>
    <row r="14" spans="1:7" ht="18" x14ac:dyDescent="0.25">
      <c r="A14" s="4" t="s">
        <v>18</v>
      </c>
      <c r="B14" s="130"/>
      <c r="C14" s="189" t="s">
        <v>19</v>
      </c>
      <c r="D14" s="190"/>
      <c r="E14" s="270"/>
      <c r="F14" s="271"/>
      <c r="G14" s="7"/>
    </row>
    <row r="15" spans="1:7" ht="18" x14ac:dyDescent="0.25">
      <c r="A15" s="4" t="s">
        <v>20</v>
      </c>
      <c r="B15" s="130"/>
      <c r="C15" s="182"/>
      <c r="D15" s="33"/>
      <c r="E15" s="33"/>
      <c r="F15" s="6"/>
      <c r="G15" s="7"/>
    </row>
    <row r="16" spans="1:7" ht="24" customHeight="1" x14ac:dyDescent="0.25">
      <c r="A16" s="4" t="s">
        <v>21</v>
      </c>
      <c r="B16" s="130"/>
      <c r="C16" s="191"/>
      <c r="D16" s="33"/>
      <c r="E16" s="33"/>
      <c r="F16" s="6"/>
      <c r="G16" s="7"/>
    </row>
    <row r="17" spans="1:7" ht="18" x14ac:dyDescent="0.25">
      <c r="A17" s="4" t="s">
        <v>22</v>
      </c>
      <c r="B17" s="161"/>
      <c r="C17" s="268" t="s">
        <v>636</v>
      </c>
      <c r="D17" s="279"/>
      <c r="E17" s="279"/>
      <c r="F17" s="269"/>
      <c r="G17" s="7"/>
    </row>
    <row r="18" spans="1:7" ht="18" x14ac:dyDescent="0.25">
      <c r="A18" s="4" t="s">
        <v>23</v>
      </c>
      <c r="B18" s="162"/>
      <c r="C18" s="189" t="s">
        <v>24</v>
      </c>
      <c r="D18" s="190"/>
      <c r="E18" s="270"/>
      <c r="F18" s="271"/>
      <c r="G18" s="7"/>
    </row>
    <row r="19" spans="1:7" ht="18" x14ac:dyDescent="0.25">
      <c r="A19" s="4" t="s">
        <v>25</v>
      </c>
      <c r="B19" s="162"/>
      <c r="C19" s="189" t="s">
        <v>26</v>
      </c>
      <c r="D19" s="190"/>
      <c r="E19" s="270"/>
      <c r="F19" s="271"/>
      <c r="G19" s="7"/>
    </row>
    <row r="20" spans="1:7" ht="18" x14ac:dyDescent="0.25">
      <c r="A20" s="4" t="s">
        <v>27</v>
      </c>
      <c r="B20" s="161"/>
      <c r="C20" s="189" t="s">
        <v>28</v>
      </c>
      <c r="D20" s="190"/>
      <c r="E20" s="270"/>
      <c r="F20" s="271"/>
      <c r="G20" s="7"/>
    </row>
    <row r="21" spans="1:7" ht="18" x14ac:dyDescent="0.25">
      <c r="A21" s="4" t="s">
        <v>29</v>
      </c>
      <c r="B21" s="130"/>
      <c r="C21" s="193"/>
      <c r="D21" s="6"/>
      <c r="E21" s="6"/>
      <c r="F21" s="6"/>
      <c r="G21" s="7"/>
    </row>
    <row r="22" spans="1:7" ht="18" x14ac:dyDescent="0.25">
      <c r="A22" s="4" t="s">
        <v>30</v>
      </c>
      <c r="B22" s="233" t="s">
        <v>569</v>
      </c>
      <c r="C22" s="182"/>
      <c r="D22" s="8"/>
      <c r="E22" s="6"/>
      <c r="F22" s="6"/>
      <c r="G22" s="7"/>
    </row>
    <row r="23" spans="1:7" ht="15.75" x14ac:dyDescent="0.25">
      <c r="A23" s="9"/>
      <c r="B23" s="138"/>
      <c r="C23" s="138"/>
      <c r="D23" s="10"/>
      <c r="E23" s="6"/>
      <c r="F23" s="6"/>
      <c r="G23" s="7"/>
    </row>
    <row r="24" spans="1:7" ht="18" x14ac:dyDescent="0.25">
      <c r="A24" s="4" t="s">
        <v>624</v>
      </c>
      <c r="B24" s="136"/>
      <c r="C24" s="183"/>
      <c r="D24" s="160"/>
      <c r="E24" s="6"/>
      <c r="F24" s="6"/>
      <c r="G24" s="7"/>
    </row>
    <row r="25" spans="1:7" ht="18" x14ac:dyDescent="0.25">
      <c r="A25" s="4" t="s">
        <v>627</v>
      </c>
      <c r="B25" s="130"/>
      <c r="C25" s="8" t="s">
        <v>626</v>
      </c>
      <c r="D25" s="8"/>
      <c r="E25" s="6"/>
      <c r="F25" s="6"/>
      <c r="G25" s="7"/>
    </row>
    <row r="26" spans="1:7" ht="18" x14ac:dyDescent="0.25">
      <c r="A26" s="4" t="s">
        <v>630</v>
      </c>
      <c r="B26" s="136"/>
      <c r="C26" s="186"/>
      <c r="D26" s="155"/>
      <c r="E26" s="6"/>
      <c r="F26" s="6"/>
      <c r="G26" s="7"/>
    </row>
    <row r="27" spans="1:7" ht="18" x14ac:dyDescent="0.25">
      <c r="A27" s="4" t="s">
        <v>628</v>
      </c>
      <c r="B27" s="130"/>
      <c r="C27" s="194"/>
      <c r="D27" s="10"/>
      <c r="E27" s="6"/>
      <c r="F27" s="6"/>
      <c r="G27" s="7"/>
    </row>
    <row r="28" spans="1:7" ht="18" x14ac:dyDescent="0.25">
      <c r="A28" s="4" t="s">
        <v>629</v>
      </c>
      <c r="B28" s="136"/>
      <c r="C28" s="195"/>
      <c r="D28" s="160"/>
      <c r="E28" s="6"/>
      <c r="F28" s="6"/>
      <c r="G28" s="7"/>
    </row>
    <row r="29" spans="1:7" x14ac:dyDescent="0.25">
      <c r="A29" s="30"/>
      <c r="B29" s="138"/>
      <c r="C29" s="138"/>
      <c r="D29" s="6"/>
      <c r="E29" s="6"/>
      <c r="F29" s="6"/>
      <c r="G29" s="7"/>
    </row>
    <row r="30" spans="1:7" ht="18" x14ac:dyDescent="0.25">
      <c r="A30" s="4" t="s">
        <v>32</v>
      </c>
      <c r="B30" s="130"/>
      <c r="C30" s="8" t="s">
        <v>33</v>
      </c>
      <c r="D30" s="8"/>
      <c r="E30" s="6"/>
      <c r="F30" s="6"/>
      <c r="G30" s="7"/>
    </row>
    <row r="31" spans="1:7" ht="18" x14ac:dyDescent="0.25">
      <c r="A31" s="29" t="s">
        <v>34</v>
      </c>
      <c r="B31" s="130"/>
      <c r="C31" s="182"/>
      <c r="D31" s="8"/>
      <c r="E31" s="6"/>
      <c r="F31" s="6"/>
      <c r="G31" s="7"/>
    </row>
    <row r="32" spans="1:7" ht="18" x14ac:dyDescent="0.25">
      <c r="A32" s="29" t="s">
        <v>633</v>
      </c>
      <c r="B32" s="130"/>
      <c r="C32" s="159" t="s">
        <v>632</v>
      </c>
      <c r="D32" s="159"/>
      <c r="E32" s="6"/>
      <c r="F32" s="6"/>
      <c r="G32" s="7"/>
    </row>
    <row r="33" spans="1:7" ht="18" x14ac:dyDescent="0.25">
      <c r="A33" s="29" t="s">
        <v>634</v>
      </c>
      <c r="B33" s="136"/>
      <c r="C33" s="183"/>
      <c r="D33" s="5"/>
      <c r="E33" s="6"/>
      <c r="F33" s="6"/>
      <c r="G33" s="7"/>
    </row>
    <row r="34" spans="1:7" x14ac:dyDescent="0.25">
      <c r="A34" s="30"/>
      <c r="B34" s="138"/>
      <c r="C34" s="138"/>
      <c r="D34" s="6"/>
      <c r="E34" s="6"/>
      <c r="F34" s="6"/>
      <c r="G34" s="7"/>
    </row>
    <row r="35" spans="1:7" ht="45" customHeight="1" x14ac:dyDescent="0.25">
      <c r="A35" s="31" t="s">
        <v>635</v>
      </c>
      <c r="B35" s="130"/>
      <c r="C35" s="182"/>
      <c r="D35" s="154"/>
      <c r="E35" s="6"/>
      <c r="F35" s="6"/>
      <c r="G35" s="7"/>
    </row>
    <row r="36" spans="1:7" ht="15.75" thickBot="1" x14ac:dyDescent="0.3">
      <c r="A36" s="146"/>
      <c r="B36" s="5"/>
      <c r="C36" s="5"/>
      <c r="D36" s="6"/>
      <c r="E36" s="6"/>
      <c r="F36" s="6"/>
      <c r="G36" s="7"/>
    </row>
    <row r="37" spans="1:7" ht="24.75" customHeight="1" thickBot="1" x14ac:dyDescent="0.3">
      <c r="A37" s="9"/>
      <c r="B37" s="131"/>
      <c r="C37" s="156"/>
      <c r="D37" s="156"/>
      <c r="E37" s="6"/>
      <c r="F37" s="131"/>
      <c r="G37" s="7"/>
    </row>
    <row r="38" spans="1:7" ht="21.75" customHeight="1" thickBot="1" x14ac:dyDescent="0.3">
      <c r="A38" s="11"/>
      <c r="B38" s="164" t="s">
        <v>771</v>
      </c>
      <c r="C38" s="196"/>
      <c r="D38" s="157"/>
      <c r="E38" s="13"/>
      <c r="F38" s="165" t="s">
        <v>620</v>
      </c>
      <c r="G38" s="7"/>
    </row>
    <row r="39" spans="1:7" ht="13.5" customHeight="1" x14ac:dyDescent="0.25">
      <c r="A39" s="11"/>
      <c r="B39" s="13"/>
      <c r="C39" s="13"/>
      <c r="D39" s="13"/>
      <c r="E39" s="13"/>
      <c r="F39" s="13"/>
      <c r="G39" s="7"/>
    </row>
    <row r="40" spans="1:7" ht="15.75" thickBot="1" x14ac:dyDescent="0.3">
      <c r="A40" s="9"/>
      <c r="B40" s="6"/>
      <c r="C40" s="6"/>
      <c r="D40" s="6"/>
      <c r="E40" s="6"/>
      <c r="F40" s="6"/>
      <c r="G40" s="7"/>
    </row>
    <row r="41" spans="1:7" ht="21" customHeight="1" thickBot="1" x14ac:dyDescent="0.3">
      <c r="A41" s="9"/>
      <c r="B41" s="131"/>
      <c r="C41" s="156"/>
      <c r="D41" s="156"/>
      <c r="E41" s="14"/>
      <c r="F41" s="131"/>
      <c r="G41" s="7"/>
    </row>
    <row r="42" spans="1:7" ht="27" thickBot="1" x14ac:dyDescent="0.3">
      <c r="A42" s="9"/>
      <c r="B42" s="12" t="s">
        <v>732</v>
      </c>
      <c r="C42" s="128"/>
      <c r="D42" s="158"/>
      <c r="E42" s="15"/>
      <c r="F42" s="165" t="s">
        <v>621</v>
      </c>
      <c r="G42" s="7"/>
    </row>
    <row r="43" spans="1:7" ht="24" thickBot="1" x14ac:dyDescent="0.3">
      <c r="A43" s="9"/>
      <c r="B43" s="6"/>
      <c r="C43" s="6"/>
      <c r="D43" s="6"/>
      <c r="E43" s="16"/>
      <c r="F43" s="6"/>
      <c r="G43" s="7"/>
    </row>
    <row r="44" spans="1:7" ht="20.25" customHeight="1" thickBot="1" x14ac:dyDescent="0.3">
      <c r="A44" s="9"/>
      <c r="B44" s="131"/>
      <c r="C44" s="156"/>
      <c r="D44" s="131"/>
      <c r="E44" s="15"/>
      <c r="F44" s="168"/>
      <c r="G44" s="7"/>
    </row>
    <row r="45" spans="1:7" ht="63.75" customHeight="1" thickBot="1" x14ac:dyDescent="0.5">
      <c r="A45" s="17"/>
      <c r="B45" s="137" t="s">
        <v>618</v>
      </c>
      <c r="C45" s="184"/>
      <c r="D45" s="12" t="s">
        <v>768</v>
      </c>
      <c r="E45" s="144"/>
      <c r="F45" s="166" t="s">
        <v>622</v>
      </c>
      <c r="G45" s="7"/>
    </row>
    <row r="46" spans="1:7" ht="18.75" x14ac:dyDescent="0.3">
      <c r="A46" s="18"/>
      <c r="B46" s="19"/>
      <c r="C46" s="19"/>
      <c r="D46" s="19"/>
      <c r="E46" s="6"/>
      <c r="F46" s="19"/>
      <c r="G46" s="7"/>
    </row>
    <row r="47" spans="1:7" x14ac:dyDescent="0.25">
      <c r="A47" s="9"/>
      <c r="B47" s="6"/>
      <c r="C47" s="6"/>
      <c r="D47" s="6"/>
      <c r="E47" s="6"/>
      <c r="F47" s="6"/>
      <c r="G47" s="7"/>
    </row>
    <row r="48" spans="1:7" ht="15.75" thickBot="1" x14ac:dyDescent="0.3">
      <c r="A48" s="9"/>
      <c r="B48" s="6"/>
      <c r="C48" s="6"/>
      <c r="D48" s="20"/>
      <c r="E48" s="6"/>
      <c r="F48" s="6"/>
      <c r="G48" s="7"/>
    </row>
    <row r="49" spans="1:7" ht="16.5" thickBot="1" x14ac:dyDescent="0.3">
      <c r="A49" s="131"/>
      <c r="B49" s="6"/>
      <c r="C49" s="6"/>
      <c r="D49" s="131"/>
      <c r="E49" s="6"/>
      <c r="F49" s="131"/>
      <c r="G49" s="7"/>
    </row>
    <row r="50" spans="1:7" ht="21.75" customHeight="1" thickBot="1" x14ac:dyDescent="0.3">
      <c r="A50" s="12" t="s">
        <v>685</v>
      </c>
      <c r="B50" s="14"/>
      <c r="C50" s="14"/>
      <c r="D50" s="12" t="s">
        <v>773</v>
      </c>
      <c r="E50" s="14"/>
      <c r="F50" s="165" t="s">
        <v>619</v>
      </c>
      <c r="G50" s="7"/>
    </row>
    <row r="51" spans="1:7" ht="15.75" thickBot="1" x14ac:dyDescent="0.3">
      <c r="A51" s="9"/>
      <c r="B51" s="6"/>
      <c r="C51" s="6"/>
      <c r="D51" s="6"/>
      <c r="E51" s="6"/>
      <c r="F51" s="6"/>
      <c r="G51" s="7"/>
    </row>
    <row r="52" spans="1:7" ht="16.5" thickBot="1" x14ac:dyDescent="0.3">
      <c r="A52" s="9"/>
      <c r="B52" s="131"/>
      <c r="C52" s="156"/>
      <c r="D52" s="6"/>
      <c r="E52" s="6"/>
      <c r="F52" s="6"/>
      <c r="G52" s="7"/>
    </row>
    <row r="53" spans="1:7" ht="16.5" thickBot="1" x14ac:dyDescent="0.3">
      <c r="A53" s="9"/>
      <c r="B53" s="12" t="s">
        <v>772</v>
      </c>
      <c r="C53" s="128"/>
      <c r="D53" s="6"/>
      <c r="E53" s="6"/>
      <c r="F53" s="6"/>
      <c r="G53" s="7"/>
    </row>
    <row r="54" spans="1:7" x14ac:dyDescent="0.25">
      <c r="A54" s="9"/>
      <c r="B54" s="6"/>
      <c r="C54" s="6"/>
      <c r="D54" s="6"/>
      <c r="E54" s="6"/>
      <c r="F54" s="6"/>
      <c r="G54" s="7"/>
    </row>
    <row r="55" spans="1:7" ht="47.25" thickBot="1" x14ac:dyDescent="0.3">
      <c r="A55" s="9"/>
      <c r="B55" s="14"/>
      <c r="C55" s="14"/>
      <c r="D55" s="14"/>
      <c r="E55" s="14"/>
      <c r="F55" s="6"/>
      <c r="G55" s="7"/>
    </row>
    <row r="56" spans="1:7" ht="16.5" thickBot="1" x14ac:dyDescent="0.3">
      <c r="A56" s="131"/>
      <c r="B56" s="6"/>
      <c r="C56" s="6"/>
      <c r="D56" s="131"/>
      <c r="E56" s="6"/>
      <c r="F56" s="226"/>
      <c r="G56" s="7"/>
    </row>
    <row r="57" spans="1:7" ht="16.5" thickBot="1" x14ac:dyDescent="0.3">
      <c r="A57" s="12" t="s">
        <v>613</v>
      </c>
      <c r="B57" s="6"/>
      <c r="C57" s="6"/>
      <c r="D57" s="12" t="s">
        <v>774</v>
      </c>
      <c r="E57" s="6"/>
      <c r="F57" s="225" t="s">
        <v>797</v>
      </c>
      <c r="G57" s="7"/>
    </row>
    <row r="58" spans="1:7" x14ac:dyDescent="0.25">
      <c r="A58" s="9"/>
      <c r="B58" s="6"/>
      <c r="C58" s="6"/>
      <c r="D58" s="6"/>
      <c r="E58" s="6"/>
      <c r="F58" s="6"/>
      <c r="G58" s="7"/>
    </row>
    <row r="59" spans="1:7" ht="15.75" x14ac:dyDescent="0.25">
      <c r="A59" s="9"/>
      <c r="B59" s="129"/>
      <c r="C59" s="129"/>
      <c r="D59" s="6"/>
      <c r="E59" s="6"/>
      <c r="F59" s="6"/>
      <c r="G59" s="7"/>
    </row>
    <row r="60" spans="1:7" ht="15.75" x14ac:dyDescent="0.25">
      <c r="A60" s="9"/>
      <c r="B60" s="128"/>
      <c r="C60" s="128"/>
      <c r="D60" s="6"/>
      <c r="E60" s="6"/>
      <c r="F60" s="6"/>
      <c r="G60" s="7"/>
    </row>
    <row r="61" spans="1:7" x14ac:dyDescent="0.25">
      <c r="A61" s="9"/>
      <c r="B61" s="6"/>
      <c r="C61" s="6"/>
      <c r="D61" s="6"/>
      <c r="E61" s="6"/>
      <c r="F61" s="6"/>
      <c r="G61" s="7"/>
    </row>
    <row r="62" spans="1:7" ht="15.75" thickBot="1" x14ac:dyDescent="0.3">
      <c r="A62" s="21"/>
      <c r="B62" s="22"/>
      <c r="C62" s="22"/>
      <c r="D62" s="22"/>
      <c r="E62" s="22"/>
      <c r="F62" s="22"/>
      <c r="G62" s="23"/>
    </row>
  </sheetData>
  <mergeCells count="17">
    <mergeCell ref="E13:F13"/>
    <mergeCell ref="E12:F12"/>
    <mergeCell ref="E18:F18"/>
    <mergeCell ref="E19:F19"/>
    <mergeCell ref="E20:F20"/>
    <mergeCell ref="C17:F17"/>
    <mergeCell ref="E14:F14"/>
    <mergeCell ref="E3:F3"/>
    <mergeCell ref="E4:F4"/>
    <mergeCell ref="E5:F5"/>
    <mergeCell ref="E6:F6"/>
    <mergeCell ref="E7:F7"/>
    <mergeCell ref="C10:D10"/>
    <mergeCell ref="E8:F8"/>
    <mergeCell ref="E9:F9"/>
    <mergeCell ref="E10:F10"/>
    <mergeCell ref="E11:F11"/>
  </mergeCells>
  <conditionalFormatting sqref="A46">
    <cfRule type="expression" dxfId="2" priority="3">
      <formula>$A$46=1</formula>
    </cfRule>
    <cfRule type="expression" dxfId="1" priority="4">
      <formula>$A$46&gt;0.8</formula>
    </cfRule>
  </conditionalFormatting>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Calc!$A$1:$A$6</xm:f>
          </x14:formula1>
          <xm:sqref>B22:C22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6">
    <pageSetUpPr fitToPage="1"/>
  </sheetPr>
  <dimension ref="A1:BI1429"/>
  <sheetViews>
    <sheetView topLeftCell="A991" zoomScale="64" zoomScaleNormal="55" workbookViewId="0">
      <selection activeCell="AF293" sqref="AF293"/>
    </sheetView>
  </sheetViews>
  <sheetFormatPr defaultRowHeight="15" x14ac:dyDescent="0.25"/>
  <cols>
    <col min="1" max="1" width="84.7109375" bestFit="1" customWidth="1"/>
    <col min="2" max="2" width="9.42578125" bestFit="1" customWidth="1"/>
    <col min="3" max="3" width="19.85546875" bestFit="1" customWidth="1"/>
    <col min="4" max="4" width="10.140625" bestFit="1" customWidth="1"/>
    <col min="5" max="5" width="30.85546875" bestFit="1" customWidth="1"/>
    <col min="6" max="6" width="9.85546875" bestFit="1" customWidth="1"/>
    <col min="7" max="7" width="25.28515625" bestFit="1" customWidth="1"/>
    <col min="8" max="8" width="8.42578125" bestFit="1" customWidth="1"/>
    <col min="9" max="9" width="16.5703125" bestFit="1" customWidth="1"/>
    <col min="10" max="10" width="8.42578125" bestFit="1" customWidth="1"/>
    <col min="11" max="11" width="41.7109375" bestFit="1" customWidth="1"/>
    <col min="12" max="12" width="13.140625" bestFit="1" customWidth="1"/>
    <col min="13" max="13" width="38.5703125" bestFit="1" customWidth="1"/>
    <col min="14" max="14" width="8.42578125" bestFit="1" customWidth="1"/>
    <col min="15" max="15" width="5.7109375" bestFit="1" customWidth="1"/>
    <col min="16" max="16" width="8.42578125" bestFit="1" customWidth="1"/>
    <col min="17" max="17" width="5.5703125" bestFit="1" customWidth="1"/>
    <col min="18" max="18" width="8.42578125" bestFit="1" customWidth="1"/>
    <col min="19" max="19" width="11.42578125" bestFit="1" customWidth="1"/>
    <col min="20" max="20" width="8.42578125" bestFit="1" customWidth="1"/>
    <col min="21" max="21" width="15.28515625" bestFit="1" customWidth="1"/>
    <col min="22" max="22" width="8.42578125" bestFit="1" customWidth="1"/>
    <col min="23" max="23" width="23.140625" bestFit="1" customWidth="1"/>
    <col min="24" max="24" width="8.42578125" bestFit="1" customWidth="1"/>
    <col min="25" max="25" width="17" customWidth="1"/>
    <col min="26" max="26" width="9.42578125" customWidth="1"/>
    <col min="27" max="27" width="12.42578125" customWidth="1"/>
    <col min="28" max="28" width="8" customWidth="1"/>
    <col min="29" max="29" width="12.28515625" customWidth="1"/>
    <col min="30" max="30" width="14.85546875" customWidth="1"/>
    <col min="31" max="31" width="13.28515625" bestFit="1" customWidth="1"/>
    <col min="32" max="32" width="58" customWidth="1"/>
    <col min="33" max="33" width="41.5703125" customWidth="1"/>
    <col min="34" max="34" width="106.5703125" customWidth="1"/>
    <col min="35" max="35" width="54.42578125" customWidth="1"/>
  </cols>
  <sheetData>
    <row r="1" spans="1:61" ht="78" customHeight="1" x14ac:dyDescent="0.25">
      <c r="A1" s="25" t="s">
        <v>40</v>
      </c>
      <c r="B1" s="25" t="s">
        <v>41</v>
      </c>
      <c r="C1" s="172" t="s">
        <v>106</v>
      </c>
      <c r="D1" s="172" t="s">
        <v>705</v>
      </c>
      <c r="E1" s="173" t="s">
        <v>637</v>
      </c>
      <c r="F1" s="173" t="s">
        <v>706</v>
      </c>
      <c r="G1" s="173" t="s">
        <v>35</v>
      </c>
      <c r="H1" s="173" t="s">
        <v>707</v>
      </c>
      <c r="I1" s="173" t="s">
        <v>614</v>
      </c>
      <c r="J1" s="173" t="s">
        <v>708</v>
      </c>
      <c r="K1" s="173" t="s">
        <v>702</v>
      </c>
      <c r="L1" s="173" t="s">
        <v>709</v>
      </c>
      <c r="M1" s="173" t="s">
        <v>685</v>
      </c>
      <c r="N1" s="173" t="s">
        <v>710</v>
      </c>
      <c r="O1" s="173" t="s">
        <v>703</v>
      </c>
      <c r="P1" s="173" t="s">
        <v>711</v>
      </c>
      <c r="Q1" s="172" t="s">
        <v>704</v>
      </c>
      <c r="R1" s="172" t="s">
        <v>712</v>
      </c>
      <c r="S1" s="172" t="s">
        <v>159</v>
      </c>
      <c r="T1" s="172" t="s">
        <v>713</v>
      </c>
      <c r="U1" s="173" t="s">
        <v>619</v>
      </c>
      <c r="V1" s="173" t="s">
        <v>715</v>
      </c>
      <c r="W1" s="173" t="s">
        <v>686</v>
      </c>
      <c r="X1" s="173" t="s">
        <v>716</v>
      </c>
      <c r="Y1" s="173" t="s">
        <v>91</v>
      </c>
      <c r="Z1" s="173" t="s">
        <v>717</v>
      </c>
      <c r="AA1" s="173" t="s">
        <v>767</v>
      </c>
      <c r="AB1" s="173" t="s">
        <v>769</v>
      </c>
      <c r="AC1" s="173" t="s">
        <v>778</v>
      </c>
      <c r="AD1" s="173" t="s">
        <v>780</v>
      </c>
      <c r="AE1" s="25" t="s">
        <v>42</v>
      </c>
      <c r="AF1" s="25" t="s">
        <v>43</v>
      </c>
      <c r="AG1" s="25" t="s">
        <v>44</v>
      </c>
      <c r="AH1" s="25" t="s">
        <v>45</v>
      </c>
      <c r="AI1" s="25" t="s">
        <v>810</v>
      </c>
      <c r="AN1" s="126"/>
      <c r="AO1" s="126"/>
      <c r="AP1" s="126"/>
      <c r="AQ1" s="126"/>
      <c r="AR1" s="126"/>
    </row>
    <row r="2" spans="1:61" ht="15.75" x14ac:dyDescent="0.25">
      <c r="A2" s="34" t="s">
        <v>36</v>
      </c>
      <c r="B2" s="34">
        <f>ROWS(A$1:$A3)</f>
        <v>3</v>
      </c>
      <c r="C2" s="34" t="str">
        <f>IF(AND('Entry point'!$B$22=Master!A2,Master!AG2="ACCOUNTING"),Master!B2,"")</f>
        <v/>
      </c>
      <c r="D2" s="34">
        <f>SMALL($C:$C,ROWS($C$1:C1))</f>
        <v>274</v>
      </c>
      <c r="E2" s="34" t="str">
        <f>IF(AND('Entry point'!$B$22=Master!A2,Master!AG2="CREW MANAGEMENT PARTNER"),Master!B2,"")</f>
        <v/>
      </c>
      <c r="F2" s="34">
        <f>SMALL($E:$E,ROWS($E$1:E1))</f>
        <v>233</v>
      </c>
      <c r="G2" s="34" t="str">
        <f>IF(AND('Entry point'!$B$22=Master!A2,Master!AG2="FLEET MANAGER"),Master!B2,"")</f>
        <v/>
      </c>
      <c r="H2" s="34">
        <f>SMALL($G:$G,ROWS($G$1:G1))</f>
        <v>178</v>
      </c>
      <c r="I2" s="34" t="str">
        <f>IF(AND('Entry point'!$B$22=Master!A2,Master!AG2="GROUP ISD"),Master!B2,"")</f>
        <v/>
      </c>
      <c r="J2" s="34">
        <f>SMALL($I:$I,ROWS($I$1:I1))</f>
        <v>229</v>
      </c>
      <c r="K2" s="34" t="str">
        <f>IF(AND('Entry point'!$B$22=Master!A2,Master!AG2="MANAGING DIRECTOR, CREW MANAGEMENT"),Master!B2,"")</f>
        <v/>
      </c>
      <c r="L2" s="34">
        <f>SMALL($K:$K,ROWS($K$1:K1))</f>
        <v>182</v>
      </c>
      <c r="M2" s="34" t="str">
        <f>IF(AND('Entry point'!$B$22=Master!A2,Master!AG2="MARINE SUPERINTENDENT"),Master!B2,"")</f>
        <v/>
      </c>
      <c r="N2" s="34">
        <f>SMALL($M:$M,ROWS($M$1:M1))</f>
        <v>497</v>
      </c>
      <c r="O2" s="34" t="str">
        <f>IF(AND('Entry point'!$B$22=Master!A2,Master!AG2="MD"),Master!B2,"")</f>
        <v/>
      </c>
      <c r="P2" s="34">
        <f>SMALL($O:$O,ROWS($O$1:O1))</f>
        <v>187</v>
      </c>
      <c r="Q2" s="34" t="str">
        <f>IF(AND('Entry point'!$B$22=Master!A2,Master!AG2="OD"),Master!B2,"")</f>
        <v/>
      </c>
      <c r="R2" s="34">
        <f>SMALL($Q:$Q,ROWS($Q$1:Q1))</f>
        <v>179</v>
      </c>
      <c r="S2" s="34" t="str">
        <f>IF(AND('Entry point'!$B$22=Master!A2,Master!AG2="OWNER"),Master!B2,"")</f>
        <v/>
      </c>
      <c r="T2" s="34">
        <f>SMALL($S:$S,ROWS($S$1:S1))</f>
        <v>190</v>
      </c>
      <c r="U2" s="34" t="str">
        <f>IF(AND('Entry point'!$B$22=Master!A2,Master!AG2="PLANNING MANAGER"),Master!B2,"")</f>
        <v/>
      </c>
      <c r="V2" s="34">
        <f>SMALL($U:$U,ROWS($U$1:U1))</f>
        <v>237</v>
      </c>
      <c r="W2" s="34" t="str">
        <f>IF(AND('Entry point'!$B$22=Master!A2,Master!AG2="PROCUREMENT RESPONSIBLE"),Master!B2,"")</f>
        <v/>
      </c>
      <c r="X2" s="34">
        <f>SMALL($W:$W,ROWS($W$1:W1))</f>
        <v>290</v>
      </c>
      <c r="Y2" s="34" t="str">
        <f>IF(AND('Entry point'!$B$22=Master!A2,Master!AG2="TECH SUPERINTENDENT"),Master!B2,"")</f>
        <v/>
      </c>
      <c r="Z2" s="34">
        <f>SMALL($Y:$Y,ROWS($Y$1:Y1))</f>
        <v>186</v>
      </c>
      <c r="AA2" s="34" t="str">
        <f>IF(AND('Entry point'!$B$22=Master!A2,Master!AG2="HSEQ MANAGER"),Master!B2,"")</f>
        <v/>
      </c>
      <c r="AB2" s="34">
        <f>SMALL($AA:$AA,ROWS($AA$1:AA1))</f>
        <v>232</v>
      </c>
      <c r="AC2" s="34" t="str">
        <f>IF(AND('Entry point'!$B$22=Master!A2,Master!AG2="MARCAS"),Master!B2,"")</f>
        <v/>
      </c>
      <c r="AD2" s="34">
        <f>SMALL($AC:$AC,ROWS($AC$1:AC1))</f>
        <v>285</v>
      </c>
      <c r="AE2" s="34">
        <v>1</v>
      </c>
      <c r="AF2" s="35" t="s">
        <v>63</v>
      </c>
      <c r="AG2" s="26" t="s">
        <v>637</v>
      </c>
      <c r="AH2" s="36"/>
      <c r="AN2" s="126"/>
      <c r="AO2" s="126"/>
      <c r="AP2" s="126"/>
      <c r="AQ2" s="126"/>
      <c r="AR2" s="126"/>
      <c r="AS2" s="126"/>
      <c r="AT2" s="126"/>
      <c r="AU2" s="126"/>
      <c r="AV2" s="126"/>
      <c r="AW2" s="126"/>
      <c r="AX2" s="126"/>
      <c r="AY2" s="126"/>
      <c r="AZ2" s="126"/>
      <c r="BA2" s="126"/>
      <c r="BB2" s="126"/>
      <c r="BC2" s="126"/>
      <c r="BD2" s="126"/>
      <c r="BE2" s="126"/>
      <c r="BF2" s="126"/>
      <c r="BG2" s="126"/>
      <c r="BH2" s="126"/>
      <c r="BI2" s="126"/>
    </row>
    <row r="3" spans="1:61" ht="15.75" x14ac:dyDescent="0.25">
      <c r="A3" s="34" t="s">
        <v>36</v>
      </c>
      <c r="B3" s="34">
        <f>ROWS(A$1:$A4)</f>
        <v>4</v>
      </c>
      <c r="C3" s="34" t="str">
        <f>IF(AND('Entry point'!$B$22=Master!A3,Master!AG3="ACCOUNTING"),Master!B3,"")</f>
        <v/>
      </c>
      <c r="D3" s="34">
        <f>SMALL($C:$C,ROWS($C$1:C2))</f>
        <v>495</v>
      </c>
      <c r="E3" s="34" t="str">
        <f>IF(AND('Entry point'!$B$22=Master!A3,Master!AG3="CREW MANAGEMENT PARTNER"),Master!B3,"")</f>
        <v/>
      </c>
      <c r="F3" s="34">
        <f>SMALL($E:$E,ROWS($E$1:E2))</f>
        <v>234</v>
      </c>
      <c r="G3" s="34" t="str">
        <f>IF(AND('Entry point'!$B$22=Master!A3,Master!AG3="FLEET MANAGER"),Master!B3,"")</f>
        <v/>
      </c>
      <c r="H3" s="34">
        <f>SMALL($G:$G,ROWS($G$1:G2))</f>
        <v>183</v>
      </c>
      <c r="I3" s="34" t="str">
        <f>IF(AND('Entry point'!$B$22=Master!A3,Master!AG3="GROUP ISD"),Master!B3,"")</f>
        <v/>
      </c>
      <c r="J3" s="34">
        <f>SMALL($I:$I,ROWS($I$1:I2))</f>
        <v>768</v>
      </c>
      <c r="K3" s="34" t="str">
        <f>IF(AND('Entry point'!$B$22=Master!A3,Master!AG3="MANAGING DIRECTOR, CREW MANAGEMENT"),Master!B3,"")</f>
        <v/>
      </c>
      <c r="L3" s="34" t="e">
        <f>SMALL($K:$K,ROWS($K$1:K2))</f>
        <v>#NUM!</v>
      </c>
      <c r="M3" s="34" t="str">
        <f>IF(AND('Entry point'!$B$22=Master!A3,Master!AG3="MARINE SUPERINTENDENT"),Master!B3,"")</f>
        <v/>
      </c>
      <c r="N3" s="34">
        <f>SMALL($M:$M,ROWS($M$1:M2))</f>
        <v>498</v>
      </c>
      <c r="O3" s="34" t="str">
        <f>IF(AND('Entry point'!$B$22=Master!A3,Master!AG3="MD"),Master!B3,"")</f>
        <v/>
      </c>
      <c r="P3" s="34">
        <f>SMALL($O:$O,ROWS($O$1:O2))</f>
        <v>188</v>
      </c>
      <c r="Q3" s="34" t="str">
        <f>IF(AND('Entry point'!$B$22=Master!A3,Master!AG3="OD"),Master!B3,"")</f>
        <v/>
      </c>
      <c r="R3" s="34">
        <f>SMALL($Q:$Q,ROWS($Q$1:Q2))</f>
        <v>180</v>
      </c>
      <c r="S3" s="34" t="str">
        <f>IF(AND('Entry point'!$B$22=Master!A3,Master!AG3="OWNER"),Master!B3,"")</f>
        <v/>
      </c>
      <c r="T3" s="34">
        <f>SMALL($S:$S,ROWS($S$1:S2))</f>
        <v>203</v>
      </c>
      <c r="U3" s="34" t="str">
        <f>IF(AND('Entry point'!$B$22=Master!A3,Master!AG3="PLANNING MANAGER"),Master!B3,"")</f>
        <v/>
      </c>
      <c r="V3" s="34">
        <f>SMALL($U:$U,ROWS($U$1:U2))</f>
        <v>258</v>
      </c>
      <c r="W3" s="34" t="str">
        <f>IF(AND('Entry point'!$B$22=Master!A3,Master!AG3="PROCUREMENT RESPONSIBLE"),Master!B3,"")</f>
        <v/>
      </c>
      <c r="X3" s="34">
        <f>SMALL($W:$W,ROWS($W$1:W2))</f>
        <v>512</v>
      </c>
      <c r="Y3" s="34" t="str">
        <f>IF(AND('Entry point'!$B$22=Master!A3,Master!AG3="TECH SUPERINTENDENT"),Master!B3,"")</f>
        <v/>
      </c>
      <c r="Z3" s="34">
        <f>SMALL($Y:$Y,ROWS($Y$1:Y2))</f>
        <v>201</v>
      </c>
      <c r="AA3" s="34" t="str">
        <f>IF(AND('Entry point'!$B$22=Master!A3,Master!AG3="HSEQ MANAGER"),Master!B3,"")</f>
        <v/>
      </c>
      <c r="AB3" s="34">
        <f>SMALL($AA:$AA,ROWS($AA$1:AA2))</f>
        <v>510</v>
      </c>
      <c r="AC3" s="34" t="str">
        <f>IF(AND('Entry point'!$B$22=Master!A3,Master!AG3="MARCAS"),Master!B3,"")</f>
        <v/>
      </c>
      <c r="AD3" s="34">
        <f>SMALL($AC:$AC,ROWS($AC$1:AC2))</f>
        <v>291</v>
      </c>
      <c r="AE3" s="34">
        <v>1</v>
      </c>
      <c r="AF3" s="35" t="s">
        <v>71</v>
      </c>
      <c r="AG3" s="26" t="s">
        <v>637</v>
      </c>
      <c r="AH3" s="36"/>
      <c r="AN3" s="126"/>
      <c r="AO3" s="126"/>
      <c r="AP3" s="126"/>
      <c r="AQ3" s="126"/>
      <c r="AR3" s="126"/>
      <c r="AS3" s="126"/>
      <c r="AT3" s="126"/>
      <c r="AU3" s="126"/>
      <c r="AV3" s="126"/>
      <c r="AW3" s="126"/>
      <c r="AX3" s="126"/>
      <c r="AY3" s="126"/>
      <c r="AZ3" s="126"/>
      <c r="BA3" s="126"/>
      <c r="BB3" s="126"/>
      <c r="BC3" s="126"/>
      <c r="BD3" s="126"/>
      <c r="BE3" s="126"/>
      <c r="BF3" s="126"/>
      <c r="BG3" s="126"/>
      <c r="BH3" s="126"/>
      <c r="BI3" s="126"/>
    </row>
    <row r="4" spans="1:61" ht="15.75" x14ac:dyDescent="0.25">
      <c r="A4" s="34" t="s">
        <v>36</v>
      </c>
      <c r="B4" s="34">
        <f>ROWS(A$1:$A5)</f>
        <v>5</v>
      </c>
      <c r="C4" s="34" t="str">
        <f>IF(AND('Entry point'!$B$22=Master!A4,Master!AG4="ACCOUNTING"),Master!B4,"")</f>
        <v/>
      </c>
      <c r="D4" s="34">
        <f>SMALL($C:$C,ROWS($C$1:C3))</f>
        <v>496</v>
      </c>
      <c r="E4" s="34" t="str">
        <f>IF(AND('Entry point'!$B$22=Master!A4,Master!AG4="CREW MANAGEMENT PARTNER"),Master!B4,"")</f>
        <v/>
      </c>
      <c r="F4" s="34">
        <f>SMALL($E:$E,ROWS($E$1:E3))</f>
        <v>235</v>
      </c>
      <c r="G4" s="34" t="str">
        <f>IF(AND('Entry point'!$B$22=Master!A4,Master!AG4="FLEET MANAGER"),Master!B4,"")</f>
        <v/>
      </c>
      <c r="H4" s="34">
        <f>SMALL($G:$G,ROWS($G$1:G3))</f>
        <v>185</v>
      </c>
      <c r="I4" s="34" t="str">
        <f>IF(AND('Entry point'!$B$22=Master!A4,Master!AG4="GROUP ISD"),Master!B4,"")</f>
        <v/>
      </c>
      <c r="J4" s="34">
        <f>SMALL($I:$I,ROWS($I$1:I3))</f>
        <v>769</v>
      </c>
      <c r="K4" s="34" t="str">
        <f>IF(AND('Entry point'!$B$22=Master!A4,Master!AG4="MANAGING DIRECTOR, CREW MANAGEMENT"),Master!B4,"")</f>
        <v/>
      </c>
      <c r="L4" s="34" t="e">
        <f>SMALL($K:$K,ROWS($K$1:K3))</f>
        <v>#NUM!</v>
      </c>
      <c r="M4" s="34" t="str">
        <f>IF(AND('Entry point'!$B$22=Master!A4,Master!AG4="MARINE SUPERINTENDENT"),Master!B4,"")</f>
        <v/>
      </c>
      <c r="N4" s="34">
        <f>SMALL($M:$M,ROWS($M$1:M3))</f>
        <v>499</v>
      </c>
      <c r="O4" s="34" t="str">
        <f>IF(AND('Entry point'!$B$22=Master!A4,Master!AG4="MD"),Master!B4,"")</f>
        <v/>
      </c>
      <c r="P4" s="34">
        <f>SMALL($O:$O,ROWS($O$1:O3))</f>
        <v>197</v>
      </c>
      <c r="Q4" s="34" t="str">
        <f>IF(AND('Entry point'!$B$22=Master!A4,Master!AG4="OD"),Master!B4,"")</f>
        <v/>
      </c>
      <c r="R4" s="34">
        <f>SMALL($Q:$Q,ROWS($Q$1:Q3))</f>
        <v>181</v>
      </c>
      <c r="S4" s="34" t="str">
        <f>IF(AND('Entry point'!$B$22=Master!A4,Master!AG4="OWNER"),Master!B4,"")</f>
        <v/>
      </c>
      <c r="T4" s="34">
        <f>SMALL($S:$S,ROWS($S$1:S3))</f>
        <v>210</v>
      </c>
      <c r="U4" s="34" t="str">
        <f>IF(AND('Entry point'!$B$22=Master!A4,Master!AG4="PLANNING MANAGER"),Master!B4,"")</f>
        <v/>
      </c>
      <c r="V4" s="34">
        <f>SMALL($U:$U,ROWS($U$1:U3))</f>
        <v>261</v>
      </c>
      <c r="W4" s="34" t="str">
        <f>IF(AND('Entry point'!$B$22=Master!A4,Master!AG4="PROCUREMENT RESPONSIBLE"),Master!B4,"")</f>
        <v/>
      </c>
      <c r="X4" s="34">
        <f>SMALL($W:$W,ROWS($W$1:W3))</f>
        <v>518</v>
      </c>
      <c r="Y4" s="34" t="str">
        <f>IF(AND('Entry point'!$B$22=Master!A4,Master!AG4="TECH SUPERINTENDENT"),Master!B4,"")</f>
        <v/>
      </c>
      <c r="Z4" s="34">
        <f>SMALL($Y:$Y,ROWS($Y$1:Y3))</f>
        <v>221</v>
      </c>
      <c r="AA4" s="34" t="str">
        <f>IF(AND('Entry point'!$B$22=Master!A4,Master!AG4="HSEQ MANAGER"),Master!B4,"")</f>
        <v/>
      </c>
      <c r="AB4" s="34">
        <f>SMALL($AA:$AA,ROWS($AA$1:AA3))</f>
        <v>511</v>
      </c>
      <c r="AC4" s="34" t="str">
        <f>IF(AND('Entry point'!$B$22=Master!A4,Master!AG4="MARCAS"),Master!B4,"")</f>
        <v/>
      </c>
      <c r="AD4" s="34">
        <f>SMALL($AC:$AC,ROWS($AC$1:AC3))</f>
        <v>293</v>
      </c>
      <c r="AE4" s="34">
        <v>1</v>
      </c>
      <c r="AF4" s="35" t="s">
        <v>61</v>
      </c>
      <c r="AG4" s="26" t="s">
        <v>637</v>
      </c>
      <c r="AH4" s="36"/>
      <c r="AN4" s="126"/>
      <c r="AO4" s="126"/>
      <c r="AP4" s="126"/>
      <c r="AQ4" s="126"/>
      <c r="AR4" s="126"/>
      <c r="AS4" s="126"/>
      <c r="AT4" s="126"/>
      <c r="AU4" s="126"/>
      <c r="AV4" s="126"/>
      <c r="AW4" s="126"/>
      <c r="AX4" s="126"/>
      <c r="AY4" s="126"/>
      <c r="AZ4" s="126"/>
      <c r="BA4" s="126"/>
      <c r="BB4" s="126"/>
      <c r="BC4" s="126"/>
      <c r="BD4" s="126"/>
      <c r="BE4" s="126"/>
      <c r="BF4" s="126"/>
      <c r="BG4" s="126"/>
      <c r="BH4" s="126"/>
      <c r="BI4" s="126"/>
    </row>
    <row r="5" spans="1:61" ht="15.75" x14ac:dyDescent="0.25">
      <c r="A5" s="34" t="s">
        <v>36</v>
      </c>
      <c r="B5" s="34">
        <f>ROWS(A$1:$A6)</f>
        <v>6</v>
      </c>
      <c r="C5" s="34" t="str">
        <f>IF(AND('Entry point'!$B$22=Master!A5,Master!AG5="ACCOUNTING"),Master!B5,"")</f>
        <v/>
      </c>
      <c r="D5" s="34">
        <f>SMALL($C:$C,ROWS($C$1:C4))</f>
        <v>593</v>
      </c>
      <c r="E5" s="34" t="str">
        <f>IF(AND('Entry point'!$B$22=Master!A5,Master!AG5="CREW MANAGEMENT PARTNER"),Master!B5,"")</f>
        <v/>
      </c>
      <c r="F5" s="34">
        <f>SMALL($E:$E,ROWS($E$1:E4))</f>
        <v>236</v>
      </c>
      <c r="G5" s="34" t="str">
        <f>IF(AND('Entry point'!$B$22=Master!A5,Master!AG5="FLEET MANAGER"),Master!B5,"")</f>
        <v/>
      </c>
      <c r="H5" s="34">
        <f>SMALL($G:$G,ROWS($G$1:G4))</f>
        <v>196</v>
      </c>
      <c r="I5" s="34" t="str">
        <f>IF(AND('Entry point'!$B$22=Master!A5,Master!AG5="GROUP ISD"),Master!B5,"")</f>
        <v/>
      </c>
      <c r="J5" s="34">
        <f>SMALL($I:$I,ROWS($I$1:I4))</f>
        <v>770</v>
      </c>
      <c r="K5" s="34" t="str">
        <f>IF(AND('Entry point'!$B$22=Master!A5,Master!AG5="MANAGING DIRECTOR, CREW MANAGEMENT"),Master!B5,"")</f>
        <v/>
      </c>
      <c r="L5" s="34" t="e">
        <f>SMALL($K:$K,ROWS($K$1:K4))</f>
        <v>#NUM!</v>
      </c>
      <c r="M5" s="34" t="str">
        <f>IF(AND('Entry point'!$B$22=Master!A5,Master!AG5="MARINE SUPERINTENDENT"),Master!B5,"")</f>
        <v/>
      </c>
      <c r="N5" s="34">
        <f>SMALL($M:$M,ROWS($M$1:M4))</f>
        <v>501</v>
      </c>
      <c r="O5" s="34" t="str">
        <f>IF(AND('Entry point'!$B$22=Master!A5,Master!AG5="MD"),Master!B5,"")</f>
        <v/>
      </c>
      <c r="P5" s="34">
        <f>SMALL($O:$O,ROWS($O$1:O4))</f>
        <v>198</v>
      </c>
      <c r="Q5" s="34" t="str">
        <f>IF(AND('Entry point'!$B$22=Master!A5,Master!AG5="OD"),Master!B5,"")</f>
        <v/>
      </c>
      <c r="R5" s="34">
        <f>SMALL($Q:$Q,ROWS($Q$1:Q4))</f>
        <v>184</v>
      </c>
      <c r="S5" s="34" t="str">
        <f>IF(AND('Entry point'!$B$22=Master!A5,Master!AG5="OWNER"),Master!B5,"")</f>
        <v/>
      </c>
      <c r="T5" s="34">
        <f>SMALL($S:$S,ROWS($S$1:S4))</f>
        <v>214</v>
      </c>
      <c r="U5" s="34" t="str">
        <f>IF(AND('Entry point'!$B$22=Master!A5,Master!AG5="PLANNING MANAGER"),Master!B5,"")</f>
        <v/>
      </c>
      <c r="V5" s="34">
        <f>SMALL($U:$U,ROWS($U$1:U4))</f>
        <v>262</v>
      </c>
      <c r="W5" s="34" t="str">
        <f>IF(AND('Entry point'!$B$22=Master!A5,Master!AG5="PROCUREMENT RESPONSIBLE"),Master!B5,"")</f>
        <v/>
      </c>
      <c r="X5" s="34">
        <f>SMALL($W:$W,ROWS($W$1:W4))</f>
        <v>526</v>
      </c>
      <c r="Y5" s="34" t="str">
        <f>IF(AND('Entry point'!$B$22=Master!A5,Master!AG5="TECH SUPERINTENDENT"),Master!B5,"")</f>
        <v/>
      </c>
      <c r="Z5" s="34">
        <f>SMALL($Y:$Y,ROWS($Y$1:Y4))</f>
        <v>504</v>
      </c>
      <c r="AA5" s="34" t="str">
        <f>IF(AND('Entry point'!$B$22=Master!A5,Master!AG5="HSEQ MANAGER"),Master!B5,"")</f>
        <v/>
      </c>
      <c r="AB5" s="34">
        <f>SMALL($AA:$AA,ROWS($AA$1:AA4))</f>
        <v>568</v>
      </c>
      <c r="AC5" s="34" t="str">
        <f>IF(AND('Entry point'!$B$22=Master!A5,Master!AG5="MARCAS"),Master!B5,"")</f>
        <v/>
      </c>
      <c r="AD5" s="34">
        <f>SMALL($AC:$AC,ROWS($AC$1:AC4))</f>
        <v>522</v>
      </c>
      <c r="AE5" s="34">
        <v>1</v>
      </c>
      <c r="AF5" s="35" t="s">
        <v>657</v>
      </c>
      <c r="AG5" s="26" t="s">
        <v>620</v>
      </c>
      <c r="AH5" s="36"/>
      <c r="AN5" s="126"/>
      <c r="AO5" s="126"/>
      <c r="AP5" s="126"/>
      <c r="AQ5" s="126"/>
      <c r="AR5" s="126"/>
      <c r="AS5" s="126"/>
      <c r="AT5" s="126"/>
      <c r="AU5" s="126"/>
      <c r="AV5" s="126"/>
      <c r="AW5" s="126"/>
      <c r="AX5" s="126"/>
      <c r="AY5" s="126"/>
      <c r="AZ5" s="126"/>
      <c r="BA5" s="126"/>
      <c r="BB5" s="126"/>
      <c r="BC5" s="126"/>
      <c r="BD5" s="126"/>
      <c r="BE5" s="126"/>
      <c r="BF5" s="126"/>
      <c r="BG5" s="126"/>
      <c r="BH5" s="126"/>
      <c r="BI5" s="126"/>
    </row>
    <row r="6" spans="1:61" ht="15.75" x14ac:dyDescent="0.25">
      <c r="A6" s="34" t="s">
        <v>36</v>
      </c>
      <c r="B6" s="34">
        <f>ROWS(A$1:$A7)</f>
        <v>7</v>
      </c>
      <c r="C6" s="34" t="str">
        <f>IF(AND('Entry point'!$B$22=Master!A6,Master!AG6="ACCOUNTING"),Master!B6,"")</f>
        <v/>
      </c>
      <c r="D6" s="34">
        <f>SMALL($C:$C,ROWS($C$1:C5))</f>
        <v>599</v>
      </c>
      <c r="E6" s="34" t="str">
        <f>IF(AND('Entry point'!$B$22=Master!A6,Master!AG6="CREW MANAGEMENT PARTNER"),Master!B6,"")</f>
        <v/>
      </c>
      <c r="F6" s="34">
        <f>SMALL($E:$E,ROWS($E$1:E5))</f>
        <v>238</v>
      </c>
      <c r="G6" s="34" t="str">
        <f>IF(AND('Entry point'!$B$22=Master!A6,Master!AG6="FLEET MANAGER"),Master!B6,"")</f>
        <v/>
      </c>
      <c r="H6" s="34">
        <f>SMALL($G:$G,ROWS($G$1:G5))</f>
        <v>202</v>
      </c>
      <c r="I6" s="34" t="str">
        <f>IF(AND('Entry point'!$B$22=Master!A6,Master!AG6="GROUP ISD"),Master!B6,"")</f>
        <v/>
      </c>
      <c r="J6" s="34">
        <f>SMALL($I:$I,ROWS($I$1:I5))</f>
        <v>771</v>
      </c>
      <c r="K6" s="34" t="str">
        <f>IF(AND('Entry point'!$B$22=Master!A6,Master!AG6="MANAGING DIRECTOR, CREW MANAGEMENT"),Master!B6,"")</f>
        <v/>
      </c>
      <c r="L6" s="34" t="e">
        <f>SMALL($K:$K,ROWS($K$1:K5))</f>
        <v>#NUM!</v>
      </c>
      <c r="M6" s="34" t="str">
        <f>IF(AND('Entry point'!$B$22=Master!A6,Master!AG6="MARINE SUPERINTENDENT"),Master!B6,"")</f>
        <v/>
      </c>
      <c r="N6" s="34">
        <f>SMALL($M:$M,ROWS($M$1:M5))</f>
        <v>502</v>
      </c>
      <c r="O6" s="34" t="str">
        <f>IF(AND('Entry point'!$B$22=Master!A6,Master!AG6="MD"),Master!B6,"")</f>
        <v/>
      </c>
      <c r="P6" s="34">
        <f>SMALL($O:$O,ROWS($O$1:O5))</f>
        <v>199</v>
      </c>
      <c r="Q6" s="34" t="str">
        <f>IF(AND('Entry point'!$B$22=Master!A6,Master!AG6="OD"),Master!B6,"")</f>
        <v/>
      </c>
      <c r="R6" s="34">
        <f>SMALL($Q:$Q,ROWS($Q$1:Q5))</f>
        <v>189</v>
      </c>
      <c r="S6" s="34" t="str">
        <f>IF(AND('Entry point'!$B$22=Master!A6,Master!AG6="OWNER"),Master!B6,"")</f>
        <v/>
      </c>
      <c r="T6" s="34">
        <f>SMALL($S:$S,ROWS($S$1:S5))</f>
        <v>218</v>
      </c>
      <c r="U6" s="34" t="str">
        <f>IF(AND('Entry point'!$B$22=Master!A6,Master!AG6="PLANNING MANAGER"),Master!B6,"")</f>
        <v/>
      </c>
      <c r="V6" s="34">
        <f>SMALL($U:$U,ROWS($U$1:U5))</f>
        <v>264</v>
      </c>
      <c r="W6" s="34" t="str">
        <f>IF(AND('Entry point'!$B$22=Master!A6,Master!AG6="PROCUREMENT RESPONSIBLE"),Master!B6,"")</f>
        <v/>
      </c>
      <c r="X6" s="34">
        <f>SMALL($W:$W,ROWS($W$1:W5))</f>
        <v>528</v>
      </c>
      <c r="Y6" s="34" t="str">
        <f>IF(AND('Entry point'!$B$22=Master!A6,Master!AG6="TECH SUPERINTENDENT"),Master!B6,"")</f>
        <v/>
      </c>
      <c r="Z6" s="34">
        <f>SMALL($Y:$Y,ROWS($Y$1:Y5))</f>
        <v>505</v>
      </c>
      <c r="AA6" s="34" t="str">
        <f>IF(AND('Entry point'!$B$22=Master!A6,Master!AG6="HSEQ MANAGER"),Master!B6,"")</f>
        <v/>
      </c>
      <c r="AB6" s="34">
        <f>SMALL($AA:$AA,ROWS($AA$1:AA5))</f>
        <v>569</v>
      </c>
      <c r="AC6" s="34" t="str">
        <f>IF(AND('Entry point'!$B$22=Master!A6,Master!AG6="MARCAS"),Master!B6,"")</f>
        <v/>
      </c>
      <c r="AD6" s="34">
        <f>SMALL($AC:$AC,ROWS($AC$1:AC5))</f>
        <v>525</v>
      </c>
      <c r="AE6" s="34">
        <v>1</v>
      </c>
      <c r="AF6" s="167" t="s">
        <v>76</v>
      </c>
      <c r="AG6" s="26" t="s">
        <v>637</v>
      </c>
      <c r="AH6" s="36"/>
      <c r="AN6" s="126"/>
      <c r="AO6" s="126"/>
      <c r="AP6" s="126"/>
      <c r="AQ6" s="126"/>
      <c r="AR6" s="126"/>
      <c r="AS6" s="126"/>
      <c r="AT6" s="126"/>
      <c r="AU6" s="126"/>
      <c r="AV6" s="126"/>
      <c r="AW6" s="126"/>
      <c r="AX6" s="126"/>
      <c r="AY6" s="126"/>
      <c r="AZ6" s="126"/>
      <c r="BA6" s="126"/>
      <c r="BB6" s="126"/>
      <c r="BC6" s="126"/>
      <c r="BD6" s="126"/>
      <c r="BE6" s="126"/>
      <c r="BF6" s="126"/>
      <c r="BG6" s="126"/>
      <c r="BH6" s="126"/>
      <c r="BI6" s="126"/>
    </row>
    <row r="7" spans="1:61" ht="15.75" x14ac:dyDescent="0.25">
      <c r="A7" s="34" t="s">
        <v>36</v>
      </c>
      <c r="B7" s="34">
        <f>ROWS(A$1:$A8)</f>
        <v>8</v>
      </c>
      <c r="C7" s="34" t="str">
        <f>IF(AND('Entry point'!$B$22=Master!A7,Master!AG7="ACCOUNTING"),Master!B7,"")</f>
        <v/>
      </c>
      <c r="D7" s="34">
        <f>SMALL($C:$C,ROWS($C$1:C6))</f>
        <v>609</v>
      </c>
      <c r="E7" s="34" t="str">
        <f>IF(AND('Entry point'!$B$22=Master!A7,Master!AG7="CREW MANAGEMENT PARTNER"),Master!B7,"")</f>
        <v/>
      </c>
      <c r="F7" s="34">
        <f>SMALL($E:$E,ROWS($E$1:E6))</f>
        <v>239</v>
      </c>
      <c r="G7" s="34" t="str">
        <f>IF(AND('Entry point'!$B$22=Master!A7,Master!AG7="FLEET MANAGER"),Master!B7,"")</f>
        <v/>
      </c>
      <c r="H7" s="34">
        <f>SMALL($G:$G,ROWS($G$1:G6))</f>
        <v>205</v>
      </c>
      <c r="I7" s="34" t="str">
        <f>IF(AND('Entry point'!$B$22=Master!A7,Master!AG7="GROUP ISD"),Master!B7,"")</f>
        <v/>
      </c>
      <c r="J7" s="34">
        <f>SMALL($I:$I,ROWS($I$1:I6))</f>
        <v>783</v>
      </c>
      <c r="K7" s="34" t="str">
        <f>IF(AND('Entry point'!$B$22=Master!A7,Master!AG7="MANAGING DIRECTOR, CREW MANAGEMENT"),Master!B7,"")</f>
        <v/>
      </c>
      <c r="L7" s="34" t="e">
        <f>SMALL($K:$K,ROWS($K$1:K6))</f>
        <v>#NUM!</v>
      </c>
      <c r="M7" s="34" t="str">
        <f>IF(AND('Entry point'!$B$22=Master!A7,Master!AG7="MARINE SUPERINTENDENT"),Master!B7,"")</f>
        <v/>
      </c>
      <c r="N7" s="34">
        <f>SMALL($M:$M,ROWS($M$1:M6))</f>
        <v>503</v>
      </c>
      <c r="O7" s="34" t="str">
        <f>IF(AND('Entry point'!$B$22=Master!A7,Master!AG7="MD"),Master!B7,"")</f>
        <v/>
      </c>
      <c r="P7" s="34">
        <f>SMALL($O:$O,ROWS($O$1:O6))</f>
        <v>206</v>
      </c>
      <c r="Q7" s="34" t="str">
        <f>IF(AND('Entry point'!$B$22=Master!A7,Master!AG7="OD"),Master!B7,"")</f>
        <v/>
      </c>
      <c r="R7" s="34">
        <f>SMALL($Q:$Q,ROWS($Q$1:Q6))</f>
        <v>191</v>
      </c>
      <c r="S7" s="34" t="str">
        <f>IF(AND('Entry point'!$B$22=Master!A7,Master!AG7="OWNER"),Master!B7,"")</f>
        <v/>
      </c>
      <c r="T7" s="34">
        <f>SMALL($S:$S,ROWS($S$1:S6))</f>
        <v>222</v>
      </c>
      <c r="U7" s="34" t="str">
        <f>IF(AND('Entry point'!$B$22=Master!A7,Master!AG7="PLANNING MANAGER"),Master!B7,"")</f>
        <v/>
      </c>
      <c r="V7" s="34">
        <f>SMALL($U:$U,ROWS($U$1:U6))</f>
        <v>267</v>
      </c>
      <c r="W7" s="34" t="str">
        <f>IF(AND('Entry point'!$B$22=Master!A7,Master!AG7="PROCUREMENT RESPONSIBLE"),Master!B7,"")</f>
        <v/>
      </c>
      <c r="X7" s="34">
        <f>SMALL($W:$W,ROWS($W$1:W6))</f>
        <v>530</v>
      </c>
      <c r="Y7" s="34" t="str">
        <f>IF(AND('Entry point'!$B$22=Master!A7,Master!AG7="TECH SUPERINTENDENT"),Master!B7,"")</f>
        <v/>
      </c>
      <c r="Z7" s="34">
        <f>SMALL($Y:$Y,ROWS($Y$1:Y6))</f>
        <v>509</v>
      </c>
      <c r="AA7" s="34" t="str">
        <f>IF(AND('Entry point'!$B$22=Master!A7,Master!AG7="HSEQ MANAGER"),Master!B7,"")</f>
        <v/>
      </c>
      <c r="AB7" s="34">
        <f>SMALL($AA:$AA,ROWS($AA$1:AA6))</f>
        <v>570</v>
      </c>
      <c r="AC7" s="34" t="str">
        <f>IF(AND('Entry point'!$B$22=Master!A7,Master!AG7="MARCAS"),Master!B7,"")</f>
        <v/>
      </c>
      <c r="AD7" s="34">
        <f>SMALL($AC:$AC,ROWS($AC$1:AC6))</f>
        <v>527</v>
      </c>
      <c r="AE7" s="34">
        <v>1</v>
      </c>
      <c r="AF7" s="26" t="s">
        <v>46</v>
      </c>
      <c r="AG7" s="26" t="s">
        <v>619</v>
      </c>
      <c r="AH7" s="36"/>
      <c r="AN7" s="126"/>
      <c r="AO7" s="126"/>
      <c r="AP7" s="126"/>
      <c r="AQ7" s="126"/>
      <c r="AR7" s="126"/>
      <c r="AS7" s="126"/>
      <c r="AT7" s="126"/>
      <c r="AU7" s="126"/>
      <c r="AV7" s="126"/>
      <c r="AW7" s="126"/>
      <c r="AX7" s="126"/>
      <c r="AY7" s="126"/>
      <c r="AZ7" s="126"/>
      <c r="BA7" s="126"/>
      <c r="BB7" s="126"/>
      <c r="BC7" s="126"/>
      <c r="BD7" s="126"/>
      <c r="BE7" s="126"/>
      <c r="BF7" s="126"/>
      <c r="BG7" s="126"/>
      <c r="BH7" s="126"/>
      <c r="BI7" s="126"/>
    </row>
    <row r="8" spans="1:61" ht="15.75" x14ac:dyDescent="0.25">
      <c r="A8" s="34" t="s">
        <v>36</v>
      </c>
      <c r="B8" s="34">
        <f>ROWS(A$1:$A9)</f>
        <v>9</v>
      </c>
      <c r="C8" s="34" t="str">
        <f>IF(AND('Entry point'!$B$22=Master!A8,Master!AG8="ACCOUNTING"),Master!B8,"")</f>
        <v/>
      </c>
      <c r="D8" s="34">
        <f>SMALL($C:$C,ROWS($C$1:C7))</f>
        <v>620</v>
      </c>
      <c r="E8" s="34" t="str">
        <f>IF(AND('Entry point'!$B$22=Master!A8,Master!AG8="CREW MANAGEMENT PARTNER"),Master!B8,"")</f>
        <v/>
      </c>
      <c r="F8" s="34">
        <f>SMALL($E:$E,ROWS($E$1:E7))</f>
        <v>240</v>
      </c>
      <c r="G8" s="34" t="str">
        <f>IF(AND('Entry point'!$B$22=Master!A8,Master!AG8="FLEET MANAGER"),Master!B8,"")</f>
        <v/>
      </c>
      <c r="H8" s="34">
        <f>SMALL($G:$G,ROWS($G$1:G7))</f>
        <v>208</v>
      </c>
      <c r="I8" s="34" t="str">
        <f>IF(AND('Entry point'!$B$22=Master!A8,Master!AG8="GROUP ISD"),Master!B8,"")</f>
        <v/>
      </c>
      <c r="J8" s="34">
        <f>SMALL($I:$I,ROWS($I$1:I7))</f>
        <v>794</v>
      </c>
      <c r="K8" s="34" t="str">
        <f>IF(AND('Entry point'!$B$22=Master!A8,Master!AG8="MANAGING DIRECTOR, CREW MANAGEMENT"),Master!B8,"")</f>
        <v/>
      </c>
      <c r="L8" s="34" t="e">
        <f>SMALL($K:$K,ROWS($K$1:K7))</f>
        <v>#NUM!</v>
      </c>
      <c r="M8" s="34" t="str">
        <f>IF(AND('Entry point'!$B$22=Master!A8,Master!AG8="MARINE SUPERINTENDENT"),Master!B8,"")</f>
        <v/>
      </c>
      <c r="N8" s="34">
        <f>SMALL($M:$M,ROWS($M$1:M7))</f>
        <v>506</v>
      </c>
      <c r="O8" s="34" t="str">
        <f>IF(AND('Entry point'!$B$22=Master!A8,Master!AG8="MD"),Master!B8,"")</f>
        <v/>
      </c>
      <c r="P8" s="34">
        <f>SMALL($O:$O,ROWS($O$1:O7))</f>
        <v>207</v>
      </c>
      <c r="Q8" s="34" t="str">
        <f>IF(AND('Entry point'!$B$22=Master!A8,Master!AG8="OD"),Master!B8,"")</f>
        <v/>
      </c>
      <c r="R8" s="34">
        <f>SMALL($Q:$Q,ROWS($Q$1:Q7))</f>
        <v>192</v>
      </c>
      <c r="S8" s="34" t="str">
        <f>IF(AND('Entry point'!$B$22=Master!A8,Master!AG8="OWNER"),Master!B8,"")</f>
        <v/>
      </c>
      <c r="T8" s="34">
        <f>SMALL($S:$S,ROWS($S$1:S7))</f>
        <v>500</v>
      </c>
      <c r="U8" s="34" t="str">
        <f>IF(AND('Entry point'!$B$22=Master!A8,Master!AG8="PLANNING MANAGER"),Master!B8,"")</f>
        <v/>
      </c>
      <c r="V8" s="34">
        <f>SMALL($U:$U,ROWS($U$1:U7))</f>
        <v>268</v>
      </c>
      <c r="W8" s="34" t="str">
        <f>IF(AND('Entry point'!$B$22=Master!A8,Master!AG8="PROCUREMENT RESPONSIBLE"),Master!B8,"")</f>
        <v/>
      </c>
      <c r="X8" s="34">
        <f>SMALL($W:$W,ROWS($W$1:W7))</f>
        <v>540</v>
      </c>
      <c r="Y8" s="34" t="str">
        <f>IF(AND('Entry point'!$B$22=Master!A8,Master!AG8="TECH SUPERINTENDENT"),Master!B8,"")</f>
        <v/>
      </c>
      <c r="Z8" s="34">
        <f>SMALL($Y:$Y,ROWS($Y$1:Y7))</f>
        <v>514</v>
      </c>
      <c r="AA8" s="34" t="str">
        <f>IF(AND('Entry point'!$B$22=Master!A8,Master!AG8="HSEQ MANAGER"),Master!B8,"")</f>
        <v/>
      </c>
      <c r="AB8" s="34">
        <f>SMALL($AA:$AA,ROWS($AA$1:AA7))</f>
        <v>572</v>
      </c>
      <c r="AC8" s="34" t="str">
        <f>IF(AND('Entry point'!$B$22=Master!A8,Master!AG8="MARCAS"),Master!B8,"")</f>
        <v/>
      </c>
      <c r="AD8" s="34">
        <f>SMALL($AC:$AC,ROWS($AC$1:AC7))</f>
        <v>534</v>
      </c>
      <c r="AE8" s="34">
        <v>1</v>
      </c>
      <c r="AF8" s="35" t="s">
        <v>70</v>
      </c>
      <c r="AG8" s="26" t="s">
        <v>637</v>
      </c>
      <c r="AH8" s="36"/>
      <c r="AN8" s="126"/>
      <c r="AO8" s="126"/>
      <c r="AP8" s="126"/>
      <c r="AQ8" s="126"/>
      <c r="AR8" s="126"/>
      <c r="AS8" s="126"/>
      <c r="AT8" s="126"/>
      <c r="AU8" s="126"/>
      <c r="AV8" s="126"/>
      <c r="AW8" s="126"/>
      <c r="AX8" s="126"/>
      <c r="AY8" s="126"/>
      <c r="AZ8" s="126"/>
      <c r="BA8" s="126"/>
      <c r="BB8" s="126"/>
      <c r="BC8" s="126"/>
      <c r="BD8" s="126"/>
      <c r="BE8" s="126"/>
      <c r="BF8" s="126"/>
      <c r="BG8" s="126"/>
      <c r="BH8" s="126"/>
      <c r="BI8" s="126"/>
    </row>
    <row r="9" spans="1:61" ht="15.75" x14ac:dyDescent="0.25">
      <c r="A9" s="34" t="s">
        <v>36</v>
      </c>
      <c r="B9" s="34">
        <f>ROWS(A$1:$A10)</f>
        <v>10</v>
      </c>
      <c r="C9" s="34" t="str">
        <f>IF(AND('Entry point'!$B$22=Master!A9,Master!AG9="ACCOUNTING"),Master!B9,"")</f>
        <v/>
      </c>
      <c r="D9" s="34" t="e">
        <f>SMALL($C:$C,ROWS($C$1:C8))</f>
        <v>#NUM!</v>
      </c>
      <c r="E9" s="34" t="str">
        <f>IF(AND('Entry point'!$B$22=Master!A9,Master!AG9="CREW MANAGEMENT PARTNER"),Master!B9,"")</f>
        <v/>
      </c>
      <c r="F9" s="34">
        <f>SMALL($E:$E,ROWS($E$1:E8))</f>
        <v>241</v>
      </c>
      <c r="G9" s="34" t="str">
        <f>IF(AND('Entry point'!$B$22=Master!A9,Master!AG9="FLEET MANAGER"),Master!B9,"")</f>
        <v/>
      </c>
      <c r="H9" s="34">
        <f>SMALL($G:$G,ROWS($G$1:G8))</f>
        <v>215</v>
      </c>
      <c r="I9" s="34" t="str">
        <f>IF(AND('Entry point'!$B$22=Master!A9,Master!AG9="GROUP ISD"),Master!B9,"")</f>
        <v/>
      </c>
      <c r="J9" s="34">
        <f>SMALL($I:$I,ROWS($I$1:I8))</f>
        <v>795</v>
      </c>
      <c r="K9" s="34" t="str">
        <f>IF(AND('Entry point'!$B$22=Master!A9,Master!AG9="MANAGING DIRECTOR, CREW MANAGEMENT"),Master!B9,"")</f>
        <v/>
      </c>
      <c r="L9" s="34" t="e">
        <f>SMALL($K:$K,ROWS($K$1:K8))</f>
        <v>#NUM!</v>
      </c>
      <c r="M9" s="34" t="str">
        <f>IF(AND('Entry point'!$B$22=Master!A9,Master!AG9="MARINE SUPERINTENDENT"),Master!B9,"")</f>
        <v/>
      </c>
      <c r="N9" s="34">
        <f>SMALL($M:$M,ROWS($M$1:M8))</f>
        <v>507</v>
      </c>
      <c r="O9" s="34" t="str">
        <f>IF(AND('Entry point'!$B$22=Master!A9,Master!AG9="MD"),Master!B9,"")</f>
        <v/>
      </c>
      <c r="P9" s="34">
        <f>SMALL($O:$O,ROWS($O$1:O8))</f>
        <v>211</v>
      </c>
      <c r="Q9" s="34" t="str">
        <f>IF(AND('Entry point'!$B$22=Master!A9,Master!AG9="OD"),Master!B9,"")</f>
        <v/>
      </c>
      <c r="R9" s="34">
        <f>SMALL($Q:$Q,ROWS($Q$1:Q8))</f>
        <v>193</v>
      </c>
      <c r="S9" s="34" t="str">
        <f>IF(AND('Entry point'!$B$22=Master!A9,Master!AG9="OWNER"),Master!B9,"")</f>
        <v/>
      </c>
      <c r="T9" s="34">
        <f>SMALL($S:$S,ROWS($S$1:S8))</f>
        <v>513</v>
      </c>
      <c r="U9" s="34" t="str">
        <f>IF(AND('Entry point'!$B$22=Master!A9,Master!AG9="PLANNING MANAGER"),Master!B9,"")</f>
        <v/>
      </c>
      <c r="V9" s="34">
        <f>SMALL($U:$U,ROWS($U$1:U8))</f>
        <v>269</v>
      </c>
      <c r="W9" s="34" t="str">
        <f>IF(AND('Entry point'!$B$22=Master!A9,Master!AG9="PROCUREMENT RESPONSIBLE"),Master!B9,"")</f>
        <v/>
      </c>
      <c r="X9" s="34">
        <f>SMALL($W:$W,ROWS($W$1:W8))</f>
        <v>541</v>
      </c>
      <c r="Y9" s="34" t="str">
        <f>IF(AND('Entry point'!$B$22=Master!A9,Master!AG9="TECH SUPERINTENDENT"),Master!B9,"")</f>
        <v/>
      </c>
      <c r="Z9" s="34">
        <f>SMALL($Y:$Y,ROWS($Y$1:Y8))</f>
        <v>521</v>
      </c>
      <c r="AA9" s="34" t="str">
        <f>IF(AND('Entry point'!$B$22=Master!A9,Master!AG9="HSEQ MANAGER"),Master!B9,"")</f>
        <v/>
      </c>
      <c r="AB9" s="34">
        <f>SMALL($AA:$AA,ROWS($AA$1:AA8))</f>
        <v>1013</v>
      </c>
      <c r="AC9" s="34" t="str">
        <f>IF(AND('Entry point'!$B$22=Master!A9,Master!AG9="MARCAS"),Master!B9,"")</f>
        <v/>
      </c>
      <c r="AD9" s="34">
        <f>SMALL($AC:$AC,ROWS($AC$1:AC8))</f>
        <v>536</v>
      </c>
      <c r="AE9" s="34">
        <v>1</v>
      </c>
      <c r="AF9" s="35" t="s">
        <v>658</v>
      </c>
      <c r="AG9" s="26" t="s">
        <v>637</v>
      </c>
      <c r="AH9" s="36" t="s">
        <v>642</v>
      </c>
      <c r="AN9" s="126"/>
      <c r="AO9" s="126"/>
      <c r="AP9" s="126"/>
      <c r="AQ9" s="126"/>
      <c r="AR9" s="126"/>
      <c r="AS9" s="126"/>
      <c r="AT9" s="126"/>
      <c r="AU9" s="126"/>
      <c r="AV9" s="126"/>
      <c r="AW9" s="126"/>
      <c r="AX9" s="126"/>
      <c r="AY9" s="126"/>
      <c r="AZ9" s="126"/>
      <c r="BA9" s="126"/>
      <c r="BB9" s="126"/>
      <c r="BC9" s="126"/>
      <c r="BD9" s="126"/>
      <c r="BE9" s="126"/>
      <c r="BF9" s="126"/>
      <c r="BG9" s="126"/>
      <c r="BH9" s="126"/>
      <c r="BI9" s="126"/>
    </row>
    <row r="10" spans="1:61" ht="15.75" x14ac:dyDescent="0.25">
      <c r="A10" s="34" t="s">
        <v>36</v>
      </c>
      <c r="B10" s="34">
        <f>ROWS(A$1:$A11)</f>
        <v>11</v>
      </c>
      <c r="C10" s="34" t="str">
        <f>IF(AND('Entry point'!$B$22=Master!A10,Master!AG10="ACCOUNTING"),Master!B10,"")</f>
        <v/>
      </c>
      <c r="D10" s="34" t="e">
        <f>SMALL($C:$C,ROWS($C$1:C9))</f>
        <v>#NUM!</v>
      </c>
      <c r="E10" s="34" t="str">
        <f>IF(AND('Entry point'!$B$22=Master!A10,Master!AG10="CREW MANAGEMENT PARTNER"),Master!B10,"")</f>
        <v/>
      </c>
      <c r="F10" s="34">
        <f>SMALL($E:$E,ROWS($E$1:E9))</f>
        <v>242</v>
      </c>
      <c r="G10" s="34" t="str">
        <f>IF(AND('Entry point'!$B$22=Master!A10,Master!AG10="FLEET MANAGER"),Master!B10,"")</f>
        <v/>
      </c>
      <c r="H10" s="34">
        <f>SMALL($G:$G,ROWS($G$1:G9))</f>
        <v>219</v>
      </c>
      <c r="I10" s="34" t="str">
        <f>IF(AND('Entry point'!$B$22=Master!A10,Master!AG10="GROUP ISD"),Master!B10,"")</f>
        <v/>
      </c>
      <c r="J10" s="34">
        <f>SMALL($I:$I,ROWS($I$1:I9))</f>
        <v>809</v>
      </c>
      <c r="K10" s="34" t="str">
        <f>IF(AND('Entry point'!$B$22=Master!A10,Master!AG10="MANAGING DIRECTOR, CREW MANAGEMENT"),Master!B10,"")</f>
        <v/>
      </c>
      <c r="L10" s="34" t="e">
        <f>SMALL($K:$K,ROWS($K$1:K9))</f>
        <v>#NUM!</v>
      </c>
      <c r="M10" s="34" t="str">
        <f>IF(AND('Entry point'!$B$22=Master!A10,Master!AG10="MARINE SUPERINTENDENT"),Master!B10,"")</f>
        <v/>
      </c>
      <c r="N10" s="34">
        <f>SMALL($M:$M,ROWS($M$1:M9))</f>
        <v>508</v>
      </c>
      <c r="O10" s="34" t="str">
        <f>IF(AND('Entry point'!$B$22=Master!A10,Master!AG10="MD"),Master!B10,"")</f>
        <v/>
      </c>
      <c r="P10" s="34">
        <f>SMALL($O:$O,ROWS($O$1:O9))</f>
        <v>213</v>
      </c>
      <c r="Q10" s="34" t="str">
        <f>IF(AND('Entry point'!$B$22=Master!A10,Master!AG10="OD"),Master!B10,"")</f>
        <v/>
      </c>
      <c r="R10" s="34">
        <f>SMALL($Q:$Q,ROWS($Q$1:Q9))</f>
        <v>194</v>
      </c>
      <c r="S10" s="34" t="str">
        <f>IF(AND('Entry point'!$B$22=Master!A10,Master!AG10="OWNER"),Master!B10,"")</f>
        <v/>
      </c>
      <c r="T10" s="34">
        <f>SMALL($S:$S,ROWS($S$1:S9))</f>
        <v>520</v>
      </c>
      <c r="U10" s="34" t="str">
        <f>IF(AND('Entry point'!$B$22=Master!A10,Master!AG10="PLANNING MANAGER"),Master!B10,"")</f>
        <v/>
      </c>
      <c r="V10" s="34">
        <f>SMALL($U:$U,ROWS($U$1:U9))</f>
        <v>271</v>
      </c>
      <c r="W10" s="34" t="str">
        <f>IF(AND('Entry point'!$B$22=Master!A10,Master!AG10="PROCUREMENT RESPONSIBLE"),Master!B10,"")</f>
        <v/>
      </c>
      <c r="X10" s="34">
        <f>SMALL($W:$W,ROWS($W$1:W9))</f>
        <v>545</v>
      </c>
      <c r="Y10" s="34" t="str">
        <f>IF(AND('Entry point'!$B$22=Master!A10,Master!AG10="TECH SUPERINTENDENT"),Master!B10,"")</f>
        <v/>
      </c>
      <c r="Z10" s="34">
        <f>SMALL($Y:$Y,ROWS($Y$1:Y9))</f>
        <v>537</v>
      </c>
      <c r="AA10" s="34" t="str">
        <f>IF(AND('Entry point'!$B$22=Master!A10,Master!AG10="HSEQ MANAGER"),Master!B10,"")</f>
        <v/>
      </c>
      <c r="AB10" s="34">
        <f>SMALL($AA:$AA,ROWS($AA$1:AA9))</f>
        <v>1027</v>
      </c>
      <c r="AC10" s="34" t="str">
        <f>IF(AND('Entry point'!$B$22=Master!A10,Master!AG10="MARCAS"),Master!B10,"")</f>
        <v/>
      </c>
      <c r="AD10" s="34">
        <f>SMALL($AC:$AC,ROWS($AC$1:AC9))</f>
        <v>546</v>
      </c>
      <c r="AE10" s="34">
        <v>1</v>
      </c>
      <c r="AF10" s="167" t="s">
        <v>78</v>
      </c>
      <c r="AG10" s="26" t="s">
        <v>637</v>
      </c>
      <c r="AH10" s="36" t="s">
        <v>639</v>
      </c>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row>
    <row r="11" spans="1:61" ht="15.75" x14ac:dyDescent="0.25">
      <c r="A11" s="34" t="s">
        <v>36</v>
      </c>
      <c r="B11" s="34">
        <f>ROWS(A$1:$A12)</f>
        <v>12</v>
      </c>
      <c r="C11" s="34" t="str">
        <f>IF(AND('Entry point'!$B$22=Master!A11,Master!AG11="ACCOUNTING"),Master!B11,"")</f>
        <v/>
      </c>
      <c r="D11" s="34" t="e">
        <f>SMALL($C:$C,ROWS($C$1:C10))</f>
        <v>#NUM!</v>
      </c>
      <c r="E11" s="34" t="str">
        <f>IF(AND('Entry point'!$B$22=Master!A11,Master!AG11="CREW MANAGEMENT PARTNER"),Master!B11,"")</f>
        <v/>
      </c>
      <c r="F11" s="34">
        <f>SMALL($E:$E,ROWS($E$1:E10))</f>
        <v>243</v>
      </c>
      <c r="G11" s="34" t="str">
        <f>IF(AND('Entry point'!$B$22=Master!A11,Master!AG11="FLEET MANAGER"),Master!B11,"")</f>
        <v/>
      </c>
      <c r="H11" s="34">
        <f>SMALL($G:$G,ROWS($G$1:G10))</f>
        <v>224</v>
      </c>
      <c r="I11" s="34" t="str">
        <f>IF(AND('Entry point'!$B$22=Master!A11,Master!AG11="GROUP ISD"),Master!B11,"")</f>
        <v/>
      </c>
      <c r="J11" s="34">
        <f>SMALL($I:$I,ROWS($I$1:I10))</f>
        <v>810</v>
      </c>
      <c r="K11" s="34" t="str">
        <f>IF(AND('Entry point'!$B$22=Master!A11,Master!AG11="MANAGING DIRECTOR, CREW MANAGEMENT"),Master!B11,"")</f>
        <v/>
      </c>
      <c r="L11" s="34" t="e">
        <f>SMALL($K:$K,ROWS($K$1:K10))</f>
        <v>#NUM!</v>
      </c>
      <c r="M11" s="34" t="str">
        <f>IF(AND('Entry point'!$B$22=Master!A11,Master!AG11="MARINE SUPERINTENDENT"),Master!B11,"")</f>
        <v/>
      </c>
      <c r="N11" s="34">
        <f>SMALL($M:$M,ROWS($M$1:M10))</f>
        <v>515</v>
      </c>
      <c r="O11" s="34" t="str">
        <f>IF(AND('Entry point'!$B$22=Master!A11,Master!AG11="MD"),Master!B11,"")</f>
        <v/>
      </c>
      <c r="P11" s="34">
        <f>SMALL($O:$O,ROWS($O$1:O10))</f>
        <v>223</v>
      </c>
      <c r="Q11" s="34" t="str">
        <f>IF(AND('Entry point'!$B$22=Master!A11,Master!AG11="OD"),Master!B11,"")</f>
        <v/>
      </c>
      <c r="R11" s="34">
        <f>SMALL($Q:$Q,ROWS($Q$1:Q10))</f>
        <v>195</v>
      </c>
      <c r="S11" s="34" t="str">
        <f>IF(AND('Entry point'!$B$22=Master!A11,Master!AG11="OWNER"),Master!B11,"")</f>
        <v/>
      </c>
      <c r="T11" s="34">
        <f>SMALL($S:$S,ROWS($S$1:S10))</f>
        <v>529</v>
      </c>
      <c r="U11" s="34" t="str">
        <f>IF(AND('Entry point'!$B$22=Master!A11,Master!AG11="PLANNING MANAGER"),Master!B11,"")</f>
        <v/>
      </c>
      <c r="V11" s="34">
        <f>SMALL($U:$U,ROWS($U$1:U10))</f>
        <v>273</v>
      </c>
      <c r="W11" s="34" t="str">
        <f>IF(AND('Entry point'!$B$22=Master!A11,Master!AG11="PROCUREMENT RESPONSIBLE"),Master!B11,"")</f>
        <v/>
      </c>
      <c r="X11" s="34">
        <f>SMALL($W:$W,ROWS($W$1:W10))</f>
        <v>551</v>
      </c>
      <c r="Y11" s="34" t="str">
        <f>IF(AND('Entry point'!$B$22=Master!A11,Master!AG11="TECH SUPERINTENDENT"),Master!B11,"")</f>
        <v/>
      </c>
      <c r="Z11" s="34">
        <f>SMALL($Y:$Y,ROWS($Y$1:Y10))</f>
        <v>605</v>
      </c>
      <c r="AA11" s="34" t="str">
        <f>IF(AND('Entry point'!$B$22=Master!A11,Master!AG11="HSEQ MANAGER"),Master!B11,"")</f>
        <v/>
      </c>
      <c r="AB11" s="34">
        <f>SMALL($AA:$AA,ROWS($AA$1:AA10))</f>
        <v>1028</v>
      </c>
      <c r="AC11" s="34" t="str">
        <f>IF(AND('Entry point'!$B$22=Master!A11,Master!AG11="MARCAS"),Master!B11,"")</f>
        <v/>
      </c>
      <c r="AD11" s="34">
        <f>SMALL($AC:$AC,ROWS($AC$1:AC10))</f>
        <v>557</v>
      </c>
      <c r="AE11" s="34">
        <v>1</v>
      </c>
      <c r="AF11" s="35" t="s">
        <v>72</v>
      </c>
      <c r="AG11" s="26" t="s">
        <v>637</v>
      </c>
      <c r="AH11" s="3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row>
    <row r="12" spans="1:61" ht="15.75" x14ac:dyDescent="0.25">
      <c r="A12" s="34" t="s">
        <v>36</v>
      </c>
      <c r="B12" s="34">
        <f>ROWS(A$1:$A13)</f>
        <v>13</v>
      </c>
      <c r="C12" s="34" t="str">
        <f>IF(AND('Entry point'!$B$22=Master!A12,Master!AG12="ACCOUNTING"),Master!B12,"")</f>
        <v/>
      </c>
      <c r="D12" s="34" t="e">
        <f>SMALL($C:$C,ROWS($C$1:C11))</f>
        <v>#NUM!</v>
      </c>
      <c r="E12" s="34" t="str">
        <f>IF(AND('Entry point'!$B$22=Master!A12,Master!AG12="CREW MANAGEMENT PARTNER"),Master!B12,"")</f>
        <v/>
      </c>
      <c r="F12" s="34">
        <f>SMALL($E:$E,ROWS($E$1:E11))</f>
        <v>244</v>
      </c>
      <c r="G12" s="34" t="str">
        <f>IF(AND('Entry point'!$B$22=Master!A12,Master!AG12="FLEET MANAGER"),Master!B12,"")</f>
        <v/>
      </c>
      <c r="H12" s="34">
        <f>SMALL($G:$G,ROWS($G$1:G11))</f>
        <v>225</v>
      </c>
      <c r="I12" s="34" t="str">
        <f>IF(AND('Entry point'!$B$22=Master!A12,Master!AG12="GROUP ISD"),Master!B12,"")</f>
        <v/>
      </c>
      <c r="J12" s="34">
        <f>SMALL($I:$I,ROWS($I$1:I11))</f>
        <v>811</v>
      </c>
      <c r="K12" s="34" t="str">
        <f>IF(AND('Entry point'!$B$22=Master!A12,Master!AG12="MANAGING DIRECTOR, CREW MANAGEMENT"),Master!B12,"")</f>
        <v/>
      </c>
      <c r="L12" s="34" t="e">
        <f>SMALL($K:$K,ROWS($K$1:K11))</f>
        <v>#NUM!</v>
      </c>
      <c r="M12" s="34" t="str">
        <f>IF(AND('Entry point'!$B$22=Master!A12,Master!AG12="MARINE SUPERINTENDENT"),Master!B12,"")</f>
        <v/>
      </c>
      <c r="N12" s="34">
        <f>SMALL($M:$M,ROWS($M$1:M11))</f>
        <v>516</v>
      </c>
      <c r="O12" s="34" t="str">
        <f>IF(AND('Entry point'!$B$22=Master!A12,Master!AG12="MD"),Master!B12,"")</f>
        <v/>
      </c>
      <c r="P12" s="34" t="e">
        <f>SMALL($O:$O,ROWS($O$1:O11))</f>
        <v>#NUM!</v>
      </c>
      <c r="Q12" s="34" t="str">
        <f>IF(AND('Entry point'!$B$22=Master!A12,Master!AG12="OD"),Master!B12,"")</f>
        <v/>
      </c>
      <c r="R12" s="34">
        <f>SMALL($Q:$Q,ROWS($Q$1:Q11))</f>
        <v>200</v>
      </c>
      <c r="S12" s="34" t="str">
        <f>IF(AND('Entry point'!$B$22=Master!A12,Master!AG12="OWNER"),Master!B12,"")</f>
        <v/>
      </c>
      <c r="T12" s="34">
        <f>SMALL($S:$S,ROWS($S$1:S11))</f>
        <v>539</v>
      </c>
      <c r="U12" s="34" t="str">
        <f>IF(AND('Entry point'!$B$22=Master!A12,Master!AG12="PLANNING MANAGER"),Master!B12,"")</f>
        <v/>
      </c>
      <c r="V12" s="34">
        <f>SMALL($U:$U,ROWS($U$1:U11))</f>
        <v>280</v>
      </c>
      <c r="W12" s="34" t="str">
        <f>IF(AND('Entry point'!$B$22=Master!A12,Master!AG12="PROCUREMENT RESPONSIBLE"),Master!B12,"")</f>
        <v/>
      </c>
      <c r="X12" s="34">
        <f>SMALL($W:$W,ROWS($W$1:W11))</f>
        <v>556</v>
      </c>
      <c r="Y12" s="34" t="str">
        <f>IF(AND('Entry point'!$B$22=Master!A12,Master!AG12="TECH SUPERINTENDENT"),Master!B12,"")</f>
        <v/>
      </c>
      <c r="Z12" s="34">
        <f>SMALL($Y:$Y,ROWS($Y$1:Y11))</f>
        <v>610</v>
      </c>
      <c r="AA12" s="34" t="str">
        <f>IF(AND('Entry point'!$B$22=Master!A12,Master!AG12="HSEQ MANAGER"),Master!B12,"")</f>
        <v/>
      </c>
      <c r="AB12" s="34">
        <f>SMALL($AA:$AA,ROWS($AA$1:AA11))</f>
        <v>1145</v>
      </c>
      <c r="AC12" s="34" t="str">
        <f>IF(AND('Entry point'!$B$22=Master!A12,Master!AG12="MARCAS"),Master!B12,"")</f>
        <v/>
      </c>
      <c r="AD12" s="34">
        <f>SMALL($AC:$AC,ROWS($AC$1:AC11))</f>
        <v>584</v>
      </c>
      <c r="AE12" s="34">
        <v>1</v>
      </c>
      <c r="AF12" s="167" t="s">
        <v>659</v>
      </c>
      <c r="AG12" s="26" t="s">
        <v>637</v>
      </c>
      <c r="AH12" s="36"/>
    </row>
    <row r="13" spans="1:61" ht="15.75" x14ac:dyDescent="0.25">
      <c r="A13" s="34" t="s">
        <v>36</v>
      </c>
      <c r="B13" s="34">
        <f>ROWS(A$1:$A14)</f>
        <v>14</v>
      </c>
      <c r="C13" s="34" t="str">
        <f>IF(AND('Entry point'!$B$22=Master!A13,Master!AG13="ACCOUNTING"),Master!B13,"")</f>
        <v/>
      </c>
      <c r="D13" s="34" t="e">
        <f>SMALL($C:$C,ROWS($C$1:C12))</f>
        <v>#NUM!</v>
      </c>
      <c r="E13" s="34" t="str">
        <f>IF(AND('Entry point'!$B$22=Master!A13,Master!AG13="CREW MANAGEMENT PARTNER"),Master!B13,"")</f>
        <v/>
      </c>
      <c r="F13" s="34">
        <f>SMALL($E:$E,ROWS($E$1:E12))</f>
        <v>245</v>
      </c>
      <c r="G13" s="34" t="str">
        <f>IF(AND('Entry point'!$B$22=Master!A13,Master!AG13="FLEET MANAGER"),Master!B13,"")</f>
        <v/>
      </c>
      <c r="H13" s="34">
        <f>SMALL($G:$G,ROWS($G$1:G12))</f>
        <v>226</v>
      </c>
      <c r="I13" s="34" t="str">
        <f>IF(AND('Entry point'!$B$22=Master!A13,Master!AG13="GROUP ISD"),Master!B13,"")</f>
        <v/>
      </c>
      <c r="J13" s="34">
        <f>SMALL($I:$I,ROWS($I$1:I12))</f>
        <v>812</v>
      </c>
      <c r="K13" s="34" t="str">
        <f>IF(AND('Entry point'!$B$22=Master!A13,Master!AG13="MANAGING DIRECTOR, CREW MANAGEMENT"),Master!B13,"")</f>
        <v/>
      </c>
      <c r="L13" s="34" t="e">
        <f>SMALL($K:$K,ROWS($K$1:K12))</f>
        <v>#NUM!</v>
      </c>
      <c r="M13" s="34" t="str">
        <f>IF(AND('Entry point'!$B$22=Master!A13,Master!AG13="MARINE SUPERINTENDENT"),Master!B13,"")</f>
        <v/>
      </c>
      <c r="N13" s="34">
        <f>SMALL($M:$M,ROWS($M$1:M12))</f>
        <v>517</v>
      </c>
      <c r="O13" s="34" t="str">
        <f>IF(AND('Entry point'!$B$22=Master!A13,Master!AG13="MD"),Master!B13,"")</f>
        <v/>
      </c>
      <c r="P13" s="34" t="e">
        <f>SMALL($O:$O,ROWS($O$1:O12))</f>
        <v>#NUM!</v>
      </c>
      <c r="Q13" s="34" t="str">
        <f>IF(AND('Entry point'!$B$22=Master!A13,Master!AG13="OD"),Master!B13,"")</f>
        <v/>
      </c>
      <c r="R13" s="34">
        <f>SMALL($Q:$Q,ROWS($Q$1:Q12))</f>
        <v>204</v>
      </c>
      <c r="S13" s="34" t="str">
        <f>IF(AND('Entry point'!$B$22=Master!A13,Master!AG13="OWNER"),Master!B13,"")</f>
        <v/>
      </c>
      <c r="T13" s="34">
        <f>SMALL($S:$S,ROWS($S$1:S12))</f>
        <v>542</v>
      </c>
      <c r="U13" s="34" t="str">
        <f>IF(AND('Entry point'!$B$22=Master!A13,Master!AG13="PLANNING MANAGER"),Master!B13,"")</f>
        <v/>
      </c>
      <c r="V13" s="34">
        <f>SMALL($U:$U,ROWS($U$1:U12))</f>
        <v>281</v>
      </c>
      <c r="W13" s="34" t="str">
        <f>IF(AND('Entry point'!$B$22=Master!A13,Master!AG13="PROCUREMENT RESPONSIBLE"),Master!B13,"")</f>
        <v/>
      </c>
      <c r="X13" s="34">
        <f>SMALL($W:$W,ROWS($W$1:W12))</f>
        <v>558</v>
      </c>
      <c r="Y13" s="34" t="str">
        <f>IF(AND('Entry point'!$B$22=Master!A13,Master!AG13="TECH SUPERINTENDENT"),Master!B13,"")</f>
        <v/>
      </c>
      <c r="Z13" s="34">
        <f>SMALL($Y:$Y,ROWS($Y$1:Y12))</f>
        <v>634</v>
      </c>
      <c r="AA13" s="34" t="str">
        <f>IF(AND('Entry point'!$B$22=Master!A13,Master!AG13="HSEQ MANAGER"),Master!B13,"")</f>
        <v/>
      </c>
      <c r="AB13" s="34">
        <f>SMALL($AA:$AA,ROWS($AA$1:AA12))</f>
        <v>1167</v>
      </c>
      <c r="AC13" s="34" t="str">
        <f>IF(AND('Entry point'!$B$22=Master!A13,Master!AG13="MARCAS"),Master!B13,"")</f>
        <v/>
      </c>
      <c r="AD13" s="34">
        <f>SMALL($AC:$AC,ROWS($AC$1:AC12))</f>
        <v>643</v>
      </c>
      <c r="AE13" s="34">
        <v>1</v>
      </c>
      <c r="AF13" s="167" t="s">
        <v>660</v>
      </c>
      <c r="AG13" s="26" t="s">
        <v>637</v>
      </c>
      <c r="AH13" s="36"/>
    </row>
    <row r="14" spans="1:61" ht="15.75" x14ac:dyDescent="0.25">
      <c r="A14" s="34" t="s">
        <v>36</v>
      </c>
      <c r="B14" s="34">
        <f>ROWS(A$1:$A15)</f>
        <v>15</v>
      </c>
      <c r="C14" s="34" t="str">
        <f>IF(AND('Entry point'!$B$22=Master!A14,Master!AG14="ACCOUNTING"),Master!B14,"")</f>
        <v/>
      </c>
      <c r="D14" s="34" t="e">
        <f>SMALL($C:$C,ROWS($C$1:C13))</f>
        <v>#NUM!</v>
      </c>
      <c r="E14" s="34" t="str">
        <f>IF(AND('Entry point'!$B$22=Master!A14,Master!AG14="CREW MANAGEMENT PARTNER"),Master!B14,"")</f>
        <v/>
      </c>
      <c r="F14" s="34">
        <f>SMALL($E:$E,ROWS($E$1:E13))</f>
        <v>246</v>
      </c>
      <c r="G14" s="34" t="str">
        <f>IF(AND('Entry point'!$B$22=Master!A14,Master!AG14="FLEET MANAGER"),Master!B14,"")</f>
        <v/>
      </c>
      <c r="H14" s="34">
        <f>SMALL($G:$G,ROWS($G$1:G13))</f>
        <v>227</v>
      </c>
      <c r="I14" s="34" t="str">
        <f>IF(AND('Entry point'!$B$22=Master!A14,Master!AG14="GROUP ISD"),Master!B14,"")</f>
        <v/>
      </c>
      <c r="J14" s="34">
        <f>SMALL($I:$I,ROWS($I$1:I13))</f>
        <v>814</v>
      </c>
      <c r="K14" s="34" t="str">
        <f>IF(AND('Entry point'!$B$22=Master!A14,Master!AG14="MANAGING DIRECTOR, CREW MANAGEMENT"),Master!B14,"")</f>
        <v/>
      </c>
      <c r="L14" s="34" t="e">
        <f>SMALL($K:$K,ROWS($K$1:K13))</f>
        <v>#NUM!</v>
      </c>
      <c r="M14" s="34" t="str">
        <f>IF(AND('Entry point'!$B$22=Master!A14,Master!AG14="MARINE SUPERINTENDENT"),Master!B14,"")</f>
        <v/>
      </c>
      <c r="N14" s="34">
        <f>SMALL($M:$M,ROWS($M$1:M13))</f>
        <v>519</v>
      </c>
      <c r="O14" s="34" t="str">
        <f>IF(AND('Entry point'!$B$22=Master!A14,Master!AG14="MD"),Master!B14,"")</f>
        <v/>
      </c>
      <c r="P14" s="34" t="e">
        <f>SMALL($O:$O,ROWS($O$1:O13))</f>
        <v>#NUM!</v>
      </c>
      <c r="Q14" s="34" t="str">
        <f>IF(AND('Entry point'!$B$22=Master!A14,Master!AG14="OD"),Master!B14,"")</f>
        <v/>
      </c>
      <c r="R14" s="34">
        <f>SMALL($Q:$Q,ROWS($Q$1:Q13))</f>
        <v>212</v>
      </c>
      <c r="S14" s="34" t="str">
        <f>IF(AND('Entry point'!$B$22=Master!A14,Master!AG14="OWNER"),Master!B14,"")</f>
        <v/>
      </c>
      <c r="T14" s="34">
        <f>SMALL($S:$S,ROWS($S$1:S13))</f>
        <v>553</v>
      </c>
      <c r="U14" s="34" t="str">
        <f>IF(AND('Entry point'!$B$22=Master!A14,Master!AG14="PLANNING MANAGER"),Master!B14,"")</f>
        <v/>
      </c>
      <c r="V14" s="34">
        <f>SMALL($U:$U,ROWS($U$1:U13))</f>
        <v>286</v>
      </c>
      <c r="W14" s="34" t="str">
        <f>IF(AND('Entry point'!$B$22=Master!A14,Master!AG14="PROCUREMENT RESPONSIBLE"),Master!B14,"")</f>
        <v/>
      </c>
      <c r="X14" s="34">
        <f>SMALL($W:$W,ROWS($W$1:W13))</f>
        <v>559</v>
      </c>
      <c r="Y14" s="34" t="str">
        <f>IF(AND('Entry point'!$B$22=Master!A14,Master!AG14="TECH SUPERINTENDENT"),Master!B14,"")</f>
        <v/>
      </c>
      <c r="Z14" s="34">
        <f>SMALL($Y:$Y,ROWS($Y$1:Y13))</f>
        <v>648</v>
      </c>
      <c r="AA14" s="34" t="str">
        <f>IF(AND('Entry point'!$B$22=Master!A14,Master!AG14="HSEQ MANAGER"),Master!B14,"")</f>
        <v/>
      </c>
      <c r="AB14" s="34">
        <f>SMALL($AA:$AA,ROWS($AA$1:AA13))</f>
        <v>1177</v>
      </c>
      <c r="AC14" s="34" t="str">
        <f>IF(AND('Entry point'!$B$22=Master!A14,Master!AG14="MARCAS"),Master!B14,"")</f>
        <v/>
      </c>
      <c r="AD14" s="34">
        <f>SMALL($AC:$AC,ROWS($AC$1:AC13))</f>
        <v>663</v>
      </c>
      <c r="AE14" s="34">
        <v>1</v>
      </c>
      <c r="AF14" s="167" t="s">
        <v>661</v>
      </c>
      <c r="AG14" s="26" t="s">
        <v>637</v>
      </c>
      <c r="AH14" s="36"/>
    </row>
    <row r="15" spans="1:61" ht="15.75" x14ac:dyDescent="0.25">
      <c r="A15" s="34" t="s">
        <v>36</v>
      </c>
      <c r="B15" s="34">
        <f>ROWS(A$1:$A16)</f>
        <v>16</v>
      </c>
      <c r="C15" s="34" t="str">
        <f>IF(AND('Entry point'!$B$22=Master!A15,Master!AG15="ACCOUNTING"),Master!B15,"")</f>
        <v/>
      </c>
      <c r="D15" s="34" t="e">
        <f>SMALL($C:$C,ROWS($C$1:C14))</f>
        <v>#NUM!</v>
      </c>
      <c r="E15" s="34" t="str">
        <f>IF(AND('Entry point'!$B$22=Master!A15,Master!AG15="CREW MANAGEMENT PARTNER"),Master!B15,"")</f>
        <v/>
      </c>
      <c r="F15" s="34">
        <f>SMALL($E:$E,ROWS($E$1:E14))</f>
        <v>247</v>
      </c>
      <c r="G15" s="34" t="str">
        <f>IF(AND('Entry point'!$B$22=Master!A15,Master!AG15="FLEET MANAGER"),Master!B15,"")</f>
        <v/>
      </c>
      <c r="H15" s="34">
        <f>SMALL($G:$G,ROWS($G$1:G14))</f>
        <v>228</v>
      </c>
      <c r="I15" s="34" t="str">
        <f>IF(AND('Entry point'!$B$22=Master!A15,Master!AG15="GROUP ISD"),Master!B15,"")</f>
        <v/>
      </c>
      <c r="J15" s="34" t="e">
        <f>SMALL($I:$I,ROWS($I$1:I14))</f>
        <v>#NUM!</v>
      </c>
      <c r="K15" s="34" t="str">
        <f>IF(AND('Entry point'!$B$22=Master!A15,Master!AG15="MANAGING DIRECTOR, CREW MANAGEMENT"),Master!B15,"")</f>
        <v/>
      </c>
      <c r="L15" s="34" t="e">
        <f>SMALL($K:$K,ROWS($K$1:K14))</f>
        <v>#NUM!</v>
      </c>
      <c r="M15" s="34" t="str">
        <f>IF(AND('Entry point'!$B$22=Master!A15,Master!AG15="MARINE SUPERINTENDENT"),Master!B15,"")</f>
        <v/>
      </c>
      <c r="N15" s="34">
        <f>SMALL($M:$M,ROWS($M$1:M14))</f>
        <v>543</v>
      </c>
      <c r="O15" s="34" t="str">
        <f>IF(AND('Entry point'!$B$22=Master!A15,Master!AG15="MD"),Master!B15,"")</f>
        <v/>
      </c>
      <c r="P15" s="34" t="e">
        <f>SMALL($O:$O,ROWS($O$1:O14))</f>
        <v>#NUM!</v>
      </c>
      <c r="Q15" s="34" t="str">
        <f>IF(AND('Entry point'!$B$22=Master!A15,Master!AG15="OD"),Master!B15,"")</f>
        <v/>
      </c>
      <c r="R15" s="34">
        <f>SMALL($Q:$Q,ROWS($Q$1:Q14))</f>
        <v>216</v>
      </c>
      <c r="S15" s="34" t="str">
        <f>IF(AND('Entry point'!$B$22=Master!A15,Master!AG15="OWNER"),Master!B15,"")</f>
        <v/>
      </c>
      <c r="T15" s="34">
        <f>SMALL($S:$S,ROWS($S$1:S14))</f>
        <v>555</v>
      </c>
      <c r="U15" s="34" t="str">
        <f>IF(AND('Entry point'!$B$22=Master!A15,Master!AG15="PLANNING MANAGER"),Master!B15,"")</f>
        <v/>
      </c>
      <c r="V15" s="34">
        <f>SMALL($U:$U,ROWS($U$1:U14))</f>
        <v>653</v>
      </c>
      <c r="W15" s="34" t="str">
        <f>IF(AND('Entry point'!$B$22=Master!A15,Master!AG15="PROCUREMENT RESPONSIBLE"),Master!B15,"")</f>
        <v/>
      </c>
      <c r="X15" s="34">
        <f>SMALL($W:$W,ROWS($W$1:W14))</f>
        <v>560</v>
      </c>
      <c r="Y15" s="34" t="str">
        <f>IF(AND('Entry point'!$B$22=Master!A15,Master!AG15="TECH SUPERINTENDENT"),Master!B15,"")</f>
        <v/>
      </c>
      <c r="Z15" s="34">
        <f>SMALL($Y:$Y,ROWS($Y$1:Y14))</f>
        <v>664</v>
      </c>
      <c r="AA15" s="34" t="str">
        <f>IF(AND('Entry point'!$B$22=Master!A15,Master!AG15="HSEQ MANAGER"),Master!B15,"")</f>
        <v/>
      </c>
      <c r="AB15" s="34" t="e">
        <f>SMALL($AA:$AA,ROWS($AA$1:AA14))</f>
        <v>#NUM!</v>
      </c>
      <c r="AC15" s="34" t="str">
        <f>IF(AND('Entry point'!$B$22=Master!A15,Master!AG15="MARCAS"),Master!B15,"")</f>
        <v/>
      </c>
      <c r="AD15" s="34">
        <f>SMALL($AC:$AC,ROWS($AC$1:AC14))</f>
        <v>665</v>
      </c>
      <c r="AE15" s="34">
        <v>1</v>
      </c>
      <c r="AF15" s="167" t="s">
        <v>662</v>
      </c>
      <c r="AG15" s="26" t="s">
        <v>637</v>
      </c>
      <c r="AH15" s="36"/>
    </row>
    <row r="16" spans="1:61" ht="15.75" x14ac:dyDescent="0.25">
      <c r="A16" s="34" t="s">
        <v>36</v>
      </c>
      <c r="B16" s="34">
        <f>ROWS(A$1:$A17)</f>
        <v>17</v>
      </c>
      <c r="C16" s="34" t="str">
        <f>IF(AND('Entry point'!$B$22=Master!A16,Master!AG16="ACCOUNTING"),Master!B16,"")</f>
        <v/>
      </c>
      <c r="D16" s="34" t="e">
        <f>SMALL($C:$C,ROWS($C$1:C15))</f>
        <v>#NUM!</v>
      </c>
      <c r="E16" s="34" t="str">
        <f>IF(AND('Entry point'!$B$22=Master!A16,Master!AG16="CREW MANAGEMENT PARTNER"),Master!B16,"")</f>
        <v/>
      </c>
      <c r="F16" s="34">
        <f>SMALL($E:$E,ROWS($E$1:E15))</f>
        <v>248</v>
      </c>
      <c r="G16" s="34" t="str">
        <f>IF(AND('Entry point'!$B$22=Master!A16,Master!AG16="FLEET MANAGER"),Master!B16,"")</f>
        <v/>
      </c>
      <c r="H16" s="34">
        <f>SMALL($G:$G,ROWS($G$1:G15))</f>
        <v>230</v>
      </c>
      <c r="I16" s="34" t="str">
        <f>IF(AND('Entry point'!$B$22=Master!A16,Master!AG16="GROUP ISD"),Master!B16,"")</f>
        <v/>
      </c>
      <c r="J16" s="34" t="e">
        <f>SMALL($I:$I,ROWS($I$1:I15))</f>
        <v>#NUM!</v>
      </c>
      <c r="K16" s="34" t="str">
        <f>IF(AND('Entry point'!$B$22=Master!A16,Master!AG16="MANAGING DIRECTOR, CREW MANAGEMENT"),Master!B16,"")</f>
        <v/>
      </c>
      <c r="L16" s="34" t="e">
        <f>SMALL($K:$K,ROWS($K$1:K15))</f>
        <v>#NUM!</v>
      </c>
      <c r="M16" s="34" t="str">
        <f>IF(AND('Entry point'!$B$22=Master!A16,Master!AG16="MARINE SUPERINTENDENT"),Master!B16,"")</f>
        <v/>
      </c>
      <c r="N16" s="34">
        <f>SMALL($M:$M,ROWS($M$1:M15))</f>
        <v>544</v>
      </c>
      <c r="O16" s="34" t="str">
        <f>IF(AND('Entry point'!$B$22=Master!A16,Master!AG16="MD"),Master!B16,"")</f>
        <v/>
      </c>
      <c r="P16" s="34" t="e">
        <f>SMALL($O:$O,ROWS($O$1:O15))</f>
        <v>#NUM!</v>
      </c>
      <c r="Q16" s="34" t="str">
        <f>IF(AND('Entry point'!$B$22=Master!A16,Master!AG16="OD"),Master!B16,"")</f>
        <v/>
      </c>
      <c r="R16" s="34">
        <f>SMALL($Q:$Q,ROWS($Q$1:Q15))</f>
        <v>217</v>
      </c>
      <c r="S16" s="34" t="str">
        <f>IF(AND('Entry point'!$B$22=Master!A16,Master!AG16="OWNER"),Master!B16,"")</f>
        <v/>
      </c>
      <c r="T16" s="34">
        <f>SMALL($S:$S,ROWS($S$1:S15))</f>
        <v>562</v>
      </c>
      <c r="U16" s="34" t="str">
        <f>IF(AND('Entry point'!$B$22=Master!A16,Master!AG16="PLANNING MANAGER"),Master!B16,"")</f>
        <v/>
      </c>
      <c r="V16" s="34">
        <f>SMALL($U:$U,ROWS($U$1:U15))</f>
        <v>655</v>
      </c>
      <c r="W16" s="34" t="str">
        <f>IF(AND('Entry point'!$B$22=Master!A16,Master!AG16="PROCUREMENT RESPONSIBLE"),Master!B16,"")</f>
        <v/>
      </c>
      <c r="X16" s="34">
        <f>SMALL($W:$W,ROWS($W$1:W15))</f>
        <v>561</v>
      </c>
      <c r="Y16" s="34" t="str">
        <f>IF(AND('Entry point'!$B$22=Master!A16,Master!AG16="TECH SUPERINTENDENT"),Master!B16,"")</f>
        <v/>
      </c>
      <c r="Z16" s="34">
        <f>SMALL($Y:$Y,ROWS($Y$1:Y15))</f>
        <v>666</v>
      </c>
      <c r="AA16" s="34" t="str">
        <f>IF(AND('Entry point'!$B$22=Master!A16,Master!AG16="HSEQ MANAGER"),Master!B16,"")</f>
        <v/>
      </c>
      <c r="AB16" s="34" t="e">
        <f>SMALL($AA:$AA,ROWS($AA$1:AA15))</f>
        <v>#NUM!</v>
      </c>
      <c r="AC16" s="34" t="str">
        <f>IF(AND('Entry point'!$B$22=Master!A16,Master!AG16="MARCAS"),Master!B16,"")</f>
        <v/>
      </c>
      <c r="AD16" s="34">
        <f>SMALL($AC:$AC,ROWS($AC$1:AC15))</f>
        <v>667</v>
      </c>
      <c r="AE16" s="34">
        <v>1</v>
      </c>
      <c r="AF16" s="167" t="s">
        <v>647</v>
      </c>
      <c r="AG16" s="26" t="s">
        <v>637</v>
      </c>
      <c r="AH16" s="36"/>
    </row>
    <row r="17" spans="1:34" ht="15.75" x14ac:dyDescent="0.25">
      <c r="A17" s="34" t="s">
        <v>36</v>
      </c>
      <c r="B17" s="34">
        <f>ROWS(A$1:$A18)</f>
        <v>18</v>
      </c>
      <c r="C17" s="34" t="str">
        <f>IF(AND('Entry point'!$B$22=Master!A17,Master!AG17="ACCOUNTING"),Master!B17,"")</f>
        <v/>
      </c>
      <c r="D17" s="34" t="e">
        <f>SMALL($C:$C,ROWS($C$1:C16))</f>
        <v>#NUM!</v>
      </c>
      <c r="E17" s="34" t="str">
        <f>IF(AND('Entry point'!$B$22=Master!A17,Master!AG17="CREW MANAGEMENT PARTNER"),Master!B17,"")</f>
        <v/>
      </c>
      <c r="F17" s="34">
        <f>SMALL($E:$E,ROWS($E$1:E16))</f>
        <v>249</v>
      </c>
      <c r="G17" s="34" t="str">
        <f>IF(AND('Entry point'!$B$22=Master!A17,Master!AG17="FLEET MANAGER"),Master!B17,"")</f>
        <v/>
      </c>
      <c r="H17" s="34">
        <f>SMALL($G:$G,ROWS($G$1:G16))</f>
        <v>294</v>
      </c>
      <c r="I17" s="34" t="str">
        <f>IF(AND('Entry point'!$B$22=Master!A17,Master!AG17="GROUP ISD"),Master!B17,"")</f>
        <v/>
      </c>
      <c r="J17" s="34" t="e">
        <f>SMALL($I:$I,ROWS($I$1:I16))</f>
        <v>#NUM!</v>
      </c>
      <c r="K17" s="34" t="str">
        <f>IF(AND('Entry point'!$B$22=Master!A17,Master!AG17="MANAGING DIRECTOR, CREW MANAGEMENT"),Master!B17,"")</f>
        <v/>
      </c>
      <c r="L17" s="34" t="e">
        <f>SMALL($K:$K,ROWS($K$1:K16))</f>
        <v>#NUM!</v>
      </c>
      <c r="M17" s="34" t="str">
        <f>IF(AND('Entry point'!$B$22=Master!A17,Master!AG17="MARINE SUPERINTENDENT"),Master!B17,"")</f>
        <v/>
      </c>
      <c r="N17" s="34">
        <f>SMALL($M:$M,ROWS($M$1:M16))</f>
        <v>548</v>
      </c>
      <c r="O17" s="34" t="str">
        <f>IF(AND('Entry point'!$B$22=Master!A17,Master!AG17="MD"),Master!B17,"")</f>
        <v/>
      </c>
      <c r="P17" s="34" t="e">
        <f>SMALL($O:$O,ROWS($O$1:O16))</f>
        <v>#NUM!</v>
      </c>
      <c r="Q17" s="34" t="str">
        <f>IF(AND('Entry point'!$B$22=Master!A17,Master!AG17="OD"),Master!B17,"")</f>
        <v/>
      </c>
      <c r="R17" s="34">
        <f>SMALL($Q:$Q,ROWS($Q$1:Q16))</f>
        <v>220</v>
      </c>
      <c r="S17" s="34" t="str">
        <f>IF(AND('Entry point'!$B$22=Master!A17,Master!AG17="OWNER"),Master!B17,"")</f>
        <v/>
      </c>
      <c r="T17" s="34">
        <f>SMALL($S:$S,ROWS($S$1:S16))</f>
        <v>564</v>
      </c>
      <c r="U17" s="34" t="str">
        <f>IF(AND('Entry point'!$B$22=Master!A17,Master!AG17="PLANNING MANAGER"),Master!B17,"")</f>
        <v/>
      </c>
      <c r="V17" s="34">
        <f>SMALL($U:$U,ROWS($U$1:U16))</f>
        <v>656</v>
      </c>
      <c r="W17" s="34" t="str">
        <f>IF(AND('Entry point'!$B$22=Master!A17,Master!AG17="PROCUREMENT RESPONSIBLE"),Master!B17,"")</f>
        <v/>
      </c>
      <c r="X17" s="34">
        <f>SMALL($W:$W,ROWS($W$1:W16))</f>
        <v>563</v>
      </c>
      <c r="Y17" s="34" t="str">
        <f>IF(AND('Entry point'!$B$22=Master!A17,Master!AG17="TECH SUPERINTENDENT"),Master!B17,"")</f>
        <v/>
      </c>
      <c r="Z17" s="34">
        <f>SMALL($Y:$Y,ROWS($Y$1:Y16))</f>
        <v>668</v>
      </c>
      <c r="AA17" s="34" t="str">
        <f>IF(AND('Entry point'!$B$22=Master!A17,Master!AG17="HSEQ MANAGER"),Master!B17,"")</f>
        <v/>
      </c>
      <c r="AB17" s="34" t="e">
        <f>SMALL($AA:$AA,ROWS($AA$1:AA16))</f>
        <v>#NUM!</v>
      </c>
      <c r="AC17" s="34" t="str">
        <f>IF(AND('Entry point'!$B$22=Master!A17,Master!AG17="MARCAS"),Master!B17,"")</f>
        <v/>
      </c>
      <c r="AD17" s="34">
        <f>SMALL($AC:$AC,ROWS($AC$1:AC16))</f>
        <v>669</v>
      </c>
      <c r="AE17" s="34">
        <v>1</v>
      </c>
      <c r="AF17" s="167" t="s">
        <v>75</v>
      </c>
      <c r="AG17" s="26" t="s">
        <v>637</v>
      </c>
      <c r="AH17" s="36"/>
    </row>
    <row r="18" spans="1:34" ht="15.75" x14ac:dyDescent="0.25">
      <c r="A18" s="34" t="s">
        <v>36</v>
      </c>
      <c r="B18" s="34">
        <f>ROWS(A$1:$A19)</f>
        <v>19</v>
      </c>
      <c r="C18" s="34" t="str">
        <f>IF(AND('Entry point'!$B$22=Master!A18,Master!AG18="ACCOUNTING"),Master!B18,"")</f>
        <v/>
      </c>
      <c r="D18" s="34" t="e">
        <f>SMALL($C:$C,ROWS($C$1:C17))</f>
        <v>#NUM!</v>
      </c>
      <c r="E18" s="34" t="str">
        <f>IF(AND('Entry point'!$B$22=Master!A18,Master!AG18="CREW MANAGEMENT PARTNER"),Master!B18,"")</f>
        <v/>
      </c>
      <c r="F18" s="34">
        <f>SMALL($E:$E,ROWS($E$1:E17))</f>
        <v>251</v>
      </c>
      <c r="G18" s="34" t="str">
        <f>IF(AND('Entry point'!$B$22=Master!A18,Master!AG18="FLEET MANAGER"),Master!B18,"")</f>
        <v/>
      </c>
      <c r="H18" s="34">
        <f>SMALL($G:$G,ROWS($G$1:G17))</f>
        <v>523</v>
      </c>
      <c r="I18" s="34" t="str">
        <f>IF(AND('Entry point'!$B$22=Master!A18,Master!AG18="GROUP ISD"),Master!B18,"")</f>
        <v/>
      </c>
      <c r="J18" s="34" t="e">
        <f>SMALL($I:$I,ROWS($I$1:I17))</f>
        <v>#NUM!</v>
      </c>
      <c r="K18" s="34" t="str">
        <f>IF(AND('Entry point'!$B$22=Master!A18,Master!AG18="MANAGING DIRECTOR, CREW MANAGEMENT"),Master!B18,"")</f>
        <v/>
      </c>
      <c r="L18" s="34" t="e">
        <f>SMALL($K:$K,ROWS($K$1:K17))</f>
        <v>#NUM!</v>
      </c>
      <c r="M18" s="34" t="str">
        <f>IF(AND('Entry point'!$B$22=Master!A18,Master!AG18="MARINE SUPERINTENDENT"),Master!B18,"")</f>
        <v/>
      </c>
      <c r="N18" s="34">
        <f>SMALL($M:$M,ROWS($M$1:M17))</f>
        <v>549</v>
      </c>
      <c r="O18" s="34" t="str">
        <f>IF(AND('Entry point'!$B$22=Master!A18,Master!AG18="MD"),Master!B18,"")</f>
        <v/>
      </c>
      <c r="P18" s="34" t="e">
        <f>SMALL($O:$O,ROWS($O$1:O17))</f>
        <v>#NUM!</v>
      </c>
      <c r="Q18" s="34" t="str">
        <f>IF(AND('Entry point'!$B$22=Master!A18,Master!AG18="OD"),Master!B18,"")</f>
        <v/>
      </c>
      <c r="R18" s="34">
        <f>SMALL($Q:$Q,ROWS($Q$1:Q17))</f>
        <v>231</v>
      </c>
      <c r="S18" s="34" t="str">
        <f>IF(AND('Entry point'!$B$22=Master!A18,Master!AG18="OWNER"),Master!B18,"")</f>
        <v/>
      </c>
      <c r="T18" s="34">
        <f>SMALL($S:$S,ROWS($S$1:S17))</f>
        <v>565</v>
      </c>
      <c r="U18" s="34" t="str">
        <f>IF(AND('Entry point'!$B$22=Master!A18,Master!AG18="PLANNING MANAGER"),Master!B18,"")</f>
        <v/>
      </c>
      <c r="V18" s="34">
        <f>SMALL($U:$U,ROWS($U$1:U17))</f>
        <v>659</v>
      </c>
      <c r="W18" s="34" t="str">
        <f>IF(AND('Entry point'!$B$22=Master!A18,Master!AG18="PROCUREMENT RESPONSIBLE"),Master!B18,"")</f>
        <v/>
      </c>
      <c r="X18" s="34">
        <f>SMALL($W:$W,ROWS($W$1:W17))</f>
        <v>573</v>
      </c>
      <c r="Y18" s="34" t="str">
        <f>IF(AND('Entry point'!$B$22=Master!A18,Master!AG18="TECH SUPERINTENDENT"),Master!B18,"")</f>
        <v/>
      </c>
      <c r="Z18" s="34">
        <f>SMALL($Y:$Y,ROWS($Y$1:Y17))</f>
        <v>670</v>
      </c>
      <c r="AA18" s="34" t="str">
        <f>IF(AND('Entry point'!$B$22=Master!A18,Master!AG18="HSEQ MANAGER"),Master!B18,"")</f>
        <v/>
      </c>
      <c r="AB18" s="34" t="e">
        <f>SMALL($AA:$AA,ROWS($AA$1:AA17))</f>
        <v>#NUM!</v>
      </c>
      <c r="AC18" s="34" t="str">
        <f>IF(AND('Entry point'!$B$22=Master!A18,Master!AG18="MARCAS"),Master!B18,"")</f>
        <v/>
      </c>
      <c r="AD18" s="34">
        <f>SMALL($AC:$AC,ROWS($AC$1:AC17))</f>
        <v>671</v>
      </c>
      <c r="AE18" s="34">
        <v>1</v>
      </c>
      <c r="AF18" s="35" t="s">
        <v>62</v>
      </c>
      <c r="AG18" s="26" t="s">
        <v>637</v>
      </c>
      <c r="AH18" s="36"/>
    </row>
    <row r="19" spans="1:34" ht="15.75" x14ac:dyDescent="0.25">
      <c r="A19" s="34" t="s">
        <v>36</v>
      </c>
      <c r="B19" s="34">
        <f>ROWS(A$1:$A20)</f>
        <v>20</v>
      </c>
      <c r="C19" s="34" t="str">
        <f>IF(AND('Entry point'!$B$22=Master!A19,Master!AG19="ACCOUNTING"),Master!B19,"")</f>
        <v/>
      </c>
      <c r="D19" s="34" t="e">
        <f>SMALL($C:$C,ROWS($C$1:C18))</f>
        <v>#NUM!</v>
      </c>
      <c r="E19" s="34" t="str">
        <f>IF(AND('Entry point'!$B$22=Master!A19,Master!AG19="CREW MANAGEMENT PARTNER"),Master!B19,"")</f>
        <v/>
      </c>
      <c r="F19" s="34">
        <f>SMALL($E:$E,ROWS($E$1:E18))</f>
        <v>252</v>
      </c>
      <c r="G19" s="34" t="str">
        <f>IF(AND('Entry point'!$B$22=Master!A19,Master!AG19="FLEET MANAGER"),Master!B19,"")</f>
        <v/>
      </c>
      <c r="H19" s="34">
        <f>SMALL($G:$G,ROWS($G$1:G18))</f>
        <v>524</v>
      </c>
      <c r="I19" s="34" t="str">
        <f>IF(AND('Entry point'!$B$22=Master!A19,Master!AG19="GROUP ISD"),Master!B19,"")</f>
        <v/>
      </c>
      <c r="J19" s="34" t="e">
        <f>SMALL($I:$I,ROWS($I$1:I18))</f>
        <v>#NUM!</v>
      </c>
      <c r="K19" s="34" t="str">
        <f>IF(AND('Entry point'!$B$22=Master!A19,Master!AG19="MANAGING DIRECTOR, CREW MANAGEMENT"),Master!B19,"")</f>
        <v/>
      </c>
      <c r="L19" s="34" t="e">
        <f>SMALL($K:$K,ROWS($K$1:K18))</f>
        <v>#NUM!</v>
      </c>
      <c r="M19" s="34" t="str">
        <f>IF(AND('Entry point'!$B$22=Master!A19,Master!AG19="MARINE SUPERINTENDENT"),Master!B19,"")</f>
        <v/>
      </c>
      <c r="N19" s="34">
        <f>SMALL($M:$M,ROWS($M$1:M18))</f>
        <v>550</v>
      </c>
      <c r="O19" s="34" t="str">
        <f>IF(AND('Entry point'!$B$22=Master!A19,Master!AG19="MD"),Master!B19,"")</f>
        <v/>
      </c>
      <c r="P19" s="34" t="e">
        <f>SMALL($O:$O,ROWS($O$1:O18))</f>
        <v>#NUM!</v>
      </c>
      <c r="Q19" s="34" t="str">
        <f>IF(AND('Entry point'!$B$22=Master!A19,Master!AG19="OD"),Master!B19,"")</f>
        <v/>
      </c>
      <c r="R19" s="34">
        <f>SMALL($Q:$Q,ROWS($Q$1:Q18))</f>
        <v>250</v>
      </c>
      <c r="S19" s="34" t="str">
        <f>IF(AND('Entry point'!$B$22=Master!A19,Master!AG19="OWNER"),Master!B19,"")</f>
        <v/>
      </c>
      <c r="T19" s="34">
        <f>SMALL($S:$S,ROWS($S$1:S18))</f>
        <v>571</v>
      </c>
      <c r="U19" s="34" t="str">
        <f>IF(AND('Entry point'!$B$22=Master!A19,Master!AG19="PLANNING MANAGER"),Master!B19,"")</f>
        <v/>
      </c>
      <c r="V19" s="34">
        <f>SMALL($U:$U,ROWS($U$1:U18))</f>
        <v>819</v>
      </c>
      <c r="W19" s="34" t="str">
        <f>IF(AND('Entry point'!$B$22=Master!A19,Master!AG19="PROCUREMENT RESPONSIBLE"),Master!B19,"")</f>
        <v/>
      </c>
      <c r="X19" s="34">
        <f>SMALL($W:$W,ROWS($W$1:W18))</f>
        <v>576</v>
      </c>
      <c r="Y19" s="34" t="str">
        <f>IF(AND('Entry point'!$B$22=Master!A19,Master!AG19="TECH SUPERINTENDENT"),Master!B19,"")</f>
        <v/>
      </c>
      <c r="Z19" s="34">
        <f>SMALL($Y:$Y,ROWS($Y$1:Y18))</f>
        <v>672</v>
      </c>
      <c r="AA19" s="34" t="str">
        <f>IF(AND('Entry point'!$B$22=Master!A19,Master!AG19="HSEQ MANAGER"),Master!B19,"")</f>
        <v/>
      </c>
      <c r="AB19" s="34" t="e">
        <f>SMALL($AA:$AA,ROWS($AA$1:AA18))</f>
        <v>#NUM!</v>
      </c>
      <c r="AC19" s="34" t="str">
        <f>IF(AND('Entry point'!$B$22=Master!A19,Master!AG19="MARCAS"),Master!B19,"")</f>
        <v/>
      </c>
      <c r="AD19" s="34">
        <f>SMALL($AC:$AC,ROWS($AC$1:AC18))</f>
        <v>673</v>
      </c>
      <c r="AE19" s="34">
        <v>1</v>
      </c>
      <c r="AF19" s="35" t="s">
        <v>56</v>
      </c>
      <c r="AG19" s="26" t="s">
        <v>637</v>
      </c>
      <c r="AH19" s="36"/>
    </row>
    <row r="20" spans="1:34" ht="15.75" x14ac:dyDescent="0.25">
      <c r="A20" s="34" t="s">
        <v>36</v>
      </c>
      <c r="B20" s="34">
        <f>ROWS(A$1:$A21)</f>
        <v>21</v>
      </c>
      <c r="C20" s="34" t="str">
        <f>IF(AND('Entry point'!$B$22=Master!A20,Master!AG20="ACCOUNTING"),Master!B20,"")</f>
        <v/>
      </c>
      <c r="D20" s="34" t="e">
        <f>SMALL($C:$C,ROWS($C$1:C19))</f>
        <v>#NUM!</v>
      </c>
      <c r="E20" s="34" t="str">
        <f>IF(AND('Entry point'!$B$22=Master!A20,Master!AG20="CREW MANAGEMENT PARTNER"),Master!B20,"")</f>
        <v/>
      </c>
      <c r="F20" s="34">
        <f>SMALL($E:$E,ROWS($E$1:E19))</f>
        <v>253</v>
      </c>
      <c r="G20" s="34" t="str">
        <f>IF(AND('Entry point'!$B$22=Master!A20,Master!AG20="FLEET MANAGER"),Master!B20,"")</f>
        <v/>
      </c>
      <c r="H20" s="34">
        <f>SMALL($G:$G,ROWS($G$1:G19))</f>
        <v>531</v>
      </c>
      <c r="I20" s="34" t="str">
        <f>IF(AND('Entry point'!$B$22=Master!A20,Master!AG20="GROUP ISD"),Master!B20,"")</f>
        <v/>
      </c>
      <c r="J20" s="34" t="e">
        <f>SMALL($I:$I,ROWS($I$1:I19))</f>
        <v>#NUM!</v>
      </c>
      <c r="K20" s="34" t="str">
        <f>IF(AND('Entry point'!$B$22=Master!A20,Master!AG20="MANAGING DIRECTOR, CREW MANAGEMENT"),Master!B20,"")</f>
        <v/>
      </c>
      <c r="L20" s="34" t="e">
        <f>SMALL($K:$K,ROWS($K$1:K19))</f>
        <v>#NUM!</v>
      </c>
      <c r="M20" s="34" t="str">
        <f>IF(AND('Entry point'!$B$22=Master!A20,Master!AG20="MARINE SUPERINTENDENT"),Master!B20,"")</f>
        <v/>
      </c>
      <c r="N20" s="34">
        <f>SMALL($M:$M,ROWS($M$1:M19))</f>
        <v>552</v>
      </c>
      <c r="O20" s="34" t="str">
        <f>IF(AND('Entry point'!$B$22=Master!A20,Master!AG20="MD"),Master!B20,"")</f>
        <v/>
      </c>
      <c r="P20" s="34" t="e">
        <f>SMALL($O:$O,ROWS($O$1:O19))</f>
        <v>#NUM!</v>
      </c>
      <c r="Q20" s="34" t="str">
        <f>IF(AND('Entry point'!$B$22=Master!A20,Master!AG20="OD"),Master!B20,"")</f>
        <v/>
      </c>
      <c r="R20" s="34">
        <f>SMALL($Q:$Q,ROWS($Q$1:Q19))</f>
        <v>257</v>
      </c>
      <c r="S20" s="34" t="str">
        <f>IF(AND('Entry point'!$B$22=Master!A20,Master!AG20="OWNER"),Master!B20,"")</f>
        <v/>
      </c>
      <c r="T20" s="34">
        <f>SMALL($S:$S,ROWS($S$1:S19))</f>
        <v>575</v>
      </c>
      <c r="U20" s="34" t="str">
        <f>IF(AND('Entry point'!$B$22=Master!A20,Master!AG20="PLANNING MANAGER"),Master!B20,"")</f>
        <v/>
      </c>
      <c r="V20" s="34">
        <f>SMALL($U:$U,ROWS($U$1:U19))</f>
        <v>821</v>
      </c>
      <c r="W20" s="34" t="str">
        <f>IF(AND('Entry point'!$B$22=Master!A20,Master!AG20="PROCUREMENT RESPONSIBLE"),Master!B20,"")</f>
        <v/>
      </c>
      <c r="X20" s="34">
        <f>SMALL($W:$W,ROWS($W$1:W19))</f>
        <v>578</v>
      </c>
      <c r="Y20" s="34" t="str">
        <f>IF(AND('Entry point'!$B$22=Master!A20,Master!AG20="TECH SUPERINTENDENT"),Master!B20,"")</f>
        <v/>
      </c>
      <c r="Z20" s="34">
        <f>SMALL($Y:$Y,ROWS($Y$1:Y19))</f>
        <v>674</v>
      </c>
      <c r="AA20" s="34" t="str">
        <f>IF(AND('Entry point'!$B$22=Master!A20,Master!AG20="HSEQ MANAGER"),Master!B20,"")</f>
        <v/>
      </c>
      <c r="AB20" s="34" t="e">
        <f>SMALL($AA:$AA,ROWS($AA$1:AA19))</f>
        <v>#NUM!</v>
      </c>
      <c r="AC20" s="34" t="str">
        <f>IF(AND('Entry point'!$B$22=Master!A20,Master!AG20="MARCAS"),Master!B20,"")</f>
        <v/>
      </c>
      <c r="AD20" s="34">
        <f>SMALL($AC:$AC,ROWS($AC$1:AC19))</f>
        <v>675</v>
      </c>
      <c r="AE20" s="34">
        <v>1</v>
      </c>
      <c r="AF20" s="27" t="s">
        <v>663</v>
      </c>
      <c r="AG20" s="26" t="s">
        <v>704</v>
      </c>
      <c r="AH20" s="36"/>
    </row>
    <row r="21" spans="1:34" ht="47.25" x14ac:dyDescent="0.25">
      <c r="A21" s="34" t="s">
        <v>36</v>
      </c>
      <c r="B21" s="34">
        <f>ROWS(A$1:$A22)</f>
        <v>22</v>
      </c>
      <c r="C21" s="34" t="str">
        <f>IF(AND('Entry point'!$B$22=Master!A21,Master!AG21="ACCOUNTING"),Master!B21,"")</f>
        <v/>
      </c>
      <c r="D21" s="34" t="e">
        <f>SMALL($C:$C,ROWS($C$1:C20))</f>
        <v>#NUM!</v>
      </c>
      <c r="E21" s="34" t="str">
        <f>IF(AND('Entry point'!$B$22=Master!A21,Master!AG21="CREW MANAGEMENT PARTNER"),Master!B21,"")</f>
        <v/>
      </c>
      <c r="F21" s="34">
        <f>SMALL($E:$E,ROWS($E$1:E20))</f>
        <v>254</v>
      </c>
      <c r="G21" s="34" t="str">
        <f>IF(AND('Entry point'!$B$22=Master!A21,Master!AG21="FLEET MANAGER"),Master!B21,"")</f>
        <v/>
      </c>
      <c r="H21" s="34">
        <f>SMALL($G:$G,ROWS($G$1:G20))</f>
        <v>533</v>
      </c>
      <c r="I21" s="34" t="str">
        <f>IF(AND('Entry point'!$B$22=Master!A21,Master!AG21="GROUP ISD"),Master!B21,"")</f>
        <v/>
      </c>
      <c r="J21" s="34" t="e">
        <f>SMALL($I:$I,ROWS($I$1:I20))</f>
        <v>#NUM!</v>
      </c>
      <c r="K21" s="34" t="str">
        <f>IF(AND('Entry point'!$B$22=Master!A21,Master!AG21="MANAGING DIRECTOR, CREW MANAGEMENT"),Master!B21,"")</f>
        <v/>
      </c>
      <c r="L21" s="34" t="e">
        <f>SMALL($K:$K,ROWS($K$1:K20))</f>
        <v>#NUM!</v>
      </c>
      <c r="M21" s="34" t="str">
        <f>IF(AND('Entry point'!$B$22=Master!A21,Master!AG21="MARINE SUPERINTENDENT"),Master!B21,"")</f>
        <v/>
      </c>
      <c r="N21" s="34">
        <f>SMALL($M:$M,ROWS($M$1:M20))</f>
        <v>554</v>
      </c>
      <c r="O21" s="34" t="str">
        <f>IF(AND('Entry point'!$B$22=Master!A21,Master!AG21="MD"),Master!B21,"")</f>
        <v/>
      </c>
      <c r="P21" s="34" t="e">
        <f>SMALL($O:$O,ROWS($O$1:O20))</f>
        <v>#NUM!</v>
      </c>
      <c r="Q21" s="34" t="str">
        <f>IF(AND('Entry point'!$B$22=Master!A21,Master!AG21="OD"),Master!B21,"")</f>
        <v/>
      </c>
      <c r="R21" s="34">
        <f>SMALL($Q:$Q,ROWS($Q$1:Q20))</f>
        <v>292</v>
      </c>
      <c r="S21" s="34" t="str">
        <f>IF(AND('Entry point'!$B$22=Master!A21,Master!AG21="OWNER"),Master!B21,"")</f>
        <v/>
      </c>
      <c r="T21" s="34">
        <f>SMALL($S:$S,ROWS($S$1:S20))</f>
        <v>591</v>
      </c>
      <c r="U21" s="34" t="str">
        <f>IF(AND('Entry point'!$B$22=Master!A21,Master!AG21="PLANNING MANAGER"),Master!B21,"")</f>
        <v/>
      </c>
      <c r="V21" s="34">
        <f>SMALL($U:$U,ROWS($U$1:U20))</f>
        <v>1076</v>
      </c>
      <c r="W21" s="34" t="str">
        <f>IF(AND('Entry point'!$B$22=Master!A21,Master!AG21="PROCUREMENT RESPONSIBLE"),Master!B21,"")</f>
        <v/>
      </c>
      <c r="X21" s="34">
        <f>SMALL($W:$W,ROWS($W$1:W20))</f>
        <v>581</v>
      </c>
      <c r="Y21" s="34" t="str">
        <f>IF(AND('Entry point'!$B$22=Master!A21,Master!AG21="TECH SUPERINTENDENT"),Master!B21,"")</f>
        <v/>
      </c>
      <c r="Z21" s="34">
        <f>SMALL($Y:$Y,ROWS($Y$1:Y20))</f>
        <v>677</v>
      </c>
      <c r="AA21" s="34" t="str">
        <f>IF(AND('Entry point'!$B$22=Master!A21,Master!AG21="HSEQ MANAGER"),Master!B21,"")</f>
        <v/>
      </c>
      <c r="AB21" s="34" t="e">
        <f>SMALL($AA:$AA,ROWS($AA$1:AA20))</f>
        <v>#NUM!</v>
      </c>
      <c r="AC21" s="34" t="str">
        <f>IF(AND('Entry point'!$B$22=Master!A21,Master!AG21="MARCAS"),Master!B21,"")</f>
        <v/>
      </c>
      <c r="AD21" s="34">
        <f>SMALL($AC:$AC,ROWS($AC$1:AC20))</f>
        <v>676</v>
      </c>
      <c r="AE21" s="34">
        <v>1</v>
      </c>
      <c r="AF21" s="27" t="s">
        <v>53</v>
      </c>
      <c r="AG21" s="26" t="s">
        <v>637</v>
      </c>
      <c r="AH21" s="36"/>
    </row>
    <row r="22" spans="1:34" ht="31.5" x14ac:dyDescent="0.25">
      <c r="A22" s="34" t="s">
        <v>36</v>
      </c>
      <c r="B22" s="34">
        <f>ROWS(A$1:$A23)</f>
        <v>23</v>
      </c>
      <c r="C22" s="34" t="str">
        <f>IF(AND('Entry point'!$B$22=Master!A22,Master!AG22="ACCOUNTING"),Master!B22,"")</f>
        <v/>
      </c>
      <c r="D22" s="34" t="e">
        <f>SMALL($C:$C,ROWS($C$1:C21))</f>
        <v>#NUM!</v>
      </c>
      <c r="E22" s="34" t="str">
        <f>IF(AND('Entry point'!$B$22=Master!A22,Master!AG22="CREW MANAGEMENT PARTNER"),Master!B22,"")</f>
        <v/>
      </c>
      <c r="F22" s="34">
        <f>SMALL($E:$E,ROWS($E$1:E21))</f>
        <v>255</v>
      </c>
      <c r="G22" s="34" t="str">
        <f>IF(AND('Entry point'!$B$22=Master!A22,Master!AG22="FLEET MANAGER"),Master!B22,"")</f>
        <v/>
      </c>
      <c r="H22" s="34">
        <f>SMALL($G:$G,ROWS($G$1:G21))</f>
        <v>535</v>
      </c>
      <c r="I22" s="34" t="str">
        <f>IF(AND('Entry point'!$B$22=Master!A22,Master!AG22="GROUP ISD"),Master!B22,"")</f>
        <v/>
      </c>
      <c r="J22" s="34" t="e">
        <f>SMALL($I:$I,ROWS($I$1:I21))</f>
        <v>#NUM!</v>
      </c>
      <c r="K22" s="34" t="str">
        <f>IF(AND('Entry point'!$B$22=Master!A22,Master!AG22="MANAGING DIRECTOR, CREW MANAGEMENT"),Master!B22,"")</f>
        <v/>
      </c>
      <c r="L22" s="34" t="e">
        <f>SMALL($K:$K,ROWS($K$1:K21))</f>
        <v>#NUM!</v>
      </c>
      <c r="M22" s="34" t="str">
        <f>IF(AND('Entry point'!$B$22=Master!A22,Master!AG22="MARINE SUPERINTENDENT"),Master!B22,"")</f>
        <v/>
      </c>
      <c r="N22" s="34">
        <f>SMALL($M:$M,ROWS($M$1:M21))</f>
        <v>566</v>
      </c>
      <c r="O22" s="34" t="str">
        <f>IF(AND('Entry point'!$B$22=Master!A22,Master!AG22="MD"),Master!B22,"")</f>
        <v/>
      </c>
      <c r="P22" s="34" t="e">
        <f>SMALL($O:$O,ROWS($O$1:O21))</f>
        <v>#NUM!</v>
      </c>
      <c r="Q22" s="34" t="str">
        <f>IF(AND('Entry point'!$B$22=Master!A22,Master!AG22="OD"),Master!B22,"")</f>
        <v/>
      </c>
      <c r="R22" s="34">
        <f>SMALL($Q:$Q,ROWS($Q$1:Q21))</f>
        <v>532</v>
      </c>
      <c r="S22" s="34" t="str">
        <f>IF(AND('Entry point'!$B$22=Master!A22,Master!AG22="OWNER"),Master!B22,"")</f>
        <v/>
      </c>
      <c r="T22" s="34">
        <f>SMALL($S:$S,ROWS($S$1:S21))</f>
        <v>635</v>
      </c>
      <c r="U22" s="34" t="str">
        <f>IF(AND('Entry point'!$B$22=Master!A22,Master!AG22="PLANNING MANAGER"),Master!B22,"")</f>
        <v/>
      </c>
      <c r="V22" s="34">
        <f>SMALL($U:$U,ROWS($U$1:U21))</f>
        <v>1077</v>
      </c>
      <c r="W22" s="34" t="str">
        <f>IF(AND('Entry point'!$B$22=Master!A22,Master!AG22="PROCUREMENT RESPONSIBLE"),Master!B22,"")</f>
        <v/>
      </c>
      <c r="X22" s="34">
        <f>SMALL($W:$W,ROWS($W$1:W21))</f>
        <v>582</v>
      </c>
      <c r="Y22" s="34" t="str">
        <f>IF(AND('Entry point'!$B$22=Master!A22,Master!AG22="TECH SUPERINTENDENT"),Master!B22,"")</f>
        <v/>
      </c>
      <c r="Z22" s="34">
        <f>SMALL($Y:$Y,ROWS($Y$1:Y21))</f>
        <v>772</v>
      </c>
      <c r="AA22" s="34" t="str">
        <f>IF(AND('Entry point'!$B$22=Master!A22,Master!AG22="HSEQ MANAGER"),Master!B22,"")</f>
        <v/>
      </c>
      <c r="AB22" s="34" t="e">
        <f>SMALL($AA:$AA,ROWS($AA$1:AA21))</f>
        <v>#NUM!</v>
      </c>
      <c r="AC22" s="34" t="str">
        <f>IF(AND('Entry point'!$B$22=Master!A22,Master!AG22="MARCAS"),Master!B22,"")</f>
        <v/>
      </c>
      <c r="AD22" s="34">
        <f>SMALL($AC:$AC,ROWS($AC$1:AC21))</f>
        <v>822</v>
      </c>
      <c r="AE22" s="34">
        <v>1</v>
      </c>
      <c r="AF22" s="27" t="s">
        <v>54</v>
      </c>
      <c r="AG22" s="26" t="s">
        <v>637</v>
      </c>
      <c r="AH22" s="36"/>
    </row>
    <row r="23" spans="1:34" ht="15.75" x14ac:dyDescent="0.25">
      <c r="A23" s="34" t="s">
        <v>36</v>
      </c>
      <c r="B23" s="34">
        <f>ROWS(A$1:$A24)</f>
        <v>24</v>
      </c>
      <c r="C23" s="34" t="str">
        <f>IF(AND('Entry point'!$B$22=Master!A23,Master!AG23="ACCOUNTING"),Master!B23,"")</f>
        <v/>
      </c>
      <c r="D23" s="34" t="e">
        <f>SMALL($C:$C,ROWS($C$1:C22))</f>
        <v>#NUM!</v>
      </c>
      <c r="E23" s="34" t="str">
        <f>IF(AND('Entry point'!$B$22=Master!A23,Master!AG23="CREW MANAGEMENT PARTNER"),Master!B23,"")</f>
        <v/>
      </c>
      <c r="F23" s="34">
        <f>SMALL($E:$E,ROWS($E$1:E22))</f>
        <v>256</v>
      </c>
      <c r="G23" s="34" t="str">
        <f>IF(AND('Entry point'!$B$22=Master!A23,Master!AG23="FLEET MANAGER"),Master!B23,"")</f>
        <v/>
      </c>
      <c r="H23" s="34">
        <f>SMALL($G:$G,ROWS($G$1:G22))</f>
        <v>538</v>
      </c>
      <c r="I23" s="34" t="str">
        <f>IF(AND('Entry point'!$B$22=Master!A23,Master!AG23="GROUP ISD"),Master!B23,"")</f>
        <v/>
      </c>
      <c r="J23" s="34" t="e">
        <f>SMALL($I:$I,ROWS($I$1:I22))</f>
        <v>#NUM!</v>
      </c>
      <c r="K23" s="34" t="str">
        <f>IF(AND('Entry point'!$B$22=Master!A23,Master!AG23="MANAGING DIRECTOR, CREW MANAGEMENT"),Master!B23,"")</f>
        <v/>
      </c>
      <c r="L23" s="34" t="e">
        <f>SMALL($K:$K,ROWS($K$1:K22))</f>
        <v>#NUM!</v>
      </c>
      <c r="M23" s="34" t="str">
        <f>IF(AND('Entry point'!$B$22=Master!A23,Master!AG23="MARINE SUPERINTENDENT"),Master!B23,"")</f>
        <v/>
      </c>
      <c r="N23" s="34">
        <f>SMALL($M:$M,ROWS($M$1:M22))</f>
        <v>567</v>
      </c>
      <c r="O23" s="34" t="str">
        <f>IF(AND('Entry point'!$B$22=Master!A23,Master!AG23="MD"),Master!B23,"")</f>
        <v/>
      </c>
      <c r="P23" s="34" t="e">
        <f>SMALL($O:$O,ROWS($O$1:O22))</f>
        <v>#NUM!</v>
      </c>
      <c r="Q23" s="34" t="str">
        <f>IF(AND('Entry point'!$B$22=Master!A23,Master!AG23="OD"),Master!B23,"")</f>
        <v/>
      </c>
      <c r="R23" s="34">
        <f>SMALL($Q:$Q,ROWS($Q$1:Q22))</f>
        <v>617</v>
      </c>
      <c r="S23" s="34" t="str">
        <f>IF(AND('Entry point'!$B$22=Master!A23,Master!AG23="OWNER"),Master!B23,"")</f>
        <v/>
      </c>
      <c r="T23" s="34">
        <f>SMALL($S:$S,ROWS($S$1:S22))</f>
        <v>647</v>
      </c>
      <c r="U23" s="34" t="str">
        <f>IF(AND('Entry point'!$B$22=Master!A23,Master!AG23="PLANNING MANAGER"),Master!B23,"")</f>
        <v/>
      </c>
      <c r="V23" s="34">
        <f>SMALL($U:$U,ROWS($U$1:U22))</f>
        <v>1163</v>
      </c>
      <c r="W23" s="34" t="str">
        <f>IF(AND('Entry point'!$B$22=Master!A23,Master!AG23="PROCUREMENT RESPONSIBLE"),Master!B23,"")</f>
        <v/>
      </c>
      <c r="X23" s="34">
        <f>SMALL($W:$W,ROWS($W$1:W22))</f>
        <v>583</v>
      </c>
      <c r="Y23" s="34" t="str">
        <f>IF(AND('Entry point'!$B$22=Master!A23,Master!AG23="TECH SUPERINTENDENT"),Master!B23,"")</f>
        <v/>
      </c>
      <c r="Z23" s="34">
        <f>SMALL($Y:$Y,ROWS($Y$1:Y22))</f>
        <v>773</v>
      </c>
      <c r="AA23" s="34" t="str">
        <f>IF(AND('Entry point'!$B$22=Master!A23,Master!AG23="HSEQ MANAGER"),Master!B23,"")</f>
        <v/>
      </c>
      <c r="AB23" s="34" t="e">
        <f>SMALL($AA:$AA,ROWS($AA$1:AA22))</f>
        <v>#NUM!</v>
      </c>
      <c r="AC23" s="34" t="str">
        <f>IF(AND('Entry point'!$B$22=Master!A23,Master!AG23="MARCAS"),Master!B23,"")</f>
        <v/>
      </c>
      <c r="AD23" s="34" t="e">
        <f>SMALL($AC:$AC,ROWS($AC$1:AC22))</f>
        <v>#NUM!</v>
      </c>
      <c r="AE23" s="34">
        <v>1</v>
      </c>
      <c r="AF23" s="27" t="s">
        <v>55</v>
      </c>
      <c r="AG23" s="26" t="s">
        <v>637</v>
      </c>
      <c r="AH23" s="36"/>
    </row>
    <row r="24" spans="1:34" ht="15.75" x14ac:dyDescent="0.25">
      <c r="A24" s="34" t="s">
        <v>36</v>
      </c>
      <c r="B24" s="34">
        <f>ROWS(A$1:$A25)</f>
        <v>25</v>
      </c>
      <c r="C24" s="34" t="str">
        <f>IF(AND('Entry point'!$B$22=Master!A24,Master!AG24="ACCOUNTING"),Master!B24,"")</f>
        <v/>
      </c>
      <c r="D24" s="34" t="e">
        <f>SMALL($C:$C,ROWS($C$1:C23))</f>
        <v>#NUM!</v>
      </c>
      <c r="E24" s="34" t="str">
        <f>IF(AND('Entry point'!$B$22=Master!A24,Master!AG24="CREW MANAGEMENT PARTNER"),Master!B24,"")</f>
        <v/>
      </c>
      <c r="F24" s="34">
        <f>SMALL($E:$E,ROWS($E$1:E23))</f>
        <v>259</v>
      </c>
      <c r="G24" s="34" t="str">
        <f>IF(AND('Entry point'!$B$22=Master!A24,Master!AG24="FLEET MANAGER"),Master!B24,"")</f>
        <v/>
      </c>
      <c r="H24" s="34">
        <f>SMALL($G:$G,ROWS($G$1:G23))</f>
        <v>547</v>
      </c>
      <c r="I24" s="34" t="str">
        <f>IF(AND('Entry point'!$B$22=Master!A24,Master!AG24="GROUP ISD"),Master!B24,"")</f>
        <v/>
      </c>
      <c r="J24" s="34" t="e">
        <f>SMALL($I:$I,ROWS($I$1:I23))</f>
        <v>#NUM!</v>
      </c>
      <c r="K24" s="34" t="str">
        <f>IF(AND('Entry point'!$B$22=Master!A24,Master!AG24="MANAGING DIRECTOR, CREW MANAGEMENT"),Master!B24,"")</f>
        <v/>
      </c>
      <c r="L24" s="34" t="e">
        <f>SMALL($K:$K,ROWS($K$1:K23))</f>
        <v>#NUM!</v>
      </c>
      <c r="M24" s="34" t="str">
        <f>IF(AND('Entry point'!$B$22=Master!A24,Master!AG24="MARINE SUPERINTENDENT"),Master!B24,"")</f>
        <v/>
      </c>
      <c r="N24" s="34">
        <f>SMALL($M:$M,ROWS($M$1:M23))</f>
        <v>577</v>
      </c>
      <c r="O24" s="34" t="str">
        <f>IF(AND('Entry point'!$B$22=Master!A24,Master!AG24="MD"),Master!B24,"")</f>
        <v/>
      </c>
      <c r="P24" s="34" t="e">
        <f>SMALL($O:$O,ROWS($O$1:O23))</f>
        <v>#NUM!</v>
      </c>
      <c r="Q24" s="34" t="str">
        <f>IF(AND('Entry point'!$B$22=Master!A24,Master!AG24="OD"),Master!B24,"")</f>
        <v/>
      </c>
      <c r="R24" s="34">
        <f>SMALL($Q:$Q,ROWS($Q$1:Q23))</f>
        <v>642</v>
      </c>
      <c r="S24" s="34" t="str">
        <f>IF(AND('Entry point'!$B$22=Master!A24,Master!AG24="OWNER"),Master!B24,"")</f>
        <v/>
      </c>
      <c r="T24" s="34">
        <f>SMALL($S:$S,ROWS($S$1:S23))</f>
        <v>652</v>
      </c>
      <c r="U24" s="34" t="str">
        <f>IF(AND('Entry point'!$B$22=Master!A24,Master!AG24="PLANNING MANAGER"),Master!B24,"")</f>
        <v/>
      </c>
      <c r="V24" s="34">
        <f>SMALL($U:$U,ROWS($U$1:U23))</f>
        <v>1164</v>
      </c>
      <c r="W24" s="34" t="str">
        <f>IF(AND('Entry point'!$B$22=Master!A24,Master!AG24="PROCUREMENT RESPONSIBLE"),Master!B24,"")</f>
        <v/>
      </c>
      <c r="X24" s="34">
        <f>SMALL($W:$W,ROWS($W$1:W23))</f>
        <v>596</v>
      </c>
      <c r="Y24" s="34" t="str">
        <f>IF(AND('Entry point'!$B$22=Master!A24,Master!AG24="TECH SUPERINTENDENT"),Master!B24,"")</f>
        <v/>
      </c>
      <c r="Z24" s="34">
        <f>SMALL($Y:$Y,ROWS($Y$1:Y23))</f>
        <v>774</v>
      </c>
      <c r="AA24" s="34" t="str">
        <f>IF(AND('Entry point'!$B$22=Master!A24,Master!AG24="HSEQ MANAGER"),Master!B24,"")</f>
        <v/>
      </c>
      <c r="AB24" s="34" t="e">
        <f>SMALL($AA:$AA,ROWS($AA$1:AA23))</f>
        <v>#NUM!</v>
      </c>
      <c r="AC24" s="34" t="str">
        <f>IF(AND('Entry point'!$B$22=Master!A24,Master!AG24="MARCAS"),Master!B24,"")</f>
        <v/>
      </c>
      <c r="AD24" s="34" t="e">
        <f>SMALL($AC:$AC,ROWS($AC$1:AC23))</f>
        <v>#NUM!</v>
      </c>
      <c r="AE24" s="34">
        <v>1</v>
      </c>
      <c r="AF24" s="35" t="s">
        <v>664</v>
      </c>
      <c r="AG24" s="26" t="s">
        <v>637</v>
      </c>
      <c r="AH24" s="36"/>
    </row>
    <row r="25" spans="1:34" ht="31.5" x14ac:dyDescent="0.25">
      <c r="A25" s="34" t="s">
        <v>36</v>
      </c>
      <c r="B25" s="34">
        <f>ROWS(A$1:$A26)</f>
        <v>26</v>
      </c>
      <c r="C25" s="34" t="str">
        <f>IF(AND('Entry point'!$B$22=Master!A25,Master!AG25="ACCOUNTING"),Master!B25,"")</f>
        <v/>
      </c>
      <c r="D25" s="34" t="e">
        <f>SMALL($C:$C,ROWS($C$1:C24))</f>
        <v>#NUM!</v>
      </c>
      <c r="E25" s="34" t="str">
        <f>IF(AND('Entry point'!$B$22=Master!A25,Master!AG25="CREW MANAGEMENT PARTNER"),Master!B25,"")</f>
        <v/>
      </c>
      <c r="F25" s="34">
        <f>SMALL($E:$E,ROWS($E$1:E24))</f>
        <v>260</v>
      </c>
      <c r="G25" s="34" t="str">
        <f>IF(AND('Entry point'!$B$22=Master!A25,Master!AG25="FLEET MANAGER"),Master!B25,"")</f>
        <v/>
      </c>
      <c r="H25" s="34">
        <f>SMALL($G:$G,ROWS($G$1:G24))</f>
        <v>586</v>
      </c>
      <c r="I25" s="34" t="str">
        <f>IF(AND('Entry point'!$B$22=Master!A25,Master!AG25="GROUP ISD"),Master!B25,"")</f>
        <v/>
      </c>
      <c r="J25" s="34" t="e">
        <f>SMALL($I:$I,ROWS($I$1:I24))</f>
        <v>#NUM!</v>
      </c>
      <c r="K25" s="34" t="str">
        <f>IF(AND('Entry point'!$B$22=Master!A25,Master!AG25="MANAGING DIRECTOR, CREW MANAGEMENT"),Master!B25,"")</f>
        <v/>
      </c>
      <c r="L25" s="34" t="e">
        <f>SMALL($K:$K,ROWS($K$1:K24))</f>
        <v>#NUM!</v>
      </c>
      <c r="M25" s="34" t="str">
        <f>IF(AND('Entry point'!$B$22=Master!A25,Master!AG25="MARINE SUPERINTENDENT"),Master!B25,"")</f>
        <v/>
      </c>
      <c r="N25" s="34">
        <f>SMALL($M:$M,ROWS($M$1:M24))</f>
        <v>579</v>
      </c>
      <c r="O25" s="34" t="str">
        <f>IF(AND('Entry point'!$B$22=Master!A25,Master!AG25="MD"),Master!B25,"")</f>
        <v/>
      </c>
      <c r="P25" s="34" t="e">
        <f>SMALL($O:$O,ROWS($O$1:O24))</f>
        <v>#NUM!</v>
      </c>
      <c r="Q25" s="34" t="str">
        <f>IF(AND('Entry point'!$B$22=Master!A25,Master!AG25="OD"),Master!B25,"")</f>
        <v/>
      </c>
      <c r="R25" s="34">
        <f>SMALL($Q:$Q,ROWS($Q$1:Q24))</f>
        <v>662</v>
      </c>
      <c r="S25" s="34" t="str">
        <f>IF(AND('Entry point'!$B$22=Master!A25,Master!AG25="OWNER"),Master!B25,"")</f>
        <v/>
      </c>
      <c r="T25" s="34">
        <f>SMALL($S:$S,ROWS($S$1:S24))</f>
        <v>820</v>
      </c>
      <c r="U25" s="34" t="str">
        <f>IF(AND('Entry point'!$B$22=Master!A25,Master!AG25="PLANNING MANAGER"),Master!B25,"")</f>
        <v/>
      </c>
      <c r="V25" s="34">
        <f>SMALL($U:$U,ROWS($U$1:U24))</f>
        <v>1166</v>
      </c>
      <c r="W25" s="34" t="str">
        <f>IF(AND('Entry point'!$B$22=Master!A25,Master!AG25="PROCUREMENT RESPONSIBLE"),Master!B25,"")</f>
        <v/>
      </c>
      <c r="X25" s="34">
        <f>SMALL($W:$W,ROWS($W$1:W24))</f>
        <v>597</v>
      </c>
      <c r="Y25" s="34" t="str">
        <f>IF(AND('Entry point'!$B$22=Master!A25,Master!AG25="TECH SUPERINTENDENT"),Master!B25,"")</f>
        <v/>
      </c>
      <c r="Z25" s="34">
        <f>SMALL($Y:$Y,ROWS($Y$1:Y24))</f>
        <v>775</v>
      </c>
      <c r="AA25" s="34" t="str">
        <f>IF(AND('Entry point'!$B$22=Master!A25,Master!AG25="HSEQ MANAGER"),Master!B25,"")</f>
        <v/>
      </c>
      <c r="AB25" s="34" t="e">
        <f>SMALL($AA:$AA,ROWS($AA$1:AA24))</f>
        <v>#NUM!</v>
      </c>
      <c r="AC25" s="34" t="str">
        <f>IF(AND('Entry point'!$B$22=Master!A25,Master!AG25="MARCAS"),Master!B25,"")</f>
        <v/>
      </c>
      <c r="AD25" s="34" t="e">
        <f>SMALL($AC:$AC,ROWS($AC$1:AC24))</f>
        <v>#NUM!</v>
      </c>
      <c r="AE25" s="34">
        <v>1</v>
      </c>
      <c r="AF25" s="27" t="s">
        <v>52</v>
      </c>
      <c r="AG25" s="26" t="s">
        <v>637</v>
      </c>
      <c r="AH25" s="36"/>
    </row>
    <row r="26" spans="1:34" ht="15.75" x14ac:dyDescent="0.25">
      <c r="A26" s="34" t="s">
        <v>36</v>
      </c>
      <c r="B26" s="34">
        <f>ROWS(A$1:$A27)</f>
        <v>27</v>
      </c>
      <c r="C26" s="34" t="str">
        <f>IF(AND('Entry point'!$B$22=Master!A26,Master!AG26="ACCOUNTING"),Master!B26,"")</f>
        <v/>
      </c>
      <c r="D26" s="34" t="e">
        <f>SMALL($C:$C,ROWS($C$1:C25))</f>
        <v>#NUM!</v>
      </c>
      <c r="E26" s="34" t="str">
        <f>IF(AND('Entry point'!$B$22=Master!A26,Master!AG26="CREW MANAGEMENT PARTNER"),Master!B26,"")</f>
        <v/>
      </c>
      <c r="F26" s="34">
        <f>SMALL($E:$E,ROWS($E$1:E25))</f>
        <v>263</v>
      </c>
      <c r="G26" s="34" t="str">
        <f>IF(AND('Entry point'!$B$22=Master!A26,Master!AG26="FLEET MANAGER"),Master!B26,"")</f>
        <v/>
      </c>
      <c r="H26" s="34">
        <f>SMALL($G:$G,ROWS($G$1:G25))</f>
        <v>587</v>
      </c>
      <c r="I26" s="34" t="str">
        <f>IF(AND('Entry point'!$B$22=Master!A26,Master!AG26="GROUP ISD"),Master!B26,"")</f>
        <v/>
      </c>
      <c r="J26" s="34" t="e">
        <f>SMALL($I:$I,ROWS($I$1:I25))</f>
        <v>#NUM!</v>
      </c>
      <c r="K26" s="34" t="str">
        <f>IF(AND('Entry point'!$B$22=Master!A26,Master!AG26="MANAGING DIRECTOR, CREW MANAGEMENT"),Master!B26,"")</f>
        <v/>
      </c>
      <c r="L26" s="34" t="e">
        <f>SMALL($K:$K,ROWS($K$1:K25))</f>
        <v>#NUM!</v>
      </c>
      <c r="M26" s="34" t="str">
        <f>IF(AND('Entry point'!$B$22=Master!A26,Master!AG26="MARINE SUPERINTENDENT"),Master!B26,"")</f>
        <v/>
      </c>
      <c r="N26" s="34">
        <f>SMALL($M:$M,ROWS($M$1:M25))</f>
        <v>580</v>
      </c>
      <c r="O26" s="34" t="str">
        <f>IF(AND('Entry point'!$B$22=Master!A26,Master!AG26="MD"),Master!B26,"")</f>
        <v/>
      </c>
      <c r="P26" s="34" t="e">
        <f>SMALL($O:$O,ROWS($O$1:O25))</f>
        <v>#NUM!</v>
      </c>
      <c r="Q26" s="34" t="str">
        <f>IF(AND('Entry point'!$B$22=Master!A26,Master!AG26="OD"),Master!B26,"")</f>
        <v/>
      </c>
      <c r="R26" s="34">
        <f>SMALL($Q:$Q,ROWS($Q$1:Q25))</f>
        <v>789</v>
      </c>
      <c r="S26" s="34" t="str">
        <f>IF(AND('Entry point'!$B$22=Master!A26,Master!AG26="OWNER"),Master!B26,"")</f>
        <v/>
      </c>
      <c r="T26" s="34">
        <f>SMALL($S:$S,ROWS($S$1:S25))</f>
        <v>1161</v>
      </c>
      <c r="U26" s="34" t="str">
        <f>IF(AND('Entry point'!$B$22=Master!A26,Master!AG26="PLANNING MANAGER"),Master!B26,"")</f>
        <v/>
      </c>
      <c r="V26" s="34" t="e">
        <f>SMALL($U:$U,ROWS($U$1:U25))</f>
        <v>#NUM!</v>
      </c>
      <c r="W26" s="34" t="str">
        <f>IF(AND('Entry point'!$B$22=Master!A26,Master!AG26="PROCUREMENT RESPONSIBLE"),Master!B26,"")</f>
        <v/>
      </c>
      <c r="X26" s="34">
        <f>SMALL($W:$W,ROWS($W$1:W25))</f>
        <v>598</v>
      </c>
      <c r="Y26" s="34" t="str">
        <f>IF(AND('Entry point'!$B$22=Master!A26,Master!AG26="TECH SUPERINTENDENT"),Master!B26,"")</f>
        <v/>
      </c>
      <c r="Z26" s="34">
        <f>SMALL($Y:$Y,ROWS($Y$1:Y25))</f>
        <v>776</v>
      </c>
      <c r="AA26" s="34" t="str">
        <f>IF(AND('Entry point'!$B$22=Master!A26,Master!AG26="HSEQ MANAGER"),Master!B26,"")</f>
        <v/>
      </c>
      <c r="AB26" s="34" t="e">
        <f>SMALL($AA:$AA,ROWS($AA$1:AA25))</f>
        <v>#NUM!</v>
      </c>
      <c r="AC26" s="34" t="str">
        <f>IF(AND('Entry point'!$B$22=Master!A26,Master!AG26="MARCAS"),Master!B26,"")</f>
        <v/>
      </c>
      <c r="AD26" s="34" t="e">
        <f>SMALL($AC:$AC,ROWS($AC$1:AC25))</f>
        <v>#NUM!</v>
      </c>
      <c r="AE26" s="34">
        <v>1</v>
      </c>
      <c r="AF26" s="26" t="s">
        <v>49</v>
      </c>
      <c r="AG26" s="26" t="s">
        <v>637</v>
      </c>
      <c r="AH26" s="36"/>
    </row>
    <row r="27" spans="1:34" ht="15.75" x14ac:dyDescent="0.25">
      <c r="A27" s="34" t="s">
        <v>36</v>
      </c>
      <c r="B27" s="34">
        <f>ROWS(A$1:$A28)</f>
        <v>28</v>
      </c>
      <c r="C27" s="34" t="str">
        <f>IF(AND('Entry point'!$B$22=Master!A27,Master!AG27="ACCOUNTING"),Master!B27,"")</f>
        <v/>
      </c>
      <c r="D27" s="34" t="e">
        <f>SMALL($C:$C,ROWS($C$1:C26))</f>
        <v>#NUM!</v>
      </c>
      <c r="E27" s="34" t="str">
        <f>IF(AND('Entry point'!$B$22=Master!A27,Master!AG27="CREW MANAGEMENT PARTNER"),Master!B27,"")</f>
        <v/>
      </c>
      <c r="F27" s="34">
        <f>SMALL($E:$E,ROWS($E$1:E26))</f>
        <v>265</v>
      </c>
      <c r="G27" s="34" t="str">
        <f>IF(AND('Entry point'!$B$22=Master!A27,Master!AG27="FLEET MANAGER"),Master!B27,"")</f>
        <v/>
      </c>
      <c r="H27" s="34">
        <f>SMALL($G:$G,ROWS($G$1:G26))</f>
        <v>588</v>
      </c>
      <c r="I27" s="34" t="str">
        <f>IF(AND('Entry point'!$B$22=Master!A27,Master!AG27="GROUP ISD"),Master!B27,"")</f>
        <v/>
      </c>
      <c r="J27" s="34" t="e">
        <f>SMALL($I:$I,ROWS($I$1:I26))</f>
        <v>#NUM!</v>
      </c>
      <c r="K27" s="34" t="str">
        <f>IF(AND('Entry point'!$B$22=Master!A27,Master!AG27="MANAGING DIRECTOR, CREW MANAGEMENT"),Master!B27,"")</f>
        <v/>
      </c>
      <c r="L27" s="34" t="e">
        <f>SMALL($K:$K,ROWS($K$1:K26))</f>
        <v>#NUM!</v>
      </c>
      <c r="M27" s="34" t="str">
        <f>IF(AND('Entry point'!$B$22=Master!A27,Master!AG27="MARINE SUPERINTENDENT"),Master!B27,"")</f>
        <v/>
      </c>
      <c r="N27" s="34">
        <f>SMALL($M:$M,ROWS($M$1:M26))</f>
        <v>585</v>
      </c>
      <c r="O27" s="34" t="str">
        <f>IF(AND('Entry point'!$B$22=Master!A27,Master!AG27="MD"),Master!B27,"")</f>
        <v/>
      </c>
      <c r="P27" s="34" t="e">
        <f>SMALL($O:$O,ROWS($O$1:O26))</f>
        <v>#NUM!</v>
      </c>
      <c r="Q27" s="34" t="str">
        <f>IF(AND('Entry point'!$B$22=Master!A27,Master!AG27="OD"),Master!B27,"")</f>
        <v/>
      </c>
      <c r="R27" s="34">
        <f>SMALL($Q:$Q,ROWS($Q$1:Q26))</f>
        <v>996</v>
      </c>
      <c r="S27" s="34" t="str">
        <f>IF(AND('Entry point'!$B$22=Master!A27,Master!AG27="OWNER"),Master!B27,"")</f>
        <v/>
      </c>
      <c r="T27" s="34" t="e">
        <f>SMALL($S:$S,ROWS($S$1:S26))</f>
        <v>#NUM!</v>
      </c>
      <c r="U27" s="34" t="str">
        <f>IF(AND('Entry point'!$B$22=Master!A27,Master!AG27="PLANNING MANAGER"),Master!B27,"")</f>
        <v/>
      </c>
      <c r="V27" s="34" t="e">
        <f>SMALL($U:$U,ROWS($U$1:U26))</f>
        <v>#NUM!</v>
      </c>
      <c r="W27" s="34" t="str">
        <f>IF(AND('Entry point'!$B$22=Master!A27,Master!AG27="PROCUREMENT RESPONSIBLE"),Master!B27,"")</f>
        <v/>
      </c>
      <c r="X27" s="34">
        <f>SMALL($W:$W,ROWS($W$1:W26))</f>
        <v>611</v>
      </c>
      <c r="Y27" s="34" t="str">
        <f>IF(AND('Entry point'!$B$22=Master!A27,Master!AG27="TECH SUPERINTENDENT"),Master!B27,"")</f>
        <v/>
      </c>
      <c r="Z27" s="34">
        <f>SMALL($Y:$Y,ROWS($Y$1:Y26))</f>
        <v>778</v>
      </c>
      <c r="AA27" s="34" t="str">
        <f>IF(AND('Entry point'!$B$22=Master!A27,Master!AG27="HSEQ MANAGER"),Master!B27,"")</f>
        <v/>
      </c>
      <c r="AB27" s="34" t="e">
        <f>SMALL($AA:$AA,ROWS($AA$1:AA26))</f>
        <v>#NUM!</v>
      </c>
      <c r="AC27" s="34" t="str">
        <f>IF(AND('Entry point'!$B$22=Master!A27,Master!AG27="MARCAS"),Master!B27,"")</f>
        <v/>
      </c>
      <c r="AD27" s="34" t="e">
        <f>SMALL($AC:$AC,ROWS($AC$1:AC26))</f>
        <v>#NUM!</v>
      </c>
      <c r="AE27" s="34">
        <v>1</v>
      </c>
      <c r="AF27" s="35" t="s">
        <v>64</v>
      </c>
      <c r="AG27" s="26" t="s">
        <v>637</v>
      </c>
      <c r="AH27" s="36"/>
    </row>
    <row r="28" spans="1:34" ht="31.5" x14ac:dyDescent="0.25">
      <c r="A28" s="34" t="s">
        <v>36</v>
      </c>
      <c r="B28" s="34">
        <f>ROWS(A$1:$A29)</f>
        <v>29</v>
      </c>
      <c r="C28" s="34" t="str">
        <f>IF(AND('Entry point'!$B$22=Master!A28,Master!AG28="ACCOUNTING"),Master!B28,"")</f>
        <v/>
      </c>
      <c r="D28" s="34" t="e">
        <f>SMALL($C:$C,ROWS($C$1:C27))</f>
        <v>#NUM!</v>
      </c>
      <c r="E28" s="34" t="str">
        <f>IF(AND('Entry point'!$B$22=Master!A28,Master!AG28="CREW MANAGEMENT PARTNER"),Master!B28,"")</f>
        <v/>
      </c>
      <c r="F28" s="34">
        <f>SMALL($E:$E,ROWS($E$1:E27))</f>
        <v>266</v>
      </c>
      <c r="G28" s="34" t="str">
        <f>IF(AND('Entry point'!$B$22=Master!A28,Master!AG28="FLEET MANAGER"),Master!B28,"")</f>
        <v/>
      </c>
      <c r="H28" s="34">
        <f>SMALL($G:$G,ROWS($G$1:G27))</f>
        <v>592</v>
      </c>
      <c r="I28" s="34" t="str">
        <f>IF(AND('Entry point'!$B$22=Master!A28,Master!AG28="GROUP ISD"),Master!B28,"")</f>
        <v/>
      </c>
      <c r="J28" s="34" t="e">
        <f>SMALL($I:$I,ROWS($I$1:I27))</f>
        <v>#NUM!</v>
      </c>
      <c r="K28" s="34" t="str">
        <f>IF(AND('Entry point'!$B$22=Master!A28,Master!AG28="MANAGING DIRECTOR, CREW MANAGEMENT"),Master!B28,"")</f>
        <v/>
      </c>
      <c r="L28" s="34" t="e">
        <f>SMALL($K:$K,ROWS($K$1:K27))</f>
        <v>#NUM!</v>
      </c>
      <c r="M28" s="34" t="str">
        <f>IF(AND('Entry point'!$B$22=Master!A28,Master!AG28="MARINE SUPERINTENDENT"),Master!B28,"")</f>
        <v/>
      </c>
      <c r="N28" s="34">
        <f>SMALL($M:$M,ROWS($M$1:M27))</f>
        <v>589</v>
      </c>
      <c r="O28" s="34" t="str">
        <f>IF(AND('Entry point'!$B$22=Master!A28,Master!AG28="MD"),Master!B28,"")</f>
        <v/>
      </c>
      <c r="P28" s="34" t="e">
        <f>SMALL($O:$O,ROWS($O$1:O27))</f>
        <v>#NUM!</v>
      </c>
      <c r="Q28" s="34" t="str">
        <f>IF(AND('Entry point'!$B$22=Master!A28,Master!AG28="OD"),Master!B28,"")</f>
        <v/>
      </c>
      <c r="R28" s="34" t="e">
        <f>SMALL($Q:$Q,ROWS($Q$1:Q27))</f>
        <v>#NUM!</v>
      </c>
      <c r="S28" s="34" t="str">
        <f>IF(AND('Entry point'!$B$22=Master!A28,Master!AG28="OWNER"),Master!B28,"")</f>
        <v/>
      </c>
      <c r="T28" s="34" t="e">
        <f>SMALL($S:$S,ROWS($S$1:S27))</f>
        <v>#NUM!</v>
      </c>
      <c r="U28" s="34" t="str">
        <f>IF(AND('Entry point'!$B$22=Master!A28,Master!AG28="PLANNING MANAGER"),Master!B28,"")</f>
        <v/>
      </c>
      <c r="V28" s="34" t="e">
        <f>SMALL($U:$U,ROWS($U$1:U27))</f>
        <v>#NUM!</v>
      </c>
      <c r="W28" s="34" t="str">
        <f>IF(AND('Entry point'!$B$22=Master!A28,Master!AG28="PROCUREMENT RESPONSIBLE"),Master!B28,"")</f>
        <v/>
      </c>
      <c r="X28" s="34">
        <f>SMALL($W:$W,ROWS($W$1:W27))</f>
        <v>618</v>
      </c>
      <c r="Y28" s="34" t="str">
        <f>IF(AND('Entry point'!$B$22=Master!A28,Master!AG28="TECH SUPERINTENDENT"),Master!B28,"")</f>
        <v/>
      </c>
      <c r="Z28" s="34">
        <f>SMALL($Y:$Y,ROWS($Y$1:Y27))</f>
        <v>779</v>
      </c>
      <c r="AA28" s="34" t="str">
        <f>IF(AND('Entry point'!$B$22=Master!A28,Master!AG28="HSEQ MANAGER"),Master!B28,"")</f>
        <v/>
      </c>
      <c r="AB28" s="34" t="e">
        <f>SMALL($AA:$AA,ROWS($AA$1:AA27))</f>
        <v>#NUM!</v>
      </c>
      <c r="AC28" s="34" t="str">
        <f>IF(AND('Entry point'!$B$22=Master!A28,Master!AG28="MARCAS"),Master!B28,"")</f>
        <v/>
      </c>
      <c r="AD28" s="34" t="e">
        <f>SMALL($AC:$AC,ROWS($AC$1:AC27))</f>
        <v>#NUM!</v>
      </c>
      <c r="AE28" s="34">
        <v>1</v>
      </c>
      <c r="AF28" s="27" t="s">
        <v>122</v>
      </c>
      <c r="AG28" s="26" t="s">
        <v>637</v>
      </c>
      <c r="AH28" s="36"/>
    </row>
    <row r="29" spans="1:34" ht="15.75" x14ac:dyDescent="0.25">
      <c r="A29" s="34" t="s">
        <v>36</v>
      </c>
      <c r="B29" s="34">
        <f>ROWS(A$1:$A30)</f>
        <v>30</v>
      </c>
      <c r="C29" s="34" t="str">
        <f>IF(AND('Entry point'!$B$22=Master!A29,Master!AG29="ACCOUNTING"),Master!B29,"")</f>
        <v/>
      </c>
      <c r="D29" s="34" t="e">
        <f>SMALL($C:$C,ROWS($C$1:C28))</f>
        <v>#NUM!</v>
      </c>
      <c r="E29" s="34" t="str">
        <f>IF(AND('Entry point'!$B$22=Master!A29,Master!AG29="CREW MANAGEMENT PARTNER"),Master!B29,"")</f>
        <v/>
      </c>
      <c r="F29" s="34">
        <f>SMALL($E:$E,ROWS($E$1:E28))</f>
        <v>270</v>
      </c>
      <c r="G29" s="34" t="str">
        <f>IF(AND('Entry point'!$B$22=Master!A29,Master!AG29="FLEET MANAGER"),Master!B29,"")</f>
        <v/>
      </c>
      <c r="H29" s="34">
        <f>SMALL($G:$G,ROWS($G$1:G28))</f>
        <v>602</v>
      </c>
      <c r="I29" s="34" t="str">
        <f>IF(AND('Entry point'!$B$22=Master!A29,Master!AG29="GROUP ISD"),Master!B29,"")</f>
        <v/>
      </c>
      <c r="J29" s="34" t="e">
        <f>SMALL($I:$I,ROWS($I$1:I28))</f>
        <v>#NUM!</v>
      </c>
      <c r="K29" s="34" t="str">
        <f>IF(AND('Entry point'!$B$22=Master!A29,Master!AG29="MANAGING DIRECTOR, CREW MANAGEMENT"),Master!B29,"")</f>
        <v/>
      </c>
      <c r="L29" s="34" t="e">
        <f>SMALL($K:$K,ROWS($K$1:K28))</f>
        <v>#NUM!</v>
      </c>
      <c r="M29" s="34" t="str">
        <f>IF(AND('Entry point'!$B$22=Master!A29,Master!AG29="MARINE SUPERINTENDENT"),Master!B29,"")</f>
        <v/>
      </c>
      <c r="N29" s="34">
        <f>SMALL($M:$M,ROWS($M$1:M28))</f>
        <v>590</v>
      </c>
      <c r="O29" s="34" t="str">
        <f>IF(AND('Entry point'!$B$22=Master!A29,Master!AG29="MD"),Master!B29,"")</f>
        <v/>
      </c>
      <c r="P29" s="34" t="e">
        <f>SMALL($O:$O,ROWS($O$1:O28))</f>
        <v>#NUM!</v>
      </c>
      <c r="Q29" s="34" t="str">
        <f>IF(AND('Entry point'!$B$22=Master!A29,Master!AG29="OD"),Master!B29,"")</f>
        <v/>
      </c>
      <c r="R29" s="34" t="e">
        <f>SMALL($Q:$Q,ROWS($Q$1:Q28))</f>
        <v>#NUM!</v>
      </c>
      <c r="S29" s="34" t="str">
        <f>IF(AND('Entry point'!$B$22=Master!A29,Master!AG29="OWNER"),Master!B29,"")</f>
        <v/>
      </c>
      <c r="T29" s="34" t="e">
        <f>SMALL($S:$S,ROWS($S$1:S28))</f>
        <v>#NUM!</v>
      </c>
      <c r="U29" s="34" t="str">
        <f>IF(AND('Entry point'!$B$22=Master!A29,Master!AG29="PLANNING MANAGER"),Master!B29,"")</f>
        <v/>
      </c>
      <c r="V29" s="34" t="e">
        <f>SMALL($U:$U,ROWS($U$1:U28))</f>
        <v>#NUM!</v>
      </c>
      <c r="W29" s="34" t="str">
        <f>IF(AND('Entry point'!$B$22=Master!A29,Master!AG29="PROCUREMENT RESPONSIBLE"),Master!B29,"")</f>
        <v/>
      </c>
      <c r="X29" s="34">
        <f>SMALL($W:$W,ROWS($W$1:W28))</f>
        <v>624</v>
      </c>
      <c r="Y29" s="34" t="str">
        <f>IF(AND('Entry point'!$B$22=Master!A29,Master!AG29="TECH SUPERINTENDENT"),Master!B29,"")</f>
        <v/>
      </c>
      <c r="Z29" s="34">
        <f>SMALL($Y:$Y,ROWS($Y$1:Y28))</f>
        <v>780</v>
      </c>
      <c r="AA29" s="34" t="str">
        <f>IF(AND('Entry point'!$B$22=Master!A29,Master!AG29="HSEQ MANAGER"),Master!B29,"")</f>
        <v/>
      </c>
      <c r="AB29" s="34" t="e">
        <f>SMALL($AA:$AA,ROWS($AA$1:AA28))</f>
        <v>#NUM!</v>
      </c>
      <c r="AC29" s="34" t="str">
        <f>IF(AND('Entry point'!$B$22=Master!A29,Master!AG29="MARCAS"),Master!B29,"")</f>
        <v/>
      </c>
      <c r="AD29" s="34" t="e">
        <f>SMALL($AC:$AC,ROWS($AC$1:AC28))</f>
        <v>#NUM!</v>
      </c>
      <c r="AE29" s="34">
        <v>1</v>
      </c>
      <c r="AF29" s="35" t="s">
        <v>57</v>
      </c>
      <c r="AG29" s="26" t="s">
        <v>637</v>
      </c>
      <c r="AH29" s="36"/>
    </row>
    <row r="30" spans="1:34" ht="15.75" x14ac:dyDescent="0.25">
      <c r="A30" s="34" t="s">
        <v>36</v>
      </c>
      <c r="B30" s="34">
        <f>ROWS(A$1:$A31)</f>
        <v>31</v>
      </c>
      <c r="C30" s="34" t="str">
        <f>IF(AND('Entry point'!$B$22=Master!A30,Master!AG30="ACCOUNTING"),Master!B30,"")</f>
        <v/>
      </c>
      <c r="D30" s="34" t="e">
        <f>SMALL($C:$C,ROWS($C$1:C29))</f>
        <v>#NUM!</v>
      </c>
      <c r="E30" s="34" t="str">
        <f>IF(AND('Entry point'!$B$22=Master!A30,Master!AG30="CREW MANAGEMENT PARTNER"),Master!B30,"")</f>
        <v/>
      </c>
      <c r="F30" s="34">
        <f>SMALL($E:$E,ROWS($E$1:E29))</f>
        <v>272</v>
      </c>
      <c r="G30" s="34" t="str">
        <f>IF(AND('Entry point'!$B$22=Master!A30,Master!AG30="FLEET MANAGER"),Master!B30,"")</f>
        <v/>
      </c>
      <c r="H30" s="34">
        <f>SMALL($G:$G,ROWS($G$1:G29))</f>
        <v>607</v>
      </c>
      <c r="I30" s="34" t="str">
        <f>IF(AND('Entry point'!$B$22=Master!A30,Master!AG30="GROUP ISD"),Master!B30,"")</f>
        <v/>
      </c>
      <c r="J30" s="34" t="e">
        <f>SMALL($I:$I,ROWS($I$1:I29))</f>
        <v>#NUM!</v>
      </c>
      <c r="K30" s="34" t="str">
        <f>IF(AND('Entry point'!$B$22=Master!A30,Master!AG30="MANAGING DIRECTOR, CREW MANAGEMENT"),Master!B30,"")</f>
        <v/>
      </c>
      <c r="L30" s="34" t="e">
        <f>SMALL($K:$K,ROWS($K$1:K29))</f>
        <v>#NUM!</v>
      </c>
      <c r="M30" s="34" t="str">
        <f>IF(AND('Entry point'!$B$22=Master!A30,Master!AG30="MARINE SUPERINTENDENT"),Master!B30,"")</f>
        <v/>
      </c>
      <c r="N30" s="34">
        <f>SMALL($M:$M,ROWS($M$1:M29))</f>
        <v>594</v>
      </c>
      <c r="O30" s="34" t="str">
        <f>IF(AND('Entry point'!$B$22=Master!A30,Master!AG30="MD"),Master!B30,"")</f>
        <v/>
      </c>
      <c r="P30" s="34" t="e">
        <f>SMALL($O:$O,ROWS($O$1:O29))</f>
        <v>#NUM!</v>
      </c>
      <c r="Q30" s="34" t="str">
        <f>IF(AND('Entry point'!$B$22=Master!A30,Master!AG30="OD"),Master!B30,"")</f>
        <v/>
      </c>
      <c r="R30" s="34" t="e">
        <f>SMALL($Q:$Q,ROWS($Q$1:Q29))</f>
        <v>#NUM!</v>
      </c>
      <c r="S30" s="34" t="str">
        <f>IF(AND('Entry point'!$B$22=Master!A30,Master!AG30="OWNER"),Master!B30,"")</f>
        <v/>
      </c>
      <c r="T30" s="34" t="e">
        <f>SMALL($S:$S,ROWS($S$1:S29))</f>
        <v>#NUM!</v>
      </c>
      <c r="U30" s="34" t="str">
        <f>IF(AND('Entry point'!$B$22=Master!A30,Master!AG30="PLANNING MANAGER"),Master!B30,"")</f>
        <v/>
      </c>
      <c r="V30" s="34" t="e">
        <f>SMALL($U:$U,ROWS($U$1:U29))</f>
        <v>#NUM!</v>
      </c>
      <c r="W30" s="34" t="str">
        <f>IF(AND('Entry point'!$B$22=Master!A30,Master!AG30="PROCUREMENT RESPONSIBLE"),Master!B30,"")</f>
        <v/>
      </c>
      <c r="X30" s="34">
        <f>SMALL($W:$W,ROWS($W$1:W29))</f>
        <v>627</v>
      </c>
      <c r="Y30" s="34" t="str">
        <f>IF(AND('Entry point'!$B$22=Master!A30,Master!AG30="TECH SUPERINTENDENT"),Master!B30,"")</f>
        <v/>
      </c>
      <c r="Z30" s="34">
        <f>SMALL($Y:$Y,ROWS($Y$1:Y29))</f>
        <v>781</v>
      </c>
      <c r="AA30" s="34" t="str">
        <f>IF(AND('Entry point'!$B$22=Master!A30,Master!AG30="HSEQ MANAGER"),Master!B30,"")</f>
        <v/>
      </c>
      <c r="AB30" s="34" t="e">
        <f>SMALL($AA:$AA,ROWS($AA$1:AA29))</f>
        <v>#NUM!</v>
      </c>
      <c r="AC30" s="34" t="str">
        <f>IF(AND('Entry point'!$B$22=Master!A30,Master!AG30="MARCAS"),Master!B30,"")</f>
        <v/>
      </c>
      <c r="AD30" s="34" t="e">
        <f>SMALL($AC:$AC,ROWS($AC$1:AC29))</f>
        <v>#NUM!</v>
      </c>
      <c r="AE30" s="34">
        <v>1</v>
      </c>
      <c r="AF30" s="35" t="s">
        <v>665</v>
      </c>
      <c r="AG30" s="26" t="s">
        <v>704</v>
      </c>
      <c r="AH30" s="36"/>
    </row>
    <row r="31" spans="1:34" ht="15.75" x14ac:dyDescent="0.25">
      <c r="A31" s="34" t="s">
        <v>36</v>
      </c>
      <c r="B31" s="34">
        <f>ROWS(A$1:$A32)</f>
        <v>32</v>
      </c>
      <c r="C31" s="34" t="str">
        <f>IF(AND('Entry point'!$B$22=Master!A31,Master!AG31="ACCOUNTING"),Master!B31,"")</f>
        <v/>
      </c>
      <c r="D31" s="34" t="e">
        <f>SMALL($C:$C,ROWS($C$1:C30))</f>
        <v>#NUM!</v>
      </c>
      <c r="E31" s="34" t="str">
        <f>IF(AND('Entry point'!$B$22=Master!A31,Master!AG31="CREW MANAGEMENT PARTNER"),Master!B31,"")</f>
        <v/>
      </c>
      <c r="F31" s="34">
        <f>SMALL($E:$E,ROWS($E$1:E30))</f>
        <v>275</v>
      </c>
      <c r="G31" s="34" t="str">
        <f>IF(AND('Entry point'!$B$22=Master!A31,Master!AG31="FLEET MANAGER"),Master!B31,"")</f>
        <v/>
      </c>
      <c r="H31" s="34">
        <f>SMALL($G:$G,ROWS($G$1:G30))</f>
        <v>619</v>
      </c>
      <c r="I31" s="34" t="str">
        <f>IF(AND('Entry point'!$B$22=Master!A31,Master!AG31="GROUP ISD"),Master!B31,"")</f>
        <v/>
      </c>
      <c r="J31" s="34" t="e">
        <f>SMALL($I:$I,ROWS($I$1:I30))</f>
        <v>#NUM!</v>
      </c>
      <c r="K31" s="34" t="str">
        <f>IF(AND('Entry point'!$B$22=Master!A31,Master!AG31="MANAGING DIRECTOR, CREW MANAGEMENT"),Master!B31,"")</f>
        <v/>
      </c>
      <c r="L31" s="34" t="e">
        <f>SMALL($K:$K,ROWS($K$1:K30))</f>
        <v>#NUM!</v>
      </c>
      <c r="M31" s="34" t="str">
        <f>IF(AND('Entry point'!$B$22=Master!A31,Master!AG31="MARINE SUPERINTENDENT"),Master!B31,"")</f>
        <v/>
      </c>
      <c r="N31" s="34">
        <f>SMALL($M:$M,ROWS($M$1:M30))</f>
        <v>595</v>
      </c>
      <c r="O31" s="34" t="str">
        <f>IF(AND('Entry point'!$B$22=Master!A31,Master!AG31="MD"),Master!B31,"")</f>
        <v/>
      </c>
      <c r="P31" s="34" t="e">
        <f>SMALL($O:$O,ROWS($O$1:O30))</f>
        <v>#NUM!</v>
      </c>
      <c r="Q31" s="34" t="str">
        <f>IF(AND('Entry point'!$B$22=Master!A31,Master!AG31="OD"),Master!B31,"")</f>
        <v/>
      </c>
      <c r="R31" s="34" t="e">
        <f>SMALL($Q:$Q,ROWS($Q$1:Q30))</f>
        <v>#NUM!</v>
      </c>
      <c r="S31" s="34" t="str">
        <f>IF(AND('Entry point'!$B$22=Master!A31,Master!AG31="OWNER"),Master!B31,"")</f>
        <v/>
      </c>
      <c r="T31" s="34" t="e">
        <f>SMALL($S:$S,ROWS($S$1:S30))</f>
        <v>#NUM!</v>
      </c>
      <c r="U31" s="34" t="str">
        <f>IF(AND('Entry point'!$B$22=Master!A31,Master!AG31="PLANNING MANAGER"),Master!B31,"")</f>
        <v/>
      </c>
      <c r="V31" s="34" t="e">
        <f>SMALL($U:$U,ROWS($U$1:U30))</f>
        <v>#NUM!</v>
      </c>
      <c r="W31" s="34" t="str">
        <f>IF(AND('Entry point'!$B$22=Master!A31,Master!AG31="PROCUREMENT RESPONSIBLE"),Master!B31,"")</f>
        <v/>
      </c>
      <c r="X31" s="34">
        <f>SMALL($W:$W,ROWS($W$1:W30))</f>
        <v>629</v>
      </c>
      <c r="Y31" s="34" t="str">
        <f>IF(AND('Entry point'!$B$22=Master!A31,Master!AG31="TECH SUPERINTENDENT"),Master!B31,"")</f>
        <v/>
      </c>
      <c r="Z31" s="34">
        <f>SMALL($Y:$Y,ROWS($Y$1:Y30))</f>
        <v>784</v>
      </c>
      <c r="AA31" s="34" t="str">
        <f>IF(AND('Entry point'!$B$22=Master!A31,Master!AG31="HSEQ MANAGER"),Master!B31,"")</f>
        <v/>
      </c>
      <c r="AB31" s="34" t="e">
        <f>SMALL($AA:$AA,ROWS($AA$1:AA30))</f>
        <v>#NUM!</v>
      </c>
      <c r="AC31" s="34" t="str">
        <f>IF(AND('Entry point'!$B$22=Master!A31,Master!AG31="MARCAS"),Master!B31,"")</f>
        <v/>
      </c>
      <c r="AD31" s="34" t="e">
        <f>SMALL($AC:$AC,ROWS($AC$1:AC30))</f>
        <v>#NUM!</v>
      </c>
      <c r="AE31" s="34">
        <v>1</v>
      </c>
      <c r="AF31" s="35" t="s">
        <v>643</v>
      </c>
      <c r="AG31" s="26" t="s">
        <v>619</v>
      </c>
      <c r="AH31" s="36"/>
    </row>
    <row r="32" spans="1:34" ht="15.75" x14ac:dyDescent="0.25">
      <c r="A32" s="34" t="s">
        <v>36</v>
      </c>
      <c r="B32" s="34">
        <f>ROWS(A$1:$A33)</f>
        <v>33</v>
      </c>
      <c r="C32" s="34" t="str">
        <f>IF(AND('Entry point'!$B$22=Master!A32,Master!AG32="ACCOUNTING"),Master!B32,"")</f>
        <v/>
      </c>
      <c r="D32" s="34" t="e">
        <f>SMALL($C:$C,ROWS($C$1:C31))</f>
        <v>#NUM!</v>
      </c>
      <c r="E32" s="34" t="str">
        <f>IF(AND('Entry point'!$B$22=Master!A32,Master!AG32="CREW MANAGEMENT PARTNER"),Master!B32,"")</f>
        <v/>
      </c>
      <c r="F32" s="34">
        <f>SMALL($E:$E,ROWS($E$1:E31))</f>
        <v>276</v>
      </c>
      <c r="G32" s="34" t="str">
        <f>IF(AND('Entry point'!$B$22=Master!A32,Master!AG32="FLEET MANAGER"),Master!B32,"")</f>
        <v/>
      </c>
      <c r="H32" s="34">
        <f>SMALL($G:$G,ROWS($G$1:G31))</f>
        <v>625</v>
      </c>
      <c r="I32" s="34" t="str">
        <f>IF(AND('Entry point'!$B$22=Master!A32,Master!AG32="GROUP ISD"),Master!B32,"")</f>
        <v/>
      </c>
      <c r="J32" s="34" t="e">
        <f>SMALL($I:$I,ROWS($I$1:I31))</f>
        <v>#NUM!</v>
      </c>
      <c r="K32" s="34" t="str">
        <f>IF(AND('Entry point'!$B$22=Master!A32,Master!AG32="MANAGING DIRECTOR, CREW MANAGEMENT"),Master!B32,"")</f>
        <v/>
      </c>
      <c r="L32" s="34" t="e">
        <f>SMALL($K:$K,ROWS($K$1:K31))</f>
        <v>#NUM!</v>
      </c>
      <c r="M32" s="34" t="str">
        <f>IF(AND('Entry point'!$B$22=Master!A32,Master!AG32="MARINE SUPERINTENDENT"),Master!B32,"")</f>
        <v/>
      </c>
      <c r="N32" s="34">
        <f>SMALL($M:$M,ROWS($M$1:M31))</f>
        <v>599</v>
      </c>
      <c r="O32" s="34" t="str">
        <f>IF(AND('Entry point'!$B$22=Master!A32,Master!AG32="MD"),Master!B32,"")</f>
        <v/>
      </c>
      <c r="P32" s="34" t="e">
        <f>SMALL($O:$O,ROWS($O$1:O31))</f>
        <v>#NUM!</v>
      </c>
      <c r="Q32" s="34" t="str">
        <f>IF(AND('Entry point'!$B$22=Master!A32,Master!AG32="OD"),Master!B32,"")</f>
        <v/>
      </c>
      <c r="R32" s="34" t="e">
        <f>SMALL($Q:$Q,ROWS($Q$1:Q31))</f>
        <v>#NUM!</v>
      </c>
      <c r="S32" s="34" t="str">
        <f>IF(AND('Entry point'!$B$22=Master!A32,Master!AG32="OWNER"),Master!B32,"")</f>
        <v/>
      </c>
      <c r="T32" s="34" t="e">
        <f>SMALL($S:$S,ROWS($S$1:S31))</f>
        <v>#NUM!</v>
      </c>
      <c r="U32" s="34" t="str">
        <f>IF(AND('Entry point'!$B$22=Master!A32,Master!AG32="PLANNING MANAGER"),Master!B32,"")</f>
        <v/>
      </c>
      <c r="V32" s="34" t="e">
        <f>SMALL($U:$U,ROWS($U$1:U31))</f>
        <v>#NUM!</v>
      </c>
      <c r="W32" s="34" t="str">
        <f>IF(AND('Entry point'!$B$22=Master!A32,Master!AG32="PROCUREMENT RESPONSIBLE"),Master!B32,"")</f>
        <v/>
      </c>
      <c r="X32" s="34">
        <f>SMALL($W:$W,ROWS($W$1:W31))</f>
        <v>631</v>
      </c>
      <c r="Y32" s="34" t="str">
        <f>IF(AND('Entry point'!$B$22=Master!A32,Master!AG32="TECH SUPERINTENDENT"),Master!B32,"")</f>
        <v/>
      </c>
      <c r="Z32" s="34">
        <f>SMALL($Y:$Y,ROWS($Y$1:Y31))</f>
        <v>788</v>
      </c>
      <c r="AA32" s="34" t="str">
        <f>IF(AND('Entry point'!$B$22=Master!A32,Master!AG32="HSEQ MANAGER"),Master!B32,"")</f>
        <v/>
      </c>
      <c r="AB32" s="34" t="e">
        <f>SMALL($AA:$AA,ROWS($AA$1:AA31))</f>
        <v>#NUM!</v>
      </c>
      <c r="AC32" s="34" t="str">
        <f>IF(AND('Entry point'!$B$22=Master!A32,Master!AG32="MARCAS"),Master!B32,"")</f>
        <v/>
      </c>
      <c r="AD32" s="34" t="e">
        <f>SMALL($AC:$AC,ROWS($AC$1:AC31))</f>
        <v>#NUM!</v>
      </c>
      <c r="AE32" s="34">
        <v>1</v>
      </c>
      <c r="AF32" s="35" t="s">
        <v>68</v>
      </c>
      <c r="AG32" s="26" t="s">
        <v>637</v>
      </c>
      <c r="AH32" s="36" t="s">
        <v>639</v>
      </c>
    </row>
    <row r="33" spans="1:34" ht="15.75" x14ac:dyDescent="0.25">
      <c r="A33" s="34" t="s">
        <v>36</v>
      </c>
      <c r="B33" s="34">
        <f>ROWS(A$1:$A34)</f>
        <v>34</v>
      </c>
      <c r="C33" s="34" t="str">
        <f>IF(AND('Entry point'!$B$22=Master!A33,Master!AG33="ACCOUNTING"),Master!B33,"")</f>
        <v/>
      </c>
      <c r="D33" s="34" t="e">
        <f>SMALL($C:$C,ROWS($C$1:C32))</f>
        <v>#NUM!</v>
      </c>
      <c r="E33" s="34" t="str">
        <f>IF(AND('Entry point'!$B$22=Master!A33,Master!AG33="CREW MANAGEMENT PARTNER"),Master!B33,"")</f>
        <v/>
      </c>
      <c r="F33" s="34">
        <f>SMALL($E:$E,ROWS($E$1:E32))</f>
        <v>277</v>
      </c>
      <c r="G33" s="34" t="str">
        <f>IF(AND('Entry point'!$B$22=Master!A33,Master!AG33="FLEET MANAGER"),Master!B33,"")</f>
        <v/>
      </c>
      <c r="H33" s="34">
        <f>SMALL($G:$G,ROWS($G$1:G32))</f>
        <v>640</v>
      </c>
      <c r="I33" s="34" t="str">
        <f>IF(AND('Entry point'!$B$22=Master!A33,Master!AG33="GROUP ISD"),Master!B33,"")</f>
        <v/>
      </c>
      <c r="J33" s="34" t="e">
        <f>SMALL($I:$I,ROWS($I$1:I32))</f>
        <v>#NUM!</v>
      </c>
      <c r="K33" s="34" t="str">
        <f>IF(AND('Entry point'!$B$22=Master!A33,Master!AG33="MANAGING DIRECTOR, CREW MANAGEMENT"),Master!B33,"")</f>
        <v/>
      </c>
      <c r="L33" s="34" t="e">
        <f>SMALL($K:$K,ROWS($K$1:K32))</f>
        <v>#NUM!</v>
      </c>
      <c r="M33" s="34" t="str">
        <f>IF(AND('Entry point'!$B$22=Master!A33,Master!AG33="MARINE SUPERINTENDENT"),Master!B33,"")</f>
        <v/>
      </c>
      <c r="N33" s="34">
        <f>SMALL($M:$M,ROWS($M$1:M32))</f>
        <v>604</v>
      </c>
      <c r="O33" s="34" t="str">
        <f>IF(AND('Entry point'!$B$22=Master!A33,Master!AG33="MD"),Master!B33,"")</f>
        <v/>
      </c>
      <c r="P33" s="34" t="e">
        <f>SMALL($O:$O,ROWS($O$1:O32))</f>
        <v>#NUM!</v>
      </c>
      <c r="Q33" s="34" t="str">
        <f>IF(AND('Entry point'!$B$22=Master!A33,Master!AG33="OD"),Master!B33,"")</f>
        <v/>
      </c>
      <c r="R33" s="34" t="e">
        <f>SMALL($Q:$Q,ROWS($Q$1:Q32))</f>
        <v>#NUM!</v>
      </c>
      <c r="S33" s="34" t="str">
        <f>IF(AND('Entry point'!$B$22=Master!A33,Master!AG33="OWNER"),Master!B33,"")</f>
        <v/>
      </c>
      <c r="T33" s="34" t="e">
        <f>SMALL($S:$S,ROWS($S$1:S32))</f>
        <v>#NUM!</v>
      </c>
      <c r="U33" s="34" t="str">
        <f>IF(AND('Entry point'!$B$22=Master!A33,Master!AG33="PLANNING MANAGER"),Master!B33,"")</f>
        <v/>
      </c>
      <c r="V33" s="34" t="e">
        <f>SMALL($U:$U,ROWS($U$1:U32))</f>
        <v>#NUM!</v>
      </c>
      <c r="W33" s="34" t="str">
        <f>IF(AND('Entry point'!$B$22=Master!A33,Master!AG33="PROCUREMENT RESPONSIBLE"),Master!B33,"")</f>
        <v/>
      </c>
      <c r="X33" s="34">
        <f>SMALL($W:$W,ROWS($W$1:W32))</f>
        <v>632</v>
      </c>
      <c r="Y33" s="34" t="str">
        <f>IF(AND('Entry point'!$B$22=Master!A33,Master!AG33="TECH SUPERINTENDENT"),Master!B33,"")</f>
        <v/>
      </c>
      <c r="Z33" s="34">
        <f>SMALL($Y:$Y,ROWS($Y$1:Y32))</f>
        <v>790</v>
      </c>
      <c r="AA33" s="34" t="str">
        <f>IF(AND('Entry point'!$B$22=Master!A33,Master!AG33="HSEQ MANAGER"),Master!B33,"")</f>
        <v/>
      </c>
      <c r="AB33" s="34" t="e">
        <f>SMALL($AA:$AA,ROWS($AA$1:AA32))</f>
        <v>#NUM!</v>
      </c>
      <c r="AC33" s="34" t="str">
        <f>IF(AND('Entry point'!$B$22=Master!A33,Master!AG33="MARCAS"),Master!B33,"")</f>
        <v/>
      </c>
      <c r="AD33" s="34" t="e">
        <f>SMALL($AC:$AC,ROWS($AC$1:AC32))</f>
        <v>#NUM!</v>
      </c>
      <c r="AE33" s="34">
        <v>1</v>
      </c>
      <c r="AF33" s="35" t="s">
        <v>59</v>
      </c>
      <c r="AG33" s="26" t="s">
        <v>637</v>
      </c>
      <c r="AH33" s="36"/>
    </row>
    <row r="34" spans="1:34" ht="15.75" x14ac:dyDescent="0.25">
      <c r="A34" s="34" t="s">
        <v>36</v>
      </c>
      <c r="B34" s="34">
        <f>ROWS(A$1:$A35)</f>
        <v>35</v>
      </c>
      <c r="C34" s="34" t="str">
        <f>IF(AND('Entry point'!$B$22=Master!A34,Master!AG34="ACCOUNTING"),Master!B34,"")</f>
        <v/>
      </c>
      <c r="D34" s="34" t="e">
        <f>SMALL($C:$C,ROWS($C$1:C33))</f>
        <v>#NUM!</v>
      </c>
      <c r="E34" s="34" t="str">
        <f>IF(AND('Entry point'!$B$22=Master!A34,Master!AG34="CREW MANAGEMENT PARTNER"),Master!B34,"")</f>
        <v/>
      </c>
      <c r="F34" s="34">
        <f>SMALL($E:$E,ROWS($E$1:E33))</f>
        <v>278</v>
      </c>
      <c r="G34" s="34" t="str">
        <f>IF(AND('Entry point'!$B$22=Master!A34,Master!AG34="FLEET MANAGER"),Master!B34,"")</f>
        <v/>
      </c>
      <c r="H34" s="34">
        <f>SMALL($G:$G,ROWS($G$1:G33))</f>
        <v>791</v>
      </c>
      <c r="I34" s="34" t="str">
        <f>IF(AND('Entry point'!$B$22=Master!A34,Master!AG34="GROUP ISD"),Master!B34,"")</f>
        <v/>
      </c>
      <c r="J34" s="34" t="e">
        <f>SMALL($I:$I,ROWS($I$1:I33))</f>
        <v>#NUM!</v>
      </c>
      <c r="K34" s="34" t="str">
        <f>IF(AND('Entry point'!$B$22=Master!A34,Master!AG34="MANAGING DIRECTOR, CREW MANAGEMENT"),Master!B34,"")</f>
        <v/>
      </c>
      <c r="L34" s="34" t="e">
        <f>SMALL($K:$K,ROWS($K$1:K33))</f>
        <v>#NUM!</v>
      </c>
      <c r="M34" s="34" t="str">
        <f>IF(AND('Entry point'!$B$22=Master!A34,Master!AG34="MARINE SUPERINTENDENT"),Master!B34,"")</f>
        <v/>
      </c>
      <c r="N34" s="34">
        <f>SMALL($M:$M,ROWS($M$1:M33))</f>
        <v>606</v>
      </c>
      <c r="O34" s="34" t="str">
        <f>IF(AND('Entry point'!$B$22=Master!A34,Master!AG34="MD"),Master!B34,"")</f>
        <v/>
      </c>
      <c r="P34" s="34" t="e">
        <f>SMALL($O:$O,ROWS($O$1:O33))</f>
        <v>#NUM!</v>
      </c>
      <c r="Q34" s="34" t="str">
        <f>IF(AND('Entry point'!$B$22=Master!A34,Master!AG34="OD"),Master!B34,"")</f>
        <v/>
      </c>
      <c r="R34" s="34" t="e">
        <f>SMALL($Q:$Q,ROWS($Q$1:Q33))</f>
        <v>#NUM!</v>
      </c>
      <c r="S34" s="34" t="str">
        <f>IF(AND('Entry point'!$B$22=Master!A34,Master!AG34="OWNER"),Master!B34,"")</f>
        <v/>
      </c>
      <c r="T34" s="34" t="e">
        <f>SMALL($S:$S,ROWS($S$1:S33))</f>
        <v>#NUM!</v>
      </c>
      <c r="U34" s="34" t="str">
        <f>IF(AND('Entry point'!$B$22=Master!A34,Master!AG34="PLANNING MANAGER"),Master!B34,"")</f>
        <v/>
      </c>
      <c r="V34" s="34" t="e">
        <f>SMALL($U:$U,ROWS($U$1:U33))</f>
        <v>#NUM!</v>
      </c>
      <c r="W34" s="34" t="str">
        <f>IF(AND('Entry point'!$B$22=Master!A34,Master!AG34="PROCUREMENT RESPONSIBLE"),Master!B34,"")</f>
        <v/>
      </c>
      <c r="X34" s="34">
        <f>SMALL($W:$W,ROWS($W$1:W33))</f>
        <v>636</v>
      </c>
      <c r="Y34" s="34" t="str">
        <f>IF(AND('Entry point'!$B$22=Master!A34,Master!AG34="TECH SUPERINTENDENT"),Master!B34,"")</f>
        <v/>
      </c>
      <c r="Z34" s="34">
        <f>SMALL($Y:$Y,ROWS($Y$1:Y33))</f>
        <v>792</v>
      </c>
      <c r="AA34" s="34" t="str">
        <f>IF(AND('Entry point'!$B$22=Master!A34,Master!AG34="HSEQ MANAGER"),Master!B34,"")</f>
        <v/>
      </c>
      <c r="AB34" s="34" t="e">
        <f>SMALL($AA:$AA,ROWS($AA$1:AA33))</f>
        <v>#NUM!</v>
      </c>
      <c r="AC34" s="34" t="str">
        <f>IF(AND('Entry point'!$B$22=Master!A34,Master!AG34="MARCAS"),Master!B34,"")</f>
        <v/>
      </c>
      <c r="AD34" s="34" t="e">
        <f>SMALL($AC:$AC,ROWS($AC$1:AC33))</f>
        <v>#NUM!</v>
      </c>
      <c r="AE34" s="34">
        <v>1</v>
      </c>
      <c r="AF34" s="35" t="s">
        <v>533</v>
      </c>
      <c r="AG34" s="26" t="s">
        <v>619</v>
      </c>
      <c r="AH34" s="36"/>
    </row>
    <row r="35" spans="1:34" ht="15.75" x14ac:dyDescent="0.25">
      <c r="A35" s="34" t="s">
        <v>36</v>
      </c>
      <c r="B35" s="34">
        <f>ROWS(A$1:$A36)</f>
        <v>36</v>
      </c>
      <c r="C35" s="34" t="str">
        <f>IF(AND('Entry point'!$B$22=Master!A35,Master!AG35="ACCOUNTING"),Master!B35,"")</f>
        <v/>
      </c>
      <c r="D35" s="34" t="e">
        <f>SMALL($C:$C,ROWS($C$1:C34))</f>
        <v>#NUM!</v>
      </c>
      <c r="E35" s="34" t="str">
        <f>IF(AND('Entry point'!$B$22=Master!A35,Master!AG35="CREW MANAGEMENT PARTNER"),Master!B35,"")</f>
        <v/>
      </c>
      <c r="F35" s="34">
        <f>SMALL($E:$E,ROWS($E$1:E34))</f>
        <v>279</v>
      </c>
      <c r="G35" s="34" t="str">
        <f>IF(AND('Entry point'!$B$22=Master!A35,Master!AG35="FLEET MANAGER"),Master!B35,"")</f>
        <v/>
      </c>
      <c r="H35" s="34">
        <f>SMALL($G:$G,ROWS($G$1:G34))</f>
        <v>807</v>
      </c>
      <c r="I35" s="34" t="str">
        <f>IF(AND('Entry point'!$B$22=Master!A35,Master!AG35="GROUP ISD"),Master!B35,"")</f>
        <v/>
      </c>
      <c r="J35" s="34" t="e">
        <f>SMALL($I:$I,ROWS($I$1:I34))</f>
        <v>#NUM!</v>
      </c>
      <c r="K35" s="34" t="str">
        <f>IF(AND('Entry point'!$B$22=Master!A35,Master!AG35="MANAGING DIRECTOR, CREW MANAGEMENT"),Master!B35,"")</f>
        <v/>
      </c>
      <c r="L35" s="34" t="e">
        <f>SMALL($K:$K,ROWS($K$1:K34))</f>
        <v>#NUM!</v>
      </c>
      <c r="M35" s="34" t="str">
        <f>IF(AND('Entry point'!$B$22=Master!A35,Master!AG35="MARINE SUPERINTENDENT"),Master!B35,"")</f>
        <v/>
      </c>
      <c r="N35" s="34">
        <f>SMALL($M:$M,ROWS($M$1:M34))</f>
        <v>608</v>
      </c>
      <c r="O35" s="34" t="str">
        <f>IF(AND('Entry point'!$B$22=Master!A35,Master!AG35="MD"),Master!B35,"")</f>
        <v/>
      </c>
      <c r="P35" s="34" t="e">
        <f>SMALL($O:$O,ROWS($O$1:O34))</f>
        <v>#NUM!</v>
      </c>
      <c r="Q35" s="34" t="str">
        <f>IF(AND('Entry point'!$B$22=Master!A35,Master!AG35="OD"),Master!B35,"")</f>
        <v/>
      </c>
      <c r="R35" s="34" t="e">
        <f>SMALL($Q:$Q,ROWS($Q$1:Q34))</f>
        <v>#NUM!</v>
      </c>
      <c r="S35" s="34" t="str">
        <f>IF(AND('Entry point'!$B$22=Master!A35,Master!AG35="OWNER"),Master!B35,"")</f>
        <v/>
      </c>
      <c r="T35" s="34" t="e">
        <f>SMALL($S:$S,ROWS($S$1:S34))</f>
        <v>#NUM!</v>
      </c>
      <c r="U35" s="34" t="str">
        <f>IF(AND('Entry point'!$B$22=Master!A35,Master!AG35="PLANNING MANAGER"),Master!B35,"")</f>
        <v/>
      </c>
      <c r="V35" s="34" t="e">
        <f>SMALL($U:$U,ROWS($U$1:U34))</f>
        <v>#NUM!</v>
      </c>
      <c r="W35" s="34" t="str">
        <f>IF(AND('Entry point'!$B$22=Master!A35,Master!AG35="PROCUREMENT RESPONSIBLE"),Master!B35,"")</f>
        <v/>
      </c>
      <c r="X35" s="34" t="e">
        <f>SMALL($W:$W,ROWS($W$1:W34))</f>
        <v>#NUM!</v>
      </c>
      <c r="Y35" s="34" t="str">
        <f>IF(AND('Entry point'!$B$22=Master!A35,Master!AG35="TECH SUPERINTENDENT"),Master!B35,"")</f>
        <v/>
      </c>
      <c r="Z35" s="34">
        <f>SMALL($Y:$Y,ROWS($Y$1:Y34))</f>
        <v>793</v>
      </c>
      <c r="AA35" s="34" t="str">
        <f>IF(AND('Entry point'!$B$22=Master!A35,Master!AG35="HSEQ MANAGER"),Master!B35,"")</f>
        <v/>
      </c>
      <c r="AB35" s="34" t="e">
        <f>SMALL($AA:$AA,ROWS($AA$1:AA34))</f>
        <v>#NUM!</v>
      </c>
      <c r="AC35" s="34" t="str">
        <f>IF(AND('Entry point'!$B$22=Master!A35,Master!AG35="MARCAS"),Master!B35,"")</f>
        <v/>
      </c>
      <c r="AD35" s="34" t="e">
        <f>SMALL($AC:$AC,ROWS($AC$1:AC34))</f>
        <v>#NUM!</v>
      </c>
      <c r="AE35" s="34">
        <v>1</v>
      </c>
      <c r="AF35" s="26" t="s">
        <v>616</v>
      </c>
      <c r="AG35" s="26" t="s">
        <v>619</v>
      </c>
      <c r="AH35" s="36"/>
    </row>
    <row r="36" spans="1:34" ht="15.75" x14ac:dyDescent="0.25">
      <c r="A36" s="34" t="s">
        <v>36</v>
      </c>
      <c r="B36" s="34">
        <f>ROWS(A$1:$A37)</f>
        <v>37</v>
      </c>
      <c r="C36" s="34" t="str">
        <f>IF(AND('Entry point'!$B$22=Master!A36,Master!AG36="ACCOUNTING"),Master!B36,"")</f>
        <v/>
      </c>
      <c r="D36" s="34" t="e">
        <f>SMALL($C:$C,ROWS($C$1:C35))</f>
        <v>#NUM!</v>
      </c>
      <c r="E36" s="34" t="str">
        <f>IF(AND('Entry point'!$B$22=Master!A36,Master!AG36="CREW MANAGEMENT PARTNER"),Master!B36,"")</f>
        <v/>
      </c>
      <c r="F36" s="34">
        <f>SMALL($E:$E,ROWS($E$1:E35))</f>
        <v>282</v>
      </c>
      <c r="G36" s="34" t="str">
        <f>IF(AND('Entry point'!$B$22=Master!A36,Master!AG36="FLEET MANAGER"),Master!B36,"")</f>
        <v/>
      </c>
      <c r="H36" s="34">
        <f>SMALL($G:$G,ROWS($G$1:G35))</f>
        <v>813</v>
      </c>
      <c r="I36" s="34" t="str">
        <f>IF(AND('Entry point'!$B$22=Master!A36,Master!AG36="GROUP ISD"),Master!B36,"")</f>
        <v/>
      </c>
      <c r="J36" s="34" t="e">
        <f>SMALL($I:$I,ROWS($I$1:I35))</f>
        <v>#NUM!</v>
      </c>
      <c r="K36" s="34" t="str">
        <f>IF(AND('Entry point'!$B$22=Master!A36,Master!AG36="MANAGING DIRECTOR, CREW MANAGEMENT"),Master!B36,"")</f>
        <v/>
      </c>
      <c r="L36" s="34" t="e">
        <f>SMALL($K:$K,ROWS($K$1:K35))</f>
        <v>#NUM!</v>
      </c>
      <c r="M36" s="34" t="str">
        <f>IF(AND('Entry point'!$B$22=Master!A36,Master!AG36="MARINE SUPERINTENDENT"),Master!B36,"")</f>
        <v/>
      </c>
      <c r="N36" s="34">
        <f>SMALL($M:$M,ROWS($M$1:M35))</f>
        <v>612</v>
      </c>
      <c r="O36" s="34" t="str">
        <f>IF(AND('Entry point'!$B$22=Master!A36,Master!AG36="MD"),Master!B36,"")</f>
        <v/>
      </c>
      <c r="P36" s="34" t="e">
        <f>SMALL($O:$O,ROWS($O$1:O35))</f>
        <v>#NUM!</v>
      </c>
      <c r="Q36" s="34" t="str">
        <f>IF(AND('Entry point'!$B$22=Master!A36,Master!AG36="OD"),Master!B36,"")</f>
        <v/>
      </c>
      <c r="R36" s="34" t="e">
        <f>SMALL($Q:$Q,ROWS($Q$1:Q35))</f>
        <v>#NUM!</v>
      </c>
      <c r="S36" s="34" t="str">
        <f>IF(AND('Entry point'!$B$22=Master!A36,Master!AG36="OWNER"),Master!B36,"")</f>
        <v/>
      </c>
      <c r="T36" s="34" t="e">
        <f>SMALL($S:$S,ROWS($S$1:S35))</f>
        <v>#NUM!</v>
      </c>
      <c r="U36" s="34" t="str">
        <f>IF(AND('Entry point'!$B$22=Master!A36,Master!AG36="PLANNING MANAGER"),Master!B36,"")</f>
        <v/>
      </c>
      <c r="V36" s="34" t="e">
        <f>SMALL($U:$U,ROWS($U$1:U35))</f>
        <v>#NUM!</v>
      </c>
      <c r="W36" s="34" t="str">
        <f>IF(AND('Entry point'!$B$22=Master!A36,Master!AG36="PROCUREMENT RESPONSIBLE"),Master!B36,"")</f>
        <v/>
      </c>
      <c r="X36" s="34" t="e">
        <f>SMALL($W:$W,ROWS($W$1:W35))</f>
        <v>#NUM!</v>
      </c>
      <c r="Y36" s="34" t="str">
        <f>IF(AND('Entry point'!$B$22=Master!A36,Master!AG36="TECH SUPERINTENDENT"),Master!B36,"")</f>
        <v/>
      </c>
      <c r="Z36" s="34">
        <f>SMALL($Y:$Y,ROWS($Y$1:Y35))</f>
        <v>796</v>
      </c>
      <c r="AA36" s="34" t="str">
        <f>IF(AND('Entry point'!$B$22=Master!A36,Master!AG36="HSEQ MANAGER"),Master!B36,"")</f>
        <v/>
      </c>
      <c r="AB36" s="34" t="e">
        <f>SMALL($AA:$AA,ROWS($AA$1:AA35))</f>
        <v>#NUM!</v>
      </c>
      <c r="AC36" s="34" t="str">
        <f>IF(AND('Entry point'!$B$22=Master!A36,Master!AG36="MARCAS"),Master!B36,"")</f>
        <v/>
      </c>
      <c r="AD36" s="34" t="e">
        <f>SMALL($AC:$AC,ROWS($AC$1:AC35))</f>
        <v>#NUM!</v>
      </c>
      <c r="AE36" s="34">
        <v>1</v>
      </c>
      <c r="AF36" s="167" t="s">
        <v>74</v>
      </c>
      <c r="AG36" s="26" t="s">
        <v>637</v>
      </c>
      <c r="AH36" s="36"/>
    </row>
    <row r="37" spans="1:34" ht="15.75" x14ac:dyDescent="0.25">
      <c r="A37" s="34" t="s">
        <v>36</v>
      </c>
      <c r="B37" s="34">
        <f>ROWS(A$1:$A38)</f>
        <v>38</v>
      </c>
      <c r="C37" s="34" t="str">
        <f>IF(AND('Entry point'!$B$22=Master!A37,Master!AG37="ACCOUNTING"),Master!B37,"")</f>
        <v/>
      </c>
      <c r="D37" s="34" t="e">
        <f>SMALL($C:$C,ROWS($C$1:C36))</f>
        <v>#NUM!</v>
      </c>
      <c r="E37" s="34" t="str">
        <f>IF(AND('Entry point'!$B$22=Master!A37,Master!AG37="CREW MANAGEMENT PARTNER"),Master!B37,"")</f>
        <v/>
      </c>
      <c r="F37" s="34">
        <f>SMALL($E:$E,ROWS($E$1:E36))</f>
        <v>283</v>
      </c>
      <c r="G37" s="34" t="str">
        <f>IF(AND('Entry point'!$B$22=Master!A37,Master!AG37="FLEET MANAGER"),Master!B37,"")</f>
        <v/>
      </c>
      <c r="H37" s="34" t="e">
        <f>SMALL($G:$G,ROWS($G$1:G36))</f>
        <v>#NUM!</v>
      </c>
      <c r="I37" s="34" t="str">
        <f>IF(AND('Entry point'!$B$22=Master!A37,Master!AG37="GROUP ISD"),Master!B37,"")</f>
        <v/>
      </c>
      <c r="J37" s="34" t="e">
        <f>SMALL($I:$I,ROWS($I$1:I36))</f>
        <v>#NUM!</v>
      </c>
      <c r="K37" s="34" t="str">
        <f>IF(AND('Entry point'!$B$22=Master!A37,Master!AG37="MANAGING DIRECTOR, CREW MANAGEMENT"),Master!B37,"")</f>
        <v/>
      </c>
      <c r="L37" s="34" t="e">
        <f>SMALL($K:$K,ROWS($K$1:K36))</f>
        <v>#NUM!</v>
      </c>
      <c r="M37" s="34" t="str">
        <f>IF(AND('Entry point'!$B$22=Master!A37,Master!AG37="MARINE SUPERINTENDENT"),Master!B37,"")</f>
        <v/>
      </c>
      <c r="N37" s="34">
        <f>SMALL($M:$M,ROWS($M$1:M36))</f>
        <v>613</v>
      </c>
      <c r="O37" s="34" t="str">
        <f>IF(AND('Entry point'!$B$22=Master!A37,Master!AG37="MD"),Master!B37,"")</f>
        <v/>
      </c>
      <c r="P37" s="34" t="e">
        <f>SMALL($O:$O,ROWS($O$1:O36))</f>
        <v>#NUM!</v>
      </c>
      <c r="Q37" s="34" t="str">
        <f>IF(AND('Entry point'!$B$22=Master!A37,Master!AG37="OD"),Master!B37,"")</f>
        <v/>
      </c>
      <c r="R37" s="34" t="e">
        <f>SMALL($Q:$Q,ROWS($Q$1:Q36))</f>
        <v>#NUM!</v>
      </c>
      <c r="S37" s="34" t="str">
        <f>IF(AND('Entry point'!$B$22=Master!A37,Master!AG37="OWNER"),Master!B37,"")</f>
        <v/>
      </c>
      <c r="T37" s="34" t="e">
        <f>SMALL($S:$S,ROWS($S$1:S36))</f>
        <v>#NUM!</v>
      </c>
      <c r="U37" s="34" t="str">
        <f>IF(AND('Entry point'!$B$22=Master!A37,Master!AG37="PLANNING MANAGER"),Master!B37,"")</f>
        <v/>
      </c>
      <c r="V37" s="34" t="e">
        <f>SMALL($U:$U,ROWS($U$1:U36))</f>
        <v>#NUM!</v>
      </c>
      <c r="W37" s="34" t="str">
        <f>IF(AND('Entry point'!$B$22=Master!A37,Master!AG37="PROCUREMENT RESPONSIBLE"),Master!B37,"")</f>
        <v/>
      </c>
      <c r="X37" s="34" t="e">
        <f>SMALL($W:$W,ROWS($W$1:W36))</f>
        <v>#NUM!</v>
      </c>
      <c r="Y37" s="34" t="str">
        <f>IF(AND('Entry point'!$B$22=Master!A37,Master!AG37="TECH SUPERINTENDENT"),Master!B37,"")</f>
        <v/>
      </c>
      <c r="Z37" s="34">
        <f>SMALL($Y:$Y,ROWS($Y$1:Y36))</f>
        <v>797</v>
      </c>
      <c r="AA37" s="34" t="str">
        <f>IF(AND('Entry point'!$B$22=Master!A37,Master!AG37="HSEQ MANAGER"),Master!B37,"")</f>
        <v/>
      </c>
      <c r="AB37" s="34" t="e">
        <f>SMALL($AA:$AA,ROWS($AA$1:AA36))</f>
        <v>#NUM!</v>
      </c>
      <c r="AC37" s="34" t="str">
        <f>IF(AND('Entry point'!$B$22=Master!A37,Master!AG37="MARCAS"),Master!B37,"")</f>
        <v/>
      </c>
      <c r="AD37" s="34" t="e">
        <f>SMALL($AC:$AC,ROWS($AC$1:AC36))</f>
        <v>#NUM!</v>
      </c>
      <c r="AE37" s="34">
        <v>1</v>
      </c>
      <c r="AF37" s="26" t="s">
        <v>48</v>
      </c>
      <c r="AG37" s="26" t="s">
        <v>619</v>
      </c>
      <c r="AH37" s="36"/>
    </row>
    <row r="38" spans="1:34" ht="15.75" x14ac:dyDescent="0.25">
      <c r="A38" s="34" t="s">
        <v>36</v>
      </c>
      <c r="B38" s="34">
        <f>ROWS(A$1:$A39)</f>
        <v>39</v>
      </c>
      <c r="C38" s="34" t="str">
        <f>IF(AND('Entry point'!$B$22=Master!A38,Master!AG38="ACCOUNTING"),Master!B38,"")</f>
        <v/>
      </c>
      <c r="D38" s="34" t="e">
        <f>SMALL($C:$C,ROWS($C$1:C37))</f>
        <v>#NUM!</v>
      </c>
      <c r="E38" s="34" t="str">
        <f>IF(AND('Entry point'!$B$22=Master!A38,Master!AG38="CREW MANAGEMENT PARTNER"),Master!B38,"")</f>
        <v/>
      </c>
      <c r="F38" s="34">
        <f>SMALL($E:$E,ROWS($E$1:E37))</f>
        <v>284</v>
      </c>
      <c r="G38" s="34" t="str">
        <f>IF(AND('Entry point'!$B$22=Master!A38,Master!AG38="FLEET MANAGER"),Master!B38,"")</f>
        <v/>
      </c>
      <c r="H38" s="34" t="e">
        <f>SMALL($G:$G,ROWS($G$1:G37))</f>
        <v>#NUM!</v>
      </c>
      <c r="I38" s="34" t="str">
        <f>IF(AND('Entry point'!$B$22=Master!A38,Master!AG38="GROUP ISD"),Master!B38,"")</f>
        <v/>
      </c>
      <c r="J38" s="34" t="e">
        <f>SMALL($I:$I,ROWS($I$1:I37))</f>
        <v>#NUM!</v>
      </c>
      <c r="K38" s="34" t="str">
        <f>IF(AND('Entry point'!$B$22=Master!A38,Master!AG38="MANAGING DIRECTOR, CREW MANAGEMENT"),Master!B38,"")</f>
        <v/>
      </c>
      <c r="L38" s="34" t="e">
        <f>SMALL($K:$K,ROWS($K$1:K37))</f>
        <v>#NUM!</v>
      </c>
      <c r="M38" s="34" t="str">
        <f>IF(AND('Entry point'!$B$22=Master!A38,Master!AG38="MARINE SUPERINTENDENT"),Master!B38,"")</f>
        <v/>
      </c>
      <c r="N38" s="34">
        <f>SMALL($M:$M,ROWS($M$1:M37))</f>
        <v>614</v>
      </c>
      <c r="O38" s="34" t="str">
        <f>IF(AND('Entry point'!$B$22=Master!A38,Master!AG38="MD"),Master!B38,"")</f>
        <v/>
      </c>
      <c r="P38" s="34" t="e">
        <f>SMALL($O:$O,ROWS($O$1:O37))</f>
        <v>#NUM!</v>
      </c>
      <c r="Q38" s="34" t="str">
        <f>IF(AND('Entry point'!$B$22=Master!A38,Master!AG38="OD"),Master!B38,"")</f>
        <v/>
      </c>
      <c r="R38" s="34" t="e">
        <f>SMALL($Q:$Q,ROWS($Q$1:Q37))</f>
        <v>#NUM!</v>
      </c>
      <c r="S38" s="34" t="str">
        <f>IF(AND('Entry point'!$B$22=Master!A38,Master!AG38="OWNER"),Master!B38,"")</f>
        <v/>
      </c>
      <c r="T38" s="34" t="e">
        <f>SMALL($S:$S,ROWS($S$1:S37))</f>
        <v>#NUM!</v>
      </c>
      <c r="U38" s="34" t="str">
        <f>IF(AND('Entry point'!$B$22=Master!A38,Master!AG38="PLANNING MANAGER"),Master!B38,"")</f>
        <v/>
      </c>
      <c r="V38" s="34" t="e">
        <f>SMALL($U:$U,ROWS($U$1:U37))</f>
        <v>#NUM!</v>
      </c>
      <c r="W38" s="34" t="str">
        <f>IF(AND('Entry point'!$B$22=Master!A38,Master!AG38="PROCUREMENT RESPONSIBLE"),Master!B38,"")</f>
        <v/>
      </c>
      <c r="X38" s="34" t="e">
        <f>SMALL($W:$W,ROWS($W$1:W37))</f>
        <v>#NUM!</v>
      </c>
      <c r="Y38" s="34" t="str">
        <f>IF(AND('Entry point'!$B$22=Master!A38,Master!AG38="TECH SUPERINTENDENT"),Master!B38,"")</f>
        <v/>
      </c>
      <c r="Z38" s="34">
        <f>SMALL($Y:$Y,ROWS($Y$1:Y37))</f>
        <v>798</v>
      </c>
      <c r="AA38" s="34" t="str">
        <f>IF(AND('Entry point'!$B$22=Master!A38,Master!AG38="HSEQ MANAGER"),Master!B38,"")</f>
        <v/>
      </c>
      <c r="AB38" s="34" t="e">
        <f>SMALL($AA:$AA,ROWS($AA$1:AA37))</f>
        <v>#NUM!</v>
      </c>
      <c r="AC38" s="34" t="str">
        <f>IF(AND('Entry point'!$B$22=Master!A38,Master!AG38="MARCAS"),Master!B38,"")</f>
        <v/>
      </c>
      <c r="AD38" s="34" t="e">
        <f>SMALL($AC:$AC,ROWS($AC$1:AC37))</f>
        <v>#NUM!</v>
      </c>
      <c r="AE38" s="34">
        <v>1</v>
      </c>
      <c r="AF38" s="27" t="s">
        <v>667</v>
      </c>
      <c r="AG38" s="26" t="s">
        <v>637</v>
      </c>
      <c r="AH38" s="36"/>
    </row>
    <row r="39" spans="1:34" ht="15.75" x14ac:dyDescent="0.25">
      <c r="A39" s="34" t="s">
        <v>36</v>
      </c>
      <c r="B39" s="34">
        <f>ROWS(A$1:$A40)</f>
        <v>40</v>
      </c>
      <c r="C39" s="34" t="str">
        <f>IF(AND('Entry point'!$B$22=Master!A39,Master!AG39="ACCOUNTING"),Master!B39,"")</f>
        <v/>
      </c>
      <c r="D39" s="34" t="e">
        <f>SMALL($C:$C,ROWS($C$1:C38))</f>
        <v>#NUM!</v>
      </c>
      <c r="E39" s="34" t="str">
        <f>IF(AND('Entry point'!$B$22=Master!A39,Master!AG39="CREW MANAGEMENT PARTNER"),Master!B39,"")</f>
        <v/>
      </c>
      <c r="F39" s="34">
        <f>SMALL($E:$E,ROWS($E$1:E38))</f>
        <v>287</v>
      </c>
      <c r="G39" s="34" t="str">
        <f>IF(AND('Entry point'!$B$22=Master!A39,Master!AG39="FLEET MANAGER"),Master!B39,"")</f>
        <v/>
      </c>
      <c r="H39" s="34" t="e">
        <f>SMALL($G:$G,ROWS($G$1:G38))</f>
        <v>#NUM!</v>
      </c>
      <c r="I39" s="34" t="str">
        <f>IF(AND('Entry point'!$B$22=Master!A39,Master!AG39="GROUP ISD"),Master!B39,"")</f>
        <v/>
      </c>
      <c r="J39" s="34" t="e">
        <f>SMALL($I:$I,ROWS($I$1:I38))</f>
        <v>#NUM!</v>
      </c>
      <c r="K39" s="34" t="str">
        <f>IF(AND('Entry point'!$B$22=Master!A39,Master!AG39="MANAGING DIRECTOR, CREW MANAGEMENT"),Master!B39,"")</f>
        <v/>
      </c>
      <c r="L39" s="34" t="e">
        <f>SMALL($K:$K,ROWS($K$1:K38))</f>
        <v>#NUM!</v>
      </c>
      <c r="M39" s="34" t="str">
        <f>IF(AND('Entry point'!$B$22=Master!A39,Master!AG39="MARINE SUPERINTENDENT"),Master!B39,"")</f>
        <v/>
      </c>
      <c r="N39" s="34">
        <f>SMALL($M:$M,ROWS($M$1:M38))</f>
        <v>615</v>
      </c>
      <c r="O39" s="34" t="str">
        <f>IF(AND('Entry point'!$B$22=Master!A39,Master!AG39="MD"),Master!B39,"")</f>
        <v/>
      </c>
      <c r="P39" s="34" t="e">
        <f>SMALL($O:$O,ROWS($O$1:O38))</f>
        <v>#NUM!</v>
      </c>
      <c r="Q39" s="34" t="str">
        <f>IF(AND('Entry point'!$B$22=Master!A39,Master!AG39="OD"),Master!B39,"")</f>
        <v/>
      </c>
      <c r="R39" s="34" t="e">
        <f>SMALL($Q:$Q,ROWS($Q$1:Q38))</f>
        <v>#NUM!</v>
      </c>
      <c r="S39" s="34" t="str">
        <f>IF(AND('Entry point'!$B$22=Master!A39,Master!AG39="OWNER"),Master!B39,"")</f>
        <v/>
      </c>
      <c r="T39" s="34" t="e">
        <f>SMALL($S:$S,ROWS($S$1:S38))</f>
        <v>#NUM!</v>
      </c>
      <c r="U39" s="34" t="str">
        <f>IF(AND('Entry point'!$B$22=Master!A39,Master!AG39="PLANNING MANAGER"),Master!B39,"")</f>
        <v/>
      </c>
      <c r="V39" s="34" t="e">
        <f>SMALL($U:$U,ROWS($U$1:U38))</f>
        <v>#NUM!</v>
      </c>
      <c r="W39" s="34" t="str">
        <f>IF(AND('Entry point'!$B$22=Master!A39,Master!AG39="PROCUREMENT RESPONSIBLE"),Master!B39,"")</f>
        <v/>
      </c>
      <c r="X39" s="34" t="e">
        <f>SMALL($W:$W,ROWS($W$1:W38))</f>
        <v>#NUM!</v>
      </c>
      <c r="Y39" s="34" t="str">
        <f>IF(AND('Entry point'!$B$22=Master!A39,Master!AG39="TECH SUPERINTENDENT"),Master!B39,"")</f>
        <v/>
      </c>
      <c r="Z39" s="34">
        <f>SMALL($Y:$Y,ROWS($Y$1:Y38))</f>
        <v>799</v>
      </c>
      <c r="AA39" s="34" t="str">
        <f>IF(AND('Entry point'!$B$22=Master!A39,Master!AG39="HSEQ MANAGER"),Master!B39,"")</f>
        <v/>
      </c>
      <c r="AB39" s="34" t="e">
        <f>SMALL($AA:$AA,ROWS($AA$1:AA38))</f>
        <v>#NUM!</v>
      </c>
      <c r="AC39" s="34" t="str">
        <f>IF(AND('Entry point'!$B$22=Master!A39,Master!AG39="MARCAS"),Master!B39,"")</f>
        <v/>
      </c>
      <c r="AD39" s="34" t="e">
        <f>SMALL($AC:$AC,ROWS($AC$1:AC38))</f>
        <v>#NUM!</v>
      </c>
      <c r="AE39" s="34">
        <v>1</v>
      </c>
      <c r="AF39" s="26" t="s">
        <v>50</v>
      </c>
      <c r="AG39" s="26" t="s">
        <v>637</v>
      </c>
      <c r="AH39" s="36"/>
    </row>
    <row r="40" spans="1:34" ht="15.75" x14ac:dyDescent="0.25">
      <c r="A40" s="34" t="s">
        <v>36</v>
      </c>
      <c r="B40" s="34">
        <f>ROWS(A$1:$A41)</f>
        <v>41</v>
      </c>
      <c r="C40" s="34" t="str">
        <f>IF(AND('Entry point'!$B$22=Master!A40,Master!AG40="ACCOUNTING"),Master!B40,"")</f>
        <v/>
      </c>
      <c r="D40" s="34" t="e">
        <f>SMALL($C:$C,ROWS($C$1:C39))</f>
        <v>#NUM!</v>
      </c>
      <c r="E40" s="34" t="str">
        <f>IF(AND('Entry point'!$B$22=Master!A40,Master!AG40="CREW MANAGEMENT PARTNER"),Master!B40,"")</f>
        <v/>
      </c>
      <c r="F40" s="34">
        <f>SMALL($E:$E,ROWS($E$1:E39))</f>
        <v>288</v>
      </c>
      <c r="G40" s="34" t="str">
        <f>IF(AND('Entry point'!$B$22=Master!A40,Master!AG40="FLEET MANAGER"),Master!B40,"")</f>
        <v/>
      </c>
      <c r="H40" s="34" t="e">
        <f>SMALL($G:$G,ROWS($G$1:G39))</f>
        <v>#NUM!</v>
      </c>
      <c r="I40" s="34" t="str">
        <f>IF(AND('Entry point'!$B$22=Master!A40,Master!AG40="GROUP ISD"),Master!B40,"")</f>
        <v/>
      </c>
      <c r="J40" s="34" t="e">
        <f>SMALL($I:$I,ROWS($I$1:I39))</f>
        <v>#NUM!</v>
      </c>
      <c r="K40" s="34" t="str">
        <f>IF(AND('Entry point'!$B$22=Master!A40,Master!AG40="MANAGING DIRECTOR, CREW MANAGEMENT"),Master!B40,"")</f>
        <v/>
      </c>
      <c r="L40" s="34" t="e">
        <f>SMALL($K:$K,ROWS($K$1:K39))</f>
        <v>#NUM!</v>
      </c>
      <c r="M40" s="34" t="str">
        <f>IF(AND('Entry point'!$B$22=Master!A40,Master!AG40="MARINE SUPERINTENDENT"),Master!B40,"")</f>
        <v/>
      </c>
      <c r="N40" s="34">
        <f>SMALL($M:$M,ROWS($M$1:M39))</f>
        <v>616</v>
      </c>
      <c r="O40" s="34" t="str">
        <f>IF(AND('Entry point'!$B$22=Master!A40,Master!AG40="MD"),Master!B40,"")</f>
        <v/>
      </c>
      <c r="P40" s="34" t="e">
        <f>SMALL($O:$O,ROWS($O$1:O39))</f>
        <v>#NUM!</v>
      </c>
      <c r="Q40" s="34" t="str">
        <f>IF(AND('Entry point'!$B$22=Master!A40,Master!AG40="OD"),Master!B40,"")</f>
        <v/>
      </c>
      <c r="R40" s="34" t="e">
        <f>SMALL($Q:$Q,ROWS($Q$1:Q39))</f>
        <v>#NUM!</v>
      </c>
      <c r="S40" s="34" t="str">
        <f>IF(AND('Entry point'!$B$22=Master!A40,Master!AG40="OWNER"),Master!B40,"")</f>
        <v/>
      </c>
      <c r="T40" s="34" t="e">
        <f>SMALL($S:$S,ROWS($S$1:S39))</f>
        <v>#NUM!</v>
      </c>
      <c r="U40" s="34" t="str">
        <f>IF(AND('Entry point'!$B$22=Master!A40,Master!AG40="PLANNING MANAGER"),Master!B40,"")</f>
        <v/>
      </c>
      <c r="V40" s="34" t="e">
        <f>SMALL($U:$U,ROWS($U$1:U39))</f>
        <v>#NUM!</v>
      </c>
      <c r="W40" s="34" t="str">
        <f>IF(AND('Entry point'!$B$22=Master!A40,Master!AG40="PROCUREMENT RESPONSIBLE"),Master!B40,"")</f>
        <v/>
      </c>
      <c r="X40" s="34" t="e">
        <f>SMALL($W:$W,ROWS($W$1:W39))</f>
        <v>#NUM!</v>
      </c>
      <c r="Y40" s="34" t="str">
        <f>IF(AND('Entry point'!$B$22=Master!A40,Master!AG40="TECH SUPERINTENDENT"),Master!B40,"")</f>
        <v/>
      </c>
      <c r="Z40" s="34">
        <f>SMALL($Y:$Y,ROWS($Y$1:Y39))</f>
        <v>800</v>
      </c>
      <c r="AA40" s="34" t="str">
        <f>IF(AND('Entry point'!$B$22=Master!A40,Master!AG40="HSEQ MANAGER"),Master!B40,"")</f>
        <v/>
      </c>
      <c r="AB40" s="34" t="e">
        <f>SMALL($AA:$AA,ROWS($AA$1:AA39))</f>
        <v>#NUM!</v>
      </c>
      <c r="AC40" s="34" t="str">
        <f>IF(AND('Entry point'!$B$22=Master!A40,Master!AG40="MARCAS"),Master!B40,"")</f>
        <v/>
      </c>
      <c r="AD40" s="34" t="e">
        <f>SMALL($AC:$AC,ROWS($AC$1:AC39))</f>
        <v>#NUM!</v>
      </c>
      <c r="AE40" s="34">
        <v>1</v>
      </c>
      <c r="AF40" s="27" t="s">
        <v>51</v>
      </c>
      <c r="AG40" s="26" t="s">
        <v>637</v>
      </c>
      <c r="AH40" s="36"/>
    </row>
    <row r="41" spans="1:34" ht="15.75" x14ac:dyDescent="0.25">
      <c r="A41" s="34" t="s">
        <v>36</v>
      </c>
      <c r="B41" s="34">
        <f>ROWS(A$1:$A42)</f>
        <v>42</v>
      </c>
      <c r="C41" s="34" t="str">
        <f>IF(AND('Entry point'!$B$22=Master!A41,Master!AG41="ACCOUNTING"),Master!B41,"")</f>
        <v/>
      </c>
      <c r="D41" s="34" t="e">
        <f>SMALL($C:$C,ROWS($C$1:C40))</f>
        <v>#NUM!</v>
      </c>
      <c r="E41" s="34" t="str">
        <f>IF(AND('Entry point'!$B$22=Master!A41,Master!AG41="CREW MANAGEMENT PARTNER"),Master!B41,"")</f>
        <v/>
      </c>
      <c r="F41" s="34">
        <f>SMALL($E:$E,ROWS($E$1:E40))</f>
        <v>289</v>
      </c>
      <c r="G41" s="34" t="str">
        <f>IF(AND('Entry point'!$B$22=Master!A41,Master!AG41="FLEET MANAGER"),Master!B41,"")</f>
        <v/>
      </c>
      <c r="H41" s="34" t="e">
        <f>SMALL($G:$G,ROWS($G$1:G40))</f>
        <v>#NUM!</v>
      </c>
      <c r="I41" s="34" t="str">
        <f>IF(AND('Entry point'!$B$22=Master!A41,Master!AG41="GROUP ISD"),Master!B41,"")</f>
        <v/>
      </c>
      <c r="J41" s="34" t="e">
        <f>SMALL($I:$I,ROWS($I$1:I40))</f>
        <v>#NUM!</v>
      </c>
      <c r="K41" s="34" t="str">
        <f>IF(AND('Entry point'!$B$22=Master!A41,Master!AG41="MANAGING DIRECTOR, CREW MANAGEMENT"),Master!B41,"")</f>
        <v/>
      </c>
      <c r="L41" s="34" t="e">
        <f>SMALL($K:$K,ROWS($K$1:K40))</f>
        <v>#NUM!</v>
      </c>
      <c r="M41" s="34" t="str">
        <f>IF(AND('Entry point'!$B$22=Master!A41,Master!AG41="MARINE SUPERINTENDENT"),Master!B41,"")</f>
        <v/>
      </c>
      <c r="N41" s="34">
        <f>SMALL($M:$M,ROWS($M$1:M40))</f>
        <v>621</v>
      </c>
      <c r="O41" s="34" t="str">
        <f>IF(AND('Entry point'!$B$22=Master!A41,Master!AG41="MD"),Master!B41,"")</f>
        <v/>
      </c>
      <c r="P41" s="34" t="e">
        <f>SMALL($O:$O,ROWS($O$1:O40))</f>
        <v>#NUM!</v>
      </c>
      <c r="Q41" s="34" t="str">
        <f>IF(AND('Entry point'!$B$22=Master!A41,Master!AG41="OD"),Master!B41,"")</f>
        <v/>
      </c>
      <c r="R41" s="34" t="e">
        <f>SMALL($Q:$Q,ROWS($Q$1:Q40))</f>
        <v>#NUM!</v>
      </c>
      <c r="S41" s="34" t="str">
        <f>IF(AND('Entry point'!$B$22=Master!A41,Master!AG41="OWNER"),Master!B41,"")</f>
        <v/>
      </c>
      <c r="T41" s="34" t="e">
        <f>SMALL($S:$S,ROWS($S$1:S40))</f>
        <v>#NUM!</v>
      </c>
      <c r="U41" s="34" t="str">
        <f>IF(AND('Entry point'!$B$22=Master!A41,Master!AG41="PLANNING MANAGER"),Master!B41,"")</f>
        <v/>
      </c>
      <c r="V41" s="34" t="e">
        <f>SMALL($U:$U,ROWS($U$1:U40))</f>
        <v>#NUM!</v>
      </c>
      <c r="W41" s="34" t="str">
        <f>IF(AND('Entry point'!$B$22=Master!A41,Master!AG41="PROCUREMENT RESPONSIBLE"),Master!B41,"")</f>
        <v/>
      </c>
      <c r="X41" s="34" t="e">
        <f>SMALL($W:$W,ROWS($W$1:W40))</f>
        <v>#NUM!</v>
      </c>
      <c r="Y41" s="34" t="str">
        <f>IF(AND('Entry point'!$B$22=Master!A41,Master!AG41="TECH SUPERINTENDENT"),Master!B41,"")</f>
        <v/>
      </c>
      <c r="Z41" s="34">
        <f>SMALL($Y:$Y,ROWS($Y$1:Y40))</f>
        <v>801</v>
      </c>
      <c r="AA41" s="34" t="str">
        <f>IF(AND('Entry point'!$B$22=Master!A41,Master!AG41="HSEQ MANAGER"),Master!B41,"")</f>
        <v/>
      </c>
      <c r="AB41" s="34" t="e">
        <f>SMALL($AA:$AA,ROWS($AA$1:AA40))</f>
        <v>#NUM!</v>
      </c>
      <c r="AC41" s="34" t="str">
        <f>IF(AND('Entry point'!$B$22=Master!A41,Master!AG41="MARCAS"),Master!B41,"")</f>
        <v/>
      </c>
      <c r="AD41" s="34" t="e">
        <f>SMALL($AC:$AC,ROWS($AC$1:AC40))</f>
        <v>#NUM!</v>
      </c>
      <c r="AE41" s="34">
        <v>1</v>
      </c>
      <c r="AF41" s="167" t="s">
        <v>668</v>
      </c>
      <c r="AG41" s="26" t="s">
        <v>619</v>
      </c>
      <c r="AH41" s="36"/>
    </row>
    <row r="42" spans="1:34" ht="15.75" x14ac:dyDescent="0.25">
      <c r="A42" s="34" t="s">
        <v>36</v>
      </c>
      <c r="B42" s="34">
        <f>ROWS(A$1:$A43)</f>
        <v>43</v>
      </c>
      <c r="C42" s="34" t="str">
        <f>IF(AND('Entry point'!$B$22=Master!A42,Master!AG42="ACCOUNTING"),Master!B42,"")</f>
        <v/>
      </c>
      <c r="D42" s="34" t="e">
        <f>SMALL($C:$C,ROWS($C$1:C41))</f>
        <v>#NUM!</v>
      </c>
      <c r="E42" s="34" t="str">
        <f>IF(AND('Entry point'!$B$22=Master!A42,Master!AG42="CREW MANAGEMENT PARTNER"),Master!B42,"")</f>
        <v/>
      </c>
      <c r="F42" s="34">
        <f>SMALL($E:$E,ROWS($E$1:E41))</f>
        <v>650</v>
      </c>
      <c r="G42" s="34" t="str">
        <f>IF(AND('Entry point'!$B$22=Master!A42,Master!AG42="FLEET MANAGER"),Master!B42,"")</f>
        <v/>
      </c>
      <c r="H42" s="34" t="e">
        <f>SMALL($G:$G,ROWS($G$1:G41))</f>
        <v>#NUM!</v>
      </c>
      <c r="I42" s="34" t="str">
        <f>IF(AND('Entry point'!$B$22=Master!A42,Master!AG42="GROUP ISD"),Master!B42,"")</f>
        <v/>
      </c>
      <c r="J42" s="34" t="e">
        <f>SMALL($I:$I,ROWS($I$1:I41))</f>
        <v>#NUM!</v>
      </c>
      <c r="K42" s="34" t="str">
        <f>IF(AND('Entry point'!$B$22=Master!A42,Master!AG42="MANAGING DIRECTOR, CREW MANAGEMENT"),Master!B42,"")</f>
        <v/>
      </c>
      <c r="L42" s="34" t="e">
        <f>SMALL($K:$K,ROWS($K$1:K41))</f>
        <v>#NUM!</v>
      </c>
      <c r="M42" s="34" t="str">
        <f>IF(AND('Entry point'!$B$22=Master!A42,Master!AG42="MARINE SUPERINTENDENT"),Master!B42,"")</f>
        <v/>
      </c>
      <c r="N42" s="34">
        <f>SMALL($M:$M,ROWS($M$1:M41))</f>
        <v>622</v>
      </c>
      <c r="O42" s="34" t="str">
        <f>IF(AND('Entry point'!$B$22=Master!A42,Master!AG42="MD"),Master!B42,"")</f>
        <v/>
      </c>
      <c r="P42" s="34" t="e">
        <f>SMALL($O:$O,ROWS($O$1:O41))</f>
        <v>#NUM!</v>
      </c>
      <c r="Q42" s="34" t="str">
        <f>IF(AND('Entry point'!$B$22=Master!A42,Master!AG42="OD"),Master!B42,"")</f>
        <v/>
      </c>
      <c r="R42" s="34" t="e">
        <f>SMALL($Q:$Q,ROWS($Q$1:Q41))</f>
        <v>#NUM!</v>
      </c>
      <c r="S42" s="34" t="str">
        <f>IF(AND('Entry point'!$B$22=Master!A42,Master!AG42="OWNER"),Master!B42,"")</f>
        <v/>
      </c>
      <c r="T42" s="34" t="e">
        <f>SMALL($S:$S,ROWS($S$1:S41))</f>
        <v>#NUM!</v>
      </c>
      <c r="U42" s="34" t="str">
        <f>IF(AND('Entry point'!$B$22=Master!A42,Master!AG42="PLANNING MANAGER"),Master!B42,"")</f>
        <v/>
      </c>
      <c r="V42" s="34" t="e">
        <f>SMALL($U:$U,ROWS($U$1:U41))</f>
        <v>#NUM!</v>
      </c>
      <c r="W42" s="34" t="str">
        <f>IF(AND('Entry point'!$B$22=Master!A42,Master!AG42="PROCUREMENT RESPONSIBLE"),Master!B42,"")</f>
        <v/>
      </c>
      <c r="X42" s="34" t="e">
        <f>SMALL($W:$W,ROWS($W$1:W41))</f>
        <v>#NUM!</v>
      </c>
      <c r="Y42" s="34" t="str">
        <f>IF(AND('Entry point'!$B$22=Master!A42,Master!AG42="TECH SUPERINTENDENT"),Master!B42,"")</f>
        <v/>
      </c>
      <c r="Z42" s="34">
        <f>SMALL($Y:$Y,ROWS($Y$1:Y41))</f>
        <v>802</v>
      </c>
      <c r="AA42" s="34" t="str">
        <f>IF(AND('Entry point'!$B$22=Master!A42,Master!AG42="HSEQ MANAGER"),Master!B42,"")</f>
        <v/>
      </c>
      <c r="AB42" s="34" t="e">
        <f>SMALL($AA:$AA,ROWS($AA$1:AA41))</f>
        <v>#NUM!</v>
      </c>
      <c r="AC42" s="34" t="str">
        <f>IF(AND('Entry point'!$B$22=Master!A42,Master!AG42="MARCAS"),Master!B42,"")</f>
        <v/>
      </c>
      <c r="AD42" s="34" t="e">
        <f>SMALL($AC:$AC,ROWS($AC$1:AC41))</f>
        <v>#NUM!</v>
      </c>
      <c r="AE42" s="34">
        <v>1</v>
      </c>
      <c r="AF42" s="167" t="s">
        <v>669</v>
      </c>
      <c r="AG42" s="26" t="s">
        <v>619</v>
      </c>
      <c r="AH42" s="36"/>
    </row>
    <row r="43" spans="1:34" ht="15.75" x14ac:dyDescent="0.25">
      <c r="A43" s="34" t="s">
        <v>36</v>
      </c>
      <c r="B43" s="34">
        <f>ROWS(A$1:$A44)</f>
        <v>44</v>
      </c>
      <c r="C43" s="34" t="str">
        <f>IF(AND('Entry point'!$B$22=Master!A43,Master!AG43="ACCOUNTING"),Master!B43,"")</f>
        <v/>
      </c>
      <c r="D43" s="34" t="e">
        <f>SMALL($C:$C,ROWS($C$1:C42))</f>
        <v>#NUM!</v>
      </c>
      <c r="E43" s="34" t="str">
        <f>IF(AND('Entry point'!$B$22=Master!A43,Master!AG43="CREW MANAGEMENT PARTNER"),Master!B43,"")</f>
        <v/>
      </c>
      <c r="F43" s="34">
        <f>SMALL($E:$E,ROWS($E$1:E42))</f>
        <v>651</v>
      </c>
      <c r="G43" s="34" t="str">
        <f>IF(AND('Entry point'!$B$22=Master!A43,Master!AG43="FLEET MANAGER"),Master!B43,"")</f>
        <v/>
      </c>
      <c r="H43" s="34" t="e">
        <f>SMALL($G:$G,ROWS($G$1:G42))</f>
        <v>#NUM!</v>
      </c>
      <c r="I43" s="34" t="str">
        <f>IF(AND('Entry point'!$B$22=Master!A43,Master!AG43="GROUP ISD"),Master!B43,"")</f>
        <v/>
      </c>
      <c r="J43" s="34" t="e">
        <f>SMALL($I:$I,ROWS($I$1:I42))</f>
        <v>#NUM!</v>
      </c>
      <c r="K43" s="34" t="str">
        <f>IF(AND('Entry point'!$B$22=Master!A43,Master!AG43="MANAGING DIRECTOR, CREW MANAGEMENT"),Master!B43,"")</f>
        <v/>
      </c>
      <c r="L43" s="34" t="e">
        <f>SMALL($K:$K,ROWS($K$1:K42))</f>
        <v>#NUM!</v>
      </c>
      <c r="M43" s="34" t="str">
        <f>IF(AND('Entry point'!$B$22=Master!A43,Master!AG43="MARINE SUPERINTENDENT"),Master!B43,"")</f>
        <v/>
      </c>
      <c r="N43" s="34">
        <f>SMALL($M:$M,ROWS($M$1:M42))</f>
        <v>623</v>
      </c>
      <c r="O43" s="34" t="str">
        <f>IF(AND('Entry point'!$B$22=Master!A43,Master!AG43="MD"),Master!B43,"")</f>
        <v/>
      </c>
      <c r="P43" s="34" t="e">
        <f>SMALL($O:$O,ROWS($O$1:O42))</f>
        <v>#NUM!</v>
      </c>
      <c r="Q43" s="34" t="str">
        <f>IF(AND('Entry point'!$B$22=Master!A43,Master!AG43="OD"),Master!B43,"")</f>
        <v/>
      </c>
      <c r="R43" s="34" t="e">
        <f>SMALL($Q:$Q,ROWS($Q$1:Q42))</f>
        <v>#NUM!</v>
      </c>
      <c r="S43" s="34" t="str">
        <f>IF(AND('Entry point'!$B$22=Master!A43,Master!AG43="OWNER"),Master!B43,"")</f>
        <v/>
      </c>
      <c r="T43" s="34" t="e">
        <f>SMALL($S:$S,ROWS($S$1:S42))</f>
        <v>#NUM!</v>
      </c>
      <c r="U43" s="34" t="str">
        <f>IF(AND('Entry point'!$B$22=Master!A43,Master!AG43="PLANNING MANAGER"),Master!B43,"")</f>
        <v/>
      </c>
      <c r="V43" s="34" t="e">
        <f>SMALL($U:$U,ROWS($U$1:U42))</f>
        <v>#NUM!</v>
      </c>
      <c r="W43" s="34" t="str">
        <f>IF(AND('Entry point'!$B$22=Master!A43,Master!AG43="PROCUREMENT RESPONSIBLE"),Master!B43,"")</f>
        <v/>
      </c>
      <c r="X43" s="34" t="e">
        <f>SMALL($W:$W,ROWS($W$1:W42))</f>
        <v>#NUM!</v>
      </c>
      <c r="Y43" s="34" t="str">
        <f>IF(AND('Entry point'!$B$22=Master!A43,Master!AG43="TECH SUPERINTENDENT"),Master!B43,"")</f>
        <v/>
      </c>
      <c r="Z43" s="34">
        <f>SMALL($Y:$Y,ROWS($Y$1:Y42))</f>
        <v>804</v>
      </c>
      <c r="AA43" s="34" t="str">
        <f>IF(AND('Entry point'!$B$22=Master!A43,Master!AG43="HSEQ MANAGER"),Master!B43,"")</f>
        <v/>
      </c>
      <c r="AB43" s="34" t="e">
        <f>SMALL($AA:$AA,ROWS($AA$1:AA42))</f>
        <v>#NUM!</v>
      </c>
      <c r="AC43" s="34" t="str">
        <f>IF(AND('Entry point'!$B$22=Master!A43,Master!AG43="MARCAS"),Master!B43,"")</f>
        <v/>
      </c>
      <c r="AD43" s="34" t="e">
        <f>SMALL($AC:$AC,ROWS($AC$1:AC42))</f>
        <v>#NUM!</v>
      </c>
      <c r="AE43" s="34">
        <v>1</v>
      </c>
      <c r="AF43" s="167" t="s">
        <v>670</v>
      </c>
      <c r="AG43" s="26" t="s">
        <v>619</v>
      </c>
      <c r="AH43" s="36"/>
    </row>
    <row r="44" spans="1:34" ht="15.75" x14ac:dyDescent="0.25">
      <c r="A44" s="34" t="s">
        <v>36</v>
      </c>
      <c r="B44" s="34">
        <f>ROWS(A$1:$A45)</f>
        <v>45</v>
      </c>
      <c r="C44" s="34" t="str">
        <f>IF(AND('Entry point'!$B$22=Master!A44,Master!AG44="ACCOUNTING"),Master!B44,"")</f>
        <v/>
      </c>
      <c r="D44" s="34" t="e">
        <f>SMALL($C:$C,ROWS($C$1:C43))</f>
        <v>#NUM!</v>
      </c>
      <c r="E44" s="34" t="str">
        <f>IF(AND('Entry point'!$B$22=Master!A44,Master!AG44="CREW MANAGEMENT PARTNER"),Master!B44,"")</f>
        <v/>
      </c>
      <c r="F44" s="34">
        <f>SMALL($E:$E,ROWS($E$1:E43))</f>
        <v>654</v>
      </c>
      <c r="G44" s="34" t="str">
        <f>IF(AND('Entry point'!$B$22=Master!A44,Master!AG44="FLEET MANAGER"),Master!B44,"")</f>
        <v/>
      </c>
      <c r="H44" s="34" t="e">
        <f>SMALL($G:$G,ROWS($G$1:G43))</f>
        <v>#NUM!</v>
      </c>
      <c r="I44" s="34" t="str">
        <f>IF(AND('Entry point'!$B$22=Master!A44,Master!AG44="GROUP ISD"),Master!B44,"")</f>
        <v/>
      </c>
      <c r="J44" s="34" t="e">
        <f>SMALL($I:$I,ROWS($I$1:I43))</f>
        <v>#NUM!</v>
      </c>
      <c r="K44" s="34" t="str">
        <f>IF(AND('Entry point'!$B$22=Master!A44,Master!AG44="MANAGING DIRECTOR, CREW MANAGEMENT"),Master!B44,"")</f>
        <v/>
      </c>
      <c r="L44" s="34" t="e">
        <f>SMALL($K:$K,ROWS($K$1:K43))</f>
        <v>#NUM!</v>
      </c>
      <c r="M44" s="34" t="str">
        <f>IF(AND('Entry point'!$B$22=Master!A44,Master!AG44="MARINE SUPERINTENDENT"),Master!B44,"")</f>
        <v/>
      </c>
      <c r="N44" s="34">
        <f>SMALL($M:$M,ROWS($M$1:M43))</f>
        <v>626</v>
      </c>
      <c r="O44" s="34" t="str">
        <f>IF(AND('Entry point'!$B$22=Master!A44,Master!AG44="MD"),Master!B44,"")</f>
        <v/>
      </c>
      <c r="P44" s="34" t="e">
        <f>SMALL($O:$O,ROWS($O$1:O43))</f>
        <v>#NUM!</v>
      </c>
      <c r="Q44" s="34" t="str">
        <f>IF(AND('Entry point'!$B$22=Master!A44,Master!AG44="OD"),Master!B44,"")</f>
        <v/>
      </c>
      <c r="R44" s="34" t="e">
        <f>SMALL($Q:$Q,ROWS($Q$1:Q43))</f>
        <v>#NUM!</v>
      </c>
      <c r="S44" s="34" t="str">
        <f>IF(AND('Entry point'!$B$22=Master!A44,Master!AG44="OWNER"),Master!B44,"")</f>
        <v/>
      </c>
      <c r="T44" s="34" t="e">
        <f>SMALL($S:$S,ROWS($S$1:S43))</f>
        <v>#NUM!</v>
      </c>
      <c r="U44" s="34" t="str">
        <f>IF(AND('Entry point'!$B$22=Master!A44,Master!AG44="PLANNING MANAGER"),Master!B44,"")</f>
        <v/>
      </c>
      <c r="V44" s="34" t="e">
        <f>SMALL($U:$U,ROWS($U$1:U43))</f>
        <v>#NUM!</v>
      </c>
      <c r="W44" s="34" t="str">
        <f>IF(AND('Entry point'!$B$22=Master!A44,Master!AG44="PROCUREMENT RESPONSIBLE"),Master!B44,"")</f>
        <v/>
      </c>
      <c r="X44" s="34" t="e">
        <f>SMALL($W:$W,ROWS($W$1:W43))</f>
        <v>#NUM!</v>
      </c>
      <c r="Y44" s="34" t="str">
        <f>IF(AND('Entry point'!$B$22=Master!A44,Master!AG44="TECH SUPERINTENDENT"),Master!B44,"")</f>
        <v/>
      </c>
      <c r="Z44" s="34">
        <f>SMALL($Y:$Y,ROWS($Y$1:Y43))</f>
        <v>805</v>
      </c>
      <c r="AA44" s="34" t="str">
        <f>IF(AND('Entry point'!$B$22=Master!A44,Master!AG44="HSEQ MANAGER"),Master!B44,"")</f>
        <v/>
      </c>
      <c r="AB44" s="34" t="e">
        <f>SMALL($AA:$AA,ROWS($AA$1:AA43))</f>
        <v>#NUM!</v>
      </c>
      <c r="AC44" s="34" t="str">
        <f>IF(AND('Entry point'!$B$22=Master!A44,Master!AG44="MARCAS"),Master!B44,"")</f>
        <v/>
      </c>
      <c r="AD44" s="34" t="e">
        <f>SMALL($AC:$AC,ROWS($AC$1:AC43))</f>
        <v>#NUM!</v>
      </c>
      <c r="AE44" s="34">
        <v>1</v>
      </c>
      <c r="AF44" s="167" t="s">
        <v>671</v>
      </c>
      <c r="AG44" s="26" t="s">
        <v>637</v>
      </c>
      <c r="AH44" s="36"/>
    </row>
    <row r="45" spans="1:34" ht="15.75" x14ac:dyDescent="0.25">
      <c r="A45" s="34" t="s">
        <v>36</v>
      </c>
      <c r="B45" s="34">
        <f>ROWS(A$1:$A46)</f>
        <v>46</v>
      </c>
      <c r="C45" s="34" t="str">
        <f>IF(AND('Entry point'!$B$22=Master!A45,Master!AG45="ACCOUNTING"),Master!B45,"")</f>
        <v/>
      </c>
      <c r="D45" s="34" t="e">
        <f>SMALL($C:$C,ROWS($C$1:C44))</f>
        <v>#NUM!</v>
      </c>
      <c r="E45" s="34" t="str">
        <f>IF(AND('Entry point'!$B$22=Master!A45,Master!AG45="CREW MANAGEMENT PARTNER"),Master!B45,"")</f>
        <v/>
      </c>
      <c r="F45" s="34">
        <f>SMALL($E:$E,ROWS($E$1:E44))</f>
        <v>657</v>
      </c>
      <c r="G45" s="34" t="str">
        <f>IF(AND('Entry point'!$B$22=Master!A45,Master!AG45="FLEET MANAGER"),Master!B45,"")</f>
        <v/>
      </c>
      <c r="H45" s="34" t="e">
        <f>SMALL($G:$G,ROWS($G$1:G44))</f>
        <v>#NUM!</v>
      </c>
      <c r="I45" s="34" t="str">
        <f>IF(AND('Entry point'!$B$22=Master!A45,Master!AG45="GROUP ISD"),Master!B45,"")</f>
        <v/>
      </c>
      <c r="J45" s="34" t="e">
        <f>SMALL($I:$I,ROWS($I$1:I44))</f>
        <v>#NUM!</v>
      </c>
      <c r="K45" s="34" t="str">
        <f>IF(AND('Entry point'!$B$22=Master!A45,Master!AG45="MANAGING DIRECTOR, CREW MANAGEMENT"),Master!B45,"")</f>
        <v/>
      </c>
      <c r="L45" s="34" t="e">
        <f>SMALL($K:$K,ROWS($K$1:K44))</f>
        <v>#NUM!</v>
      </c>
      <c r="M45" s="34" t="str">
        <f>IF(AND('Entry point'!$B$22=Master!A45,Master!AG45="MARINE SUPERINTENDENT"),Master!B45,"")</f>
        <v/>
      </c>
      <c r="N45" s="34">
        <f>SMALL($M:$M,ROWS($M$1:M44))</f>
        <v>628</v>
      </c>
      <c r="O45" s="34" t="str">
        <f>IF(AND('Entry point'!$B$22=Master!A45,Master!AG45="MD"),Master!B45,"")</f>
        <v/>
      </c>
      <c r="P45" s="34" t="e">
        <f>SMALL($O:$O,ROWS($O$1:O44))</f>
        <v>#NUM!</v>
      </c>
      <c r="Q45" s="34" t="str">
        <f>IF(AND('Entry point'!$B$22=Master!A45,Master!AG45="OD"),Master!B45,"")</f>
        <v/>
      </c>
      <c r="R45" s="34" t="e">
        <f>SMALL($Q:$Q,ROWS($Q$1:Q44))</f>
        <v>#NUM!</v>
      </c>
      <c r="S45" s="34" t="str">
        <f>IF(AND('Entry point'!$B$22=Master!A45,Master!AG45="OWNER"),Master!B45,"")</f>
        <v/>
      </c>
      <c r="T45" s="34" t="e">
        <f>SMALL($S:$S,ROWS($S$1:S44))</f>
        <v>#NUM!</v>
      </c>
      <c r="U45" s="34" t="str">
        <f>IF(AND('Entry point'!$B$22=Master!A45,Master!AG45="PLANNING MANAGER"),Master!B45,"")</f>
        <v/>
      </c>
      <c r="V45" s="34" t="e">
        <f>SMALL($U:$U,ROWS($U$1:U44))</f>
        <v>#NUM!</v>
      </c>
      <c r="W45" s="34" t="str">
        <f>IF(AND('Entry point'!$B$22=Master!A45,Master!AG45="PROCUREMENT RESPONSIBLE"),Master!B45,"")</f>
        <v/>
      </c>
      <c r="X45" s="34" t="e">
        <f>SMALL($W:$W,ROWS($W$1:W44))</f>
        <v>#NUM!</v>
      </c>
      <c r="Y45" s="34" t="str">
        <f>IF(AND('Entry point'!$B$22=Master!A45,Master!AG45="TECH SUPERINTENDENT"),Master!B45,"")</f>
        <v/>
      </c>
      <c r="Z45" s="34">
        <f>SMALL($Y:$Y,ROWS($Y$1:Y44))</f>
        <v>806</v>
      </c>
      <c r="AA45" s="34" t="str">
        <f>IF(AND('Entry point'!$B$22=Master!A45,Master!AG45="HSEQ MANAGER"),Master!B45,"")</f>
        <v/>
      </c>
      <c r="AB45" s="34" t="e">
        <f>SMALL($AA:$AA,ROWS($AA$1:AA44))</f>
        <v>#NUM!</v>
      </c>
      <c r="AC45" s="34" t="str">
        <f>IF(AND('Entry point'!$B$22=Master!A45,Master!AG45="MARCAS"),Master!B45,"")</f>
        <v/>
      </c>
      <c r="AD45" s="34" t="e">
        <f>SMALL($AC:$AC,ROWS($AC$1:AC44))</f>
        <v>#NUM!</v>
      </c>
      <c r="AE45" s="34">
        <v>1</v>
      </c>
      <c r="AF45" s="167" t="s">
        <v>648</v>
      </c>
      <c r="AG45" s="26" t="s">
        <v>619</v>
      </c>
      <c r="AH45" s="36"/>
    </row>
    <row r="46" spans="1:34" ht="15.75" x14ac:dyDescent="0.25">
      <c r="A46" s="34" t="s">
        <v>36</v>
      </c>
      <c r="B46" s="34">
        <f>ROWS(A$1:$A47)</f>
        <v>47</v>
      </c>
      <c r="C46" s="34" t="str">
        <f>IF(AND('Entry point'!$B$22=Master!A46,Master!AG46="ACCOUNTING"),Master!B46,"")</f>
        <v/>
      </c>
      <c r="D46" s="34" t="e">
        <f>SMALL($C:$C,ROWS($C$1:C45))</f>
        <v>#NUM!</v>
      </c>
      <c r="E46" s="34" t="str">
        <f>IF(AND('Entry point'!$B$22=Master!A46,Master!AG46="CREW MANAGEMENT PARTNER"),Master!B46,"")</f>
        <v/>
      </c>
      <c r="F46" s="34">
        <f>SMALL($E:$E,ROWS($E$1:E45))</f>
        <v>658</v>
      </c>
      <c r="G46" s="34" t="str">
        <f>IF(AND('Entry point'!$B$22=Master!A46,Master!AG46="FLEET MANAGER"),Master!B46,"")</f>
        <v/>
      </c>
      <c r="H46" s="34" t="e">
        <f>SMALL($G:$G,ROWS($G$1:G45))</f>
        <v>#NUM!</v>
      </c>
      <c r="I46" s="34" t="str">
        <f>IF(AND('Entry point'!$B$22=Master!A46,Master!AG46="GROUP ISD"),Master!B46,"")</f>
        <v/>
      </c>
      <c r="J46" s="34" t="e">
        <f>SMALL($I:$I,ROWS($I$1:I45))</f>
        <v>#NUM!</v>
      </c>
      <c r="K46" s="34" t="str">
        <f>IF(AND('Entry point'!$B$22=Master!A46,Master!AG46="MANAGING DIRECTOR, CREW MANAGEMENT"),Master!B46,"")</f>
        <v/>
      </c>
      <c r="L46" s="34" t="e">
        <f>SMALL($K:$K,ROWS($K$1:K45))</f>
        <v>#NUM!</v>
      </c>
      <c r="M46" s="34" t="str">
        <f>IF(AND('Entry point'!$B$22=Master!A46,Master!AG46="MARINE SUPERINTENDENT"),Master!B46,"")</f>
        <v/>
      </c>
      <c r="N46" s="34">
        <f>SMALL($M:$M,ROWS($M$1:M45))</f>
        <v>630</v>
      </c>
      <c r="O46" s="34" t="str">
        <f>IF(AND('Entry point'!$B$22=Master!A46,Master!AG46="MD"),Master!B46,"")</f>
        <v/>
      </c>
      <c r="P46" s="34" t="e">
        <f>SMALL($O:$O,ROWS($O$1:O45))</f>
        <v>#NUM!</v>
      </c>
      <c r="Q46" s="34" t="str">
        <f>IF(AND('Entry point'!$B$22=Master!A46,Master!AG46="OD"),Master!B46,"")</f>
        <v/>
      </c>
      <c r="R46" s="34" t="e">
        <f>SMALL($Q:$Q,ROWS($Q$1:Q45))</f>
        <v>#NUM!</v>
      </c>
      <c r="S46" s="34" t="str">
        <f>IF(AND('Entry point'!$B$22=Master!A46,Master!AG46="OWNER"),Master!B46,"")</f>
        <v/>
      </c>
      <c r="T46" s="34" t="e">
        <f>SMALL($S:$S,ROWS($S$1:S45))</f>
        <v>#NUM!</v>
      </c>
      <c r="U46" s="34" t="str">
        <f>IF(AND('Entry point'!$B$22=Master!A46,Master!AG46="PLANNING MANAGER"),Master!B46,"")</f>
        <v/>
      </c>
      <c r="V46" s="34" t="e">
        <f>SMALL($U:$U,ROWS($U$1:U45))</f>
        <v>#NUM!</v>
      </c>
      <c r="W46" s="34" t="str">
        <f>IF(AND('Entry point'!$B$22=Master!A46,Master!AG46="PROCUREMENT RESPONSIBLE"),Master!B46,"")</f>
        <v/>
      </c>
      <c r="X46" s="34" t="e">
        <f>SMALL($W:$W,ROWS($W$1:W45))</f>
        <v>#NUM!</v>
      </c>
      <c r="Y46" s="34" t="str">
        <f>IF(AND('Entry point'!$B$22=Master!A46,Master!AG46="TECH SUPERINTENDENT"),Master!B46,"")</f>
        <v/>
      </c>
      <c r="Z46" s="34">
        <f>SMALL($Y:$Y,ROWS($Y$1:Y45))</f>
        <v>808</v>
      </c>
      <c r="AA46" s="34" t="str">
        <f>IF(AND('Entry point'!$B$22=Master!A46,Master!AG46="HSEQ MANAGER"),Master!B46,"")</f>
        <v/>
      </c>
      <c r="AB46" s="34" t="e">
        <f>SMALL($AA:$AA,ROWS($AA$1:AA45))</f>
        <v>#NUM!</v>
      </c>
      <c r="AC46" s="34" t="str">
        <f>IF(AND('Entry point'!$B$22=Master!A46,Master!AG46="MARCAS"),Master!B46,"")</f>
        <v/>
      </c>
      <c r="AD46" s="34" t="e">
        <f>SMALL($AC:$AC,ROWS($AC$1:AC45))</f>
        <v>#NUM!</v>
      </c>
      <c r="AE46" s="34">
        <v>1</v>
      </c>
      <c r="AF46" s="26" t="s">
        <v>47</v>
      </c>
      <c r="AG46" s="26" t="s">
        <v>637</v>
      </c>
      <c r="AH46" s="36"/>
    </row>
    <row r="47" spans="1:34" ht="15.75" x14ac:dyDescent="0.25">
      <c r="A47" s="34" t="s">
        <v>36</v>
      </c>
      <c r="B47" s="34">
        <f>ROWS(A$1:$A48)</f>
        <v>48</v>
      </c>
      <c r="C47" s="34" t="str">
        <f>IF(AND('Entry point'!$B$22=Master!A47,Master!AG47="ACCOUNTING"),Master!B47,"")</f>
        <v/>
      </c>
      <c r="D47" s="34" t="e">
        <f>SMALL($C:$C,ROWS($C$1:C46))</f>
        <v>#NUM!</v>
      </c>
      <c r="E47" s="34" t="str">
        <f>IF(AND('Entry point'!$B$22=Master!A47,Master!AG47="CREW MANAGEMENT PARTNER"),Master!B47,"")</f>
        <v/>
      </c>
      <c r="F47" s="34">
        <f>SMALL($E:$E,ROWS($E$1:E46))</f>
        <v>660</v>
      </c>
      <c r="G47" s="34" t="str">
        <f>IF(AND('Entry point'!$B$22=Master!A47,Master!AG47="FLEET MANAGER"),Master!B47,"")</f>
        <v/>
      </c>
      <c r="H47" s="34" t="e">
        <f>SMALL($G:$G,ROWS($G$1:G46))</f>
        <v>#NUM!</v>
      </c>
      <c r="I47" s="34" t="str">
        <f>IF(AND('Entry point'!$B$22=Master!A47,Master!AG47="GROUP ISD"),Master!B47,"")</f>
        <v/>
      </c>
      <c r="J47" s="34" t="e">
        <f>SMALL($I:$I,ROWS($I$1:I46))</f>
        <v>#NUM!</v>
      </c>
      <c r="K47" s="34" t="str">
        <f>IF(AND('Entry point'!$B$22=Master!A47,Master!AG47="MANAGING DIRECTOR, CREW MANAGEMENT"),Master!B47,"")</f>
        <v/>
      </c>
      <c r="L47" s="34" t="e">
        <f>SMALL($K:$K,ROWS($K$1:K46))</f>
        <v>#NUM!</v>
      </c>
      <c r="M47" s="34" t="str">
        <f>IF(AND('Entry point'!$B$22=Master!A47,Master!AG47="MARINE SUPERINTENDENT"),Master!B47,"")</f>
        <v/>
      </c>
      <c r="N47" s="34">
        <f>SMALL($M:$M,ROWS($M$1:M46))</f>
        <v>633</v>
      </c>
      <c r="O47" s="34" t="str">
        <f>IF(AND('Entry point'!$B$22=Master!A47,Master!AG47="MD"),Master!B47,"")</f>
        <v/>
      </c>
      <c r="P47" s="34" t="e">
        <f>SMALL($O:$O,ROWS($O$1:O46))</f>
        <v>#NUM!</v>
      </c>
      <c r="Q47" s="34" t="str">
        <f>IF(AND('Entry point'!$B$22=Master!A47,Master!AG47="OD"),Master!B47,"")</f>
        <v/>
      </c>
      <c r="R47" s="34" t="e">
        <f>SMALL($Q:$Q,ROWS($Q$1:Q46))</f>
        <v>#NUM!</v>
      </c>
      <c r="S47" s="34" t="str">
        <f>IF(AND('Entry point'!$B$22=Master!A47,Master!AG47="OWNER"),Master!B47,"")</f>
        <v/>
      </c>
      <c r="T47" s="34" t="e">
        <f>SMALL($S:$S,ROWS($S$1:S46))</f>
        <v>#NUM!</v>
      </c>
      <c r="U47" s="34" t="str">
        <f>IF(AND('Entry point'!$B$22=Master!A47,Master!AG47="PLANNING MANAGER"),Master!B47,"")</f>
        <v/>
      </c>
      <c r="V47" s="34" t="e">
        <f>SMALL($U:$U,ROWS($U$1:U46))</f>
        <v>#NUM!</v>
      </c>
      <c r="W47" s="34" t="str">
        <f>IF(AND('Entry point'!$B$22=Master!A47,Master!AG47="PROCUREMENT RESPONSIBLE"),Master!B47,"")</f>
        <v/>
      </c>
      <c r="X47" s="34" t="e">
        <f>SMALL($W:$W,ROWS($W$1:W46))</f>
        <v>#NUM!</v>
      </c>
      <c r="Y47" s="34" t="str">
        <f>IF(AND('Entry point'!$B$22=Master!A47,Master!AG47="TECH SUPERINTENDENT"),Master!B47,"")</f>
        <v/>
      </c>
      <c r="Z47" s="34">
        <f>SMALL($Y:$Y,ROWS($Y$1:Y46))</f>
        <v>823</v>
      </c>
      <c r="AA47" s="34" t="str">
        <f>IF(AND('Entry point'!$B$22=Master!A47,Master!AG47="HSEQ MANAGER"),Master!B47,"")</f>
        <v/>
      </c>
      <c r="AB47" s="34" t="e">
        <f>SMALL($AA:$AA,ROWS($AA$1:AA46))</f>
        <v>#NUM!</v>
      </c>
      <c r="AC47" s="34" t="str">
        <f>IF(AND('Entry point'!$B$22=Master!A47,Master!AG47="MARCAS"),Master!B47,"")</f>
        <v/>
      </c>
      <c r="AD47" s="34" t="e">
        <f>SMALL($AC:$AC,ROWS($AC$1:AC46))</f>
        <v>#NUM!</v>
      </c>
      <c r="AE47" s="34">
        <v>1</v>
      </c>
      <c r="AF47" s="167" t="s">
        <v>81</v>
      </c>
      <c r="AG47" s="26" t="s">
        <v>619</v>
      </c>
      <c r="AH47" s="36"/>
    </row>
    <row r="48" spans="1:34" ht="15.75" x14ac:dyDescent="0.25">
      <c r="A48" s="34" t="s">
        <v>36</v>
      </c>
      <c r="B48" s="34">
        <f>ROWS(A$1:$A49)</f>
        <v>49</v>
      </c>
      <c r="C48" s="34" t="str">
        <f>IF(AND('Entry point'!$B$22=Master!A48,Master!AG48="ACCOUNTING"),Master!B48,"")</f>
        <v/>
      </c>
      <c r="D48" s="34" t="e">
        <f>SMALL($C:$C,ROWS($C$1:C47))</f>
        <v>#NUM!</v>
      </c>
      <c r="E48" s="34" t="str">
        <f>IF(AND('Entry point'!$B$22=Master!A48,Master!AG48="CREW MANAGEMENT PARTNER"),Master!B48,"")</f>
        <v/>
      </c>
      <c r="F48" s="34">
        <f>SMALL($E:$E,ROWS($E$1:E47))</f>
        <v>661</v>
      </c>
      <c r="G48" s="34" t="str">
        <f>IF(AND('Entry point'!$B$22=Master!A48,Master!AG48="FLEET MANAGER"),Master!B48,"")</f>
        <v/>
      </c>
      <c r="H48" s="34" t="e">
        <f>SMALL($G:$G,ROWS($G$1:G47))</f>
        <v>#NUM!</v>
      </c>
      <c r="I48" s="34" t="str">
        <f>IF(AND('Entry point'!$B$22=Master!A48,Master!AG48="GROUP ISD"),Master!B48,"")</f>
        <v/>
      </c>
      <c r="J48" s="34" t="e">
        <f>SMALL($I:$I,ROWS($I$1:I47))</f>
        <v>#NUM!</v>
      </c>
      <c r="K48" s="34" t="str">
        <f>IF(AND('Entry point'!$B$22=Master!A48,Master!AG48="MANAGING DIRECTOR, CREW MANAGEMENT"),Master!B48,"")</f>
        <v/>
      </c>
      <c r="L48" s="34" t="e">
        <f>SMALL($K:$K,ROWS($K$1:K47))</f>
        <v>#NUM!</v>
      </c>
      <c r="M48" s="34" t="str">
        <f>IF(AND('Entry point'!$B$22=Master!A48,Master!AG48="MARINE SUPERINTENDENT"),Master!B48,"")</f>
        <v/>
      </c>
      <c r="N48" s="34">
        <f>SMALL($M:$M,ROWS($M$1:M47))</f>
        <v>637</v>
      </c>
      <c r="O48" s="34" t="str">
        <f>IF(AND('Entry point'!$B$22=Master!A48,Master!AG48="MD"),Master!B48,"")</f>
        <v/>
      </c>
      <c r="P48" s="34" t="e">
        <f>SMALL($O:$O,ROWS($O$1:O47))</f>
        <v>#NUM!</v>
      </c>
      <c r="Q48" s="34" t="str">
        <f>IF(AND('Entry point'!$B$22=Master!A48,Master!AG48="OD"),Master!B48,"")</f>
        <v/>
      </c>
      <c r="R48" s="34" t="e">
        <f>SMALL($Q:$Q,ROWS($Q$1:Q47))</f>
        <v>#NUM!</v>
      </c>
      <c r="S48" s="34" t="str">
        <f>IF(AND('Entry point'!$B$22=Master!A48,Master!AG48="OWNER"),Master!B48,"")</f>
        <v/>
      </c>
      <c r="T48" s="34" t="e">
        <f>SMALL($S:$S,ROWS($S$1:S47))</f>
        <v>#NUM!</v>
      </c>
      <c r="U48" s="34" t="str">
        <f>IF(AND('Entry point'!$B$22=Master!A48,Master!AG48="PLANNING MANAGER"),Master!B48,"")</f>
        <v/>
      </c>
      <c r="V48" s="34" t="e">
        <f>SMALL($U:$U,ROWS($U$1:U47))</f>
        <v>#NUM!</v>
      </c>
      <c r="W48" s="34" t="str">
        <f>IF(AND('Entry point'!$B$22=Master!A48,Master!AG48="PROCUREMENT RESPONSIBLE"),Master!B48,"")</f>
        <v/>
      </c>
      <c r="X48" s="34" t="e">
        <f>SMALL($W:$W,ROWS($W$1:W47))</f>
        <v>#NUM!</v>
      </c>
      <c r="Y48" s="34" t="str">
        <f>IF(AND('Entry point'!$B$22=Master!A48,Master!AG48="TECH SUPERINTENDENT"),Master!B48,"")</f>
        <v/>
      </c>
      <c r="Z48" s="34">
        <f>SMALL($Y:$Y,ROWS($Y$1:Y47))</f>
        <v>892</v>
      </c>
      <c r="AA48" s="34" t="str">
        <f>IF(AND('Entry point'!$B$22=Master!A48,Master!AG48="HSEQ MANAGER"),Master!B48,"")</f>
        <v/>
      </c>
      <c r="AB48" s="34" t="e">
        <f>SMALL($AA:$AA,ROWS($AA$1:AA47))</f>
        <v>#NUM!</v>
      </c>
      <c r="AC48" s="34" t="str">
        <f>IF(AND('Entry point'!$B$22=Master!A48,Master!AG48="MARCAS"),Master!B48,"")</f>
        <v/>
      </c>
      <c r="AD48" s="34" t="e">
        <f>SMALL($AC:$AC,ROWS($AC$1:AC47))</f>
        <v>#NUM!</v>
      </c>
      <c r="AE48" s="34">
        <v>1</v>
      </c>
      <c r="AF48" s="167" t="s">
        <v>80</v>
      </c>
      <c r="AG48" s="26" t="s">
        <v>106</v>
      </c>
      <c r="AH48" s="36"/>
    </row>
    <row r="49" spans="1:34" ht="15.75" x14ac:dyDescent="0.25">
      <c r="A49" s="34" t="s">
        <v>36</v>
      </c>
      <c r="B49" s="34">
        <f>ROWS(A$1:$A50)</f>
        <v>50</v>
      </c>
      <c r="C49" s="34" t="str">
        <f>IF(AND('Entry point'!$B$22=Master!A49,Master!AG49="ACCOUNTING"),Master!B49,"")</f>
        <v/>
      </c>
      <c r="D49" s="34" t="e">
        <f>SMALL($C:$C,ROWS($C$1:C48))</f>
        <v>#NUM!</v>
      </c>
      <c r="E49" s="34" t="str">
        <f>IF(AND('Entry point'!$B$22=Master!A49,Master!AG49="CREW MANAGEMENT PARTNER"),Master!B49,"")</f>
        <v/>
      </c>
      <c r="F49" s="34">
        <f>SMALL($E:$E,ROWS($E$1:E48))</f>
        <v>815</v>
      </c>
      <c r="G49" s="34" t="str">
        <f>IF(AND('Entry point'!$B$22=Master!A49,Master!AG49="FLEET MANAGER"),Master!B49,"")</f>
        <v/>
      </c>
      <c r="H49" s="34" t="e">
        <f>SMALL($G:$G,ROWS($G$1:G48))</f>
        <v>#NUM!</v>
      </c>
      <c r="I49" s="34" t="str">
        <f>IF(AND('Entry point'!$B$22=Master!A49,Master!AG49="GROUP ISD"),Master!B49,"")</f>
        <v/>
      </c>
      <c r="J49" s="34" t="e">
        <f>SMALL($I:$I,ROWS($I$1:I48))</f>
        <v>#NUM!</v>
      </c>
      <c r="K49" s="34" t="str">
        <f>IF(AND('Entry point'!$B$22=Master!A49,Master!AG49="MANAGING DIRECTOR, CREW MANAGEMENT"),Master!B49,"")</f>
        <v/>
      </c>
      <c r="L49" s="34" t="e">
        <f>SMALL($K:$K,ROWS($K$1:K48))</f>
        <v>#NUM!</v>
      </c>
      <c r="M49" s="34" t="str">
        <f>IF(AND('Entry point'!$B$22=Master!A49,Master!AG49="MARINE SUPERINTENDENT"),Master!B49,"")</f>
        <v/>
      </c>
      <c r="N49" s="34">
        <f>SMALL($M:$M,ROWS($M$1:M48))</f>
        <v>638</v>
      </c>
      <c r="O49" s="34" t="str">
        <f>IF(AND('Entry point'!$B$22=Master!A49,Master!AG49="MD"),Master!B49,"")</f>
        <v/>
      </c>
      <c r="P49" s="34" t="e">
        <f>SMALL($O:$O,ROWS($O$1:O48))</f>
        <v>#NUM!</v>
      </c>
      <c r="Q49" s="34" t="str">
        <f>IF(AND('Entry point'!$B$22=Master!A49,Master!AG49="OD"),Master!B49,"")</f>
        <v/>
      </c>
      <c r="R49" s="34" t="e">
        <f>SMALL($Q:$Q,ROWS($Q$1:Q48))</f>
        <v>#NUM!</v>
      </c>
      <c r="S49" s="34" t="str">
        <f>IF(AND('Entry point'!$B$22=Master!A49,Master!AG49="OWNER"),Master!B49,"")</f>
        <v/>
      </c>
      <c r="T49" s="34" t="e">
        <f>SMALL($S:$S,ROWS($S$1:S48))</f>
        <v>#NUM!</v>
      </c>
      <c r="U49" s="34" t="str">
        <f>IF(AND('Entry point'!$B$22=Master!A49,Master!AG49="PLANNING MANAGER"),Master!B49,"")</f>
        <v/>
      </c>
      <c r="V49" s="34" t="e">
        <f>SMALL($U:$U,ROWS($U$1:U48))</f>
        <v>#NUM!</v>
      </c>
      <c r="W49" s="34" t="str">
        <f>IF(AND('Entry point'!$B$22=Master!A49,Master!AG49="PROCUREMENT RESPONSIBLE"),Master!B49,"")</f>
        <v/>
      </c>
      <c r="X49" s="34" t="e">
        <f>SMALL($W:$W,ROWS($W$1:W48))</f>
        <v>#NUM!</v>
      </c>
      <c r="Y49" s="34" t="str">
        <f>IF(AND('Entry point'!$B$22=Master!A49,Master!AG49="TECH SUPERINTENDENT"),Master!B49,"")</f>
        <v/>
      </c>
      <c r="Z49" s="34">
        <f>SMALL($Y:$Y,ROWS($Y$1:Y48))</f>
        <v>990</v>
      </c>
      <c r="AA49" s="34" t="str">
        <f>IF(AND('Entry point'!$B$22=Master!A49,Master!AG49="HSEQ MANAGER"),Master!B49,"")</f>
        <v/>
      </c>
      <c r="AB49" s="34" t="e">
        <f>SMALL($AA:$AA,ROWS($AA$1:AA48))</f>
        <v>#NUM!</v>
      </c>
      <c r="AC49" s="34" t="str">
        <f>IF(AND('Entry point'!$B$22=Master!A49,Master!AG49="MARCAS"),Master!B49,"")</f>
        <v/>
      </c>
      <c r="AD49" s="34" t="e">
        <f>SMALL($AC:$AC,ROWS($AC$1:AC48))</f>
        <v>#NUM!</v>
      </c>
      <c r="AE49" s="34">
        <v>1</v>
      </c>
      <c r="AF49" s="167" t="s">
        <v>561</v>
      </c>
      <c r="AG49" s="26" t="s">
        <v>637</v>
      </c>
      <c r="AH49" s="36"/>
    </row>
    <row r="50" spans="1:34" ht="15.75" x14ac:dyDescent="0.25">
      <c r="A50" s="34" t="s">
        <v>36</v>
      </c>
      <c r="B50" s="34">
        <f>ROWS(A$1:$A51)</f>
        <v>51</v>
      </c>
      <c r="C50" s="34" t="str">
        <f>IF(AND('Entry point'!$B$22=Master!A50,Master!AG50="ACCOUNTING"),Master!B50,"")</f>
        <v/>
      </c>
      <c r="D50" s="34" t="e">
        <f>SMALL($C:$C,ROWS($C$1:C49))</f>
        <v>#NUM!</v>
      </c>
      <c r="E50" s="34" t="str">
        <f>IF(AND('Entry point'!$B$22=Master!A50,Master!AG50="CREW MANAGEMENT PARTNER"),Master!B50,"")</f>
        <v/>
      </c>
      <c r="F50" s="34">
        <f>SMALL($E:$E,ROWS($E$1:E49))</f>
        <v>816</v>
      </c>
      <c r="G50" s="34" t="str">
        <f>IF(AND('Entry point'!$B$22=Master!A50,Master!AG50="FLEET MANAGER"),Master!B50,"")</f>
        <v/>
      </c>
      <c r="H50" s="34" t="e">
        <f>SMALL($G:$G,ROWS($G$1:G49))</f>
        <v>#NUM!</v>
      </c>
      <c r="I50" s="34" t="str">
        <f>IF(AND('Entry point'!$B$22=Master!A50,Master!AG50="GROUP ISD"),Master!B50,"")</f>
        <v/>
      </c>
      <c r="J50" s="34" t="e">
        <f>SMALL($I:$I,ROWS($I$1:I49))</f>
        <v>#NUM!</v>
      </c>
      <c r="K50" s="34" t="str">
        <f>IF(AND('Entry point'!$B$22=Master!A50,Master!AG50="MANAGING DIRECTOR, CREW MANAGEMENT"),Master!B50,"")</f>
        <v/>
      </c>
      <c r="L50" s="34" t="e">
        <f>SMALL($K:$K,ROWS($K$1:K49))</f>
        <v>#NUM!</v>
      </c>
      <c r="M50" s="34" t="str">
        <f>IF(AND('Entry point'!$B$22=Master!A50,Master!AG50="MARINE SUPERINTENDENT"),Master!B50,"")</f>
        <v/>
      </c>
      <c r="N50" s="34">
        <f>SMALL($M:$M,ROWS($M$1:M49))</f>
        <v>639</v>
      </c>
      <c r="O50" s="34" t="str">
        <f>IF(AND('Entry point'!$B$22=Master!A50,Master!AG50="MD"),Master!B50,"")</f>
        <v/>
      </c>
      <c r="P50" s="34" t="e">
        <f>SMALL($O:$O,ROWS($O$1:O49))</f>
        <v>#NUM!</v>
      </c>
      <c r="Q50" s="34" t="str">
        <f>IF(AND('Entry point'!$B$22=Master!A50,Master!AG50="OD"),Master!B50,"")</f>
        <v/>
      </c>
      <c r="R50" s="34" t="e">
        <f>SMALL($Q:$Q,ROWS($Q$1:Q49))</f>
        <v>#NUM!</v>
      </c>
      <c r="S50" s="34" t="str">
        <f>IF(AND('Entry point'!$B$22=Master!A50,Master!AG50="OWNER"),Master!B50,"")</f>
        <v/>
      </c>
      <c r="T50" s="34" t="e">
        <f>SMALL($S:$S,ROWS($S$1:S49))</f>
        <v>#NUM!</v>
      </c>
      <c r="U50" s="34" t="str">
        <f>IF(AND('Entry point'!$B$22=Master!A50,Master!AG50="PLANNING MANAGER"),Master!B50,"")</f>
        <v/>
      </c>
      <c r="V50" s="34" t="e">
        <f>SMALL($U:$U,ROWS($U$1:U49))</f>
        <v>#NUM!</v>
      </c>
      <c r="W50" s="34" t="str">
        <f>IF(AND('Entry point'!$B$22=Master!A50,Master!AG50="PROCUREMENT RESPONSIBLE"),Master!B50,"")</f>
        <v/>
      </c>
      <c r="X50" s="34" t="e">
        <f>SMALL($W:$W,ROWS($W$1:W49))</f>
        <v>#NUM!</v>
      </c>
      <c r="Y50" s="34" t="str">
        <f>IF(AND('Entry point'!$B$22=Master!A50,Master!AG50="TECH SUPERINTENDENT"),Master!B50,"")</f>
        <v/>
      </c>
      <c r="Z50" s="34">
        <f>SMALL($Y:$Y,ROWS($Y$1:Y49))</f>
        <v>991</v>
      </c>
      <c r="AA50" s="34" t="str">
        <f>IF(AND('Entry point'!$B$22=Master!A50,Master!AG50="HSEQ MANAGER"),Master!B50,"")</f>
        <v/>
      </c>
      <c r="AB50" s="34" t="e">
        <f>SMALL($AA:$AA,ROWS($AA$1:AA49))</f>
        <v>#NUM!</v>
      </c>
      <c r="AC50" s="34" t="str">
        <f>IF(AND('Entry point'!$B$22=Master!A50,Master!AG50="MARCAS"),Master!B50,"")</f>
        <v/>
      </c>
      <c r="AD50" s="34" t="e">
        <f>SMALL($AC:$AC,ROWS($AC$1:AC49))</f>
        <v>#NUM!</v>
      </c>
      <c r="AE50" s="34">
        <v>1</v>
      </c>
      <c r="AF50" s="167" t="s">
        <v>672</v>
      </c>
      <c r="AG50" s="26" t="s">
        <v>637</v>
      </c>
      <c r="AH50" s="36"/>
    </row>
    <row r="51" spans="1:34" ht="15.75" x14ac:dyDescent="0.25">
      <c r="A51" s="34" t="s">
        <v>36</v>
      </c>
      <c r="B51" s="34">
        <f>ROWS(A$1:$A52)</f>
        <v>52</v>
      </c>
      <c r="C51" s="34" t="str">
        <f>IF(AND('Entry point'!$B$22=Master!A51,Master!AG51="ACCOUNTING"),Master!B51,"")</f>
        <v/>
      </c>
      <c r="D51" s="34" t="e">
        <f>SMALL($C:$C,ROWS($C$1:C50))</f>
        <v>#NUM!</v>
      </c>
      <c r="E51" s="34" t="str">
        <f>IF(AND('Entry point'!$B$22=Master!A51,Master!AG51="CREW MANAGEMENT PARTNER"),Master!B51,"")</f>
        <v/>
      </c>
      <c r="F51" s="34">
        <f>SMALL($E:$E,ROWS($E$1:E50))</f>
        <v>817</v>
      </c>
      <c r="G51" s="34" t="str">
        <f>IF(AND('Entry point'!$B$22=Master!A51,Master!AG51="FLEET MANAGER"),Master!B51,"")</f>
        <v/>
      </c>
      <c r="H51" s="34" t="e">
        <f>SMALL($G:$G,ROWS($G$1:G50))</f>
        <v>#NUM!</v>
      </c>
      <c r="I51" s="34" t="str">
        <f>IF(AND('Entry point'!$B$22=Master!A51,Master!AG51="GROUP ISD"),Master!B51,"")</f>
        <v/>
      </c>
      <c r="J51" s="34" t="e">
        <f>SMALL($I:$I,ROWS($I$1:I50))</f>
        <v>#NUM!</v>
      </c>
      <c r="K51" s="34" t="str">
        <f>IF(AND('Entry point'!$B$22=Master!A51,Master!AG51="MANAGING DIRECTOR, CREW MANAGEMENT"),Master!B51,"")</f>
        <v/>
      </c>
      <c r="L51" s="34" t="e">
        <f>SMALL($K:$K,ROWS($K$1:K50))</f>
        <v>#NUM!</v>
      </c>
      <c r="M51" s="34" t="str">
        <f>IF(AND('Entry point'!$B$22=Master!A51,Master!AG51="MARINE SUPERINTENDENT"),Master!B51,"")</f>
        <v/>
      </c>
      <c r="N51" s="34">
        <f>SMALL($M:$M,ROWS($M$1:M50))</f>
        <v>641</v>
      </c>
      <c r="O51" s="34" t="str">
        <f>IF(AND('Entry point'!$B$22=Master!A51,Master!AG51="MD"),Master!B51,"")</f>
        <v/>
      </c>
      <c r="P51" s="34" t="e">
        <f>SMALL($O:$O,ROWS($O$1:O50))</f>
        <v>#NUM!</v>
      </c>
      <c r="Q51" s="34" t="str">
        <f>IF(AND('Entry point'!$B$22=Master!A51,Master!AG51="OD"),Master!B51,"")</f>
        <v/>
      </c>
      <c r="R51" s="34" t="e">
        <f>SMALL($Q:$Q,ROWS($Q$1:Q50))</f>
        <v>#NUM!</v>
      </c>
      <c r="S51" s="34" t="str">
        <f>IF(AND('Entry point'!$B$22=Master!A51,Master!AG51="OWNER"),Master!B51,"")</f>
        <v/>
      </c>
      <c r="T51" s="34" t="e">
        <f>SMALL($S:$S,ROWS($S$1:S50))</f>
        <v>#NUM!</v>
      </c>
      <c r="U51" s="34" t="str">
        <f>IF(AND('Entry point'!$B$22=Master!A51,Master!AG51="PLANNING MANAGER"),Master!B51,"")</f>
        <v/>
      </c>
      <c r="V51" s="34" t="e">
        <f>SMALL($U:$U,ROWS($U$1:U50))</f>
        <v>#NUM!</v>
      </c>
      <c r="W51" s="34" t="str">
        <f>IF(AND('Entry point'!$B$22=Master!A51,Master!AG51="PROCUREMENT RESPONSIBLE"),Master!B51,"")</f>
        <v/>
      </c>
      <c r="X51" s="34" t="e">
        <f>SMALL($W:$W,ROWS($W$1:W50))</f>
        <v>#NUM!</v>
      </c>
      <c r="Y51" s="34" t="str">
        <f>IF(AND('Entry point'!$B$22=Master!A51,Master!AG51="TECH SUPERINTENDENT"),Master!B51,"")</f>
        <v/>
      </c>
      <c r="Z51" s="34">
        <f>SMALL($Y:$Y,ROWS($Y$1:Y50))</f>
        <v>992</v>
      </c>
      <c r="AA51" s="34" t="str">
        <f>IF(AND('Entry point'!$B$22=Master!A51,Master!AG51="HSEQ MANAGER"),Master!B51,"")</f>
        <v/>
      </c>
      <c r="AB51" s="34" t="e">
        <f>SMALL($AA:$AA,ROWS($AA$1:AA50))</f>
        <v>#NUM!</v>
      </c>
      <c r="AC51" s="34" t="str">
        <f>IF(AND('Entry point'!$B$22=Master!A51,Master!AG51="MARCAS"),Master!B51,"")</f>
        <v/>
      </c>
      <c r="AD51" s="34" t="e">
        <f>SMALL($AC:$AC,ROWS($AC$1:AC50))</f>
        <v>#NUM!</v>
      </c>
      <c r="AE51" s="34">
        <v>1</v>
      </c>
      <c r="AF51" s="167" t="s">
        <v>673</v>
      </c>
      <c r="AG51" s="26" t="s">
        <v>637</v>
      </c>
      <c r="AH51" s="36"/>
    </row>
    <row r="52" spans="1:34" ht="15.75" x14ac:dyDescent="0.25">
      <c r="A52" s="34" t="s">
        <v>36</v>
      </c>
      <c r="B52" s="34">
        <f>ROWS(A$1:$A53)</f>
        <v>53</v>
      </c>
      <c r="C52" s="34" t="str">
        <f>IF(AND('Entry point'!$B$22=Master!A52,Master!AG52="ACCOUNTING"),Master!B52,"")</f>
        <v/>
      </c>
      <c r="D52" s="34" t="e">
        <f>SMALL($C:$C,ROWS($C$1:C51))</f>
        <v>#NUM!</v>
      </c>
      <c r="E52" s="34" t="str">
        <f>IF(AND('Entry point'!$B$22=Master!A52,Master!AG52="CREW MANAGEMENT PARTNER"),Master!B52,"")</f>
        <v/>
      </c>
      <c r="F52" s="34">
        <f>SMALL($E:$E,ROWS($E$1:E51))</f>
        <v>818</v>
      </c>
      <c r="G52" s="34" t="str">
        <f>IF(AND('Entry point'!$B$22=Master!A52,Master!AG52="FLEET MANAGER"),Master!B52,"")</f>
        <v/>
      </c>
      <c r="H52" s="34" t="e">
        <f>SMALL($G:$G,ROWS($G$1:G51))</f>
        <v>#NUM!</v>
      </c>
      <c r="I52" s="34" t="str">
        <f>IF(AND('Entry point'!$B$22=Master!A52,Master!AG52="GROUP ISD"),Master!B52,"")</f>
        <v/>
      </c>
      <c r="J52" s="34" t="e">
        <f>SMALL($I:$I,ROWS($I$1:I51))</f>
        <v>#NUM!</v>
      </c>
      <c r="K52" s="34" t="str">
        <f>IF(AND('Entry point'!$B$22=Master!A52,Master!AG52="MANAGING DIRECTOR, CREW MANAGEMENT"),Master!B52,"")</f>
        <v/>
      </c>
      <c r="L52" s="34" t="e">
        <f>SMALL($K:$K,ROWS($K$1:K51))</f>
        <v>#NUM!</v>
      </c>
      <c r="M52" s="34" t="str">
        <f>IF(AND('Entry point'!$B$22=Master!A52,Master!AG52="MARINE SUPERINTENDENT"),Master!B52,"")</f>
        <v/>
      </c>
      <c r="N52" s="34">
        <f>SMALL($M:$M,ROWS($M$1:M51))</f>
        <v>644</v>
      </c>
      <c r="O52" s="34" t="str">
        <f>IF(AND('Entry point'!$B$22=Master!A52,Master!AG52="MD"),Master!B52,"")</f>
        <v/>
      </c>
      <c r="P52" s="34" t="e">
        <f>SMALL($O:$O,ROWS($O$1:O51))</f>
        <v>#NUM!</v>
      </c>
      <c r="Q52" s="34" t="str">
        <f>IF(AND('Entry point'!$B$22=Master!A52,Master!AG52="OD"),Master!B52,"")</f>
        <v/>
      </c>
      <c r="R52" s="34" t="e">
        <f>SMALL($Q:$Q,ROWS($Q$1:Q51))</f>
        <v>#NUM!</v>
      </c>
      <c r="S52" s="34" t="str">
        <f>IF(AND('Entry point'!$B$22=Master!A52,Master!AG52="OWNER"),Master!B52,"")</f>
        <v/>
      </c>
      <c r="T52" s="34" t="e">
        <f>SMALL($S:$S,ROWS($S$1:S51))</f>
        <v>#NUM!</v>
      </c>
      <c r="U52" s="34" t="str">
        <f>IF(AND('Entry point'!$B$22=Master!A52,Master!AG52="PLANNING MANAGER"),Master!B52,"")</f>
        <v/>
      </c>
      <c r="V52" s="34" t="e">
        <f>SMALL($U:$U,ROWS($U$1:U51))</f>
        <v>#NUM!</v>
      </c>
      <c r="W52" s="34" t="str">
        <f>IF(AND('Entry point'!$B$22=Master!A52,Master!AG52="PROCUREMENT RESPONSIBLE"),Master!B52,"")</f>
        <v/>
      </c>
      <c r="X52" s="34" t="e">
        <f>SMALL($W:$W,ROWS($W$1:W51))</f>
        <v>#NUM!</v>
      </c>
      <c r="Y52" s="34" t="str">
        <f>IF(AND('Entry point'!$B$22=Master!A52,Master!AG52="TECH SUPERINTENDENT"),Master!B52,"")</f>
        <v/>
      </c>
      <c r="Z52" s="34">
        <f>SMALL($Y:$Y,ROWS($Y$1:Y51))</f>
        <v>993</v>
      </c>
      <c r="AA52" s="34" t="str">
        <f>IF(AND('Entry point'!$B$22=Master!A52,Master!AG52="HSEQ MANAGER"),Master!B52,"")</f>
        <v/>
      </c>
      <c r="AB52" s="34" t="e">
        <f>SMALL($AA:$AA,ROWS($AA$1:AA51))</f>
        <v>#NUM!</v>
      </c>
      <c r="AC52" s="34" t="str">
        <f>IF(AND('Entry point'!$B$22=Master!A52,Master!AG52="MARCAS"),Master!B52,"")</f>
        <v/>
      </c>
      <c r="AD52" s="34" t="e">
        <f>SMALL($AC:$AC,ROWS($AC$1:AC51))</f>
        <v>#NUM!</v>
      </c>
      <c r="AE52" s="34">
        <v>1</v>
      </c>
      <c r="AF52" s="167" t="s">
        <v>674</v>
      </c>
      <c r="AG52" s="26" t="s">
        <v>637</v>
      </c>
      <c r="AH52" s="36" t="s">
        <v>649</v>
      </c>
    </row>
    <row r="53" spans="1:34" ht="15.75" x14ac:dyDescent="0.25">
      <c r="A53" s="34" t="s">
        <v>36</v>
      </c>
      <c r="B53" s="34">
        <f>ROWS(A$1:$A54)</f>
        <v>54</v>
      </c>
      <c r="C53" s="34" t="str">
        <f>IF(AND('Entry point'!$B$22=Master!A53,Master!AG53="ACCOUNTING"),Master!B53,"")</f>
        <v/>
      </c>
      <c r="D53" s="34" t="e">
        <f>SMALL($C:$C,ROWS($C$1:C52))</f>
        <v>#NUM!</v>
      </c>
      <c r="E53" s="34" t="str">
        <f>IF(AND('Entry point'!$B$22=Master!A53,Master!AG53="CREW MANAGEMENT PARTNER"),Master!B53,"")</f>
        <v/>
      </c>
      <c r="F53" s="34">
        <f>SMALL($E:$E,ROWS($E$1:E52))</f>
        <v>1165</v>
      </c>
      <c r="G53" s="34" t="str">
        <f>IF(AND('Entry point'!$B$22=Master!A53,Master!AG53="FLEET MANAGER"),Master!B53,"")</f>
        <v/>
      </c>
      <c r="H53" s="34" t="e">
        <f>SMALL($G:$G,ROWS($G$1:G52))</f>
        <v>#NUM!</v>
      </c>
      <c r="I53" s="34" t="str">
        <f>IF(AND('Entry point'!$B$22=Master!A53,Master!AG53="GROUP ISD"),Master!B53,"")</f>
        <v/>
      </c>
      <c r="J53" s="34" t="e">
        <f>SMALL($I:$I,ROWS($I$1:I52))</f>
        <v>#NUM!</v>
      </c>
      <c r="K53" s="34" t="str">
        <f>IF(AND('Entry point'!$B$22=Master!A53,Master!AG53="MANAGING DIRECTOR, CREW MANAGEMENT"),Master!B53,"")</f>
        <v/>
      </c>
      <c r="L53" s="34" t="e">
        <f>SMALL($K:$K,ROWS($K$1:K52))</f>
        <v>#NUM!</v>
      </c>
      <c r="M53" s="34" t="str">
        <f>IF(AND('Entry point'!$B$22=Master!A53,Master!AG53="MARINE SUPERINTENDENT"),Master!B53,"")</f>
        <v/>
      </c>
      <c r="N53" s="34">
        <f>SMALL($M:$M,ROWS($M$1:M52))</f>
        <v>645</v>
      </c>
      <c r="O53" s="34" t="str">
        <f>IF(AND('Entry point'!$B$22=Master!A53,Master!AG53="MD"),Master!B53,"")</f>
        <v/>
      </c>
      <c r="P53" s="34" t="e">
        <f>SMALL($O:$O,ROWS($O$1:O52))</f>
        <v>#NUM!</v>
      </c>
      <c r="Q53" s="34" t="str">
        <f>IF(AND('Entry point'!$B$22=Master!A53,Master!AG53="OD"),Master!B53,"")</f>
        <v/>
      </c>
      <c r="R53" s="34" t="e">
        <f>SMALL($Q:$Q,ROWS($Q$1:Q52))</f>
        <v>#NUM!</v>
      </c>
      <c r="S53" s="34" t="str">
        <f>IF(AND('Entry point'!$B$22=Master!A53,Master!AG53="OWNER"),Master!B53,"")</f>
        <v/>
      </c>
      <c r="T53" s="34" t="e">
        <f>SMALL($S:$S,ROWS($S$1:S52))</f>
        <v>#NUM!</v>
      </c>
      <c r="U53" s="34" t="str">
        <f>IF(AND('Entry point'!$B$22=Master!A53,Master!AG53="PLANNING MANAGER"),Master!B53,"")</f>
        <v/>
      </c>
      <c r="V53" s="34" t="e">
        <f>SMALL($U:$U,ROWS($U$1:U52))</f>
        <v>#NUM!</v>
      </c>
      <c r="W53" s="34" t="str">
        <f>IF(AND('Entry point'!$B$22=Master!A53,Master!AG53="PROCUREMENT RESPONSIBLE"),Master!B53,"")</f>
        <v/>
      </c>
      <c r="X53" s="34" t="e">
        <f>SMALL($W:$W,ROWS($W$1:W52))</f>
        <v>#NUM!</v>
      </c>
      <c r="Y53" s="34" t="str">
        <f>IF(AND('Entry point'!$B$22=Master!A53,Master!AG53="TECH SUPERINTENDENT"),Master!B53,"")</f>
        <v/>
      </c>
      <c r="Z53" s="34">
        <f>SMALL($Y:$Y,ROWS($Y$1:Y52))</f>
        <v>997</v>
      </c>
      <c r="AA53" s="34" t="str">
        <f>IF(AND('Entry point'!$B$22=Master!A53,Master!AG53="HSEQ MANAGER"),Master!B53,"")</f>
        <v/>
      </c>
      <c r="AB53" s="34" t="e">
        <f>SMALL($AA:$AA,ROWS($AA$1:AA52))</f>
        <v>#NUM!</v>
      </c>
      <c r="AC53" s="34" t="str">
        <f>IF(AND('Entry point'!$B$22=Master!A53,Master!AG53="MARCAS"),Master!B53,"")</f>
        <v/>
      </c>
      <c r="AD53" s="34" t="e">
        <f>SMALL($AC:$AC,ROWS($AC$1:AC52))</f>
        <v>#NUM!</v>
      </c>
      <c r="AE53" s="34">
        <v>1</v>
      </c>
      <c r="AF53" s="167" t="s">
        <v>676</v>
      </c>
      <c r="AG53" s="26" t="s">
        <v>637</v>
      </c>
      <c r="AH53" s="36"/>
    </row>
    <row r="54" spans="1:34" ht="15.75" x14ac:dyDescent="0.25">
      <c r="A54" s="34" t="s">
        <v>36</v>
      </c>
      <c r="B54" s="34">
        <f>ROWS(A$1:$A55)</f>
        <v>55</v>
      </c>
      <c r="C54" s="34" t="str">
        <f>IF(AND('Entry point'!$B$22=Master!A54,Master!AG54="ACCOUNTING"),Master!B54,"")</f>
        <v/>
      </c>
      <c r="D54" s="34" t="e">
        <f>SMALL($C:$C,ROWS($C$1:C53))</f>
        <v>#NUM!</v>
      </c>
      <c r="E54" s="34" t="str">
        <f>IF(AND('Entry point'!$B$22=Master!A54,Master!AG54="CREW MANAGEMENT PARTNER"),Master!B54,"")</f>
        <v/>
      </c>
      <c r="F54" s="34" t="e">
        <f>SMALL($E:$E,ROWS($E$1:E53))</f>
        <v>#NUM!</v>
      </c>
      <c r="G54" s="34" t="str">
        <f>IF(AND('Entry point'!$B$22=Master!A54,Master!AG54="FLEET MANAGER"),Master!B54,"")</f>
        <v/>
      </c>
      <c r="H54" s="34" t="e">
        <f>SMALL($G:$G,ROWS($G$1:G53))</f>
        <v>#NUM!</v>
      </c>
      <c r="I54" s="34" t="str">
        <f>IF(AND('Entry point'!$B$22=Master!A54,Master!AG54="GROUP ISD"),Master!B54,"")</f>
        <v/>
      </c>
      <c r="J54" s="34" t="e">
        <f>SMALL($I:$I,ROWS($I$1:I53))</f>
        <v>#NUM!</v>
      </c>
      <c r="K54" s="34" t="str">
        <f>IF(AND('Entry point'!$B$22=Master!A54,Master!AG54="MANAGING DIRECTOR, CREW MANAGEMENT"),Master!B54,"")</f>
        <v/>
      </c>
      <c r="L54" s="34" t="e">
        <f>SMALL($K:$K,ROWS($K$1:K53))</f>
        <v>#NUM!</v>
      </c>
      <c r="M54" s="34" t="str">
        <f>IF(AND('Entry point'!$B$22=Master!A54,Master!AG54="MARINE SUPERINTENDENT"),Master!B54,"")</f>
        <v/>
      </c>
      <c r="N54" s="34">
        <f>SMALL($M:$M,ROWS($M$1:M53))</f>
        <v>646</v>
      </c>
      <c r="O54" s="34" t="str">
        <f>IF(AND('Entry point'!$B$22=Master!A54,Master!AG54="MD"),Master!B54,"")</f>
        <v/>
      </c>
      <c r="P54" s="34" t="e">
        <f>SMALL($O:$O,ROWS($O$1:O53))</f>
        <v>#NUM!</v>
      </c>
      <c r="Q54" s="34" t="str">
        <f>IF(AND('Entry point'!$B$22=Master!A54,Master!AG54="OD"),Master!B54,"")</f>
        <v/>
      </c>
      <c r="R54" s="34" t="e">
        <f>SMALL($Q:$Q,ROWS($Q$1:Q53))</f>
        <v>#NUM!</v>
      </c>
      <c r="S54" s="34" t="str">
        <f>IF(AND('Entry point'!$B$22=Master!A54,Master!AG54="OWNER"),Master!B54,"")</f>
        <v/>
      </c>
      <c r="T54" s="34" t="e">
        <f>SMALL($S:$S,ROWS($S$1:S53))</f>
        <v>#NUM!</v>
      </c>
      <c r="U54" s="34" t="str">
        <f>IF(AND('Entry point'!$B$22=Master!A54,Master!AG54="PLANNING MANAGER"),Master!B54,"")</f>
        <v/>
      </c>
      <c r="V54" s="34" t="e">
        <f>SMALL($U:$U,ROWS($U$1:U53))</f>
        <v>#NUM!</v>
      </c>
      <c r="W54" s="34" t="str">
        <f>IF(AND('Entry point'!$B$22=Master!A54,Master!AG54="PROCUREMENT RESPONSIBLE"),Master!B54,"")</f>
        <v/>
      </c>
      <c r="X54" s="34" t="e">
        <f>SMALL($W:$W,ROWS($W$1:W53))</f>
        <v>#NUM!</v>
      </c>
      <c r="Y54" s="34" t="str">
        <f>IF(AND('Entry point'!$B$22=Master!A54,Master!AG54="TECH SUPERINTENDENT"),Master!B54,"")</f>
        <v/>
      </c>
      <c r="Z54" s="34">
        <f>SMALL($Y:$Y,ROWS($Y$1:Y53))</f>
        <v>999</v>
      </c>
      <c r="AA54" s="34" t="str">
        <f>IF(AND('Entry point'!$B$22=Master!A54,Master!AG54="HSEQ MANAGER"),Master!B54,"")</f>
        <v/>
      </c>
      <c r="AB54" s="34" t="e">
        <f>SMALL($AA:$AA,ROWS($AA$1:AA53))</f>
        <v>#NUM!</v>
      </c>
      <c r="AC54" s="34" t="str">
        <f>IF(AND('Entry point'!$B$22=Master!A54,Master!AG54="MARCAS"),Master!B54,"")</f>
        <v/>
      </c>
      <c r="AD54" s="34" t="e">
        <f>SMALL($AC:$AC,ROWS($AC$1:AC53))</f>
        <v>#NUM!</v>
      </c>
      <c r="AE54" s="34">
        <v>1</v>
      </c>
      <c r="AF54" s="27" t="s">
        <v>169</v>
      </c>
      <c r="AG54" s="26" t="s">
        <v>619</v>
      </c>
      <c r="AH54" s="36"/>
    </row>
    <row r="55" spans="1:34" ht="15.75" x14ac:dyDescent="0.25">
      <c r="A55" s="34" t="s">
        <v>36</v>
      </c>
      <c r="B55" s="34">
        <f>ROWS(A$1:$A56)</f>
        <v>56</v>
      </c>
      <c r="C55" s="34" t="str">
        <f>IF(AND('Entry point'!$B$22=Master!A55,Master!AG55="ACCOUNTING"),Master!B55,"")</f>
        <v/>
      </c>
      <c r="D55" s="34" t="e">
        <f>SMALL($C:$C,ROWS($C$1:C54))</f>
        <v>#NUM!</v>
      </c>
      <c r="E55" s="34" t="str">
        <f>IF(AND('Entry point'!$B$22=Master!A55,Master!AG55="CREW MANAGEMENT PARTNER"),Master!B55,"")</f>
        <v/>
      </c>
      <c r="F55" s="34" t="e">
        <f>SMALL($E:$E,ROWS($E$1:E54))</f>
        <v>#NUM!</v>
      </c>
      <c r="G55" s="34" t="str">
        <f>IF(AND('Entry point'!$B$22=Master!A55,Master!AG55="FLEET MANAGER"),Master!B55,"")</f>
        <v/>
      </c>
      <c r="H55" s="34" t="e">
        <f>SMALL($G:$G,ROWS($G$1:G54))</f>
        <v>#NUM!</v>
      </c>
      <c r="I55" s="34" t="str">
        <f>IF(AND('Entry point'!$B$22=Master!A55,Master!AG55="GROUP ISD"),Master!B55,"")</f>
        <v/>
      </c>
      <c r="J55" s="34" t="e">
        <f>SMALL($I:$I,ROWS($I$1:I54))</f>
        <v>#NUM!</v>
      </c>
      <c r="K55" s="34" t="str">
        <f>IF(AND('Entry point'!$B$22=Master!A55,Master!AG55="MANAGING DIRECTOR, CREW MANAGEMENT"),Master!B55,"")</f>
        <v/>
      </c>
      <c r="L55" s="34" t="e">
        <f>SMALL($K:$K,ROWS($K$1:K54))</f>
        <v>#NUM!</v>
      </c>
      <c r="M55" s="34" t="str">
        <f>IF(AND('Entry point'!$B$22=Master!A55,Master!AG55="MARINE SUPERINTENDENT"),Master!B55,"")</f>
        <v/>
      </c>
      <c r="N55" s="34">
        <f>SMALL($M:$M,ROWS($M$1:M54))</f>
        <v>649</v>
      </c>
      <c r="O55" s="34" t="str">
        <f>IF(AND('Entry point'!$B$22=Master!A55,Master!AG55="MD"),Master!B55,"")</f>
        <v/>
      </c>
      <c r="P55" s="34" t="e">
        <f>SMALL($O:$O,ROWS($O$1:O54))</f>
        <v>#NUM!</v>
      </c>
      <c r="Q55" s="34" t="str">
        <f>IF(AND('Entry point'!$B$22=Master!A55,Master!AG55="OD"),Master!B55,"")</f>
        <v/>
      </c>
      <c r="R55" s="34" t="e">
        <f>SMALL($Q:$Q,ROWS($Q$1:Q54))</f>
        <v>#NUM!</v>
      </c>
      <c r="S55" s="34" t="str">
        <f>IF(AND('Entry point'!$B$22=Master!A55,Master!AG55="OWNER"),Master!B55,"")</f>
        <v/>
      </c>
      <c r="T55" s="34" t="e">
        <f>SMALL($S:$S,ROWS($S$1:S54))</f>
        <v>#NUM!</v>
      </c>
      <c r="U55" s="34" t="str">
        <f>IF(AND('Entry point'!$B$22=Master!A55,Master!AG55="PLANNING MANAGER"),Master!B55,"")</f>
        <v/>
      </c>
      <c r="V55" s="34" t="e">
        <f>SMALL($U:$U,ROWS($U$1:U54))</f>
        <v>#NUM!</v>
      </c>
      <c r="W55" s="34" t="str">
        <f>IF(AND('Entry point'!$B$22=Master!A55,Master!AG55="PROCUREMENT RESPONSIBLE"),Master!B55,"")</f>
        <v/>
      </c>
      <c r="X55" s="34" t="e">
        <f>SMALL($W:$W,ROWS($W$1:W54))</f>
        <v>#NUM!</v>
      </c>
      <c r="Y55" s="34" t="str">
        <f>IF(AND('Entry point'!$B$22=Master!A55,Master!AG55="TECH SUPERINTENDENT"),Master!B55,"")</f>
        <v/>
      </c>
      <c r="Z55" s="34">
        <f>SMALL($Y:$Y,ROWS($Y$1:Y54))</f>
        <v>1000</v>
      </c>
      <c r="AA55" s="34" t="str">
        <f>IF(AND('Entry point'!$B$22=Master!A55,Master!AG55="HSEQ MANAGER"),Master!B55,"")</f>
        <v/>
      </c>
      <c r="AB55" s="34" t="e">
        <f>SMALL($AA:$AA,ROWS($AA$1:AA54))</f>
        <v>#NUM!</v>
      </c>
      <c r="AC55" s="34" t="str">
        <f>IF(AND('Entry point'!$B$22=Master!A55,Master!AG55="MARCAS"),Master!B55,"")</f>
        <v/>
      </c>
      <c r="AD55" s="34" t="e">
        <f>SMALL($AC:$AC,ROWS($AC$1:AC54))</f>
        <v>#NUM!</v>
      </c>
      <c r="AE55" s="34">
        <v>1</v>
      </c>
      <c r="AF55" s="26" t="s">
        <v>546</v>
      </c>
      <c r="AG55" s="26" t="s">
        <v>619</v>
      </c>
      <c r="AH55" s="36"/>
    </row>
    <row r="56" spans="1:34" ht="15.75" x14ac:dyDescent="0.25">
      <c r="A56" s="34" t="s">
        <v>36</v>
      </c>
      <c r="B56" s="34">
        <f>ROWS(A$1:$A57)</f>
        <v>57</v>
      </c>
      <c r="C56" s="34" t="str">
        <f>IF(AND('Entry point'!$B$22=Master!A56,Master!AG56="ACCOUNTING"),Master!B56,"")</f>
        <v/>
      </c>
      <c r="D56" s="34" t="e">
        <f>SMALL($C:$C,ROWS($C$1:C55))</f>
        <v>#NUM!</v>
      </c>
      <c r="E56" s="34" t="str">
        <f>IF(AND('Entry point'!$B$22=Master!A56,Master!AG56="CREW MANAGEMENT PARTNER"),Master!B56,"")</f>
        <v/>
      </c>
      <c r="F56" s="34" t="e">
        <f>SMALL($E:$E,ROWS($E$1:E55))</f>
        <v>#NUM!</v>
      </c>
      <c r="G56" s="34" t="str">
        <f>IF(AND('Entry point'!$B$22=Master!A56,Master!AG56="FLEET MANAGER"),Master!B56,"")</f>
        <v/>
      </c>
      <c r="H56" s="34" t="e">
        <f>SMALL($G:$G,ROWS($G$1:G55))</f>
        <v>#NUM!</v>
      </c>
      <c r="I56" s="34" t="str">
        <f>IF(AND('Entry point'!$B$22=Master!A56,Master!AG56="GROUP ISD"),Master!B56,"")</f>
        <v/>
      </c>
      <c r="J56" s="34" t="e">
        <f>SMALL($I:$I,ROWS($I$1:I55))</f>
        <v>#NUM!</v>
      </c>
      <c r="K56" s="34" t="str">
        <f>IF(AND('Entry point'!$B$22=Master!A56,Master!AG56="MANAGING DIRECTOR, CREW MANAGEMENT"),Master!B56,"")</f>
        <v/>
      </c>
      <c r="L56" s="34" t="e">
        <f>SMALL($K:$K,ROWS($K$1:K55))</f>
        <v>#NUM!</v>
      </c>
      <c r="M56" s="34" t="str">
        <f>IF(AND('Entry point'!$B$22=Master!A56,Master!AG56="MARINE SUPERINTENDENT"),Master!B56,"")</f>
        <v/>
      </c>
      <c r="N56" s="34">
        <f>SMALL($M:$M,ROWS($M$1:M55))</f>
        <v>777</v>
      </c>
      <c r="O56" s="34" t="str">
        <f>IF(AND('Entry point'!$B$22=Master!A56,Master!AG56="MD"),Master!B56,"")</f>
        <v/>
      </c>
      <c r="P56" s="34" t="e">
        <f>SMALL($O:$O,ROWS($O$1:O55))</f>
        <v>#NUM!</v>
      </c>
      <c r="Q56" s="34" t="str">
        <f>IF(AND('Entry point'!$B$22=Master!A56,Master!AG56="OD"),Master!B56,"")</f>
        <v/>
      </c>
      <c r="R56" s="34" t="e">
        <f>SMALL($Q:$Q,ROWS($Q$1:Q55))</f>
        <v>#NUM!</v>
      </c>
      <c r="S56" s="34" t="str">
        <f>IF(AND('Entry point'!$B$22=Master!A56,Master!AG56="OWNER"),Master!B56,"")</f>
        <v/>
      </c>
      <c r="T56" s="34" t="e">
        <f>SMALL($S:$S,ROWS($S$1:S55))</f>
        <v>#NUM!</v>
      </c>
      <c r="U56" s="34" t="str">
        <f>IF(AND('Entry point'!$B$22=Master!A56,Master!AG56="PLANNING MANAGER"),Master!B56,"")</f>
        <v/>
      </c>
      <c r="V56" s="34" t="e">
        <f>SMALL($U:$U,ROWS($U$1:U55))</f>
        <v>#NUM!</v>
      </c>
      <c r="W56" s="34" t="str">
        <f>IF(AND('Entry point'!$B$22=Master!A56,Master!AG56="PROCUREMENT RESPONSIBLE"),Master!B56,"")</f>
        <v/>
      </c>
      <c r="X56" s="34" t="e">
        <f>SMALL($W:$W,ROWS($W$1:W55))</f>
        <v>#NUM!</v>
      </c>
      <c r="Y56" s="34" t="str">
        <f>IF(AND('Entry point'!$B$22=Master!A56,Master!AG56="TECH SUPERINTENDENT"),Master!B56,"")</f>
        <v/>
      </c>
      <c r="Z56" s="34">
        <f>SMALL($Y:$Y,ROWS($Y$1:Y55))</f>
        <v>1001</v>
      </c>
      <c r="AA56" s="34" t="str">
        <f>IF(AND('Entry point'!$B$22=Master!A56,Master!AG56="HSEQ MANAGER"),Master!B56,"")</f>
        <v/>
      </c>
      <c r="AB56" s="34" t="e">
        <f>SMALL($AA:$AA,ROWS($AA$1:AA55))</f>
        <v>#NUM!</v>
      </c>
      <c r="AC56" s="34" t="str">
        <f>IF(AND('Entry point'!$B$22=Master!A56,Master!AG56="MARCAS"),Master!B56,"")</f>
        <v/>
      </c>
      <c r="AD56" s="34" t="e">
        <f>SMALL($AC:$AC,ROWS($AC$1:AC55))</f>
        <v>#NUM!</v>
      </c>
      <c r="AE56" s="34">
        <v>1</v>
      </c>
      <c r="AF56" s="35" t="s">
        <v>65</v>
      </c>
      <c r="AG56" s="26" t="s">
        <v>637</v>
      </c>
      <c r="AH56" s="36"/>
    </row>
    <row r="57" spans="1:34" ht="15.75" x14ac:dyDescent="0.25">
      <c r="A57" s="34" t="s">
        <v>36</v>
      </c>
      <c r="B57" s="34">
        <f>ROWS(A$1:$A58)</f>
        <v>58</v>
      </c>
      <c r="C57" s="34" t="str">
        <f>IF(AND('Entry point'!$B$22=Master!A57,Master!AG57="ACCOUNTING"),Master!B57,"")</f>
        <v/>
      </c>
      <c r="D57" s="34" t="e">
        <f>SMALL($C:$C,ROWS($C$1:C56))</f>
        <v>#NUM!</v>
      </c>
      <c r="E57" s="34" t="str">
        <f>IF(AND('Entry point'!$B$22=Master!A57,Master!AG57="CREW MANAGEMENT PARTNER"),Master!B57,"")</f>
        <v/>
      </c>
      <c r="F57" s="34" t="e">
        <f>SMALL($E:$E,ROWS($E$1:E56))</f>
        <v>#NUM!</v>
      </c>
      <c r="G57" s="34" t="str">
        <f>IF(AND('Entry point'!$B$22=Master!A57,Master!AG57="FLEET MANAGER"),Master!B57,"")</f>
        <v/>
      </c>
      <c r="H57" s="34" t="e">
        <f>SMALL($G:$G,ROWS($G$1:G56))</f>
        <v>#NUM!</v>
      </c>
      <c r="I57" s="34" t="str">
        <f>IF(AND('Entry point'!$B$22=Master!A57,Master!AG57="GROUP ISD"),Master!B57,"")</f>
        <v/>
      </c>
      <c r="J57" s="34" t="e">
        <f>SMALL($I:$I,ROWS($I$1:I56))</f>
        <v>#NUM!</v>
      </c>
      <c r="K57" s="34" t="str">
        <f>IF(AND('Entry point'!$B$22=Master!A57,Master!AG57="MANAGING DIRECTOR, CREW MANAGEMENT"),Master!B57,"")</f>
        <v/>
      </c>
      <c r="L57" s="34" t="e">
        <f>SMALL($K:$K,ROWS($K$1:K56))</f>
        <v>#NUM!</v>
      </c>
      <c r="M57" s="34" t="str">
        <f>IF(AND('Entry point'!$B$22=Master!A57,Master!AG57="MARINE SUPERINTENDENT"),Master!B57,"")</f>
        <v/>
      </c>
      <c r="N57" s="34">
        <f>SMALL($M:$M,ROWS($M$1:M56))</f>
        <v>782</v>
      </c>
      <c r="O57" s="34" t="str">
        <f>IF(AND('Entry point'!$B$22=Master!A57,Master!AG57="MD"),Master!B57,"")</f>
        <v/>
      </c>
      <c r="P57" s="34" t="e">
        <f>SMALL($O:$O,ROWS($O$1:O56))</f>
        <v>#NUM!</v>
      </c>
      <c r="Q57" s="34" t="str">
        <f>IF(AND('Entry point'!$B$22=Master!A57,Master!AG57="OD"),Master!B57,"")</f>
        <v/>
      </c>
      <c r="R57" s="34" t="e">
        <f>SMALL($Q:$Q,ROWS($Q$1:Q56))</f>
        <v>#NUM!</v>
      </c>
      <c r="S57" s="34" t="str">
        <f>IF(AND('Entry point'!$B$22=Master!A57,Master!AG57="OWNER"),Master!B57,"")</f>
        <v/>
      </c>
      <c r="T57" s="34" t="e">
        <f>SMALL($S:$S,ROWS($S$1:S56))</f>
        <v>#NUM!</v>
      </c>
      <c r="U57" s="34" t="str">
        <f>IF(AND('Entry point'!$B$22=Master!A57,Master!AG57="PLANNING MANAGER"),Master!B57,"")</f>
        <v/>
      </c>
      <c r="V57" s="34" t="e">
        <f>SMALL($U:$U,ROWS($U$1:U56))</f>
        <v>#NUM!</v>
      </c>
      <c r="W57" s="34" t="str">
        <f>IF(AND('Entry point'!$B$22=Master!A57,Master!AG57="PROCUREMENT RESPONSIBLE"),Master!B57,"")</f>
        <v/>
      </c>
      <c r="X57" s="34" t="e">
        <f>SMALL($W:$W,ROWS($W$1:W56))</f>
        <v>#NUM!</v>
      </c>
      <c r="Y57" s="34" t="str">
        <f>IF(AND('Entry point'!$B$22=Master!A57,Master!AG57="TECH SUPERINTENDENT"),Master!B57,"")</f>
        <v/>
      </c>
      <c r="Z57" s="34">
        <f>SMALL($Y:$Y,ROWS($Y$1:Y56))</f>
        <v>1002</v>
      </c>
      <c r="AA57" s="34" t="str">
        <f>IF(AND('Entry point'!$B$22=Master!A57,Master!AG57="HSEQ MANAGER"),Master!B57,"")</f>
        <v/>
      </c>
      <c r="AB57" s="34" t="e">
        <f>SMALL($AA:$AA,ROWS($AA$1:AA56))</f>
        <v>#NUM!</v>
      </c>
      <c r="AC57" s="34" t="str">
        <f>IF(AND('Entry point'!$B$22=Master!A57,Master!AG57="MARCAS"),Master!B57,"")</f>
        <v/>
      </c>
      <c r="AD57" s="34" t="e">
        <f>SMALL($AC:$AC,ROWS($AC$1:AC56))</f>
        <v>#NUM!</v>
      </c>
      <c r="AE57" s="34">
        <v>1</v>
      </c>
      <c r="AF57" s="35" t="s">
        <v>69</v>
      </c>
      <c r="AG57" s="26" t="s">
        <v>637</v>
      </c>
      <c r="AH57" s="36"/>
    </row>
    <row r="58" spans="1:34" ht="15.75" x14ac:dyDescent="0.25">
      <c r="A58" s="34" t="s">
        <v>36</v>
      </c>
      <c r="B58" s="34">
        <f>ROWS(A$1:$A59)</f>
        <v>59</v>
      </c>
      <c r="C58" s="34" t="str">
        <f>IF(AND('Entry point'!$B$22=Master!A58,Master!AG58="ACCOUNTING"),Master!B58,"")</f>
        <v/>
      </c>
      <c r="D58" s="34" t="e">
        <f>SMALL($C:$C,ROWS($C$1:C57))</f>
        <v>#NUM!</v>
      </c>
      <c r="E58" s="34" t="str">
        <f>IF(AND('Entry point'!$B$22=Master!A58,Master!AG58="CREW MANAGEMENT PARTNER"),Master!B58,"")</f>
        <v/>
      </c>
      <c r="F58" s="34" t="e">
        <f>SMALL($E:$E,ROWS($E$1:E57))</f>
        <v>#NUM!</v>
      </c>
      <c r="G58" s="34" t="str">
        <f>IF(AND('Entry point'!$B$22=Master!A58,Master!AG58="FLEET MANAGER"),Master!B58,"")</f>
        <v/>
      </c>
      <c r="H58" s="34" t="e">
        <f>SMALL($G:$G,ROWS($G$1:G57))</f>
        <v>#NUM!</v>
      </c>
      <c r="I58" s="34" t="str">
        <f>IF(AND('Entry point'!$B$22=Master!A58,Master!AG58="GROUP ISD"),Master!B58,"")</f>
        <v/>
      </c>
      <c r="J58" s="34" t="e">
        <f>SMALL($I:$I,ROWS($I$1:I57))</f>
        <v>#NUM!</v>
      </c>
      <c r="K58" s="34" t="str">
        <f>IF(AND('Entry point'!$B$22=Master!A58,Master!AG58="MANAGING DIRECTOR, CREW MANAGEMENT"),Master!B58,"")</f>
        <v/>
      </c>
      <c r="L58" s="34" t="e">
        <f>SMALL($K:$K,ROWS($K$1:K57))</f>
        <v>#NUM!</v>
      </c>
      <c r="M58" s="34" t="str">
        <f>IF(AND('Entry point'!$B$22=Master!A58,Master!AG58="MARINE SUPERINTENDENT"),Master!B58,"")</f>
        <v/>
      </c>
      <c r="N58" s="34">
        <f>SMALL($M:$M,ROWS($M$1:M57))</f>
        <v>785</v>
      </c>
      <c r="O58" s="34" t="str">
        <f>IF(AND('Entry point'!$B$22=Master!A58,Master!AG58="MD"),Master!B58,"")</f>
        <v/>
      </c>
      <c r="P58" s="34" t="e">
        <f>SMALL($O:$O,ROWS($O$1:O57))</f>
        <v>#NUM!</v>
      </c>
      <c r="Q58" s="34" t="str">
        <f>IF(AND('Entry point'!$B$22=Master!A58,Master!AG58="OD"),Master!B58,"")</f>
        <v/>
      </c>
      <c r="R58" s="34" t="e">
        <f>SMALL($Q:$Q,ROWS($Q$1:Q57))</f>
        <v>#NUM!</v>
      </c>
      <c r="S58" s="34" t="str">
        <f>IF(AND('Entry point'!$B$22=Master!A58,Master!AG58="OWNER"),Master!B58,"")</f>
        <v/>
      </c>
      <c r="T58" s="34" t="e">
        <f>SMALL($S:$S,ROWS($S$1:S57))</f>
        <v>#NUM!</v>
      </c>
      <c r="U58" s="34" t="str">
        <f>IF(AND('Entry point'!$B$22=Master!A58,Master!AG58="PLANNING MANAGER"),Master!B58,"")</f>
        <v/>
      </c>
      <c r="V58" s="34" t="e">
        <f>SMALL($U:$U,ROWS($U$1:U57))</f>
        <v>#NUM!</v>
      </c>
      <c r="W58" s="34" t="str">
        <f>IF(AND('Entry point'!$B$22=Master!A58,Master!AG58="PROCUREMENT RESPONSIBLE"),Master!B58,"")</f>
        <v/>
      </c>
      <c r="X58" s="34" t="e">
        <f>SMALL($W:$W,ROWS($W$1:W57))</f>
        <v>#NUM!</v>
      </c>
      <c r="Y58" s="34" t="str">
        <f>IF(AND('Entry point'!$B$22=Master!A58,Master!AG58="TECH SUPERINTENDENT"),Master!B58,"")</f>
        <v/>
      </c>
      <c r="Z58" s="34">
        <f>SMALL($Y:$Y,ROWS($Y$1:Y57))</f>
        <v>1003</v>
      </c>
      <c r="AA58" s="34" t="str">
        <f>IF(AND('Entry point'!$B$22=Master!A58,Master!AG58="HSEQ MANAGER"),Master!B58,"")</f>
        <v/>
      </c>
      <c r="AB58" s="34" t="e">
        <f>SMALL($AA:$AA,ROWS($AA$1:AA57))</f>
        <v>#NUM!</v>
      </c>
      <c r="AC58" s="34" t="str">
        <f>IF(AND('Entry point'!$B$22=Master!A58,Master!AG58="MARCAS"),Master!B58,"")</f>
        <v/>
      </c>
      <c r="AD58" s="34" t="e">
        <f>SMALL($AC:$AC,ROWS($AC$1:AC57))</f>
        <v>#NUM!</v>
      </c>
      <c r="AE58" s="34">
        <v>1</v>
      </c>
      <c r="AF58" s="167" t="s">
        <v>79</v>
      </c>
      <c r="AG58" s="26" t="s">
        <v>637</v>
      </c>
      <c r="AH58" s="36" t="s">
        <v>735</v>
      </c>
    </row>
    <row r="59" spans="1:34" ht="15.75" x14ac:dyDescent="0.25">
      <c r="A59" s="34" t="s">
        <v>36</v>
      </c>
      <c r="B59" s="34">
        <f>ROWS(A$1:$A60)</f>
        <v>60</v>
      </c>
      <c r="C59" s="34" t="str">
        <f>IF(AND('Entry point'!$B$22=Master!A59,Master!AG59="ACCOUNTING"),Master!B59,"")</f>
        <v/>
      </c>
      <c r="D59" s="34" t="e">
        <f>SMALL($C:$C,ROWS($C$1:C58))</f>
        <v>#NUM!</v>
      </c>
      <c r="E59" s="34" t="str">
        <f>IF(AND('Entry point'!$B$22=Master!A59,Master!AG59="CREW MANAGEMENT PARTNER"),Master!B59,"")</f>
        <v/>
      </c>
      <c r="F59" s="34" t="e">
        <f>SMALL($E:$E,ROWS($E$1:E58))</f>
        <v>#NUM!</v>
      </c>
      <c r="G59" s="34" t="str">
        <f>IF(AND('Entry point'!$B$22=Master!A59,Master!AG59="FLEET MANAGER"),Master!B59,"")</f>
        <v/>
      </c>
      <c r="H59" s="34" t="e">
        <f>SMALL($G:$G,ROWS($G$1:G58))</f>
        <v>#NUM!</v>
      </c>
      <c r="I59" s="34" t="str">
        <f>IF(AND('Entry point'!$B$22=Master!A59,Master!AG59="GROUP ISD"),Master!B59,"")</f>
        <v/>
      </c>
      <c r="J59" s="34" t="e">
        <f>SMALL($I:$I,ROWS($I$1:I58))</f>
        <v>#NUM!</v>
      </c>
      <c r="K59" s="34" t="str">
        <f>IF(AND('Entry point'!$B$22=Master!A59,Master!AG59="MANAGING DIRECTOR, CREW MANAGEMENT"),Master!B59,"")</f>
        <v/>
      </c>
      <c r="L59" s="34" t="e">
        <f>SMALL($K:$K,ROWS($K$1:K58))</f>
        <v>#NUM!</v>
      </c>
      <c r="M59" s="34" t="str">
        <f>IF(AND('Entry point'!$B$22=Master!A59,Master!AG59="MARINE SUPERINTENDENT"),Master!B59,"")</f>
        <v/>
      </c>
      <c r="N59" s="34">
        <f>SMALL($M:$M,ROWS($M$1:M58))</f>
        <v>786</v>
      </c>
      <c r="O59" s="34" t="str">
        <f>IF(AND('Entry point'!$B$22=Master!A59,Master!AG59="MD"),Master!B59,"")</f>
        <v/>
      </c>
      <c r="P59" s="34" t="e">
        <f>SMALL($O:$O,ROWS($O$1:O58))</f>
        <v>#NUM!</v>
      </c>
      <c r="Q59" s="34" t="str">
        <f>IF(AND('Entry point'!$B$22=Master!A59,Master!AG59="OD"),Master!B59,"")</f>
        <v/>
      </c>
      <c r="R59" s="34" t="e">
        <f>SMALL($Q:$Q,ROWS($Q$1:Q58))</f>
        <v>#NUM!</v>
      </c>
      <c r="S59" s="34" t="str">
        <f>IF(AND('Entry point'!$B$22=Master!A59,Master!AG59="OWNER"),Master!B59,"")</f>
        <v/>
      </c>
      <c r="T59" s="34" t="e">
        <f>SMALL($S:$S,ROWS($S$1:S58))</f>
        <v>#NUM!</v>
      </c>
      <c r="U59" s="34" t="str">
        <f>IF(AND('Entry point'!$B$22=Master!A59,Master!AG59="PLANNING MANAGER"),Master!B59,"")</f>
        <v/>
      </c>
      <c r="V59" s="34" t="e">
        <f>SMALL($U:$U,ROWS($U$1:U58))</f>
        <v>#NUM!</v>
      </c>
      <c r="W59" s="34" t="str">
        <f>IF(AND('Entry point'!$B$22=Master!A59,Master!AG59="PROCUREMENT RESPONSIBLE"),Master!B59,"")</f>
        <v/>
      </c>
      <c r="X59" s="34" t="e">
        <f>SMALL($W:$W,ROWS($W$1:W58))</f>
        <v>#NUM!</v>
      </c>
      <c r="Y59" s="34" t="str">
        <f>IF(AND('Entry point'!$B$22=Master!A59,Master!AG59="TECH SUPERINTENDENT"),Master!B59,"")</f>
        <v/>
      </c>
      <c r="Z59" s="34">
        <f>SMALL($Y:$Y,ROWS($Y$1:Y58))</f>
        <v>1007</v>
      </c>
      <c r="AA59" s="34" t="str">
        <f>IF(AND('Entry point'!$B$22=Master!A59,Master!AG59="HSEQ MANAGER"),Master!B59,"")</f>
        <v/>
      </c>
      <c r="AB59" s="34" t="e">
        <f>SMALL($AA:$AA,ROWS($AA$1:AA58))</f>
        <v>#NUM!</v>
      </c>
      <c r="AC59" s="34" t="str">
        <f>IF(AND('Entry point'!$B$22=Master!A59,Master!AG59="MARCAS"),Master!B59,"")</f>
        <v/>
      </c>
      <c r="AD59" s="34" t="e">
        <f>SMALL($AC:$AC,ROWS($AC$1:AC58))</f>
        <v>#NUM!</v>
      </c>
      <c r="AE59" s="34">
        <v>1</v>
      </c>
      <c r="AF59" s="35" t="s">
        <v>73</v>
      </c>
      <c r="AG59" s="26" t="s">
        <v>619</v>
      </c>
      <c r="AH59" s="36"/>
    </row>
    <row r="60" spans="1:34" ht="15.75" x14ac:dyDescent="0.25">
      <c r="A60" s="34" t="s">
        <v>36</v>
      </c>
      <c r="B60" s="34">
        <f>ROWS(A$1:$A61)</f>
        <v>61</v>
      </c>
      <c r="C60" s="34" t="str">
        <f>IF(AND('Entry point'!$B$22=Master!A60,Master!AG60="ACCOUNTING"),Master!B60,"")</f>
        <v/>
      </c>
      <c r="D60" s="34" t="e">
        <f>SMALL($C:$C,ROWS($C$1:C59))</f>
        <v>#NUM!</v>
      </c>
      <c r="E60" s="34" t="str">
        <f>IF(AND('Entry point'!$B$22=Master!A60,Master!AG60="CREW MANAGEMENT PARTNER"),Master!B60,"")</f>
        <v/>
      </c>
      <c r="F60" s="34" t="e">
        <f>SMALL($E:$E,ROWS($E$1:E59))</f>
        <v>#NUM!</v>
      </c>
      <c r="G60" s="34" t="str">
        <f>IF(AND('Entry point'!$B$22=Master!A60,Master!AG60="FLEET MANAGER"),Master!B60,"")</f>
        <v/>
      </c>
      <c r="H60" s="34" t="e">
        <f>SMALL($G:$G,ROWS($G$1:G59))</f>
        <v>#NUM!</v>
      </c>
      <c r="I60" s="34" t="str">
        <f>IF(AND('Entry point'!$B$22=Master!A60,Master!AG60="GROUP ISD"),Master!B60,"")</f>
        <v/>
      </c>
      <c r="J60" s="34" t="e">
        <f>SMALL($I:$I,ROWS($I$1:I59))</f>
        <v>#NUM!</v>
      </c>
      <c r="K60" s="34" t="str">
        <f>IF(AND('Entry point'!$B$22=Master!A60,Master!AG60="MANAGING DIRECTOR, CREW MANAGEMENT"),Master!B60,"")</f>
        <v/>
      </c>
      <c r="L60" s="34" t="e">
        <f>SMALL($K:$K,ROWS($K$1:K59))</f>
        <v>#NUM!</v>
      </c>
      <c r="M60" s="34" t="str">
        <f>IF(AND('Entry point'!$B$22=Master!A60,Master!AG60="MARINE SUPERINTENDENT"),Master!B60,"")</f>
        <v/>
      </c>
      <c r="N60" s="34">
        <f>SMALL($M:$M,ROWS($M$1:M59))</f>
        <v>787</v>
      </c>
      <c r="O60" s="34" t="str">
        <f>IF(AND('Entry point'!$B$22=Master!A60,Master!AG60="MD"),Master!B60,"")</f>
        <v/>
      </c>
      <c r="P60" s="34" t="e">
        <f>SMALL($O:$O,ROWS($O$1:O59))</f>
        <v>#NUM!</v>
      </c>
      <c r="Q60" s="34" t="str">
        <f>IF(AND('Entry point'!$B$22=Master!A60,Master!AG60="OD"),Master!B60,"")</f>
        <v/>
      </c>
      <c r="R60" s="34" t="e">
        <f>SMALL($Q:$Q,ROWS($Q$1:Q59))</f>
        <v>#NUM!</v>
      </c>
      <c r="S60" s="34" t="str">
        <f>IF(AND('Entry point'!$B$22=Master!A60,Master!AG60="OWNER"),Master!B60,"")</f>
        <v/>
      </c>
      <c r="T60" s="34" t="e">
        <f>SMALL($S:$S,ROWS($S$1:S59))</f>
        <v>#NUM!</v>
      </c>
      <c r="U60" s="34" t="str">
        <f>IF(AND('Entry point'!$B$22=Master!A60,Master!AG60="PLANNING MANAGER"),Master!B60,"")</f>
        <v/>
      </c>
      <c r="V60" s="34" t="e">
        <f>SMALL($U:$U,ROWS($U$1:U59))</f>
        <v>#NUM!</v>
      </c>
      <c r="W60" s="34" t="str">
        <f>IF(AND('Entry point'!$B$22=Master!A60,Master!AG60="PROCUREMENT RESPONSIBLE"),Master!B60,"")</f>
        <v/>
      </c>
      <c r="X60" s="34" t="e">
        <f>SMALL($W:$W,ROWS($W$1:W59))</f>
        <v>#NUM!</v>
      </c>
      <c r="Y60" s="34" t="str">
        <f>IF(AND('Entry point'!$B$22=Master!A60,Master!AG60="TECH SUPERINTENDENT"),Master!B60,"")</f>
        <v/>
      </c>
      <c r="Z60" s="34">
        <f>SMALL($Y:$Y,ROWS($Y$1:Y59))</f>
        <v>1014</v>
      </c>
      <c r="AA60" s="34" t="str">
        <f>IF(AND('Entry point'!$B$22=Master!A60,Master!AG60="HSEQ MANAGER"),Master!B60,"")</f>
        <v/>
      </c>
      <c r="AB60" s="34" t="e">
        <f>SMALL($AA:$AA,ROWS($AA$1:AA59))</f>
        <v>#NUM!</v>
      </c>
      <c r="AC60" s="34" t="str">
        <f>IF(AND('Entry point'!$B$22=Master!A60,Master!AG60="MARCAS"),Master!B60,"")</f>
        <v/>
      </c>
      <c r="AD60" s="34" t="e">
        <f>SMALL($AC:$AC,ROWS($AC$1:AC59))</f>
        <v>#NUM!</v>
      </c>
      <c r="AE60" s="34">
        <v>1</v>
      </c>
      <c r="AF60" s="35" t="s">
        <v>58</v>
      </c>
      <c r="AG60" s="26" t="s">
        <v>637</v>
      </c>
      <c r="AH60" s="36"/>
    </row>
    <row r="61" spans="1:34" ht="15.75" x14ac:dyDescent="0.25">
      <c r="A61" s="34" t="s">
        <v>36</v>
      </c>
      <c r="B61" s="34">
        <f>ROWS(A$1:$A62)</f>
        <v>62</v>
      </c>
      <c r="C61" s="34" t="str">
        <f>IF(AND('Entry point'!$B$22=Master!A61,Master!AG61="ACCOUNTING"),Master!B61,"")</f>
        <v/>
      </c>
      <c r="D61" s="34" t="e">
        <f>SMALL($C:$C,ROWS($C$1:C60))</f>
        <v>#NUM!</v>
      </c>
      <c r="E61" s="34" t="str">
        <f>IF(AND('Entry point'!$B$22=Master!A61,Master!AG61="CREW MANAGEMENT PARTNER"),Master!B61,"")</f>
        <v/>
      </c>
      <c r="F61" s="34" t="e">
        <f>SMALL($E:$E,ROWS($E$1:E60))</f>
        <v>#NUM!</v>
      </c>
      <c r="G61" s="34" t="str">
        <f>IF(AND('Entry point'!$B$22=Master!A61,Master!AG61="FLEET MANAGER"),Master!B61,"")</f>
        <v/>
      </c>
      <c r="H61" s="34" t="e">
        <f>SMALL($G:$G,ROWS($G$1:G60))</f>
        <v>#NUM!</v>
      </c>
      <c r="I61" s="34" t="str">
        <f>IF(AND('Entry point'!$B$22=Master!A61,Master!AG61="GROUP ISD"),Master!B61,"")</f>
        <v/>
      </c>
      <c r="J61" s="34" t="e">
        <f>SMALL($I:$I,ROWS($I$1:I60))</f>
        <v>#NUM!</v>
      </c>
      <c r="K61" s="34" t="str">
        <f>IF(AND('Entry point'!$B$22=Master!A61,Master!AG61="MANAGING DIRECTOR, CREW MANAGEMENT"),Master!B61,"")</f>
        <v/>
      </c>
      <c r="L61" s="34" t="e">
        <f>SMALL($K:$K,ROWS($K$1:K60))</f>
        <v>#NUM!</v>
      </c>
      <c r="M61" s="34" t="str">
        <f>IF(AND('Entry point'!$B$22=Master!A61,Master!AG61="MARINE SUPERINTENDENT"),Master!B61,"")</f>
        <v/>
      </c>
      <c r="N61" s="34">
        <f>SMALL($M:$M,ROWS($M$1:M60))</f>
        <v>803</v>
      </c>
      <c r="O61" s="34" t="str">
        <f>IF(AND('Entry point'!$B$22=Master!A61,Master!AG61="MD"),Master!B61,"")</f>
        <v/>
      </c>
      <c r="P61" s="34" t="e">
        <f>SMALL($O:$O,ROWS($O$1:O60))</f>
        <v>#NUM!</v>
      </c>
      <c r="Q61" s="34" t="str">
        <f>IF(AND('Entry point'!$B$22=Master!A61,Master!AG61="OD"),Master!B61,"")</f>
        <v/>
      </c>
      <c r="R61" s="34" t="e">
        <f>SMALL($Q:$Q,ROWS($Q$1:Q60))</f>
        <v>#NUM!</v>
      </c>
      <c r="S61" s="34" t="str">
        <f>IF(AND('Entry point'!$B$22=Master!A61,Master!AG61="OWNER"),Master!B61,"")</f>
        <v/>
      </c>
      <c r="T61" s="34" t="e">
        <f>SMALL($S:$S,ROWS($S$1:S60))</f>
        <v>#NUM!</v>
      </c>
      <c r="U61" s="34" t="str">
        <f>IF(AND('Entry point'!$B$22=Master!A61,Master!AG61="PLANNING MANAGER"),Master!B61,"")</f>
        <v/>
      </c>
      <c r="V61" s="34" t="e">
        <f>SMALL($U:$U,ROWS($U$1:U60))</f>
        <v>#NUM!</v>
      </c>
      <c r="W61" s="34" t="str">
        <f>IF(AND('Entry point'!$B$22=Master!A61,Master!AG61="PROCUREMENT RESPONSIBLE"),Master!B61,"")</f>
        <v/>
      </c>
      <c r="X61" s="34" t="e">
        <f>SMALL($W:$W,ROWS($W$1:W60))</f>
        <v>#NUM!</v>
      </c>
      <c r="Y61" s="34" t="str">
        <f>IF(AND('Entry point'!$B$22=Master!A61,Master!AG61="TECH SUPERINTENDENT"),Master!B61,"")</f>
        <v/>
      </c>
      <c r="Z61" s="34">
        <f>SMALL($Y:$Y,ROWS($Y$1:Y60))</f>
        <v>1015</v>
      </c>
      <c r="AA61" s="34" t="str">
        <f>IF(AND('Entry point'!$B$22=Master!A61,Master!AG61="HSEQ MANAGER"),Master!B61,"")</f>
        <v/>
      </c>
      <c r="AB61" s="34" t="e">
        <f>SMALL($AA:$AA,ROWS($AA$1:AA60))</f>
        <v>#NUM!</v>
      </c>
      <c r="AC61" s="34" t="str">
        <f>IF(AND('Entry point'!$B$22=Master!A61,Master!AG61="MARCAS"),Master!B61,"")</f>
        <v/>
      </c>
      <c r="AD61" s="34" t="e">
        <f>SMALL($AC:$AC,ROWS($AC$1:AC60))</f>
        <v>#NUM!</v>
      </c>
      <c r="AE61" s="34">
        <v>1</v>
      </c>
      <c r="AF61" s="26" t="s">
        <v>182</v>
      </c>
      <c r="AG61" s="26" t="s">
        <v>637</v>
      </c>
      <c r="AH61" s="36"/>
    </row>
    <row r="62" spans="1:34" ht="15.75" x14ac:dyDescent="0.25">
      <c r="A62" s="34" t="s">
        <v>36</v>
      </c>
      <c r="B62" s="34">
        <f>ROWS(A$1:$A63)</f>
        <v>63</v>
      </c>
      <c r="C62" s="34" t="str">
        <f>IF(AND('Entry point'!$B$22=Master!A62,Master!AG62="ACCOUNTING"),Master!B62,"")</f>
        <v/>
      </c>
      <c r="D62" s="34" t="e">
        <f>SMALL($C:$C,ROWS($C$1:C61))</f>
        <v>#NUM!</v>
      </c>
      <c r="E62" s="34" t="str">
        <f>IF(AND('Entry point'!$B$22=Master!A62,Master!AG62="CREW MANAGEMENT PARTNER"),Master!B62,"")</f>
        <v/>
      </c>
      <c r="F62" s="34" t="e">
        <f>SMALL($E:$E,ROWS($E$1:E61))</f>
        <v>#NUM!</v>
      </c>
      <c r="G62" s="34" t="str">
        <f>IF(AND('Entry point'!$B$22=Master!A62,Master!AG62="FLEET MANAGER"),Master!B62,"")</f>
        <v/>
      </c>
      <c r="H62" s="34" t="e">
        <f>SMALL($G:$G,ROWS($G$1:G61))</f>
        <v>#NUM!</v>
      </c>
      <c r="I62" s="34" t="str">
        <f>IF(AND('Entry point'!$B$22=Master!A62,Master!AG62="GROUP ISD"),Master!B62,"")</f>
        <v/>
      </c>
      <c r="J62" s="34" t="e">
        <f>SMALL($I:$I,ROWS($I$1:I61))</f>
        <v>#NUM!</v>
      </c>
      <c r="K62" s="34" t="str">
        <f>IF(AND('Entry point'!$B$22=Master!A62,Master!AG62="MANAGING DIRECTOR, CREW MANAGEMENT"),Master!B62,"")</f>
        <v/>
      </c>
      <c r="L62" s="34" t="e">
        <f>SMALL($K:$K,ROWS($K$1:K61))</f>
        <v>#NUM!</v>
      </c>
      <c r="M62" s="34" t="str">
        <f>IF(AND('Entry point'!$B$22=Master!A62,Master!AG62="MARINE SUPERINTENDENT"),Master!B62,"")</f>
        <v/>
      </c>
      <c r="N62" s="34">
        <f>SMALL($M:$M,ROWS($M$1:M61))</f>
        <v>989</v>
      </c>
      <c r="O62" s="34" t="str">
        <f>IF(AND('Entry point'!$B$22=Master!A62,Master!AG62="MD"),Master!B62,"")</f>
        <v/>
      </c>
      <c r="P62" s="34" t="e">
        <f>SMALL($O:$O,ROWS($O$1:O61))</f>
        <v>#NUM!</v>
      </c>
      <c r="Q62" s="34" t="str">
        <f>IF(AND('Entry point'!$B$22=Master!A62,Master!AG62="OD"),Master!B62,"")</f>
        <v/>
      </c>
      <c r="R62" s="34" t="e">
        <f>SMALL($Q:$Q,ROWS($Q$1:Q61))</f>
        <v>#NUM!</v>
      </c>
      <c r="S62" s="34" t="str">
        <f>IF(AND('Entry point'!$B$22=Master!A62,Master!AG62="OWNER"),Master!B62,"")</f>
        <v/>
      </c>
      <c r="T62" s="34" t="e">
        <f>SMALL($S:$S,ROWS($S$1:S61))</f>
        <v>#NUM!</v>
      </c>
      <c r="U62" s="34" t="str">
        <f>IF(AND('Entry point'!$B$22=Master!A62,Master!AG62="PLANNING MANAGER"),Master!B62,"")</f>
        <v/>
      </c>
      <c r="V62" s="34" t="e">
        <f>SMALL($U:$U,ROWS($U$1:U61))</f>
        <v>#NUM!</v>
      </c>
      <c r="W62" s="34" t="str">
        <f>IF(AND('Entry point'!$B$22=Master!A62,Master!AG62="PROCUREMENT RESPONSIBLE"),Master!B62,"")</f>
        <v/>
      </c>
      <c r="X62" s="34" t="e">
        <f>SMALL($W:$W,ROWS($W$1:W61))</f>
        <v>#NUM!</v>
      </c>
      <c r="Y62" s="34" t="str">
        <f>IF(AND('Entry point'!$B$22=Master!A62,Master!AG62="TECH SUPERINTENDENT"),Master!B62,"")</f>
        <v/>
      </c>
      <c r="Z62" s="34">
        <f>SMALL($Y:$Y,ROWS($Y$1:Y61))</f>
        <v>1016</v>
      </c>
      <c r="AA62" s="34" t="str">
        <f>IF(AND('Entry point'!$B$22=Master!A62,Master!AG62="HSEQ MANAGER"),Master!B62,"")</f>
        <v/>
      </c>
      <c r="AB62" s="34" t="e">
        <f>SMALL($AA:$AA,ROWS($AA$1:AA61))</f>
        <v>#NUM!</v>
      </c>
      <c r="AC62" s="34" t="str">
        <f>IF(AND('Entry point'!$B$22=Master!A62,Master!AG62="MARCAS"),Master!B62,"")</f>
        <v/>
      </c>
      <c r="AD62" s="34" t="e">
        <f>SMALL($AC:$AC,ROWS($AC$1:AC61))</f>
        <v>#NUM!</v>
      </c>
      <c r="AE62" s="34">
        <v>1</v>
      </c>
      <c r="AF62" s="35" t="s">
        <v>60</v>
      </c>
      <c r="AG62" s="26" t="s">
        <v>637</v>
      </c>
      <c r="AH62" s="36"/>
    </row>
    <row r="63" spans="1:34" ht="15.75" x14ac:dyDescent="0.25">
      <c r="A63" s="34" t="s">
        <v>36</v>
      </c>
      <c r="B63" s="34">
        <f>ROWS(A$1:$A64)</f>
        <v>64</v>
      </c>
      <c r="C63" s="34" t="str">
        <f>IF(AND('Entry point'!$B$22=Master!A63,Master!AG63="ACCOUNTING"),Master!B63,"")</f>
        <v/>
      </c>
      <c r="D63" s="34" t="e">
        <f>SMALL($C:$C,ROWS($C$1:C62))</f>
        <v>#NUM!</v>
      </c>
      <c r="E63" s="34" t="str">
        <f>IF(AND('Entry point'!$B$22=Master!A63,Master!AG63="CREW MANAGEMENT PARTNER"),Master!B63,"")</f>
        <v/>
      </c>
      <c r="F63" s="34" t="e">
        <f>SMALL($E:$E,ROWS($E$1:E62))</f>
        <v>#NUM!</v>
      </c>
      <c r="G63" s="34" t="str">
        <f>IF(AND('Entry point'!$B$22=Master!A63,Master!AG63="FLEET MANAGER"),Master!B63,"")</f>
        <v/>
      </c>
      <c r="H63" s="34" t="e">
        <f>SMALL($G:$G,ROWS($G$1:G62))</f>
        <v>#NUM!</v>
      </c>
      <c r="I63" s="34" t="str">
        <f>IF(AND('Entry point'!$B$22=Master!A63,Master!AG63="GROUP ISD"),Master!B63,"")</f>
        <v/>
      </c>
      <c r="J63" s="34" t="e">
        <f>SMALL($I:$I,ROWS($I$1:I62))</f>
        <v>#NUM!</v>
      </c>
      <c r="K63" s="34" t="str">
        <f>IF(AND('Entry point'!$B$22=Master!A63,Master!AG63="MANAGING DIRECTOR, CREW MANAGEMENT"),Master!B63,"")</f>
        <v/>
      </c>
      <c r="L63" s="34" t="e">
        <f>SMALL($K:$K,ROWS($K$1:K62))</f>
        <v>#NUM!</v>
      </c>
      <c r="M63" s="34" t="str">
        <f>IF(AND('Entry point'!$B$22=Master!A63,Master!AG63="MARINE SUPERINTENDENT"),Master!B63,"")</f>
        <v/>
      </c>
      <c r="N63" s="34">
        <f>SMALL($M:$M,ROWS($M$1:M62))</f>
        <v>994</v>
      </c>
      <c r="O63" s="34" t="str">
        <f>IF(AND('Entry point'!$B$22=Master!A63,Master!AG63="MD"),Master!B63,"")</f>
        <v/>
      </c>
      <c r="P63" s="34" t="e">
        <f>SMALL($O:$O,ROWS($O$1:O62))</f>
        <v>#NUM!</v>
      </c>
      <c r="Q63" s="34" t="str">
        <f>IF(AND('Entry point'!$B$22=Master!A63,Master!AG63="OD"),Master!B63,"")</f>
        <v/>
      </c>
      <c r="R63" s="34" t="e">
        <f>SMALL($Q:$Q,ROWS($Q$1:Q62))</f>
        <v>#NUM!</v>
      </c>
      <c r="S63" s="34" t="str">
        <f>IF(AND('Entry point'!$B$22=Master!A63,Master!AG63="OWNER"),Master!B63,"")</f>
        <v/>
      </c>
      <c r="T63" s="34" t="e">
        <f>SMALL($S:$S,ROWS($S$1:S62))</f>
        <v>#NUM!</v>
      </c>
      <c r="U63" s="34" t="str">
        <f>IF(AND('Entry point'!$B$22=Master!A63,Master!AG63="PLANNING MANAGER"),Master!B63,"")</f>
        <v/>
      </c>
      <c r="V63" s="34" t="e">
        <f>SMALL($U:$U,ROWS($U$1:U62))</f>
        <v>#NUM!</v>
      </c>
      <c r="W63" s="34" t="str">
        <f>IF(AND('Entry point'!$B$22=Master!A63,Master!AG63="PROCUREMENT RESPONSIBLE"),Master!B63,"")</f>
        <v/>
      </c>
      <c r="X63" s="34" t="e">
        <f>SMALL($W:$W,ROWS($W$1:W62))</f>
        <v>#NUM!</v>
      </c>
      <c r="Y63" s="34" t="str">
        <f>IF(AND('Entry point'!$B$22=Master!A63,Master!AG63="TECH SUPERINTENDENT"),Master!B63,"")</f>
        <v/>
      </c>
      <c r="Z63" s="34">
        <f>SMALL($Y:$Y,ROWS($Y$1:Y62))</f>
        <v>1019</v>
      </c>
      <c r="AA63" s="34" t="str">
        <f>IF(AND('Entry point'!$B$22=Master!A63,Master!AG63="HSEQ MANAGER"),Master!B63,"")</f>
        <v/>
      </c>
      <c r="AB63" s="34" t="e">
        <f>SMALL($AA:$AA,ROWS($AA$1:AA62))</f>
        <v>#NUM!</v>
      </c>
      <c r="AC63" s="34" t="str">
        <f>IF(AND('Entry point'!$B$22=Master!A63,Master!AG63="MARCAS"),Master!B63,"")</f>
        <v/>
      </c>
      <c r="AD63" s="34" t="e">
        <f>SMALL($AC:$AC,ROWS($AC$1:AC62))</f>
        <v>#NUM!</v>
      </c>
      <c r="AE63" s="34">
        <v>1</v>
      </c>
      <c r="AF63" s="35" t="s">
        <v>654</v>
      </c>
      <c r="AG63" s="26" t="s">
        <v>637</v>
      </c>
      <c r="AH63" s="36"/>
    </row>
    <row r="64" spans="1:34" ht="15.75" x14ac:dyDescent="0.25">
      <c r="A64" s="34" t="s">
        <v>37</v>
      </c>
      <c r="B64" s="34">
        <f>ROWS(A$1:$A65)</f>
        <v>65</v>
      </c>
      <c r="C64" s="34" t="str">
        <f>IF(AND('Entry point'!$B$22=Master!A64,Master!AG64="ACCOUNTING"),Master!B64,"")</f>
        <v/>
      </c>
      <c r="D64" s="34" t="e">
        <f>SMALL($C:$C,ROWS($C$1:C63))</f>
        <v>#NUM!</v>
      </c>
      <c r="E64" s="34" t="str">
        <f>IF(AND('Entry point'!$B$22=Master!A64,Master!AG64="CREW MANAGEMENT PARTNER"),Master!B64,"")</f>
        <v/>
      </c>
      <c r="F64" s="34" t="e">
        <f>SMALL($E:$E,ROWS($E$1:E63))</f>
        <v>#NUM!</v>
      </c>
      <c r="G64" s="34" t="str">
        <f>IF(AND('Entry point'!$B$22=Master!A64,Master!AG64="FLEET MANAGER"),Master!B64,"")</f>
        <v/>
      </c>
      <c r="H64" s="34" t="e">
        <f>SMALL($G:$G,ROWS($G$1:G63))</f>
        <v>#NUM!</v>
      </c>
      <c r="I64" s="34" t="str">
        <f>IF(AND('Entry point'!$B$22=Master!A64,Master!AG64="GROUP ISD"),Master!B64,"")</f>
        <v/>
      </c>
      <c r="J64" s="34" t="e">
        <f>SMALL($I:$I,ROWS($I$1:I63))</f>
        <v>#NUM!</v>
      </c>
      <c r="K64" s="34" t="str">
        <f>IF(AND('Entry point'!$B$22=Master!A64,Master!AG64="MANAGING DIRECTOR, CREW MANAGEMENT"),Master!B64,"")</f>
        <v/>
      </c>
      <c r="L64" s="34" t="e">
        <f>SMALL($K:$K,ROWS($K$1:K63))</f>
        <v>#NUM!</v>
      </c>
      <c r="M64" s="34" t="str">
        <f>IF(AND('Entry point'!$B$22=Master!A64,Master!AG64="MARINE SUPERINTENDENT"),Master!B64,"")</f>
        <v/>
      </c>
      <c r="N64" s="34">
        <f>SMALL($M:$M,ROWS($M$1:M63))</f>
        <v>995</v>
      </c>
      <c r="O64" s="34" t="str">
        <f>IF(AND('Entry point'!$B$22=Master!A64,Master!AG64="MD"),Master!B64,"")</f>
        <v/>
      </c>
      <c r="P64" s="34" t="e">
        <f>SMALL($O:$O,ROWS($O$1:O63))</f>
        <v>#NUM!</v>
      </c>
      <c r="Q64" s="34" t="str">
        <f>IF(AND('Entry point'!$B$22=Master!A64,Master!AG64="OD"),Master!B64,"")</f>
        <v/>
      </c>
      <c r="R64" s="34" t="e">
        <f>SMALL($Q:$Q,ROWS($Q$1:Q63))</f>
        <v>#NUM!</v>
      </c>
      <c r="S64" s="34" t="str">
        <f>IF(AND('Entry point'!$B$22=Master!A64,Master!AG64="OWNER"),Master!B64,"")</f>
        <v/>
      </c>
      <c r="T64" s="34" t="e">
        <f>SMALL($S:$S,ROWS($S$1:S63))</f>
        <v>#NUM!</v>
      </c>
      <c r="U64" s="34" t="str">
        <f>IF(AND('Entry point'!$B$22=Master!A64,Master!AG64="PLANNING MANAGER"),Master!B64,"")</f>
        <v/>
      </c>
      <c r="V64" s="34" t="e">
        <f>SMALL($U:$U,ROWS($U$1:U63))</f>
        <v>#NUM!</v>
      </c>
      <c r="W64" s="34" t="str">
        <f>IF(AND('Entry point'!$B$22=Master!A64,Master!AG64="PROCUREMENT RESPONSIBLE"),Master!B64,"")</f>
        <v/>
      </c>
      <c r="X64" s="34" t="e">
        <f>SMALL($W:$W,ROWS($W$1:W63))</f>
        <v>#NUM!</v>
      </c>
      <c r="Y64" s="34" t="str">
        <f>IF(AND('Entry point'!$B$22=Master!A64,Master!AG64="TECH SUPERINTENDENT"),Master!B64,"")</f>
        <v/>
      </c>
      <c r="Z64" s="34">
        <f>SMALL($Y:$Y,ROWS($Y$1:Y63))</f>
        <v>1021</v>
      </c>
      <c r="AA64" s="34" t="str">
        <f>IF(AND('Entry point'!$B$22=Master!A64,Master!AG64="HSEQ MANAGER"),Master!B64,"")</f>
        <v/>
      </c>
      <c r="AB64" s="34" t="e">
        <f>SMALL($AA:$AA,ROWS($AA$1:AA63))</f>
        <v>#NUM!</v>
      </c>
      <c r="AC64" s="34" t="str">
        <f>IF(AND('Entry point'!$B$22=Master!A64,Master!AG64="MARCAS"),Master!B64,"")</f>
        <v/>
      </c>
      <c r="AD64" s="34" t="e">
        <f>SMALL($AC:$AC,ROWS($AC$1:AC63))</f>
        <v>#NUM!</v>
      </c>
      <c r="AE64" s="34">
        <v>1</v>
      </c>
      <c r="AF64" s="36" t="s">
        <v>242</v>
      </c>
      <c r="AG64" s="26" t="s">
        <v>637</v>
      </c>
      <c r="AH64" s="36"/>
    </row>
    <row r="65" spans="1:34" ht="15.75" x14ac:dyDescent="0.25">
      <c r="A65" s="34" t="s">
        <v>38</v>
      </c>
      <c r="B65" s="34">
        <f>ROWS(A$1:$A66)</f>
        <v>66</v>
      </c>
      <c r="C65" s="34" t="str">
        <f>IF(AND('Entry point'!$B$22=Master!A65,Master!AG65="ACCOUNTING"),Master!B65,"")</f>
        <v/>
      </c>
      <c r="D65" s="34" t="e">
        <f>SMALL($C:$C,ROWS($C$1:C64))</f>
        <v>#NUM!</v>
      </c>
      <c r="E65" s="34" t="str">
        <f>IF(AND('Entry point'!$B$22=Master!A65,Master!AG65="CREW MANAGEMENT PARTNER"),Master!B65,"")</f>
        <v/>
      </c>
      <c r="F65" s="34" t="e">
        <f>SMALL($E:$E,ROWS($E$1:E64))</f>
        <v>#NUM!</v>
      </c>
      <c r="G65" s="34" t="str">
        <f>IF(AND('Entry point'!$B$22=Master!A65,Master!AG65="FLEET MANAGER"),Master!B65,"")</f>
        <v/>
      </c>
      <c r="H65" s="34" t="e">
        <f>SMALL($G:$G,ROWS($G$1:G64))</f>
        <v>#NUM!</v>
      </c>
      <c r="I65" s="34" t="str">
        <f>IF(AND('Entry point'!$B$22=Master!A65,Master!AG65="GROUP ISD"),Master!B65,"")</f>
        <v/>
      </c>
      <c r="J65" s="34" t="e">
        <f>SMALL($I:$I,ROWS($I$1:I64))</f>
        <v>#NUM!</v>
      </c>
      <c r="K65" s="34" t="str">
        <f>IF(AND('Entry point'!$B$22=Master!A65,Master!AG65="MANAGING DIRECTOR, CREW MANAGEMENT"),Master!B65,"")</f>
        <v/>
      </c>
      <c r="L65" s="34" t="e">
        <f>SMALL($K:$K,ROWS($K$1:K64))</f>
        <v>#NUM!</v>
      </c>
      <c r="M65" s="34" t="str">
        <f>IF(AND('Entry point'!$B$22=Master!A65,Master!AG65="MARINE SUPERINTENDENT"),Master!B65,"")</f>
        <v/>
      </c>
      <c r="N65" s="34">
        <f>SMALL($M:$M,ROWS($M$1:M64))</f>
        <v>998</v>
      </c>
      <c r="O65" s="34" t="str">
        <f>IF(AND('Entry point'!$B$22=Master!A65,Master!AG65="MD"),Master!B65,"")</f>
        <v/>
      </c>
      <c r="P65" s="34" t="e">
        <f>SMALL($O:$O,ROWS($O$1:O64))</f>
        <v>#NUM!</v>
      </c>
      <c r="Q65" s="34" t="str">
        <f>IF(AND('Entry point'!$B$22=Master!A65,Master!AG65="OD"),Master!B65,"")</f>
        <v/>
      </c>
      <c r="R65" s="34" t="e">
        <f>SMALL($Q:$Q,ROWS($Q$1:Q64))</f>
        <v>#NUM!</v>
      </c>
      <c r="S65" s="34" t="str">
        <f>IF(AND('Entry point'!$B$22=Master!A65,Master!AG65="OWNER"),Master!B65,"")</f>
        <v/>
      </c>
      <c r="T65" s="34" t="e">
        <f>SMALL($S:$S,ROWS($S$1:S64))</f>
        <v>#NUM!</v>
      </c>
      <c r="U65" s="34" t="str">
        <f>IF(AND('Entry point'!$B$22=Master!A65,Master!AG65="PLANNING MANAGER"),Master!B65,"")</f>
        <v/>
      </c>
      <c r="V65" s="34" t="e">
        <f>SMALL($U:$U,ROWS($U$1:U64))</f>
        <v>#NUM!</v>
      </c>
      <c r="W65" s="34" t="str">
        <f>IF(AND('Entry point'!$B$22=Master!A65,Master!AG65="PROCUREMENT RESPONSIBLE"),Master!B65,"")</f>
        <v/>
      </c>
      <c r="X65" s="34" t="e">
        <f>SMALL($W:$W,ROWS($W$1:W64))</f>
        <v>#NUM!</v>
      </c>
      <c r="Y65" s="34" t="str">
        <f>IF(AND('Entry point'!$B$22=Master!A65,Master!AG65="TECH SUPERINTENDENT"),Master!B65,"")</f>
        <v/>
      </c>
      <c r="Z65" s="34">
        <f>SMALL($Y:$Y,ROWS($Y$1:Y64))</f>
        <v>1022</v>
      </c>
      <c r="AA65" s="34" t="str">
        <f>IF(AND('Entry point'!$B$22=Master!A65,Master!AG65="HSEQ MANAGER"),Master!B65,"")</f>
        <v/>
      </c>
      <c r="AB65" s="34" t="e">
        <f>SMALL($AA:$AA,ROWS($AA$1:AA64))</f>
        <v>#NUM!</v>
      </c>
      <c r="AC65" s="34" t="str">
        <f>IF(AND('Entry point'!$B$22=Master!A65,Master!AG65="MARCAS"),Master!B65,"")</f>
        <v/>
      </c>
      <c r="AD65" s="34" t="e">
        <f>SMALL($AC:$AC,ROWS($AC$1:AC64))</f>
        <v>#NUM!</v>
      </c>
      <c r="AE65" s="34">
        <v>1</v>
      </c>
      <c r="AF65" s="26" t="s">
        <v>570</v>
      </c>
      <c r="AG65" s="26" t="s">
        <v>35</v>
      </c>
      <c r="AH65" s="36"/>
    </row>
    <row r="66" spans="1:34" ht="33.75" customHeight="1" x14ac:dyDescent="0.25">
      <c r="A66" s="34" t="s">
        <v>38</v>
      </c>
      <c r="B66" s="34">
        <f>ROWS(A$1:$A67)</f>
        <v>67</v>
      </c>
      <c r="C66" s="34" t="str">
        <f>IF(AND('Entry point'!$B$22=Master!A66,Master!AG66="ACCOUNTING"),Master!B66,"")</f>
        <v/>
      </c>
      <c r="D66" s="34" t="e">
        <f>SMALL($C:$C,ROWS($C$1:C65))</f>
        <v>#NUM!</v>
      </c>
      <c r="E66" s="34" t="str">
        <f>IF(AND('Entry point'!$B$22=Master!A66,Master!AG66="CREW MANAGEMENT PARTNER"),Master!B66,"")</f>
        <v/>
      </c>
      <c r="F66" s="34" t="e">
        <f>SMALL($E:$E,ROWS($E$1:E65))</f>
        <v>#NUM!</v>
      </c>
      <c r="G66" s="34" t="str">
        <f>IF(AND('Entry point'!$B$22=Master!A66,Master!AG66="FLEET MANAGER"),Master!B66,"")</f>
        <v/>
      </c>
      <c r="H66" s="34" t="e">
        <f>SMALL($G:$G,ROWS($G$1:G65))</f>
        <v>#NUM!</v>
      </c>
      <c r="I66" s="34" t="str">
        <f>IF(AND('Entry point'!$B$22=Master!A66,Master!AG66="GROUP ISD"),Master!B66,"")</f>
        <v/>
      </c>
      <c r="J66" s="34" t="e">
        <f>SMALL($I:$I,ROWS($I$1:I65))</f>
        <v>#NUM!</v>
      </c>
      <c r="K66" s="34" t="str">
        <f>IF(AND('Entry point'!$B$22=Master!A66,Master!AG66="MANAGING DIRECTOR, CREW MANAGEMENT"),Master!B66,"")</f>
        <v/>
      </c>
      <c r="L66" s="34" t="e">
        <f>SMALL($K:$K,ROWS($K$1:K65))</f>
        <v>#NUM!</v>
      </c>
      <c r="M66" s="34" t="str">
        <f>IF(AND('Entry point'!$B$22=Master!A66,Master!AG66="MARINE SUPERINTENDENT"),Master!B66,"")</f>
        <v/>
      </c>
      <c r="N66" s="34">
        <f>SMALL($M:$M,ROWS($M$1:M65))</f>
        <v>1004</v>
      </c>
      <c r="O66" s="34" t="str">
        <f>IF(AND('Entry point'!$B$22=Master!A66,Master!AG66="MD"),Master!B66,"")</f>
        <v/>
      </c>
      <c r="P66" s="34" t="e">
        <f>SMALL($O:$O,ROWS($O$1:O65))</f>
        <v>#NUM!</v>
      </c>
      <c r="Q66" s="34" t="str">
        <f>IF(AND('Entry point'!$B$22=Master!A66,Master!AG66="OD"),Master!B66,"")</f>
        <v/>
      </c>
      <c r="R66" s="34" t="e">
        <f>SMALL($Q:$Q,ROWS($Q$1:Q65))</f>
        <v>#NUM!</v>
      </c>
      <c r="S66" s="34" t="str">
        <f>IF(AND('Entry point'!$B$22=Master!A66,Master!AG66="OWNER"),Master!B66,"")</f>
        <v/>
      </c>
      <c r="T66" s="34" t="e">
        <f>SMALL($S:$S,ROWS($S$1:S65))</f>
        <v>#NUM!</v>
      </c>
      <c r="U66" s="34" t="str">
        <f>IF(AND('Entry point'!$B$22=Master!A66,Master!AG66="PLANNING MANAGER"),Master!B66,"")</f>
        <v/>
      </c>
      <c r="V66" s="34" t="e">
        <f>SMALL($U:$U,ROWS($U$1:U65))</f>
        <v>#NUM!</v>
      </c>
      <c r="W66" s="34" t="str">
        <f>IF(AND('Entry point'!$B$22=Master!A66,Master!AG66="PROCUREMENT RESPONSIBLE"),Master!B66,"")</f>
        <v/>
      </c>
      <c r="X66" s="34" t="e">
        <f>SMALL($W:$W,ROWS($W$1:W65))</f>
        <v>#NUM!</v>
      </c>
      <c r="Y66" s="34" t="str">
        <f>IF(AND('Entry point'!$B$22=Master!A66,Master!AG66="TECH SUPERINTENDENT"),Master!B66,"")</f>
        <v/>
      </c>
      <c r="Z66" s="34">
        <f>SMALL($Y:$Y,ROWS($Y$1:Y65))</f>
        <v>1023</v>
      </c>
      <c r="AA66" s="34" t="str">
        <f>IF(AND('Entry point'!$B$22=Master!A66,Master!AG66="HSEQ MANAGER"),Master!B66,"")</f>
        <v/>
      </c>
      <c r="AB66" s="34" t="e">
        <f>SMALL($AA:$AA,ROWS($AA$1:AA65))</f>
        <v>#NUM!</v>
      </c>
      <c r="AC66" s="34" t="str">
        <f>IF(AND('Entry point'!$B$22=Master!A66,Master!AG66="MARCAS"),Master!B66,"")</f>
        <v/>
      </c>
      <c r="AD66" s="34" t="e">
        <f>SMALL($AC:$AC,ROWS($AC$1:AC65))</f>
        <v>#NUM!</v>
      </c>
      <c r="AE66" s="34">
        <v>1</v>
      </c>
      <c r="AF66" s="27" t="s">
        <v>151</v>
      </c>
      <c r="AG66" s="26" t="s">
        <v>704</v>
      </c>
      <c r="AH66" s="36"/>
    </row>
    <row r="67" spans="1:34" ht="31.5" x14ac:dyDescent="0.25">
      <c r="A67" s="34" t="s">
        <v>38</v>
      </c>
      <c r="B67" s="34">
        <f>ROWS(A$1:$A68)</f>
        <v>68</v>
      </c>
      <c r="C67" s="34" t="str">
        <f>IF(AND('Entry point'!$B$22=Master!A67,Master!AG67="ACCOUNTING"),Master!B67,"")</f>
        <v/>
      </c>
      <c r="D67" s="34" t="e">
        <f>SMALL($C:$C,ROWS($C$1:C66))</f>
        <v>#NUM!</v>
      </c>
      <c r="E67" s="34" t="str">
        <f>IF(AND('Entry point'!$B$22=Master!A67,Master!AG67="CREW MANAGEMENT PARTNER"),Master!B67,"")</f>
        <v/>
      </c>
      <c r="F67" s="34" t="e">
        <f>SMALL($E:$E,ROWS($E$1:E66))</f>
        <v>#NUM!</v>
      </c>
      <c r="G67" s="34" t="str">
        <f>IF(AND('Entry point'!$B$22=Master!A67,Master!AG67="FLEET MANAGER"),Master!B67,"")</f>
        <v/>
      </c>
      <c r="H67" s="34" t="e">
        <f>SMALL($G:$G,ROWS($G$1:G66))</f>
        <v>#NUM!</v>
      </c>
      <c r="I67" s="34" t="str">
        <f>IF(AND('Entry point'!$B$22=Master!A67,Master!AG67="GROUP ISD"),Master!B67,"")</f>
        <v/>
      </c>
      <c r="J67" s="34" t="e">
        <f>SMALL($I:$I,ROWS($I$1:I66))</f>
        <v>#NUM!</v>
      </c>
      <c r="K67" s="34" t="str">
        <f>IF(AND('Entry point'!$B$22=Master!A67,Master!AG67="MANAGING DIRECTOR, CREW MANAGEMENT"),Master!B67,"")</f>
        <v/>
      </c>
      <c r="L67" s="34" t="e">
        <f>SMALL($K:$K,ROWS($K$1:K66))</f>
        <v>#NUM!</v>
      </c>
      <c r="M67" s="34" t="str">
        <f>IF(AND('Entry point'!$B$22=Master!A67,Master!AG67="MARINE SUPERINTENDENT"),Master!B67,"")</f>
        <v/>
      </c>
      <c r="N67" s="34">
        <f>SMALL($M:$M,ROWS($M$1:M66))</f>
        <v>1005</v>
      </c>
      <c r="O67" s="34" t="str">
        <f>IF(AND('Entry point'!$B$22=Master!A67,Master!AG67="MD"),Master!B67,"")</f>
        <v/>
      </c>
      <c r="P67" s="34" t="e">
        <f>SMALL($O:$O,ROWS($O$1:O66))</f>
        <v>#NUM!</v>
      </c>
      <c r="Q67" s="34" t="str">
        <f>IF(AND('Entry point'!$B$22=Master!A67,Master!AG67="OD"),Master!B67,"")</f>
        <v/>
      </c>
      <c r="R67" s="34" t="e">
        <f>SMALL($Q:$Q,ROWS($Q$1:Q66))</f>
        <v>#NUM!</v>
      </c>
      <c r="S67" s="34" t="str">
        <f>IF(AND('Entry point'!$B$22=Master!A67,Master!AG67="OWNER"),Master!B67,"")</f>
        <v/>
      </c>
      <c r="T67" s="34" t="e">
        <f>SMALL($S:$S,ROWS($S$1:S66))</f>
        <v>#NUM!</v>
      </c>
      <c r="U67" s="34" t="str">
        <f>IF(AND('Entry point'!$B$22=Master!A67,Master!AG67="PLANNING MANAGER"),Master!B67,"")</f>
        <v/>
      </c>
      <c r="V67" s="34" t="e">
        <f>SMALL($U:$U,ROWS($U$1:U66))</f>
        <v>#NUM!</v>
      </c>
      <c r="W67" s="34" t="str">
        <f>IF(AND('Entry point'!$B$22=Master!A67,Master!AG67="PROCUREMENT RESPONSIBLE"),Master!B67,"")</f>
        <v/>
      </c>
      <c r="X67" s="34" t="e">
        <f>SMALL($W:$W,ROWS($W$1:W66))</f>
        <v>#NUM!</v>
      </c>
      <c r="Y67" s="34" t="str">
        <f>IF(AND('Entry point'!$B$22=Master!A67,Master!AG67="TECH SUPERINTENDENT"),Master!B67,"")</f>
        <v/>
      </c>
      <c r="Z67" s="34">
        <f>SMALL($Y:$Y,ROWS($Y$1:Y66))</f>
        <v>1024</v>
      </c>
      <c r="AA67" s="34" t="str">
        <f>IF(AND('Entry point'!$B$22=Master!A67,Master!AG67="HSEQ MANAGER"),Master!B67,"")</f>
        <v/>
      </c>
      <c r="AB67" s="34" t="e">
        <f>SMALL($AA:$AA,ROWS($AA$1:AA66))</f>
        <v>#NUM!</v>
      </c>
      <c r="AC67" s="34" t="str">
        <f>IF(AND('Entry point'!$B$22=Master!A67,Master!AG67="MARCAS"),Master!B67,"")</f>
        <v/>
      </c>
      <c r="AD67" s="34" t="e">
        <f>SMALL($AC:$AC,ROWS($AC$1:AC66))</f>
        <v>#NUM!</v>
      </c>
      <c r="AE67" s="37">
        <v>1</v>
      </c>
      <c r="AF67" s="27" t="s">
        <v>134</v>
      </c>
      <c r="AG67" s="26" t="s">
        <v>703</v>
      </c>
      <c r="AH67" s="36"/>
    </row>
    <row r="68" spans="1:34" ht="47.25" x14ac:dyDescent="0.25">
      <c r="A68" s="34" t="s">
        <v>38</v>
      </c>
      <c r="B68" s="34">
        <f>ROWS(A$1:$A69)</f>
        <v>69</v>
      </c>
      <c r="C68" s="34" t="str">
        <f>IF(AND('Entry point'!$B$22=Master!A68,Master!AG68="ACCOUNTING"),Master!B68,"")</f>
        <v/>
      </c>
      <c r="D68" s="34" t="e">
        <f>SMALL($C:$C,ROWS($C$1:C67))</f>
        <v>#NUM!</v>
      </c>
      <c r="E68" s="34" t="str">
        <f>IF(AND('Entry point'!$B$22=Master!A68,Master!AG68="CREW MANAGEMENT PARTNER"),Master!B68,"")</f>
        <v/>
      </c>
      <c r="F68" s="34" t="e">
        <f>SMALL($E:$E,ROWS($E$1:E67))</f>
        <v>#NUM!</v>
      </c>
      <c r="G68" s="34" t="str">
        <f>IF(AND('Entry point'!$B$22=Master!A68,Master!AG68="FLEET MANAGER"),Master!B68,"")</f>
        <v/>
      </c>
      <c r="H68" s="34" t="e">
        <f>SMALL($G:$G,ROWS($G$1:G67))</f>
        <v>#NUM!</v>
      </c>
      <c r="I68" s="34" t="str">
        <f>IF(AND('Entry point'!$B$22=Master!A68,Master!AG68="GROUP ISD"),Master!B68,"")</f>
        <v/>
      </c>
      <c r="J68" s="34" t="e">
        <f>SMALL($I:$I,ROWS($I$1:I67))</f>
        <v>#NUM!</v>
      </c>
      <c r="K68" s="34" t="str">
        <f>IF(AND('Entry point'!$B$22=Master!A68,Master!AG68="MANAGING DIRECTOR, CREW MANAGEMENT"),Master!B68,"")</f>
        <v/>
      </c>
      <c r="L68" s="34" t="e">
        <f>SMALL($K:$K,ROWS($K$1:K67))</f>
        <v>#NUM!</v>
      </c>
      <c r="M68" s="34" t="str">
        <f>IF(AND('Entry point'!$B$22=Master!A68,Master!AG68="MARINE SUPERINTENDENT"),Master!B68,"")</f>
        <v/>
      </c>
      <c r="N68" s="34">
        <f>SMALL($M:$M,ROWS($M$1:M67))</f>
        <v>1006</v>
      </c>
      <c r="O68" s="34" t="str">
        <f>IF(AND('Entry point'!$B$22=Master!A68,Master!AG68="MD"),Master!B68,"")</f>
        <v/>
      </c>
      <c r="P68" s="34" t="e">
        <f>SMALL($O:$O,ROWS($O$1:O67))</f>
        <v>#NUM!</v>
      </c>
      <c r="Q68" s="34" t="str">
        <f>IF(AND('Entry point'!$B$22=Master!A68,Master!AG68="OD"),Master!B68,"")</f>
        <v/>
      </c>
      <c r="R68" s="34" t="e">
        <f>SMALL($Q:$Q,ROWS($Q$1:Q67))</f>
        <v>#NUM!</v>
      </c>
      <c r="S68" s="34" t="str">
        <f>IF(AND('Entry point'!$B$22=Master!A68,Master!AG68="OWNER"),Master!B68,"")</f>
        <v/>
      </c>
      <c r="T68" s="34" t="e">
        <f>SMALL($S:$S,ROWS($S$1:S67))</f>
        <v>#NUM!</v>
      </c>
      <c r="U68" s="34" t="str">
        <f>IF(AND('Entry point'!$B$22=Master!A68,Master!AG68="PLANNING MANAGER"),Master!B68,"")</f>
        <v/>
      </c>
      <c r="V68" s="34" t="e">
        <f>SMALL($U:$U,ROWS($U$1:U67))</f>
        <v>#NUM!</v>
      </c>
      <c r="W68" s="34" t="str">
        <f>IF(AND('Entry point'!$B$22=Master!A68,Master!AG68="PROCUREMENT RESPONSIBLE"),Master!B68,"")</f>
        <v/>
      </c>
      <c r="X68" s="34" t="e">
        <f>SMALL($W:$W,ROWS($W$1:W67))</f>
        <v>#NUM!</v>
      </c>
      <c r="Y68" s="34" t="str">
        <f>IF(AND('Entry point'!$B$22=Master!A68,Master!AG68="TECH SUPERINTENDENT"),Master!B68,"")</f>
        <v/>
      </c>
      <c r="Z68" s="34">
        <f>SMALL($Y:$Y,ROWS($Y$1:Y67))</f>
        <v>1026</v>
      </c>
      <c r="AA68" s="34" t="str">
        <f>IF(AND('Entry point'!$B$22=Master!A68,Master!AG68="HSEQ MANAGER"),Master!B68,"")</f>
        <v/>
      </c>
      <c r="AB68" s="34" t="e">
        <f>SMALL($AA:$AA,ROWS($AA$1:AA67))</f>
        <v>#NUM!</v>
      </c>
      <c r="AC68" s="34" t="str">
        <f>IF(AND('Entry point'!$B$22=Master!A68,Master!AG68="MARCAS"),Master!B68,"")</f>
        <v/>
      </c>
      <c r="AD68" s="34" t="e">
        <f>SMALL($AC:$AC,ROWS($AC$1:AC67))</f>
        <v>#NUM!</v>
      </c>
      <c r="AE68" s="34">
        <v>1</v>
      </c>
      <c r="AF68" s="27" t="s">
        <v>148</v>
      </c>
      <c r="AG68" s="26" t="s">
        <v>703</v>
      </c>
      <c r="AH68" s="36"/>
    </row>
    <row r="69" spans="1:34" ht="15.75" x14ac:dyDescent="0.25">
      <c r="A69" s="34" t="s">
        <v>38</v>
      </c>
      <c r="B69" s="34">
        <f>ROWS(A$1:$A70)</f>
        <v>70</v>
      </c>
      <c r="C69" s="34" t="str">
        <f>IF(AND('Entry point'!$B$22=Master!A69,Master!AG69="ACCOUNTING"),Master!B69,"")</f>
        <v/>
      </c>
      <c r="D69" s="34" t="e">
        <f>SMALL($C:$C,ROWS($C$1:C68))</f>
        <v>#NUM!</v>
      </c>
      <c r="E69" s="34" t="str">
        <f>IF(AND('Entry point'!$B$22=Master!A69,Master!AG69="CREW MANAGEMENT PARTNER"),Master!B69,"")</f>
        <v/>
      </c>
      <c r="F69" s="34" t="e">
        <f>SMALL($E:$E,ROWS($E$1:E68))</f>
        <v>#NUM!</v>
      </c>
      <c r="G69" s="34" t="str">
        <f>IF(AND('Entry point'!$B$22=Master!A69,Master!AG69="FLEET MANAGER"),Master!B69,"")</f>
        <v/>
      </c>
      <c r="H69" s="34" t="e">
        <f>SMALL($G:$G,ROWS($G$1:G68))</f>
        <v>#NUM!</v>
      </c>
      <c r="I69" s="34" t="str">
        <f>IF(AND('Entry point'!$B$22=Master!A69,Master!AG69="GROUP ISD"),Master!B69,"")</f>
        <v/>
      </c>
      <c r="J69" s="34" t="e">
        <f>SMALL($I:$I,ROWS($I$1:I68))</f>
        <v>#NUM!</v>
      </c>
      <c r="K69" s="34" t="str">
        <f>IF(AND('Entry point'!$B$22=Master!A69,Master!AG69="MANAGING DIRECTOR, CREW MANAGEMENT"),Master!B69,"")</f>
        <v/>
      </c>
      <c r="L69" s="34" t="e">
        <f>SMALL($K:$K,ROWS($K$1:K68))</f>
        <v>#NUM!</v>
      </c>
      <c r="M69" s="34" t="str">
        <f>IF(AND('Entry point'!$B$22=Master!A69,Master!AG69="MARINE SUPERINTENDENT"),Master!B69,"")</f>
        <v/>
      </c>
      <c r="N69" s="34">
        <f>SMALL($M:$M,ROWS($M$1:M68))</f>
        <v>1008</v>
      </c>
      <c r="O69" s="34" t="str">
        <f>IF(AND('Entry point'!$B$22=Master!A69,Master!AG69="MD"),Master!B69,"")</f>
        <v/>
      </c>
      <c r="P69" s="34" t="e">
        <f>SMALL($O:$O,ROWS($O$1:O68))</f>
        <v>#NUM!</v>
      </c>
      <c r="Q69" s="34" t="str">
        <f>IF(AND('Entry point'!$B$22=Master!A69,Master!AG69="OD"),Master!B69,"")</f>
        <v/>
      </c>
      <c r="R69" s="34" t="e">
        <f>SMALL($Q:$Q,ROWS($Q$1:Q68))</f>
        <v>#NUM!</v>
      </c>
      <c r="S69" s="34" t="str">
        <f>IF(AND('Entry point'!$B$22=Master!A69,Master!AG69="OWNER"),Master!B69,"")</f>
        <v/>
      </c>
      <c r="T69" s="34" t="e">
        <f>SMALL($S:$S,ROWS($S$1:S68))</f>
        <v>#NUM!</v>
      </c>
      <c r="U69" s="34" t="str">
        <f>IF(AND('Entry point'!$B$22=Master!A69,Master!AG69="PLANNING MANAGER"),Master!B69,"")</f>
        <v/>
      </c>
      <c r="V69" s="34" t="e">
        <f>SMALL($U:$U,ROWS($U$1:U68))</f>
        <v>#NUM!</v>
      </c>
      <c r="W69" s="34" t="str">
        <f>IF(AND('Entry point'!$B$22=Master!A69,Master!AG69="PROCUREMENT RESPONSIBLE"),Master!B69,"")</f>
        <v/>
      </c>
      <c r="X69" s="34" t="e">
        <f>SMALL($W:$W,ROWS($W$1:W68))</f>
        <v>#NUM!</v>
      </c>
      <c r="Y69" s="34" t="str">
        <f>IF(AND('Entry point'!$B$22=Master!A69,Master!AG69="TECH SUPERINTENDENT"),Master!B69,"")</f>
        <v/>
      </c>
      <c r="Z69" s="34">
        <f>SMALL($Y:$Y,ROWS($Y$1:Y68))</f>
        <v>1031</v>
      </c>
      <c r="AA69" s="34" t="str">
        <f>IF(AND('Entry point'!$B$22=Master!A69,Master!AG69="HSEQ MANAGER"),Master!B69,"")</f>
        <v/>
      </c>
      <c r="AB69" s="34" t="e">
        <f>SMALL($AA:$AA,ROWS($AA$1:AA68))</f>
        <v>#NUM!</v>
      </c>
      <c r="AC69" s="34" t="str">
        <f>IF(AND('Entry point'!$B$22=Master!A69,Master!AG69="MARCAS"),Master!B69,"")</f>
        <v/>
      </c>
      <c r="AD69" s="34" t="e">
        <f>SMALL($AC:$AC,ROWS($AC$1:AC68))</f>
        <v>#NUM!</v>
      </c>
      <c r="AE69" s="37">
        <v>1</v>
      </c>
      <c r="AF69" s="35" t="s">
        <v>657</v>
      </c>
      <c r="AG69" s="26" t="s">
        <v>620</v>
      </c>
      <c r="AH69" s="36"/>
    </row>
    <row r="70" spans="1:34" ht="63" x14ac:dyDescent="0.25">
      <c r="A70" s="34" t="s">
        <v>38</v>
      </c>
      <c r="B70" s="34">
        <f>ROWS(A$1:$A71)</f>
        <v>71</v>
      </c>
      <c r="C70" s="34" t="str">
        <f>IF(AND('Entry point'!$B$22=Master!A70,Master!AG70="ACCOUNTING"),Master!B70,"")</f>
        <v/>
      </c>
      <c r="D70" s="34" t="e">
        <f>SMALL($C:$C,ROWS($C$1:C69))</f>
        <v>#NUM!</v>
      </c>
      <c r="E70" s="34" t="str">
        <f>IF(AND('Entry point'!$B$22=Master!A70,Master!AG70="CREW MANAGEMENT PARTNER"),Master!B70,"")</f>
        <v/>
      </c>
      <c r="F70" s="34" t="e">
        <f>SMALL($E:$E,ROWS($E$1:E69))</f>
        <v>#NUM!</v>
      </c>
      <c r="G70" s="34" t="str">
        <f>IF(AND('Entry point'!$B$22=Master!A70,Master!AG70="FLEET MANAGER"),Master!B70,"")</f>
        <v/>
      </c>
      <c r="H70" s="34" t="e">
        <f>SMALL($G:$G,ROWS($G$1:G69))</f>
        <v>#NUM!</v>
      </c>
      <c r="I70" s="34" t="str">
        <f>IF(AND('Entry point'!$B$22=Master!A70,Master!AG70="GROUP ISD"),Master!B70,"")</f>
        <v/>
      </c>
      <c r="J70" s="34" t="e">
        <f>SMALL($I:$I,ROWS($I$1:I69))</f>
        <v>#NUM!</v>
      </c>
      <c r="K70" s="34" t="str">
        <f>IF(AND('Entry point'!$B$22=Master!A70,Master!AG70="MANAGING DIRECTOR, CREW MANAGEMENT"),Master!B70,"")</f>
        <v/>
      </c>
      <c r="L70" s="34" t="e">
        <f>SMALL($K:$K,ROWS($K$1:K69))</f>
        <v>#NUM!</v>
      </c>
      <c r="M70" s="34" t="str">
        <f>IF(AND('Entry point'!$B$22=Master!A70,Master!AG70="MARINE SUPERINTENDENT"),Master!B70,"")</f>
        <v/>
      </c>
      <c r="N70" s="34">
        <f>SMALL($M:$M,ROWS($M$1:M69))</f>
        <v>1009</v>
      </c>
      <c r="O70" s="34" t="str">
        <f>IF(AND('Entry point'!$B$22=Master!A70,Master!AG70="MD"),Master!B70,"")</f>
        <v/>
      </c>
      <c r="P70" s="34" t="e">
        <f>SMALL($O:$O,ROWS($O$1:O69))</f>
        <v>#NUM!</v>
      </c>
      <c r="Q70" s="34" t="str">
        <f>IF(AND('Entry point'!$B$22=Master!A70,Master!AG70="OD"),Master!B70,"")</f>
        <v/>
      </c>
      <c r="R70" s="34" t="e">
        <f>SMALL($Q:$Q,ROWS($Q$1:Q69))</f>
        <v>#NUM!</v>
      </c>
      <c r="S70" s="34" t="str">
        <f>IF(AND('Entry point'!$B$22=Master!A70,Master!AG70="OWNER"),Master!B70,"")</f>
        <v/>
      </c>
      <c r="T70" s="34" t="e">
        <f>SMALL($S:$S,ROWS($S$1:S69))</f>
        <v>#NUM!</v>
      </c>
      <c r="U70" s="34" t="str">
        <f>IF(AND('Entry point'!$B$22=Master!A70,Master!AG70="PLANNING MANAGER"),Master!B70,"")</f>
        <v/>
      </c>
      <c r="V70" s="34" t="e">
        <f>SMALL($U:$U,ROWS($U$1:U69))</f>
        <v>#NUM!</v>
      </c>
      <c r="W70" s="34" t="str">
        <f>IF(AND('Entry point'!$B$22=Master!A70,Master!AG70="PROCUREMENT RESPONSIBLE"),Master!B70,"")</f>
        <v/>
      </c>
      <c r="X70" s="34" t="e">
        <f>SMALL($W:$W,ROWS($W$1:W69))</f>
        <v>#NUM!</v>
      </c>
      <c r="Y70" s="34" t="str">
        <f>IF(AND('Entry point'!$B$22=Master!A70,Master!AG70="TECH SUPERINTENDENT"),Master!B70,"")</f>
        <v/>
      </c>
      <c r="Z70" s="34">
        <f>SMALL($Y:$Y,ROWS($Y$1:Y69))</f>
        <v>1032</v>
      </c>
      <c r="AA70" s="34" t="str">
        <f>IF(AND('Entry point'!$B$22=Master!A70,Master!AG70="HSEQ MANAGER"),Master!B70,"")</f>
        <v/>
      </c>
      <c r="AB70" s="34" t="e">
        <f>SMALL($AA:$AA,ROWS($AA$1:AA69))</f>
        <v>#NUM!</v>
      </c>
      <c r="AC70" s="34" t="str">
        <f>IF(AND('Entry point'!$B$22=Master!A70,Master!AG70="MARCAS"),Master!B70,"")</f>
        <v/>
      </c>
      <c r="AD70" s="34" t="e">
        <f>SMALL($AC:$AC,ROWS($AC$1:AC69))</f>
        <v>#NUM!</v>
      </c>
      <c r="AE70" s="34">
        <v>1</v>
      </c>
      <c r="AF70" s="27" t="s">
        <v>690</v>
      </c>
      <c r="AG70" s="26" t="s">
        <v>35</v>
      </c>
      <c r="AH70" s="36"/>
    </row>
    <row r="71" spans="1:34" ht="47.25" x14ac:dyDescent="0.25">
      <c r="A71" s="34" t="s">
        <v>38</v>
      </c>
      <c r="B71" s="34">
        <f>ROWS(A$1:$A72)</f>
        <v>72</v>
      </c>
      <c r="C71" s="34" t="str">
        <f>IF(AND('Entry point'!$B$22=Master!A71,Master!AG71="ACCOUNTING"),Master!B71,"")</f>
        <v/>
      </c>
      <c r="D71" s="34" t="e">
        <f>SMALL($C:$C,ROWS($C$1:C70))</f>
        <v>#NUM!</v>
      </c>
      <c r="E71" s="34" t="str">
        <f>IF(AND('Entry point'!$B$22=Master!A71,Master!AG71="CREW MANAGEMENT PARTNER"),Master!B71,"")</f>
        <v/>
      </c>
      <c r="F71" s="34" t="e">
        <f>SMALL($E:$E,ROWS($E$1:E70))</f>
        <v>#NUM!</v>
      </c>
      <c r="G71" s="34" t="str">
        <f>IF(AND('Entry point'!$B$22=Master!A71,Master!AG71="FLEET MANAGER"),Master!B71,"")</f>
        <v/>
      </c>
      <c r="H71" s="34" t="e">
        <f>SMALL($G:$G,ROWS($G$1:G70))</f>
        <v>#NUM!</v>
      </c>
      <c r="I71" s="34" t="str">
        <f>IF(AND('Entry point'!$B$22=Master!A71,Master!AG71="GROUP ISD"),Master!B71,"")</f>
        <v/>
      </c>
      <c r="J71" s="34" t="e">
        <f>SMALL($I:$I,ROWS($I$1:I70))</f>
        <v>#NUM!</v>
      </c>
      <c r="K71" s="34" t="str">
        <f>IF(AND('Entry point'!$B$22=Master!A71,Master!AG71="MANAGING DIRECTOR, CREW MANAGEMENT"),Master!B71,"")</f>
        <v/>
      </c>
      <c r="L71" s="34" t="e">
        <f>SMALL($K:$K,ROWS($K$1:K70))</f>
        <v>#NUM!</v>
      </c>
      <c r="M71" s="34" t="str">
        <f>IF(AND('Entry point'!$B$22=Master!A71,Master!AG71="MARINE SUPERINTENDENT"),Master!B71,"")</f>
        <v/>
      </c>
      <c r="N71" s="34">
        <f>SMALL($M:$M,ROWS($M$1:M70))</f>
        <v>1010</v>
      </c>
      <c r="O71" s="34" t="str">
        <f>IF(AND('Entry point'!$B$22=Master!A71,Master!AG71="MD"),Master!B71,"")</f>
        <v/>
      </c>
      <c r="P71" s="34" t="e">
        <f>SMALL($O:$O,ROWS($O$1:O70))</f>
        <v>#NUM!</v>
      </c>
      <c r="Q71" s="34" t="str">
        <f>IF(AND('Entry point'!$B$22=Master!A71,Master!AG71="OD"),Master!B71,"")</f>
        <v/>
      </c>
      <c r="R71" s="34" t="e">
        <f>SMALL($Q:$Q,ROWS($Q$1:Q70))</f>
        <v>#NUM!</v>
      </c>
      <c r="S71" s="34" t="str">
        <f>IF(AND('Entry point'!$B$22=Master!A71,Master!AG71="OWNER"),Master!B71,"")</f>
        <v/>
      </c>
      <c r="T71" s="34" t="e">
        <f>SMALL($S:$S,ROWS($S$1:S70))</f>
        <v>#NUM!</v>
      </c>
      <c r="U71" s="34" t="str">
        <f>IF(AND('Entry point'!$B$22=Master!A71,Master!AG71="PLANNING MANAGER"),Master!B71,"")</f>
        <v/>
      </c>
      <c r="V71" s="34" t="e">
        <f>SMALL($U:$U,ROWS($U$1:U70))</f>
        <v>#NUM!</v>
      </c>
      <c r="W71" s="34" t="str">
        <f>IF(AND('Entry point'!$B$22=Master!A71,Master!AG71="PROCUREMENT RESPONSIBLE"),Master!B71,"")</f>
        <v/>
      </c>
      <c r="X71" s="34" t="e">
        <f>SMALL($W:$W,ROWS($W$1:W70))</f>
        <v>#NUM!</v>
      </c>
      <c r="Y71" s="34" t="str">
        <f>IF(AND('Entry point'!$B$22=Master!A71,Master!AG71="TECH SUPERINTENDENT"),Master!B71,"")</f>
        <v/>
      </c>
      <c r="Z71" s="34">
        <f>SMALL($Y:$Y,ROWS($Y$1:Y70))</f>
        <v>1033</v>
      </c>
      <c r="AA71" s="34" t="str">
        <f>IF(AND('Entry point'!$B$22=Master!A71,Master!AG71="HSEQ MANAGER"),Master!B71,"")</f>
        <v/>
      </c>
      <c r="AB71" s="34" t="e">
        <f>SMALL($AA:$AA,ROWS($AA$1:AA70))</f>
        <v>#NUM!</v>
      </c>
      <c r="AC71" s="34" t="str">
        <f>IF(AND('Entry point'!$B$22=Master!A71,Master!AG71="MARCAS"),Master!B71,"")</f>
        <v/>
      </c>
      <c r="AD71" s="34" t="e">
        <f>SMALL($AC:$AC,ROWS($AC$1:AC70))</f>
        <v>#NUM!</v>
      </c>
      <c r="AE71" s="34">
        <v>1</v>
      </c>
      <c r="AF71" s="27" t="s">
        <v>149</v>
      </c>
      <c r="AG71" s="26" t="s">
        <v>704</v>
      </c>
      <c r="AH71" s="36"/>
    </row>
    <row r="72" spans="1:34" ht="15.75" x14ac:dyDescent="0.25">
      <c r="A72" s="34" t="s">
        <v>38</v>
      </c>
      <c r="B72" s="34">
        <f>ROWS(A$1:$A73)</f>
        <v>73</v>
      </c>
      <c r="C72" s="34" t="str">
        <f>IF(AND('Entry point'!$B$22=Master!A72,Master!AG72="ACCOUNTING"),Master!B72,"")</f>
        <v/>
      </c>
      <c r="D72" s="34" t="e">
        <f>SMALL($C:$C,ROWS($C$1:C71))</f>
        <v>#NUM!</v>
      </c>
      <c r="E72" s="34" t="str">
        <f>IF(AND('Entry point'!$B$22=Master!A72,Master!AG72="CREW MANAGEMENT PARTNER"),Master!B72,"")</f>
        <v/>
      </c>
      <c r="F72" s="34" t="e">
        <f>SMALL($E:$E,ROWS($E$1:E71))</f>
        <v>#NUM!</v>
      </c>
      <c r="G72" s="34" t="str">
        <f>IF(AND('Entry point'!$B$22=Master!A72,Master!AG72="FLEET MANAGER"),Master!B72,"")</f>
        <v/>
      </c>
      <c r="H72" s="34" t="e">
        <f>SMALL($G:$G,ROWS($G$1:G71))</f>
        <v>#NUM!</v>
      </c>
      <c r="I72" s="34" t="str">
        <f>IF(AND('Entry point'!$B$22=Master!A72,Master!AG72="GROUP ISD"),Master!B72,"")</f>
        <v/>
      </c>
      <c r="J72" s="34" t="e">
        <f>SMALL($I:$I,ROWS($I$1:I71))</f>
        <v>#NUM!</v>
      </c>
      <c r="K72" s="34" t="str">
        <f>IF(AND('Entry point'!$B$22=Master!A72,Master!AG72="MANAGING DIRECTOR, CREW MANAGEMENT"),Master!B72,"")</f>
        <v/>
      </c>
      <c r="L72" s="34" t="e">
        <f>SMALL($K:$K,ROWS($K$1:K71))</f>
        <v>#NUM!</v>
      </c>
      <c r="M72" s="34" t="str">
        <f>IF(AND('Entry point'!$B$22=Master!A72,Master!AG72="MARINE SUPERINTENDENT"),Master!B72,"")</f>
        <v/>
      </c>
      <c r="N72" s="34">
        <f>SMALL($M:$M,ROWS($M$1:M71))</f>
        <v>1011</v>
      </c>
      <c r="O72" s="34" t="str">
        <f>IF(AND('Entry point'!$B$22=Master!A72,Master!AG72="MD"),Master!B72,"")</f>
        <v/>
      </c>
      <c r="P72" s="34" t="e">
        <f>SMALL($O:$O,ROWS($O$1:O71))</f>
        <v>#NUM!</v>
      </c>
      <c r="Q72" s="34" t="str">
        <f>IF(AND('Entry point'!$B$22=Master!A72,Master!AG72="OD"),Master!B72,"")</f>
        <v/>
      </c>
      <c r="R72" s="34" t="e">
        <f>SMALL($Q:$Q,ROWS($Q$1:Q71))</f>
        <v>#NUM!</v>
      </c>
      <c r="S72" s="34" t="str">
        <f>IF(AND('Entry point'!$B$22=Master!A72,Master!AG72="OWNER"),Master!B72,"")</f>
        <v/>
      </c>
      <c r="T72" s="34" t="e">
        <f>SMALL($S:$S,ROWS($S$1:S71))</f>
        <v>#NUM!</v>
      </c>
      <c r="U72" s="34" t="str">
        <f>IF(AND('Entry point'!$B$22=Master!A72,Master!AG72="PLANNING MANAGER"),Master!B72,"")</f>
        <v/>
      </c>
      <c r="V72" s="34" t="e">
        <f>SMALL($U:$U,ROWS($U$1:U71))</f>
        <v>#NUM!</v>
      </c>
      <c r="W72" s="34" t="str">
        <f>IF(AND('Entry point'!$B$22=Master!A72,Master!AG72="PROCUREMENT RESPONSIBLE"),Master!B72,"")</f>
        <v/>
      </c>
      <c r="X72" s="34" t="e">
        <f>SMALL($W:$W,ROWS($W$1:W71))</f>
        <v>#NUM!</v>
      </c>
      <c r="Y72" s="34" t="str">
        <f>IF(AND('Entry point'!$B$22=Master!A72,Master!AG72="TECH SUPERINTENDENT"),Master!B72,"")</f>
        <v/>
      </c>
      <c r="Z72" s="34">
        <f>SMALL($Y:$Y,ROWS($Y$1:Y71))</f>
        <v>1034</v>
      </c>
      <c r="AA72" s="34" t="str">
        <f>IF(AND('Entry point'!$B$22=Master!A72,Master!AG72="HSEQ MANAGER"),Master!B72,"")</f>
        <v/>
      </c>
      <c r="AB72" s="34" t="e">
        <f>SMALL($AA:$AA,ROWS($AA$1:AA71))</f>
        <v>#NUM!</v>
      </c>
      <c r="AC72" s="34" t="str">
        <f>IF(AND('Entry point'!$B$22=Master!A72,Master!AG72="MARCAS"),Master!B72,"")</f>
        <v/>
      </c>
      <c r="AD72" s="34" t="e">
        <f>SMALL($AC:$AC,ROWS($AC$1:AC71))</f>
        <v>#NUM!</v>
      </c>
      <c r="AE72" s="34">
        <v>1</v>
      </c>
      <c r="AF72" s="26" t="s">
        <v>153</v>
      </c>
      <c r="AG72" s="26" t="s">
        <v>35</v>
      </c>
      <c r="AH72" s="36"/>
    </row>
    <row r="73" spans="1:34" ht="15.75" x14ac:dyDescent="0.25">
      <c r="A73" s="34" t="s">
        <v>38</v>
      </c>
      <c r="B73" s="34">
        <f>ROWS(A$1:$A74)</f>
        <v>74</v>
      </c>
      <c r="C73" s="34" t="str">
        <f>IF(AND('Entry point'!$B$22=Master!A73,Master!AG73="ACCOUNTING"),Master!B73,"")</f>
        <v/>
      </c>
      <c r="D73" s="34" t="e">
        <f>SMALL($C:$C,ROWS($C$1:C72))</f>
        <v>#NUM!</v>
      </c>
      <c r="E73" s="34" t="str">
        <f>IF(AND('Entry point'!$B$22=Master!A73,Master!AG73="CREW MANAGEMENT PARTNER"),Master!B73,"")</f>
        <v/>
      </c>
      <c r="F73" s="34" t="e">
        <f>SMALL($E:$E,ROWS($E$1:E72))</f>
        <v>#NUM!</v>
      </c>
      <c r="G73" s="34" t="str">
        <f>IF(AND('Entry point'!$B$22=Master!A73,Master!AG73="FLEET MANAGER"),Master!B73,"")</f>
        <v/>
      </c>
      <c r="H73" s="34" t="e">
        <f>SMALL($G:$G,ROWS($G$1:G72))</f>
        <v>#NUM!</v>
      </c>
      <c r="I73" s="34" t="str">
        <f>IF(AND('Entry point'!$B$22=Master!A73,Master!AG73="GROUP ISD"),Master!B73,"")</f>
        <v/>
      </c>
      <c r="J73" s="34" t="e">
        <f>SMALL($I:$I,ROWS($I$1:I72))</f>
        <v>#NUM!</v>
      </c>
      <c r="K73" s="34" t="str">
        <f>IF(AND('Entry point'!$B$22=Master!A73,Master!AG73="MANAGING DIRECTOR, CREW MANAGEMENT"),Master!B73,"")</f>
        <v/>
      </c>
      <c r="L73" s="34" t="e">
        <f>SMALL($K:$K,ROWS($K$1:K72))</f>
        <v>#NUM!</v>
      </c>
      <c r="M73" s="34" t="str">
        <f>IF(AND('Entry point'!$B$22=Master!A73,Master!AG73="MARINE SUPERINTENDENT"),Master!B73,"")</f>
        <v/>
      </c>
      <c r="N73" s="34">
        <f>SMALL($M:$M,ROWS($M$1:M72))</f>
        <v>1012</v>
      </c>
      <c r="O73" s="34" t="str">
        <f>IF(AND('Entry point'!$B$22=Master!A73,Master!AG73="MD"),Master!B73,"")</f>
        <v/>
      </c>
      <c r="P73" s="34" t="e">
        <f>SMALL($O:$O,ROWS($O$1:O72))</f>
        <v>#NUM!</v>
      </c>
      <c r="Q73" s="34" t="str">
        <f>IF(AND('Entry point'!$B$22=Master!A73,Master!AG73="OD"),Master!B73,"")</f>
        <v/>
      </c>
      <c r="R73" s="34" t="e">
        <f>SMALL($Q:$Q,ROWS($Q$1:Q72))</f>
        <v>#NUM!</v>
      </c>
      <c r="S73" s="34" t="str">
        <f>IF(AND('Entry point'!$B$22=Master!A73,Master!AG73="OWNER"),Master!B73,"")</f>
        <v/>
      </c>
      <c r="T73" s="34" t="e">
        <f>SMALL($S:$S,ROWS($S$1:S72))</f>
        <v>#NUM!</v>
      </c>
      <c r="U73" s="34" t="str">
        <f>IF(AND('Entry point'!$B$22=Master!A73,Master!AG73="PLANNING MANAGER"),Master!B73,"")</f>
        <v/>
      </c>
      <c r="V73" s="34" t="e">
        <f>SMALL($U:$U,ROWS($U$1:U72))</f>
        <v>#NUM!</v>
      </c>
      <c r="W73" s="34" t="str">
        <f>IF(AND('Entry point'!$B$22=Master!A73,Master!AG73="PROCUREMENT RESPONSIBLE"),Master!B73,"")</f>
        <v/>
      </c>
      <c r="X73" s="34" t="e">
        <f>SMALL($W:$W,ROWS($W$1:W72))</f>
        <v>#NUM!</v>
      </c>
      <c r="Y73" s="34" t="str">
        <f>IF(AND('Entry point'!$B$22=Master!A73,Master!AG73="TECH SUPERINTENDENT"),Master!B73,"")</f>
        <v/>
      </c>
      <c r="Z73" s="34">
        <f>SMALL($Y:$Y,ROWS($Y$1:Y72))</f>
        <v>1035</v>
      </c>
      <c r="AA73" s="34" t="str">
        <f>IF(AND('Entry point'!$B$22=Master!A73,Master!AG73="HSEQ MANAGER"),Master!B73,"")</f>
        <v/>
      </c>
      <c r="AB73" s="34" t="e">
        <f>SMALL($AA:$AA,ROWS($AA$1:AA72))</f>
        <v>#NUM!</v>
      </c>
      <c r="AC73" s="34" t="str">
        <f>IF(AND('Entry point'!$B$22=Master!A73,Master!AG73="MARCAS"),Master!B73,"")</f>
        <v/>
      </c>
      <c r="AD73" s="34" t="e">
        <f>SMALL($AC:$AC,ROWS($AC$1:AC72))</f>
        <v>#NUM!</v>
      </c>
      <c r="AE73" s="34">
        <v>1</v>
      </c>
      <c r="AF73" s="26" t="s">
        <v>155</v>
      </c>
      <c r="AG73" s="36" t="s">
        <v>91</v>
      </c>
      <c r="AH73" s="36"/>
    </row>
    <row r="74" spans="1:34" ht="47.25" x14ac:dyDescent="0.25">
      <c r="A74" s="34" t="s">
        <v>38</v>
      </c>
      <c r="B74" s="34">
        <f>ROWS(A$1:$A75)</f>
        <v>75</v>
      </c>
      <c r="C74" s="34" t="str">
        <f>IF(AND('Entry point'!$B$22=Master!A74,Master!AG74="ACCOUNTING"),Master!B74,"")</f>
        <v/>
      </c>
      <c r="D74" s="34" t="e">
        <f>SMALL($C:$C,ROWS($C$1:C73))</f>
        <v>#NUM!</v>
      </c>
      <c r="E74" s="34" t="str">
        <f>IF(AND('Entry point'!$B$22=Master!A74,Master!AG74="CREW MANAGEMENT PARTNER"),Master!B74,"")</f>
        <v/>
      </c>
      <c r="F74" s="34" t="e">
        <f>SMALL($E:$E,ROWS($E$1:E73))</f>
        <v>#NUM!</v>
      </c>
      <c r="G74" s="34" t="str">
        <f>IF(AND('Entry point'!$B$22=Master!A74,Master!AG74="FLEET MANAGER"),Master!B74,"")</f>
        <v/>
      </c>
      <c r="H74" s="34" t="e">
        <f>SMALL($G:$G,ROWS($G$1:G73))</f>
        <v>#NUM!</v>
      </c>
      <c r="I74" s="34" t="str">
        <f>IF(AND('Entry point'!$B$22=Master!A74,Master!AG74="GROUP ISD"),Master!B74,"")</f>
        <v/>
      </c>
      <c r="J74" s="34" t="e">
        <f>SMALL($I:$I,ROWS($I$1:I73))</f>
        <v>#NUM!</v>
      </c>
      <c r="K74" s="34" t="str">
        <f>IF(AND('Entry point'!$B$22=Master!A74,Master!AG74="MANAGING DIRECTOR, CREW MANAGEMENT"),Master!B74,"")</f>
        <v/>
      </c>
      <c r="L74" s="34" t="e">
        <f>SMALL($K:$K,ROWS($K$1:K73))</f>
        <v>#NUM!</v>
      </c>
      <c r="M74" s="34" t="str">
        <f>IF(AND('Entry point'!$B$22=Master!A74,Master!AG74="MARINE SUPERINTENDENT"),Master!B74,"")</f>
        <v/>
      </c>
      <c r="N74" s="34">
        <f>SMALL($M:$M,ROWS($M$1:M73))</f>
        <v>1017</v>
      </c>
      <c r="O74" s="34" t="str">
        <f>IF(AND('Entry point'!$B$22=Master!A74,Master!AG74="MD"),Master!B74,"")</f>
        <v/>
      </c>
      <c r="P74" s="34" t="e">
        <f>SMALL($O:$O,ROWS($O$1:O73))</f>
        <v>#NUM!</v>
      </c>
      <c r="Q74" s="34" t="str">
        <f>IF(AND('Entry point'!$B$22=Master!A74,Master!AG74="OD"),Master!B74,"")</f>
        <v/>
      </c>
      <c r="R74" s="34" t="e">
        <f>SMALL($Q:$Q,ROWS($Q$1:Q73))</f>
        <v>#NUM!</v>
      </c>
      <c r="S74" s="34" t="str">
        <f>IF(AND('Entry point'!$B$22=Master!A74,Master!AG74="OWNER"),Master!B74,"")</f>
        <v/>
      </c>
      <c r="T74" s="34" t="e">
        <f>SMALL($S:$S,ROWS($S$1:S73))</f>
        <v>#NUM!</v>
      </c>
      <c r="U74" s="34" t="str">
        <f>IF(AND('Entry point'!$B$22=Master!A74,Master!AG74="PLANNING MANAGER"),Master!B74,"")</f>
        <v/>
      </c>
      <c r="V74" s="34" t="e">
        <f>SMALL($U:$U,ROWS($U$1:U73))</f>
        <v>#NUM!</v>
      </c>
      <c r="W74" s="34" t="str">
        <f>IF(AND('Entry point'!$B$22=Master!A74,Master!AG74="PROCUREMENT RESPONSIBLE"),Master!B74,"")</f>
        <v/>
      </c>
      <c r="X74" s="34" t="e">
        <f>SMALL($W:$W,ROWS($W$1:W73))</f>
        <v>#NUM!</v>
      </c>
      <c r="Y74" s="34" t="str">
        <f>IF(AND('Entry point'!$B$22=Master!A74,Master!AG74="TECH SUPERINTENDENT"),Master!B74,"")</f>
        <v/>
      </c>
      <c r="Z74" s="34">
        <f>SMALL($Y:$Y,ROWS($Y$1:Y73))</f>
        <v>1036</v>
      </c>
      <c r="AA74" s="34" t="str">
        <f>IF(AND('Entry point'!$B$22=Master!A74,Master!AG74="HSEQ MANAGER"),Master!B74,"")</f>
        <v/>
      </c>
      <c r="AB74" s="34" t="e">
        <f>SMALL($AA:$AA,ROWS($AA$1:AA73))</f>
        <v>#NUM!</v>
      </c>
      <c r="AC74" s="34" t="str">
        <f>IF(AND('Entry point'!$B$22=Master!A74,Master!AG74="MARCAS"),Master!B74,"")</f>
        <v/>
      </c>
      <c r="AD74" s="34" t="e">
        <f>SMALL($AC:$AC,ROWS($AC$1:AC73))</f>
        <v>#NUM!</v>
      </c>
      <c r="AE74" s="34">
        <v>1</v>
      </c>
      <c r="AF74" s="27" t="s">
        <v>145</v>
      </c>
      <c r="AG74" s="26" t="s">
        <v>703</v>
      </c>
      <c r="AH74" s="36"/>
    </row>
    <row r="75" spans="1:34" ht="15.75" x14ac:dyDescent="0.25">
      <c r="A75" s="34" t="s">
        <v>38</v>
      </c>
      <c r="B75" s="34">
        <f>ROWS(A$1:$A76)</f>
        <v>76</v>
      </c>
      <c r="C75" s="34" t="str">
        <f>IF(AND('Entry point'!$B$22=Master!A75,Master!AG75="ACCOUNTING"),Master!B75,"")</f>
        <v/>
      </c>
      <c r="D75" s="34" t="e">
        <f>SMALL($C:$C,ROWS($C$1:C74))</f>
        <v>#NUM!</v>
      </c>
      <c r="E75" s="34" t="str">
        <f>IF(AND('Entry point'!$B$22=Master!A75,Master!AG75="CREW MANAGEMENT PARTNER"),Master!B75,"")</f>
        <v/>
      </c>
      <c r="F75" s="34" t="e">
        <f>SMALL($E:$E,ROWS($E$1:E74))</f>
        <v>#NUM!</v>
      </c>
      <c r="G75" s="34" t="str">
        <f>IF(AND('Entry point'!$B$22=Master!A75,Master!AG75="FLEET MANAGER"),Master!B75,"")</f>
        <v/>
      </c>
      <c r="H75" s="34" t="e">
        <f>SMALL($G:$G,ROWS($G$1:G74))</f>
        <v>#NUM!</v>
      </c>
      <c r="I75" s="34" t="str">
        <f>IF(AND('Entry point'!$B$22=Master!A75,Master!AG75="GROUP ISD"),Master!B75,"")</f>
        <v/>
      </c>
      <c r="J75" s="34" t="e">
        <f>SMALL($I:$I,ROWS($I$1:I74))</f>
        <v>#NUM!</v>
      </c>
      <c r="K75" s="34" t="str">
        <f>IF(AND('Entry point'!$B$22=Master!A75,Master!AG75="MANAGING DIRECTOR, CREW MANAGEMENT"),Master!B75,"")</f>
        <v/>
      </c>
      <c r="L75" s="34" t="e">
        <f>SMALL($K:$K,ROWS($K$1:K74))</f>
        <v>#NUM!</v>
      </c>
      <c r="M75" s="34" t="str">
        <f>IF(AND('Entry point'!$B$22=Master!A75,Master!AG75="MARINE SUPERINTENDENT"),Master!B75,"")</f>
        <v/>
      </c>
      <c r="N75" s="34">
        <f>SMALL($M:$M,ROWS($M$1:M74))</f>
        <v>1018</v>
      </c>
      <c r="O75" s="34" t="str">
        <f>IF(AND('Entry point'!$B$22=Master!A75,Master!AG75="MD"),Master!B75,"")</f>
        <v/>
      </c>
      <c r="P75" s="34" t="e">
        <f>SMALL($O:$O,ROWS($O$1:O74))</f>
        <v>#NUM!</v>
      </c>
      <c r="Q75" s="34" t="str">
        <f>IF(AND('Entry point'!$B$22=Master!A75,Master!AG75="OD"),Master!B75,"")</f>
        <v/>
      </c>
      <c r="R75" s="34" t="e">
        <f>SMALL($Q:$Q,ROWS($Q$1:Q74))</f>
        <v>#NUM!</v>
      </c>
      <c r="S75" s="34" t="str">
        <f>IF(AND('Entry point'!$B$22=Master!A75,Master!AG75="OWNER"),Master!B75,"")</f>
        <v/>
      </c>
      <c r="T75" s="34" t="e">
        <f>SMALL($S:$S,ROWS($S$1:S74))</f>
        <v>#NUM!</v>
      </c>
      <c r="U75" s="34" t="str">
        <f>IF(AND('Entry point'!$B$22=Master!A75,Master!AG75="PLANNING MANAGER"),Master!B75,"")</f>
        <v/>
      </c>
      <c r="V75" s="34" t="e">
        <f>SMALL($U:$U,ROWS($U$1:U74))</f>
        <v>#NUM!</v>
      </c>
      <c r="W75" s="34" t="str">
        <f>IF(AND('Entry point'!$B$22=Master!A75,Master!AG75="PROCUREMENT RESPONSIBLE"),Master!B75,"")</f>
        <v/>
      </c>
      <c r="X75" s="34" t="e">
        <f>SMALL($W:$W,ROWS($W$1:W74))</f>
        <v>#NUM!</v>
      </c>
      <c r="Y75" s="34" t="str">
        <f>IF(AND('Entry point'!$B$22=Master!A75,Master!AG75="TECH SUPERINTENDENT"),Master!B75,"")</f>
        <v/>
      </c>
      <c r="Z75" s="34">
        <f>SMALL($Y:$Y,ROWS($Y$1:Y74))</f>
        <v>1039</v>
      </c>
      <c r="AA75" s="34" t="str">
        <f>IF(AND('Entry point'!$B$22=Master!A75,Master!AG75="HSEQ MANAGER"),Master!B75,"")</f>
        <v/>
      </c>
      <c r="AB75" s="34" t="e">
        <f>SMALL($AA:$AA,ROWS($AA$1:AA74))</f>
        <v>#NUM!</v>
      </c>
      <c r="AC75" s="34" t="str">
        <f>IF(AND('Entry point'!$B$22=Master!A75,Master!AG75="MARCAS"),Master!B75,"")</f>
        <v/>
      </c>
      <c r="AD75" s="34" t="e">
        <f>SMALL($AC:$AC,ROWS($AC$1:AC74))</f>
        <v>#NUM!</v>
      </c>
      <c r="AE75" s="34">
        <v>1</v>
      </c>
      <c r="AF75" s="26" t="s">
        <v>157</v>
      </c>
      <c r="AG75" s="26" t="s">
        <v>704</v>
      </c>
      <c r="AH75" s="36"/>
    </row>
    <row r="76" spans="1:34" ht="15.75" x14ac:dyDescent="0.25">
      <c r="A76" s="34" t="s">
        <v>38</v>
      </c>
      <c r="B76" s="34">
        <f>ROWS(A$1:$A77)</f>
        <v>77</v>
      </c>
      <c r="C76" s="34" t="str">
        <f>IF(AND('Entry point'!$B$22=Master!A76,Master!AG76="ACCOUNTING"),Master!B76,"")</f>
        <v/>
      </c>
      <c r="D76" s="34" t="e">
        <f>SMALL($C:$C,ROWS($C$1:C75))</f>
        <v>#NUM!</v>
      </c>
      <c r="E76" s="34" t="str">
        <f>IF(AND('Entry point'!$B$22=Master!A76,Master!AG76="CREW MANAGEMENT PARTNER"),Master!B76,"")</f>
        <v/>
      </c>
      <c r="F76" s="34" t="e">
        <f>SMALL($E:$E,ROWS($E$1:E75))</f>
        <v>#NUM!</v>
      </c>
      <c r="G76" s="34" t="str">
        <f>IF(AND('Entry point'!$B$22=Master!A76,Master!AG76="FLEET MANAGER"),Master!B76,"")</f>
        <v/>
      </c>
      <c r="H76" s="34" t="e">
        <f>SMALL($G:$G,ROWS($G$1:G75))</f>
        <v>#NUM!</v>
      </c>
      <c r="I76" s="34" t="str">
        <f>IF(AND('Entry point'!$B$22=Master!A76,Master!AG76="GROUP ISD"),Master!B76,"")</f>
        <v/>
      </c>
      <c r="J76" s="34" t="e">
        <f>SMALL($I:$I,ROWS($I$1:I75))</f>
        <v>#NUM!</v>
      </c>
      <c r="K76" s="34" t="str">
        <f>IF(AND('Entry point'!$B$22=Master!A76,Master!AG76="MANAGING DIRECTOR, CREW MANAGEMENT"),Master!B76,"")</f>
        <v/>
      </c>
      <c r="L76" s="34" t="e">
        <f>SMALL($K:$K,ROWS($K$1:K75))</f>
        <v>#NUM!</v>
      </c>
      <c r="M76" s="34" t="str">
        <f>IF(AND('Entry point'!$B$22=Master!A76,Master!AG76="MARINE SUPERINTENDENT"),Master!B76,"")</f>
        <v/>
      </c>
      <c r="N76" s="34">
        <f>SMALL($M:$M,ROWS($M$1:M75))</f>
        <v>1020</v>
      </c>
      <c r="O76" s="34" t="str">
        <f>IF(AND('Entry point'!$B$22=Master!A76,Master!AG76="MD"),Master!B76,"")</f>
        <v/>
      </c>
      <c r="P76" s="34" t="e">
        <f>SMALL($O:$O,ROWS($O$1:O75))</f>
        <v>#NUM!</v>
      </c>
      <c r="Q76" s="34" t="str">
        <f>IF(AND('Entry point'!$B$22=Master!A76,Master!AG76="OD"),Master!B76,"")</f>
        <v/>
      </c>
      <c r="R76" s="34" t="e">
        <f>SMALL($Q:$Q,ROWS($Q$1:Q75))</f>
        <v>#NUM!</v>
      </c>
      <c r="S76" s="34" t="str">
        <f>IF(AND('Entry point'!$B$22=Master!A76,Master!AG76="OWNER"),Master!B76,"")</f>
        <v/>
      </c>
      <c r="T76" s="34" t="e">
        <f>SMALL($S:$S,ROWS($S$1:S75))</f>
        <v>#NUM!</v>
      </c>
      <c r="U76" s="34" t="str">
        <f>IF(AND('Entry point'!$B$22=Master!A76,Master!AG76="PLANNING MANAGER"),Master!B76,"")</f>
        <v/>
      </c>
      <c r="V76" s="34" t="e">
        <f>SMALL($U:$U,ROWS($U$1:U75))</f>
        <v>#NUM!</v>
      </c>
      <c r="W76" s="34" t="str">
        <f>IF(AND('Entry point'!$B$22=Master!A76,Master!AG76="PROCUREMENT RESPONSIBLE"),Master!B76,"")</f>
        <v/>
      </c>
      <c r="X76" s="34" t="e">
        <f>SMALL($W:$W,ROWS($W$1:W75))</f>
        <v>#NUM!</v>
      </c>
      <c r="Y76" s="34" t="str">
        <f>IF(AND('Entry point'!$B$22=Master!A76,Master!AG76="TECH SUPERINTENDENT"),Master!B76,"")</f>
        <v/>
      </c>
      <c r="Z76" s="34">
        <f>SMALL($Y:$Y,ROWS($Y$1:Y75))</f>
        <v>1040</v>
      </c>
      <c r="AA76" s="34" t="str">
        <f>IF(AND('Entry point'!$B$22=Master!A76,Master!AG76="HSEQ MANAGER"),Master!B76,"")</f>
        <v/>
      </c>
      <c r="AB76" s="34" t="e">
        <f>SMALL($AA:$AA,ROWS($AA$1:AA75))</f>
        <v>#NUM!</v>
      </c>
      <c r="AC76" s="34" t="str">
        <f>IF(AND('Entry point'!$B$22=Master!A76,Master!AG76="MARCAS"),Master!B76,"")</f>
        <v/>
      </c>
      <c r="AD76" s="34" t="e">
        <f>SMALL($AC:$AC,ROWS($AC$1:AC75))</f>
        <v>#NUM!</v>
      </c>
      <c r="AE76" s="34">
        <v>1</v>
      </c>
      <c r="AF76" s="26" t="s">
        <v>160</v>
      </c>
      <c r="AG76" s="26" t="s">
        <v>159</v>
      </c>
      <c r="AH76" s="36"/>
    </row>
    <row r="77" spans="1:34" ht="31.5" x14ac:dyDescent="0.25">
      <c r="A77" s="34" t="s">
        <v>38</v>
      </c>
      <c r="B77" s="34">
        <f>ROWS(A$1:$A78)</f>
        <v>78</v>
      </c>
      <c r="C77" s="34" t="str">
        <f>IF(AND('Entry point'!$B$22=Master!A77,Master!AG77="ACCOUNTING"),Master!B77,"")</f>
        <v/>
      </c>
      <c r="D77" s="34" t="e">
        <f>SMALL($C:$C,ROWS($C$1:C76))</f>
        <v>#NUM!</v>
      </c>
      <c r="E77" s="34" t="str">
        <f>IF(AND('Entry point'!$B$22=Master!A77,Master!AG77="CREW MANAGEMENT PARTNER"),Master!B77,"")</f>
        <v/>
      </c>
      <c r="F77" s="34" t="e">
        <f>SMALL($E:$E,ROWS($E$1:E76))</f>
        <v>#NUM!</v>
      </c>
      <c r="G77" s="34" t="str">
        <f>IF(AND('Entry point'!$B$22=Master!A77,Master!AG77="FLEET MANAGER"),Master!B77,"")</f>
        <v/>
      </c>
      <c r="H77" s="34" t="e">
        <f>SMALL($G:$G,ROWS($G$1:G76))</f>
        <v>#NUM!</v>
      </c>
      <c r="I77" s="34" t="str">
        <f>IF(AND('Entry point'!$B$22=Master!A77,Master!AG77="GROUP ISD"),Master!B77,"")</f>
        <v/>
      </c>
      <c r="J77" s="34" t="e">
        <f>SMALL($I:$I,ROWS($I$1:I76))</f>
        <v>#NUM!</v>
      </c>
      <c r="K77" s="34" t="str">
        <f>IF(AND('Entry point'!$B$22=Master!A77,Master!AG77="MANAGING DIRECTOR, CREW MANAGEMENT"),Master!B77,"")</f>
        <v/>
      </c>
      <c r="L77" s="34" t="e">
        <f>SMALL($K:$K,ROWS($K$1:K76))</f>
        <v>#NUM!</v>
      </c>
      <c r="M77" s="34" t="str">
        <f>IF(AND('Entry point'!$B$22=Master!A77,Master!AG77="MARINE SUPERINTENDENT"),Master!B77,"")</f>
        <v/>
      </c>
      <c r="N77" s="34">
        <f>SMALL($M:$M,ROWS($M$1:M76))</f>
        <v>1025</v>
      </c>
      <c r="O77" s="34" t="str">
        <f>IF(AND('Entry point'!$B$22=Master!A77,Master!AG77="MD"),Master!B77,"")</f>
        <v/>
      </c>
      <c r="P77" s="34" t="e">
        <f>SMALL($O:$O,ROWS($O$1:O76))</f>
        <v>#NUM!</v>
      </c>
      <c r="Q77" s="34" t="str">
        <f>IF(AND('Entry point'!$B$22=Master!A77,Master!AG77="OD"),Master!B77,"")</f>
        <v/>
      </c>
      <c r="R77" s="34" t="e">
        <f>SMALL($Q:$Q,ROWS($Q$1:Q76))</f>
        <v>#NUM!</v>
      </c>
      <c r="S77" s="34" t="str">
        <f>IF(AND('Entry point'!$B$22=Master!A77,Master!AG77="OWNER"),Master!B77,"")</f>
        <v/>
      </c>
      <c r="T77" s="34" t="e">
        <f>SMALL($S:$S,ROWS($S$1:S76))</f>
        <v>#NUM!</v>
      </c>
      <c r="U77" s="34" t="str">
        <f>IF(AND('Entry point'!$B$22=Master!A77,Master!AG77="PLANNING MANAGER"),Master!B77,"")</f>
        <v/>
      </c>
      <c r="V77" s="34" t="e">
        <f>SMALL($U:$U,ROWS($U$1:U76))</f>
        <v>#NUM!</v>
      </c>
      <c r="W77" s="34" t="str">
        <f>IF(AND('Entry point'!$B$22=Master!A77,Master!AG77="PROCUREMENT RESPONSIBLE"),Master!B77,"")</f>
        <v/>
      </c>
      <c r="X77" s="34" t="e">
        <f>SMALL($W:$W,ROWS($W$1:W76))</f>
        <v>#NUM!</v>
      </c>
      <c r="Y77" s="34" t="str">
        <f>IF(AND('Entry point'!$B$22=Master!A77,Master!AG77="TECH SUPERINTENDENT"),Master!B77,"")</f>
        <v/>
      </c>
      <c r="Z77" s="34">
        <f>SMALL($Y:$Y,ROWS($Y$1:Y76))</f>
        <v>1041</v>
      </c>
      <c r="AA77" s="34" t="str">
        <f>IF(AND('Entry point'!$B$22=Master!A77,Master!AG77="HSEQ MANAGER"),Master!B77,"")</f>
        <v/>
      </c>
      <c r="AB77" s="34" t="e">
        <f>SMALL($AA:$AA,ROWS($AA$1:AA76))</f>
        <v>#NUM!</v>
      </c>
      <c r="AC77" s="34" t="str">
        <f>IF(AND('Entry point'!$B$22=Master!A77,Master!AG77="MARCAS"),Master!B77,"")</f>
        <v/>
      </c>
      <c r="AD77" s="34" t="e">
        <f>SMALL($AC:$AC,ROWS($AC$1:AC76))</f>
        <v>#NUM!</v>
      </c>
      <c r="AE77" s="34">
        <v>1</v>
      </c>
      <c r="AF77" s="27" t="s">
        <v>150</v>
      </c>
      <c r="AG77" s="26" t="s">
        <v>704</v>
      </c>
      <c r="AH77" s="36"/>
    </row>
    <row r="78" spans="1:34" s="180" customFormat="1" ht="47.25" x14ac:dyDescent="0.25">
      <c r="A78" s="34" t="s">
        <v>38</v>
      </c>
      <c r="B78" s="34">
        <f>ROWS(A$1:$A79)</f>
        <v>79</v>
      </c>
      <c r="C78" s="34" t="str">
        <f>IF(AND('Entry point'!$B$22=Master!A78,Master!AG78="ACCOUNTING"),Master!B78,"")</f>
        <v/>
      </c>
      <c r="D78" s="34" t="e">
        <f>SMALL($C:$C,ROWS($C$1:C77))</f>
        <v>#NUM!</v>
      </c>
      <c r="E78" s="34" t="str">
        <f>IF(AND('Entry point'!$B$22=Master!A78,Master!AG78="CREW MANAGEMENT PARTNER"),Master!B78,"")</f>
        <v/>
      </c>
      <c r="F78" s="34" t="e">
        <f>SMALL($E:$E,ROWS($E$1:E77))</f>
        <v>#NUM!</v>
      </c>
      <c r="G78" s="34" t="str">
        <f>IF(AND('Entry point'!$B$22=Master!A78,Master!AG78="FLEET MANAGER"),Master!B78,"")</f>
        <v/>
      </c>
      <c r="H78" s="34" t="e">
        <f>SMALL($G:$G,ROWS($G$1:G77))</f>
        <v>#NUM!</v>
      </c>
      <c r="I78" s="34" t="str">
        <f>IF(AND('Entry point'!$B$22=Master!A78,Master!AG78="GROUP ISD"),Master!B78,"")</f>
        <v/>
      </c>
      <c r="J78" s="34" t="e">
        <f>SMALL($I:$I,ROWS($I$1:I77))</f>
        <v>#NUM!</v>
      </c>
      <c r="K78" s="34" t="str">
        <f>IF(AND('Entry point'!$B$22=Master!A78,Master!AG78="MANAGING DIRECTOR, CREW MANAGEMENT"),Master!B78,"")</f>
        <v/>
      </c>
      <c r="L78" s="34" t="e">
        <f>SMALL($K:$K,ROWS($K$1:K77))</f>
        <v>#NUM!</v>
      </c>
      <c r="M78" s="34" t="str">
        <f>IF(AND('Entry point'!$B$22=Master!A78,Master!AG78="MARINE SUPERINTENDENT"),Master!B78,"")</f>
        <v/>
      </c>
      <c r="N78" s="34">
        <f>SMALL($M:$M,ROWS($M$1:M77))</f>
        <v>1029</v>
      </c>
      <c r="O78" s="34" t="str">
        <f>IF(AND('Entry point'!$B$22=Master!A78,Master!AG78="MD"),Master!B78,"")</f>
        <v/>
      </c>
      <c r="P78" s="34" t="e">
        <f>SMALL($O:$O,ROWS($O$1:O77))</f>
        <v>#NUM!</v>
      </c>
      <c r="Q78" s="34" t="str">
        <f>IF(AND('Entry point'!$B$22=Master!A78,Master!AG78="OD"),Master!B78,"")</f>
        <v/>
      </c>
      <c r="R78" s="34" t="e">
        <f>SMALL($Q:$Q,ROWS($Q$1:Q77))</f>
        <v>#NUM!</v>
      </c>
      <c r="S78" s="34" t="str">
        <f>IF(AND('Entry point'!$B$22=Master!A78,Master!AG78="OWNER"),Master!B78,"")</f>
        <v/>
      </c>
      <c r="T78" s="34" t="e">
        <f>SMALL($S:$S,ROWS($S$1:S77))</f>
        <v>#NUM!</v>
      </c>
      <c r="U78" s="34" t="str">
        <f>IF(AND('Entry point'!$B$22=Master!A78,Master!AG78="PLANNING MANAGER"),Master!B78,"")</f>
        <v/>
      </c>
      <c r="V78" s="34" t="e">
        <f>SMALL($U:$U,ROWS($U$1:U77))</f>
        <v>#NUM!</v>
      </c>
      <c r="W78" s="34" t="str">
        <f>IF(AND('Entry point'!$B$22=Master!A78,Master!AG78="PROCUREMENT RESPONSIBLE"),Master!B78,"")</f>
        <v/>
      </c>
      <c r="X78" s="34" t="e">
        <f>SMALL($W:$W,ROWS($W$1:W77))</f>
        <v>#NUM!</v>
      </c>
      <c r="Y78" s="34" t="str">
        <f>IF(AND('Entry point'!$B$22=Master!A78,Master!AG78="TECH SUPERINTENDENT"),Master!B78,"")</f>
        <v/>
      </c>
      <c r="Z78" s="34">
        <f>SMALL($Y:$Y,ROWS($Y$1:Y77))</f>
        <v>1042</v>
      </c>
      <c r="AA78" s="34" t="str">
        <f>IF(AND('Entry point'!$B$22=Master!A78,Master!AG78="HSEQ MANAGER"),Master!B78,"")</f>
        <v/>
      </c>
      <c r="AB78" s="34" t="e">
        <f>SMALL($AA:$AA,ROWS($AA$1:AA77))</f>
        <v>#NUM!</v>
      </c>
      <c r="AC78" s="34" t="str">
        <f>IF(AND('Entry point'!$B$22=Master!A78,Master!AG78="MARCAS"),Master!B78,"")</f>
        <v/>
      </c>
      <c r="AD78" s="34" t="e">
        <f>SMALL($AC:$AC,ROWS($AC$1:AC77))</f>
        <v>#NUM!</v>
      </c>
      <c r="AE78" s="34">
        <v>1</v>
      </c>
      <c r="AF78" s="27" t="s">
        <v>53</v>
      </c>
      <c r="AG78" s="36" t="s">
        <v>704</v>
      </c>
      <c r="AH78" s="36"/>
    </row>
    <row r="79" spans="1:34" s="180" customFormat="1" ht="31.5" x14ac:dyDescent="0.25">
      <c r="A79" s="34" t="s">
        <v>38</v>
      </c>
      <c r="B79" s="34">
        <f>ROWS(A$1:$A80)</f>
        <v>80</v>
      </c>
      <c r="C79" s="34" t="str">
        <f>IF(AND('Entry point'!$B$22=Master!A79,Master!AG79="ACCOUNTING"),Master!B79,"")</f>
        <v/>
      </c>
      <c r="D79" s="34" t="e">
        <f>SMALL($C:$C,ROWS($C$1:C78))</f>
        <v>#NUM!</v>
      </c>
      <c r="E79" s="34" t="str">
        <f>IF(AND('Entry point'!$B$22=Master!A79,Master!AG79="CREW MANAGEMENT PARTNER"),Master!B79,"")</f>
        <v/>
      </c>
      <c r="F79" s="34" t="e">
        <f>SMALL($E:$E,ROWS($E$1:E78))</f>
        <v>#NUM!</v>
      </c>
      <c r="G79" s="34" t="str">
        <f>IF(AND('Entry point'!$B$22=Master!A79,Master!AG79="FLEET MANAGER"),Master!B79,"")</f>
        <v/>
      </c>
      <c r="H79" s="34" t="e">
        <f>SMALL($G:$G,ROWS($G$1:G78))</f>
        <v>#NUM!</v>
      </c>
      <c r="I79" s="34" t="str">
        <f>IF(AND('Entry point'!$B$22=Master!A79,Master!AG79="GROUP ISD"),Master!B79,"")</f>
        <v/>
      </c>
      <c r="J79" s="34" t="e">
        <f>SMALL($I:$I,ROWS($I$1:I78))</f>
        <v>#NUM!</v>
      </c>
      <c r="K79" s="34" t="str">
        <f>IF(AND('Entry point'!$B$22=Master!A79,Master!AG79="MANAGING DIRECTOR, CREW MANAGEMENT"),Master!B79,"")</f>
        <v/>
      </c>
      <c r="L79" s="34" t="e">
        <f>SMALL($K:$K,ROWS($K$1:K78))</f>
        <v>#NUM!</v>
      </c>
      <c r="M79" s="34" t="str">
        <f>IF(AND('Entry point'!$B$22=Master!A79,Master!AG79="MARINE SUPERINTENDENT"),Master!B79,"")</f>
        <v/>
      </c>
      <c r="N79" s="34">
        <f>SMALL($M:$M,ROWS($M$1:M78))</f>
        <v>1030</v>
      </c>
      <c r="O79" s="34" t="str">
        <f>IF(AND('Entry point'!$B$22=Master!A79,Master!AG79="MD"),Master!B79,"")</f>
        <v/>
      </c>
      <c r="P79" s="34" t="e">
        <f>SMALL($O:$O,ROWS($O$1:O78))</f>
        <v>#NUM!</v>
      </c>
      <c r="Q79" s="34" t="str">
        <f>IF(AND('Entry point'!$B$22=Master!A79,Master!AG79="OD"),Master!B79,"")</f>
        <v/>
      </c>
      <c r="R79" s="34" t="e">
        <f>SMALL($Q:$Q,ROWS($Q$1:Q78))</f>
        <v>#NUM!</v>
      </c>
      <c r="S79" s="34" t="str">
        <f>IF(AND('Entry point'!$B$22=Master!A79,Master!AG79="OWNER"),Master!B79,"")</f>
        <v/>
      </c>
      <c r="T79" s="34" t="e">
        <f>SMALL($S:$S,ROWS($S$1:S78))</f>
        <v>#NUM!</v>
      </c>
      <c r="U79" s="34" t="str">
        <f>IF(AND('Entry point'!$B$22=Master!A79,Master!AG79="PLANNING MANAGER"),Master!B79,"")</f>
        <v/>
      </c>
      <c r="V79" s="34" t="e">
        <f>SMALL($U:$U,ROWS($U$1:U78))</f>
        <v>#NUM!</v>
      </c>
      <c r="W79" s="34" t="str">
        <f>IF(AND('Entry point'!$B$22=Master!A79,Master!AG79="PROCUREMENT RESPONSIBLE"),Master!B79,"")</f>
        <v/>
      </c>
      <c r="X79" s="34" t="e">
        <f>SMALL($W:$W,ROWS($W$1:W78))</f>
        <v>#NUM!</v>
      </c>
      <c r="Y79" s="34" t="str">
        <f>IF(AND('Entry point'!$B$22=Master!A79,Master!AG79="TECH SUPERINTENDENT"),Master!B79,"")</f>
        <v/>
      </c>
      <c r="Z79" s="34">
        <f>SMALL($Y:$Y,ROWS($Y$1:Y78))</f>
        <v>1043</v>
      </c>
      <c r="AA79" s="34" t="str">
        <f>IF(AND('Entry point'!$B$22=Master!A79,Master!AG79="HSEQ MANAGER"),Master!B79,"")</f>
        <v/>
      </c>
      <c r="AB79" s="34" t="e">
        <f>SMALL($AA:$AA,ROWS($AA$1:AA78))</f>
        <v>#NUM!</v>
      </c>
      <c r="AC79" s="34" t="str">
        <f>IF(AND('Entry point'!$B$22=Master!A79,Master!AG79="MARCAS"),Master!B79,"")</f>
        <v/>
      </c>
      <c r="AD79" s="34" t="e">
        <f>SMALL($AC:$AC,ROWS($AC$1:AC78))</f>
        <v>#NUM!</v>
      </c>
      <c r="AE79" s="34">
        <v>1</v>
      </c>
      <c r="AF79" s="27" t="s">
        <v>54</v>
      </c>
      <c r="AG79" s="26" t="s">
        <v>704</v>
      </c>
      <c r="AH79" s="36"/>
    </row>
    <row r="80" spans="1:34" ht="31.5" x14ac:dyDescent="0.25">
      <c r="A80" s="34" t="s">
        <v>38</v>
      </c>
      <c r="B80" s="34">
        <f>ROWS(A$1:$A81)</f>
        <v>81</v>
      </c>
      <c r="C80" s="34" t="str">
        <f>IF(AND('Entry point'!$B$22=Master!A80,Master!AG80="ACCOUNTING"),Master!B80,"")</f>
        <v/>
      </c>
      <c r="D80" s="34" t="e">
        <f>SMALL($C:$C,ROWS($C$1:C79))</f>
        <v>#NUM!</v>
      </c>
      <c r="E80" s="34" t="str">
        <f>IF(AND('Entry point'!$B$22=Master!A80,Master!AG80="CREW MANAGEMENT PARTNER"),Master!B80,"")</f>
        <v/>
      </c>
      <c r="F80" s="34" t="e">
        <f>SMALL($E:$E,ROWS($E$1:E79))</f>
        <v>#NUM!</v>
      </c>
      <c r="G80" s="34" t="str">
        <f>IF(AND('Entry point'!$B$22=Master!A80,Master!AG80="FLEET MANAGER"),Master!B80,"")</f>
        <v/>
      </c>
      <c r="H80" s="34" t="e">
        <f>SMALL($G:$G,ROWS($G$1:G79))</f>
        <v>#NUM!</v>
      </c>
      <c r="I80" s="34" t="str">
        <f>IF(AND('Entry point'!$B$22=Master!A80,Master!AG80="GROUP ISD"),Master!B80,"")</f>
        <v/>
      </c>
      <c r="J80" s="34" t="e">
        <f>SMALL($I:$I,ROWS($I$1:I79))</f>
        <v>#NUM!</v>
      </c>
      <c r="K80" s="34" t="str">
        <f>IF(AND('Entry point'!$B$22=Master!A80,Master!AG80="MANAGING DIRECTOR, CREW MANAGEMENT"),Master!B80,"")</f>
        <v/>
      </c>
      <c r="L80" s="34" t="e">
        <f>SMALL($K:$K,ROWS($K$1:K79))</f>
        <v>#NUM!</v>
      </c>
      <c r="M80" s="34" t="str">
        <f>IF(AND('Entry point'!$B$22=Master!A80,Master!AG80="MARINE SUPERINTENDENT"),Master!B80,"")</f>
        <v/>
      </c>
      <c r="N80" s="34">
        <f>SMALL($M:$M,ROWS($M$1:M79))</f>
        <v>1037</v>
      </c>
      <c r="O80" s="34" t="str">
        <f>IF(AND('Entry point'!$B$22=Master!A80,Master!AG80="MD"),Master!B80,"")</f>
        <v/>
      </c>
      <c r="P80" s="34" t="e">
        <f>SMALL($O:$O,ROWS($O$1:O79))</f>
        <v>#NUM!</v>
      </c>
      <c r="Q80" s="34" t="str">
        <f>IF(AND('Entry point'!$B$22=Master!A80,Master!AG80="OD"),Master!B80,"")</f>
        <v/>
      </c>
      <c r="R80" s="34" t="e">
        <f>SMALL($Q:$Q,ROWS($Q$1:Q79))</f>
        <v>#NUM!</v>
      </c>
      <c r="S80" s="34" t="str">
        <f>IF(AND('Entry point'!$B$22=Master!A80,Master!AG80="OWNER"),Master!B80,"")</f>
        <v/>
      </c>
      <c r="T80" s="34" t="e">
        <f>SMALL($S:$S,ROWS($S$1:S79))</f>
        <v>#NUM!</v>
      </c>
      <c r="U80" s="34" t="str">
        <f>IF(AND('Entry point'!$B$22=Master!A80,Master!AG80="PLANNING MANAGER"),Master!B80,"")</f>
        <v/>
      </c>
      <c r="V80" s="34" t="e">
        <f>SMALL($U:$U,ROWS($U$1:U79))</f>
        <v>#NUM!</v>
      </c>
      <c r="W80" s="34" t="str">
        <f>IF(AND('Entry point'!$B$22=Master!A80,Master!AG80="PROCUREMENT RESPONSIBLE"),Master!B80,"")</f>
        <v/>
      </c>
      <c r="X80" s="34" t="e">
        <f>SMALL($W:$W,ROWS($W$1:W79))</f>
        <v>#NUM!</v>
      </c>
      <c r="Y80" s="34" t="str">
        <f>IF(AND('Entry point'!$B$22=Master!A80,Master!AG80="TECH SUPERINTENDENT"),Master!B80,"")</f>
        <v/>
      </c>
      <c r="Z80" s="34">
        <f>SMALL($Y:$Y,ROWS($Y$1:Y79))</f>
        <v>1044</v>
      </c>
      <c r="AA80" s="34" t="str">
        <f>IF(AND('Entry point'!$B$22=Master!A80,Master!AG80="HSEQ MANAGER"),Master!B80,"")</f>
        <v/>
      </c>
      <c r="AB80" s="34" t="e">
        <f>SMALL($AA:$AA,ROWS($AA$1:AA79))</f>
        <v>#NUM!</v>
      </c>
      <c r="AC80" s="34" t="str">
        <f>IF(AND('Entry point'!$B$22=Master!A80,Master!AG80="MARCAS"),Master!B80,"")</f>
        <v/>
      </c>
      <c r="AD80" s="34" t="e">
        <f>SMALL($AC:$AC,ROWS($AC$1:AC79))</f>
        <v>#NUM!</v>
      </c>
      <c r="AE80" s="34">
        <v>1</v>
      </c>
      <c r="AF80" s="27" t="s">
        <v>147</v>
      </c>
      <c r="AG80" s="26" t="s">
        <v>704</v>
      </c>
      <c r="AH80" s="36"/>
    </row>
    <row r="81" spans="1:34" ht="15.75" x14ac:dyDescent="0.25">
      <c r="A81" s="34" t="s">
        <v>38</v>
      </c>
      <c r="B81" s="34">
        <f>ROWS(A$1:$A82)</f>
        <v>82</v>
      </c>
      <c r="C81" s="34" t="str">
        <f>IF(AND('Entry point'!$B$22=Master!A81,Master!AG81="ACCOUNTING"),Master!B81,"")</f>
        <v/>
      </c>
      <c r="D81" s="34" t="e">
        <f>SMALL($C:$C,ROWS($C$1:C80))</f>
        <v>#NUM!</v>
      </c>
      <c r="E81" s="34" t="str">
        <f>IF(AND('Entry point'!$B$22=Master!A81,Master!AG81="CREW MANAGEMENT PARTNER"),Master!B81,"")</f>
        <v/>
      </c>
      <c r="F81" s="34" t="e">
        <f>SMALL($E:$E,ROWS($E$1:E80))</f>
        <v>#NUM!</v>
      </c>
      <c r="G81" s="34" t="str">
        <f>IF(AND('Entry point'!$B$22=Master!A81,Master!AG81="FLEET MANAGER"),Master!B81,"")</f>
        <v/>
      </c>
      <c r="H81" s="34" t="e">
        <f>SMALL($G:$G,ROWS($G$1:G80))</f>
        <v>#NUM!</v>
      </c>
      <c r="I81" s="34" t="str">
        <f>IF(AND('Entry point'!$B$22=Master!A81,Master!AG81="GROUP ISD"),Master!B81,"")</f>
        <v/>
      </c>
      <c r="J81" s="34" t="e">
        <f>SMALL($I:$I,ROWS($I$1:I80))</f>
        <v>#NUM!</v>
      </c>
      <c r="K81" s="34" t="str">
        <f>IF(AND('Entry point'!$B$22=Master!A81,Master!AG81="MANAGING DIRECTOR, CREW MANAGEMENT"),Master!B81,"")</f>
        <v/>
      </c>
      <c r="L81" s="34" t="e">
        <f>SMALL($K:$K,ROWS($K$1:K80))</f>
        <v>#NUM!</v>
      </c>
      <c r="M81" s="34" t="str">
        <f>IF(AND('Entry point'!$B$22=Master!A81,Master!AG81="MARINE SUPERINTENDENT"),Master!B81,"")</f>
        <v/>
      </c>
      <c r="N81" s="34">
        <f>SMALL($M:$M,ROWS($M$1:M80))</f>
        <v>1038</v>
      </c>
      <c r="O81" s="34" t="str">
        <f>IF(AND('Entry point'!$B$22=Master!A81,Master!AG81="MD"),Master!B81,"")</f>
        <v/>
      </c>
      <c r="P81" s="34" t="e">
        <f>SMALL($O:$O,ROWS($O$1:O80))</f>
        <v>#NUM!</v>
      </c>
      <c r="Q81" s="34" t="str">
        <f>IF(AND('Entry point'!$B$22=Master!A81,Master!AG81="OD"),Master!B81,"")</f>
        <v/>
      </c>
      <c r="R81" s="34" t="e">
        <f>SMALL($Q:$Q,ROWS($Q$1:Q80))</f>
        <v>#NUM!</v>
      </c>
      <c r="S81" s="34" t="str">
        <f>IF(AND('Entry point'!$B$22=Master!A81,Master!AG81="OWNER"),Master!B81,"")</f>
        <v/>
      </c>
      <c r="T81" s="34" t="e">
        <f>SMALL($S:$S,ROWS($S$1:S80))</f>
        <v>#NUM!</v>
      </c>
      <c r="U81" s="34" t="str">
        <f>IF(AND('Entry point'!$B$22=Master!A81,Master!AG81="PLANNING MANAGER"),Master!B81,"")</f>
        <v/>
      </c>
      <c r="V81" s="34" t="e">
        <f>SMALL($U:$U,ROWS($U$1:U80))</f>
        <v>#NUM!</v>
      </c>
      <c r="W81" s="34" t="str">
        <f>IF(AND('Entry point'!$B$22=Master!A81,Master!AG81="PROCUREMENT RESPONSIBLE"),Master!B81,"")</f>
        <v/>
      </c>
      <c r="X81" s="34" t="e">
        <f>SMALL($W:$W,ROWS($W$1:W80))</f>
        <v>#NUM!</v>
      </c>
      <c r="Y81" s="34" t="str">
        <f>IF(AND('Entry point'!$B$22=Master!A81,Master!AG81="TECH SUPERINTENDENT"),Master!B81,"")</f>
        <v/>
      </c>
      <c r="Z81" s="34">
        <f>SMALL($Y:$Y,ROWS($Y$1:Y80))</f>
        <v>1045</v>
      </c>
      <c r="AA81" s="34" t="str">
        <f>IF(AND('Entry point'!$B$22=Master!A81,Master!AG81="HSEQ MANAGER"),Master!B81,"")</f>
        <v/>
      </c>
      <c r="AB81" s="34" t="e">
        <f>SMALL($AA:$AA,ROWS($AA$1:AA80))</f>
        <v>#NUM!</v>
      </c>
      <c r="AC81" s="34" t="str">
        <f>IF(AND('Entry point'!$B$22=Master!A81,Master!AG81="MARCAS"),Master!B81,"")</f>
        <v/>
      </c>
      <c r="AD81" s="34" t="e">
        <f>SMALL($AC:$AC,ROWS($AC$1:AC80))</f>
        <v>#NUM!</v>
      </c>
      <c r="AE81" s="34">
        <v>1</v>
      </c>
      <c r="AF81" s="27" t="s">
        <v>55</v>
      </c>
      <c r="AG81" s="26" t="s">
        <v>704</v>
      </c>
      <c r="AH81" s="36"/>
    </row>
    <row r="82" spans="1:34" ht="86.25" customHeight="1" x14ac:dyDescent="0.25">
      <c r="A82" s="34" t="s">
        <v>38</v>
      </c>
      <c r="B82" s="34">
        <f>ROWS(A$1:$A83)</f>
        <v>83</v>
      </c>
      <c r="C82" s="34" t="str">
        <f>IF(AND('Entry point'!$B$22=Master!A82,Master!AG82="ACCOUNTING"),Master!B82,"")</f>
        <v/>
      </c>
      <c r="D82" s="34" t="e">
        <f>SMALL($C:$C,ROWS($C$1:C81))</f>
        <v>#NUM!</v>
      </c>
      <c r="E82" s="34" t="str">
        <f>IF(AND('Entry point'!$B$22=Master!A82,Master!AG82="CREW MANAGEMENT PARTNER"),Master!B82,"")</f>
        <v/>
      </c>
      <c r="F82" s="34" t="e">
        <f>SMALL($E:$E,ROWS($E$1:E81))</f>
        <v>#NUM!</v>
      </c>
      <c r="G82" s="34" t="str">
        <f>IF(AND('Entry point'!$B$22=Master!A82,Master!AG82="FLEET MANAGER"),Master!B82,"")</f>
        <v/>
      </c>
      <c r="H82" s="34" t="e">
        <f>SMALL($G:$G,ROWS($G$1:G81))</f>
        <v>#NUM!</v>
      </c>
      <c r="I82" s="34" t="str">
        <f>IF(AND('Entry point'!$B$22=Master!A82,Master!AG82="GROUP ISD"),Master!B82,"")</f>
        <v/>
      </c>
      <c r="J82" s="34" t="e">
        <f>SMALL($I:$I,ROWS($I$1:I81))</f>
        <v>#NUM!</v>
      </c>
      <c r="K82" s="34" t="str">
        <f>IF(AND('Entry point'!$B$22=Master!A82,Master!AG82="MANAGING DIRECTOR, CREW MANAGEMENT"),Master!B82,"")</f>
        <v/>
      </c>
      <c r="L82" s="34" t="e">
        <f>SMALL($K:$K,ROWS($K$1:K81))</f>
        <v>#NUM!</v>
      </c>
      <c r="M82" s="34" t="str">
        <f>IF(AND('Entry point'!$B$22=Master!A82,Master!AG82="MARINE SUPERINTENDENT"),Master!B82,"")</f>
        <v/>
      </c>
      <c r="N82" s="34">
        <f>SMALL($M:$M,ROWS($M$1:M81))</f>
        <v>1070</v>
      </c>
      <c r="O82" s="34" t="str">
        <f>IF(AND('Entry point'!$B$22=Master!A82,Master!AG82="MD"),Master!B82,"")</f>
        <v/>
      </c>
      <c r="P82" s="34" t="e">
        <f>SMALL($O:$O,ROWS($O$1:O81))</f>
        <v>#NUM!</v>
      </c>
      <c r="Q82" s="34" t="str">
        <f>IF(AND('Entry point'!$B$22=Master!A82,Master!AG82="OD"),Master!B82,"")</f>
        <v/>
      </c>
      <c r="R82" s="34" t="e">
        <f>SMALL($Q:$Q,ROWS($Q$1:Q81))</f>
        <v>#NUM!</v>
      </c>
      <c r="S82" s="34" t="str">
        <f>IF(AND('Entry point'!$B$22=Master!A82,Master!AG82="OWNER"),Master!B82,"")</f>
        <v/>
      </c>
      <c r="T82" s="34" t="e">
        <f>SMALL($S:$S,ROWS($S$1:S81))</f>
        <v>#NUM!</v>
      </c>
      <c r="U82" s="34" t="str">
        <f>IF(AND('Entry point'!$B$22=Master!A82,Master!AG82="PLANNING MANAGER"),Master!B82,"")</f>
        <v/>
      </c>
      <c r="V82" s="34" t="e">
        <f>SMALL($U:$U,ROWS($U$1:U81))</f>
        <v>#NUM!</v>
      </c>
      <c r="W82" s="34" t="str">
        <f>IF(AND('Entry point'!$B$22=Master!A82,Master!AG82="PROCUREMENT RESPONSIBLE"),Master!B82,"")</f>
        <v/>
      </c>
      <c r="X82" s="34" t="e">
        <f>SMALL($W:$W,ROWS($W$1:W81))</f>
        <v>#NUM!</v>
      </c>
      <c r="Y82" s="34" t="str">
        <f>IF(AND('Entry point'!$B$22=Master!A82,Master!AG82="TECH SUPERINTENDENT"),Master!B82,"")</f>
        <v/>
      </c>
      <c r="Z82" s="34">
        <f>SMALL($Y:$Y,ROWS($Y$1:Y81))</f>
        <v>1046</v>
      </c>
      <c r="AA82" s="34" t="str">
        <f>IF(AND('Entry point'!$B$22=Master!A82,Master!AG82="HSEQ MANAGER"),Master!B82,"")</f>
        <v/>
      </c>
      <c r="AB82" s="34" t="e">
        <f>SMALL($AA:$AA,ROWS($AA$1:AA81))</f>
        <v>#NUM!</v>
      </c>
      <c r="AC82" s="34" t="str">
        <f>IF(AND('Entry point'!$B$22=Master!A82,Master!AG82="MARCAS"),Master!B82,"")</f>
        <v/>
      </c>
      <c r="AD82" s="34" t="e">
        <f>SMALL($AC:$AC,ROWS($AC$1:AC81))</f>
        <v>#NUM!</v>
      </c>
      <c r="AE82" s="34">
        <v>1</v>
      </c>
      <c r="AF82" s="27" t="s">
        <v>776</v>
      </c>
      <c r="AG82" s="26" t="s">
        <v>35</v>
      </c>
      <c r="AH82" s="36"/>
    </row>
    <row r="83" spans="1:34" ht="19.5" customHeight="1" x14ac:dyDescent="0.25">
      <c r="A83" s="34" t="s">
        <v>38</v>
      </c>
      <c r="B83" s="34">
        <f>ROWS(A$1:$A84)</f>
        <v>84</v>
      </c>
      <c r="C83" s="34" t="str">
        <f>IF(AND('Entry point'!$B$22=Master!A83,Master!AG83="ACCOUNTING"),Master!B83,"")</f>
        <v/>
      </c>
      <c r="D83" s="34" t="e">
        <f>SMALL($C:$C,ROWS($C$1:C82))</f>
        <v>#NUM!</v>
      </c>
      <c r="E83" s="34" t="str">
        <f>IF(AND('Entry point'!$B$22=Master!A83,Master!AG83="CREW MANAGEMENT PARTNER"),Master!B83,"")</f>
        <v/>
      </c>
      <c r="F83" s="34" t="e">
        <f>SMALL($E:$E,ROWS($E$1:E82))</f>
        <v>#NUM!</v>
      </c>
      <c r="G83" s="34" t="str">
        <f>IF(AND('Entry point'!$B$22=Master!A83,Master!AG83="FLEET MANAGER"),Master!B83,"")</f>
        <v/>
      </c>
      <c r="H83" s="34" t="e">
        <f>SMALL($G:$G,ROWS($G$1:G82))</f>
        <v>#NUM!</v>
      </c>
      <c r="I83" s="34" t="str">
        <f>IF(AND('Entry point'!$B$22=Master!A83,Master!AG83="GROUP ISD"),Master!B83,"")</f>
        <v/>
      </c>
      <c r="J83" s="34" t="e">
        <f>SMALL($I:$I,ROWS($I$1:I82))</f>
        <v>#NUM!</v>
      </c>
      <c r="K83" s="34" t="str">
        <f>IF(AND('Entry point'!$B$22=Master!A83,Master!AG83="MANAGING DIRECTOR, CREW MANAGEMENT"),Master!B83,"")</f>
        <v/>
      </c>
      <c r="L83" s="34" t="e">
        <f>SMALL($K:$K,ROWS($K$1:K82))</f>
        <v>#NUM!</v>
      </c>
      <c r="M83" s="34" t="str">
        <f>IF(AND('Entry point'!$B$22=Master!A83,Master!AG83="MARINE SUPERINTENDENT"),Master!B83,"")</f>
        <v/>
      </c>
      <c r="N83" s="34">
        <f>SMALL($M:$M,ROWS($M$1:M82))</f>
        <v>1073</v>
      </c>
      <c r="O83" s="34" t="str">
        <f>IF(AND('Entry point'!$B$22=Master!A83,Master!AG83="MD"),Master!B83,"")</f>
        <v/>
      </c>
      <c r="P83" s="34" t="e">
        <f>SMALL($O:$O,ROWS($O$1:O82))</f>
        <v>#NUM!</v>
      </c>
      <c r="Q83" s="34" t="str">
        <f>IF(AND('Entry point'!$B$22=Master!A83,Master!AG83="OD"),Master!B83,"")</f>
        <v/>
      </c>
      <c r="R83" s="34" t="e">
        <f>SMALL($Q:$Q,ROWS($Q$1:Q82))</f>
        <v>#NUM!</v>
      </c>
      <c r="S83" s="34" t="str">
        <f>IF(AND('Entry point'!$B$22=Master!A83,Master!AG83="OWNER"),Master!B83,"")</f>
        <v/>
      </c>
      <c r="T83" s="34" t="e">
        <f>SMALL($S:$S,ROWS($S$1:S82))</f>
        <v>#NUM!</v>
      </c>
      <c r="U83" s="34" t="str">
        <f>IF(AND('Entry point'!$B$22=Master!A83,Master!AG83="PLANNING MANAGER"),Master!B83,"")</f>
        <v/>
      </c>
      <c r="V83" s="34" t="e">
        <f>SMALL($U:$U,ROWS($U$1:U82))</f>
        <v>#NUM!</v>
      </c>
      <c r="W83" s="34" t="str">
        <f>IF(AND('Entry point'!$B$22=Master!A83,Master!AG83="PROCUREMENT RESPONSIBLE"),Master!B83,"")</f>
        <v/>
      </c>
      <c r="X83" s="34" t="e">
        <f>SMALL($W:$W,ROWS($W$1:W82))</f>
        <v>#NUM!</v>
      </c>
      <c r="Y83" s="34" t="str">
        <f>IF(AND('Entry point'!$B$22=Master!A83,Master!AG83="TECH SUPERINTENDENT"),Master!B83,"")</f>
        <v/>
      </c>
      <c r="Z83" s="34">
        <f>SMALL($Y:$Y,ROWS($Y$1:Y82))</f>
        <v>1047</v>
      </c>
      <c r="AA83" s="34" t="str">
        <f>IF(AND('Entry point'!$B$22=Master!A83,Master!AG83="HSEQ MANAGER"),Master!B83,"")</f>
        <v/>
      </c>
      <c r="AB83" s="34" t="e">
        <f>SMALL($AA:$AA,ROWS($AA$1:AA82))</f>
        <v>#NUM!</v>
      </c>
      <c r="AC83" s="34" t="str">
        <f>IF(AND('Entry point'!$B$22=Master!A83,Master!AG83="MARCAS"),Master!B83,"")</f>
        <v/>
      </c>
      <c r="AD83" s="34" t="e">
        <f>SMALL($AC:$AC,ROWS($AC$1:AC82))</f>
        <v>#NUM!</v>
      </c>
      <c r="AE83" s="34">
        <v>1</v>
      </c>
      <c r="AF83" s="27" t="s">
        <v>144</v>
      </c>
      <c r="AG83" s="26" t="s">
        <v>703</v>
      </c>
      <c r="AH83" s="36"/>
    </row>
    <row r="84" spans="1:34" ht="36.75" customHeight="1" x14ac:dyDescent="0.25">
      <c r="A84" s="34" t="s">
        <v>38</v>
      </c>
      <c r="B84" s="34">
        <f>ROWS(A$1:$A85)</f>
        <v>85</v>
      </c>
      <c r="C84" s="34" t="str">
        <f>IF(AND('Entry point'!$B$22=Master!A84,Master!AG84="ACCOUNTING"),Master!B84,"")</f>
        <v/>
      </c>
      <c r="D84" s="34" t="e">
        <f>SMALL($C:$C,ROWS($C$1:C83))</f>
        <v>#NUM!</v>
      </c>
      <c r="E84" s="34" t="str">
        <f>IF(AND('Entry point'!$B$22=Master!A84,Master!AG84="CREW MANAGEMENT PARTNER"),Master!B84,"")</f>
        <v/>
      </c>
      <c r="F84" s="34" t="e">
        <f>SMALL($E:$E,ROWS($E$1:E83))</f>
        <v>#NUM!</v>
      </c>
      <c r="G84" s="34" t="str">
        <f>IF(AND('Entry point'!$B$22=Master!A84,Master!AG84="FLEET MANAGER"),Master!B84,"")</f>
        <v/>
      </c>
      <c r="H84" s="34" t="e">
        <f>SMALL($G:$G,ROWS($G$1:G83))</f>
        <v>#NUM!</v>
      </c>
      <c r="I84" s="34" t="str">
        <f>IF(AND('Entry point'!$B$22=Master!A84,Master!AG84="GROUP ISD"),Master!B84,"")</f>
        <v/>
      </c>
      <c r="J84" s="34" t="e">
        <f>SMALL($I:$I,ROWS($I$1:I83))</f>
        <v>#NUM!</v>
      </c>
      <c r="K84" s="34" t="str">
        <f>IF(AND('Entry point'!$B$22=Master!A84,Master!AG84="MANAGING DIRECTOR, CREW MANAGEMENT"),Master!B84,"")</f>
        <v/>
      </c>
      <c r="L84" s="34" t="e">
        <f>SMALL($K:$K,ROWS($K$1:K83))</f>
        <v>#NUM!</v>
      </c>
      <c r="M84" s="34" t="str">
        <f>IF(AND('Entry point'!$B$22=Master!A84,Master!AG84="MARINE SUPERINTENDENT"),Master!B84,"")</f>
        <v/>
      </c>
      <c r="N84" s="34">
        <f>SMALL($M:$M,ROWS($M$1:M83))</f>
        <v>1074</v>
      </c>
      <c r="O84" s="34" t="str">
        <f>IF(AND('Entry point'!$B$22=Master!A84,Master!AG84="MD"),Master!B84,"")</f>
        <v/>
      </c>
      <c r="P84" s="34" t="e">
        <f>SMALL($O:$O,ROWS($O$1:O83))</f>
        <v>#NUM!</v>
      </c>
      <c r="Q84" s="34" t="str">
        <f>IF(AND('Entry point'!$B$22=Master!A84,Master!AG84="OD"),Master!B84,"")</f>
        <v/>
      </c>
      <c r="R84" s="34" t="e">
        <f>SMALL($Q:$Q,ROWS($Q$1:Q83))</f>
        <v>#NUM!</v>
      </c>
      <c r="S84" s="34" t="str">
        <f>IF(AND('Entry point'!$B$22=Master!A84,Master!AG84="OWNER"),Master!B84,"")</f>
        <v/>
      </c>
      <c r="T84" s="34" t="e">
        <f>SMALL($S:$S,ROWS($S$1:S83))</f>
        <v>#NUM!</v>
      </c>
      <c r="U84" s="34" t="str">
        <f>IF(AND('Entry point'!$B$22=Master!A84,Master!AG84="PLANNING MANAGER"),Master!B84,"")</f>
        <v/>
      </c>
      <c r="V84" s="34" t="e">
        <f>SMALL($U:$U,ROWS($U$1:U83))</f>
        <v>#NUM!</v>
      </c>
      <c r="W84" s="34" t="str">
        <f>IF(AND('Entry point'!$B$22=Master!A84,Master!AG84="PROCUREMENT RESPONSIBLE"),Master!B84,"")</f>
        <v/>
      </c>
      <c r="X84" s="34" t="e">
        <f>SMALL($W:$W,ROWS($W$1:W83))</f>
        <v>#NUM!</v>
      </c>
      <c r="Y84" s="34" t="str">
        <f>IF(AND('Entry point'!$B$22=Master!A84,Master!AG84="TECH SUPERINTENDENT"),Master!B84,"")</f>
        <v/>
      </c>
      <c r="Z84" s="34">
        <f>SMALL($Y:$Y,ROWS($Y$1:Y83))</f>
        <v>1048</v>
      </c>
      <c r="AA84" s="34" t="str">
        <f>IF(AND('Entry point'!$B$22=Master!A84,Master!AG84="HSEQ MANAGER"),Master!B84,"")</f>
        <v/>
      </c>
      <c r="AB84" s="34" t="e">
        <f>SMALL($AA:$AA,ROWS($AA$1:AA83))</f>
        <v>#NUM!</v>
      </c>
      <c r="AC84" s="34" t="str">
        <f>IF(AND('Entry point'!$B$22=Master!A84,Master!AG84="MARCAS"),Master!B84,"")</f>
        <v/>
      </c>
      <c r="AD84" s="34" t="e">
        <f>SMALL($AC:$AC,ROWS($AC$1:AC83))</f>
        <v>#NUM!</v>
      </c>
      <c r="AE84" s="34">
        <v>1</v>
      </c>
      <c r="AF84" s="27" t="s">
        <v>777</v>
      </c>
      <c r="AG84" s="26" t="s">
        <v>704</v>
      </c>
      <c r="AH84" s="36"/>
    </row>
    <row r="85" spans="1:34" ht="31.5" x14ac:dyDescent="0.25">
      <c r="A85" s="34" t="s">
        <v>38</v>
      </c>
      <c r="B85" s="34">
        <f>ROWS(A$1:$A86)</f>
        <v>86</v>
      </c>
      <c r="C85" s="34" t="str">
        <f>IF(AND('Entry point'!$B$22=Master!A85,Master!AG85="ACCOUNTING"),Master!B85,"")</f>
        <v/>
      </c>
      <c r="D85" s="34" t="e">
        <f>SMALL($C:$C,ROWS($C$1:C84))</f>
        <v>#NUM!</v>
      </c>
      <c r="E85" s="34" t="str">
        <f>IF(AND('Entry point'!$B$22=Master!A85,Master!AG85="CREW MANAGEMENT PARTNER"),Master!B85,"")</f>
        <v/>
      </c>
      <c r="F85" s="34" t="e">
        <f>SMALL($E:$E,ROWS($E$1:E84))</f>
        <v>#NUM!</v>
      </c>
      <c r="G85" s="34" t="str">
        <f>IF(AND('Entry point'!$B$22=Master!A85,Master!AG85="FLEET MANAGER"),Master!B85,"")</f>
        <v/>
      </c>
      <c r="H85" s="34" t="e">
        <f>SMALL($G:$G,ROWS($G$1:G84))</f>
        <v>#NUM!</v>
      </c>
      <c r="I85" s="34" t="str">
        <f>IF(AND('Entry point'!$B$22=Master!A85,Master!AG85="GROUP ISD"),Master!B85,"")</f>
        <v/>
      </c>
      <c r="J85" s="34" t="e">
        <f>SMALL($I:$I,ROWS($I$1:I84))</f>
        <v>#NUM!</v>
      </c>
      <c r="K85" s="34" t="str">
        <f>IF(AND('Entry point'!$B$22=Master!A85,Master!AG85="MANAGING DIRECTOR, CREW MANAGEMENT"),Master!B85,"")</f>
        <v/>
      </c>
      <c r="L85" s="34" t="e">
        <f>SMALL($K:$K,ROWS($K$1:K84))</f>
        <v>#NUM!</v>
      </c>
      <c r="M85" s="34" t="str">
        <f>IF(AND('Entry point'!$B$22=Master!A85,Master!AG85="MARINE SUPERINTENDENT"),Master!B85,"")</f>
        <v/>
      </c>
      <c r="N85" s="34" t="e">
        <f>SMALL($M:$M,ROWS($M$1:M84))</f>
        <v>#NUM!</v>
      </c>
      <c r="O85" s="34" t="str">
        <f>IF(AND('Entry point'!$B$22=Master!A85,Master!AG85="MD"),Master!B85,"")</f>
        <v/>
      </c>
      <c r="P85" s="34" t="e">
        <f>SMALL($O:$O,ROWS($O$1:O84))</f>
        <v>#NUM!</v>
      </c>
      <c r="Q85" s="34" t="str">
        <f>IF(AND('Entry point'!$B$22=Master!A85,Master!AG85="OD"),Master!B85,"")</f>
        <v/>
      </c>
      <c r="R85" s="34" t="e">
        <f>SMALL($Q:$Q,ROWS($Q$1:Q84))</f>
        <v>#NUM!</v>
      </c>
      <c r="S85" s="34" t="str">
        <f>IF(AND('Entry point'!$B$22=Master!A85,Master!AG85="OWNER"),Master!B85,"")</f>
        <v/>
      </c>
      <c r="T85" s="34" t="e">
        <f>SMALL($S:$S,ROWS($S$1:S84))</f>
        <v>#NUM!</v>
      </c>
      <c r="U85" s="34" t="str">
        <f>IF(AND('Entry point'!$B$22=Master!A85,Master!AG85="PLANNING MANAGER"),Master!B85,"")</f>
        <v/>
      </c>
      <c r="V85" s="34" t="e">
        <f>SMALL($U:$U,ROWS($U$1:U84))</f>
        <v>#NUM!</v>
      </c>
      <c r="W85" s="34" t="str">
        <f>IF(AND('Entry point'!$B$22=Master!A85,Master!AG85="PROCUREMENT RESPONSIBLE"),Master!B85,"")</f>
        <v/>
      </c>
      <c r="X85" s="34" t="e">
        <f>SMALL($W:$W,ROWS($W$1:W84))</f>
        <v>#NUM!</v>
      </c>
      <c r="Y85" s="34" t="str">
        <f>IF(AND('Entry point'!$B$22=Master!A85,Master!AG85="TECH SUPERINTENDENT"),Master!B85,"")</f>
        <v/>
      </c>
      <c r="Z85" s="34">
        <f>SMALL($Y:$Y,ROWS($Y$1:Y84))</f>
        <v>1049</v>
      </c>
      <c r="AA85" s="34" t="str">
        <f>IF(AND('Entry point'!$B$22=Master!A85,Master!AG85="HSEQ MANAGER"),Master!B85,"")</f>
        <v/>
      </c>
      <c r="AB85" s="34" t="e">
        <f>SMALL($AA:$AA,ROWS($AA$1:AA84))</f>
        <v>#NUM!</v>
      </c>
      <c r="AC85" s="34" t="str">
        <f>IF(AND('Entry point'!$B$22=Master!A85,Master!AG85="MARCAS"),Master!B85,"")</f>
        <v/>
      </c>
      <c r="AD85" s="34" t="e">
        <f>SMALL($AC:$AC,ROWS($AC$1:AC84))</f>
        <v>#NUM!</v>
      </c>
      <c r="AE85" s="34">
        <v>1</v>
      </c>
      <c r="AF85" s="27" t="s">
        <v>143</v>
      </c>
      <c r="AG85" s="26" t="s">
        <v>703</v>
      </c>
      <c r="AH85" s="36"/>
    </row>
    <row r="86" spans="1:34" ht="63" x14ac:dyDescent="0.25">
      <c r="A86" s="34" t="s">
        <v>38</v>
      </c>
      <c r="B86" s="34">
        <f>ROWS(A$1:$A87)</f>
        <v>87</v>
      </c>
      <c r="C86" s="34" t="str">
        <f>IF(AND('Entry point'!$B$22=Master!A86,Master!AG86="ACCOUNTING"),Master!B86,"")</f>
        <v/>
      </c>
      <c r="D86" s="34" t="e">
        <f>SMALL($C:$C,ROWS($C$1:C85))</f>
        <v>#NUM!</v>
      </c>
      <c r="E86" s="34" t="str">
        <f>IF(AND('Entry point'!$B$22=Master!A86,Master!AG86="CREW MANAGEMENT PARTNER"),Master!B86,"")</f>
        <v/>
      </c>
      <c r="F86" s="34" t="e">
        <f>SMALL($E:$E,ROWS($E$1:E85))</f>
        <v>#NUM!</v>
      </c>
      <c r="G86" s="34" t="str">
        <f>IF(AND('Entry point'!$B$22=Master!A86,Master!AG86="FLEET MANAGER"),Master!B86,"")</f>
        <v/>
      </c>
      <c r="H86" s="34" t="e">
        <f>SMALL($G:$G,ROWS($G$1:G85))</f>
        <v>#NUM!</v>
      </c>
      <c r="I86" s="34" t="str">
        <f>IF(AND('Entry point'!$B$22=Master!A86,Master!AG86="GROUP ISD"),Master!B86,"")</f>
        <v/>
      </c>
      <c r="J86" s="34" t="e">
        <f>SMALL($I:$I,ROWS($I$1:I85))</f>
        <v>#NUM!</v>
      </c>
      <c r="K86" s="34" t="str">
        <f>IF(AND('Entry point'!$B$22=Master!A86,Master!AG86="MANAGING DIRECTOR, CREW MANAGEMENT"),Master!B86,"")</f>
        <v/>
      </c>
      <c r="L86" s="34" t="e">
        <f>SMALL($K:$K,ROWS($K$1:K85))</f>
        <v>#NUM!</v>
      </c>
      <c r="M86" s="34" t="str">
        <f>IF(AND('Entry point'!$B$22=Master!A86,Master!AG86="MARINE SUPERINTENDENT"),Master!B86,"")</f>
        <v/>
      </c>
      <c r="N86" s="34" t="e">
        <f>SMALL($M:$M,ROWS($M$1:M85))</f>
        <v>#NUM!</v>
      </c>
      <c r="O86" s="34" t="str">
        <f>IF(AND('Entry point'!$B$22=Master!A86,Master!AG86="MD"),Master!B86,"")</f>
        <v/>
      </c>
      <c r="P86" s="34" t="e">
        <f>SMALL($O:$O,ROWS($O$1:O85))</f>
        <v>#NUM!</v>
      </c>
      <c r="Q86" s="34" t="str">
        <f>IF(AND('Entry point'!$B$22=Master!A86,Master!AG86="OD"),Master!B86,"")</f>
        <v/>
      </c>
      <c r="R86" s="34" t="e">
        <f>SMALL($Q:$Q,ROWS($Q$1:Q85))</f>
        <v>#NUM!</v>
      </c>
      <c r="S86" s="34" t="str">
        <f>IF(AND('Entry point'!$B$22=Master!A86,Master!AG86="OWNER"),Master!B86,"")</f>
        <v/>
      </c>
      <c r="T86" s="34" t="e">
        <f>SMALL($S:$S,ROWS($S$1:S85))</f>
        <v>#NUM!</v>
      </c>
      <c r="U86" s="34" t="str">
        <f>IF(AND('Entry point'!$B$22=Master!A86,Master!AG86="PLANNING MANAGER"),Master!B86,"")</f>
        <v/>
      </c>
      <c r="V86" s="34" t="e">
        <f>SMALL($U:$U,ROWS($U$1:U85))</f>
        <v>#NUM!</v>
      </c>
      <c r="W86" s="34" t="str">
        <f>IF(AND('Entry point'!$B$22=Master!A86,Master!AG86="PROCUREMENT RESPONSIBLE"),Master!B86,"")</f>
        <v/>
      </c>
      <c r="X86" s="34" t="e">
        <f>SMALL($W:$W,ROWS($W$1:W85))</f>
        <v>#NUM!</v>
      </c>
      <c r="Y86" s="34" t="str">
        <f>IF(AND('Entry point'!$B$22=Master!A86,Master!AG86="TECH SUPERINTENDENT"),Master!B86,"")</f>
        <v/>
      </c>
      <c r="Z86" s="34">
        <f>SMALL($Y:$Y,ROWS($Y$1:Y85))</f>
        <v>1050</v>
      </c>
      <c r="AA86" s="34" t="str">
        <f>IF(AND('Entry point'!$B$22=Master!A86,Master!AG86="HSEQ MANAGER"),Master!B86,"")</f>
        <v/>
      </c>
      <c r="AB86" s="34" t="e">
        <f>SMALL($AA:$AA,ROWS($AA$1:AA85))</f>
        <v>#NUM!</v>
      </c>
      <c r="AC86" s="34" t="str">
        <f>IF(AND('Entry point'!$B$22=Master!A86,Master!AG86="MARCAS"),Master!B86,"")</f>
        <v/>
      </c>
      <c r="AD86" s="34" t="e">
        <f>SMALL($AC:$AC,ROWS($AC$1:AC85))</f>
        <v>#NUM!</v>
      </c>
      <c r="AE86" s="34">
        <v>1</v>
      </c>
      <c r="AF86" s="27" t="s">
        <v>146</v>
      </c>
      <c r="AG86" s="26" t="s">
        <v>704</v>
      </c>
      <c r="AH86" s="36"/>
    </row>
    <row r="87" spans="1:34" ht="15.75" x14ac:dyDescent="0.25">
      <c r="A87" s="34" t="s">
        <v>38</v>
      </c>
      <c r="B87" s="34">
        <f>ROWS(A$1:$A88)</f>
        <v>88</v>
      </c>
      <c r="C87" s="34" t="str">
        <f>IF(AND('Entry point'!$B$22=Master!A87,Master!AG87="ACCOUNTING"),Master!B87,"")</f>
        <v/>
      </c>
      <c r="D87" s="34" t="e">
        <f>SMALL($C:$C,ROWS($C$1:C86))</f>
        <v>#NUM!</v>
      </c>
      <c r="E87" s="34" t="str">
        <f>IF(AND('Entry point'!$B$22=Master!A87,Master!AG87="CREW MANAGEMENT PARTNER"),Master!B87,"")</f>
        <v/>
      </c>
      <c r="F87" s="34" t="e">
        <f>SMALL($E:$E,ROWS($E$1:E86))</f>
        <v>#NUM!</v>
      </c>
      <c r="G87" s="34" t="str">
        <f>IF(AND('Entry point'!$B$22=Master!A87,Master!AG87="FLEET MANAGER"),Master!B87,"")</f>
        <v/>
      </c>
      <c r="H87" s="34" t="e">
        <f>SMALL($G:$G,ROWS($G$1:G86))</f>
        <v>#NUM!</v>
      </c>
      <c r="I87" s="34" t="str">
        <f>IF(AND('Entry point'!$B$22=Master!A87,Master!AG87="GROUP ISD"),Master!B87,"")</f>
        <v/>
      </c>
      <c r="J87" s="34" t="e">
        <f>SMALL($I:$I,ROWS($I$1:I86))</f>
        <v>#NUM!</v>
      </c>
      <c r="K87" s="34" t="str">
        <f>IF(AND('Entry point'!$B$22=Master!A87,Master!AG87="MANAGING DIRECTOR, CREW MANAGEMENT"),Master!B87,"")</f>
        <v/>
      </c>
      <c r="L87" s="34" t="e">
        <f>SMALL($K:$K,ROWS($K$1:K86))</f>
        <v>#NUM!</v>
      </c>
      <c r="M87" s="34" t="str">
        <f>IF(AND('Entry point'!$B$22=Master!A87,Master!AG87="MARINE SUPERINTENDENT"),Master!B87,"")</f>
        <v/>
      </c>
      <c r="N87" s="34" t="e">
        <f>SMALL($M:$M,ROWS($M$1:M86))</f>
        <v>#NUM!</v>
      </c>
      <c r="O87" s="34" t="str">
        <f>IF(AND('Entry point'!$B$22=Master!A87,Master!AG87="MD"),Master!B87,"")</f>
        <v/>
      </c>
      <c r="P87" s="34" t="e">
        <f>SMALL($O:$O,ROWS($O$1:O86))</f>
        <v>#NUM!</v>
      </c>
      <c r="Q87" s="34" t="str">
        <f>IF(AND('Entry point'!$B$22=Master!A87,Master!AG87="OD"),Master!B87,"")</f>
        <v/>
      </c>
      <c r="R87" s="34" t="e">
        <f>SMALL($Q:$Q,ROWS($Q$1:Q86))</f>
        <v>#NUM!</v>
      </c>
      <c r="S87" s="34" t="str">
        <f>IF(AND('Entry point'!$B$22=Master!A87,Master!AG87="OWNER"),Master!B87,"")</f>
        <v/>
      </c>
      <c r="T87" s="34" t="e">
        <f>SMALL($S:$S,ROWS($S$1:S86))</f>
        <v>#NUM!</v>
      </c>
      <c r="U87" s="34" t="str">
        <f>IF(AND('Entry point'!$B$22=Master!A87,Master!AG87="PLANNING MANAGER"),Master!B87,"")</f>
        <v/>
      </c>
      <c r="V87" s="34" t="e">
        <f>SMALL($U:$U,ROWS($U$1:U86))</f>
        <v>#NUM!</v>
      </c>
      <c r="W87" s="34" t="str">
        <f>IF(AND('Entry point'!$B$22=Master!A87,Master!AG87="PROCUREMENT RESPONSIBLE"),Master!B87,"")</f>
        <v/>
      </c>
      <c r="X87" s="34" t="e">
        <f>SMALL($W:$W,ROWS($W$1:W86))</f>
        <v>#NUM!</v>
      </c>
      <c r="Y87" s="34" t="str">
        <f>IF(AND('Entry point'!$B$22=Master!A87,Master!AG87="TECH SUPERINTENDENT"),Master!B87,"")</f>
        <v/>
      </c>
      <c r="Z87" s="34">
        <f>SMALL($Y:$Y,ROWS($Y$1:Y86))</f>
        <v>1051</v>
      </c>
      <c r="AA87" s="34" t="str">
        <f>IF(AND('Entry point'!$B$22=Master!A87,Master!AG87="HSEQ MANAGER"),Master!B87,"")</f>
        <v/>
      </c>
      <c r="AB87" s="34" t="e">
        <f>SMALL($AA:$AA,ROWS($AA$1:AA86))</f>
        <v>#NUM!</v>
      </c>
      <c r="AC87" s="34" t="str">
        <f>IF(AND('Entry point'!$B$22=Master!A87,Master!AG87="MARCAS"),Master!B87,"")</f>
        <v/>
      </c>
      <c r="AD87" s="34" t="e">
        <f>SMALL($AC:$AC,ROWS($AC$1:AC86))</f>
        <v>#NUM!</v>
      </c>
      <c r="AE87" s="34">
        <v>1</v>
      </c>
      <c r="AF87" s="26" t="s">
        <v>129</v>
      </c>
      <c r="AG87" s="26" t="s">
        <v>35</v>
      </c>
      <c r="AH87" s="36"/>
    </row>
    <row r="88" spans="1:34" ht="15.75" x14ac:dyDescent="0.25">
      <c r="A88" s="34" t="s">
        <v>38</v>
      </c>
      <c r="B88" s="34">
        <f>ROWS(A$1:$A89)</f>
        <v>89</v>
      </c>
      <c r="C88" s="34" t="str">
        <f>IF(AND('Entry point'!$B$22=Master!A88,Master!AG88="ACCOUNTING"),Master!B88,"")</f>
        <v/>
      </c>
      <c r="D88" s="34" t="e">
        <f>SMALL($C:$C,ROWS($C$1:C87))</f>
        <v>#NUM!</v>
      </c>
      <c r="E88" s="34" t="str">
        <f>IF(AND('Entry point'!$B$22=Master!A88,Master!AG88="CREW MANAGEMENT PARTNER"),Master!B88,"")</f>
        <v/>
      </c>
      <c r="F88" s="34" t="e">
        <f>SMALL($E:$E,ROWS($E$1:E87))</f>
        <v>#NUM!</v>
      </c>
      <c r="G88" s="34" t="str">
        <f>IF(AND('Entry point'!$B$22=Master!A88,Master!AG88="FLEET MANAGER"),Master!B88,"")</f>
        <v/>
      </c>
      <c r="H88" s="34" t="e">
        <f>SMALL($G:$G,ROWS($G$1:G87))</f>
        <v>#NUM!</v>
      </c>
      <c r="I88" s="34" t="str">
        <f>IF(AND('Entry point'!$B$22=Master!A88,Master!AG88="GROUP ISD"),Master!B88,"")</f>
        <v/>
      </c>
      <c r="J88" s="34" t="e">
        <f>SMALL($I:$I,ROWS($I$1:I87))</f>
        <v>#NUM!</v>
      </c>
      <c r="K88" s="34" t="str">
        <f>IF(AND('Entry point'!$B$22=Master!A88,Master!AG88="MANAGING DIRECTOR, CREW MANAGEMENT"),Master!B88,"")</f>
        <v/>
      </c>
      <c r="L88" s="34" t="e">
        <f>SMALL($K:$K,ROWS($K$1:K87))</f>
        <v>#NUM!</v>
      </c>
      <c r="M88" s="34" t="str">
        <f>IF(AND('Entry point'!$B$22=Master!A88,Master!AG88="MARINE SUPERINTENDENT"),Master!B88,"")</f>
        <v/>
      </c>
      <c r="N88" s="34" t="e">
        <f>SMALL($M:$M,ROWS($M$1:M87))</f>
        <v>#NUM!</v>
      </c>
      <c r="O88" s="34" t="str">
        <f>IF(AND('Entry point'!$B$22=Master!A88,Master!AG88="MD"),Master!B88,"")</f>
        <v/>
      </c>
      <c r="P88" s="34" t="e">
        <f>SMALL($O:$O,ROWS($O$1:O87))</f>
        <v>#NUM!</v>
      </c>
      <c r="Q88" s="34" t="str">
        <f>IF(AND('Entry point'!$B$22=Master!A88,Master!AG88="OD"),Master!B88,"")</f>
        <v/>
      </c>
      <c r="R88" s="34" t="e">
        <f>SMALL($Q:$Q,ROWS($Q$1:Q87))</f>
        <v>#NUM!</v>
      </c>
      <c r="S88" s="34" t="str">
        <f>IF(AND('Entry point'!$B$22=Master!A88,Master!AG88="OWNER"),Master!B88,"")</f>
        <v/>
      </c>
      <c r="T88" s="34" t="e">
        <f>SMALL($S:$S,ROWS($S$1:S87))</f>
        <v>#NUM!</v>
      </c>
      <c r="U88" s="34" t="str">
        <f>IF(AND('Entry point'!$B$22=Master!A88,Master!AG88="PLANNING MANAGER"),Master!B88,"")</f>
        <v/>
      </c>
      <c r="V88" s="34" t="e">
        <f>SMALL($U:$U,ROWS($U$1:U87))</f>
        <v>#NUM!</v>
      </c>
      <c r="W88" s="34" t="str">
        <f>IF(AND('Entry point'!$B$22=Master!A88,Master!AG88="PROCUREMENT RESPONSIBLE"),Master!B88,"")</f>
        <v/>
      </c>
      <c r="X88" s="34" t="e">
        <f>SMALL($W:$W,ROWS($W$1:W87))</f>
        <v>#NUM!</v>
      </c>
      <c r="Y88" s="34" t="str">
        <f>IF(AND('Entry point'!$B$22=Master!A88,Master!AG88="TECH SUPERINTENDENT"),Master!B88,"")</f>
        <v/>
      </c>
      <c r="Z88" s="34">
        <f>SMALL($Y:$Y,ROWS($Y$1:Y87))</f>
        <v>1052</v>
      </c>
      <c r="AA88" s="34" t="str">
        <f>IF(AND('Entry point'!$B$22=Master!A88,Master!AG88="HSEQ MANAGER"),Master!B88,"")</f>
        <v/>
      </c>
      <c r="AB88" s="34" t="e">
        <f>SMALL($AA:$AA,ROWS($AA$1:AA87))</f>
        <v>#NUM!</v>
      </c>
      <c r="AC88" s="34" t="str">
        <f>IF(AND('Entry point'!$B$22=Master!A88,Master!AG88="MARCAS"),Master!B88,"")</f>
        <v/>
      </c>
      <c r="AD88" s="34" t="e">
        <f>SMALL($AC:$AC,ROWS($AC$1:AC87))</f>
        <v>#NUM!</v>
      </c>
      <c r="AE88" s="34">
        <v>1</v>
      </c>
      <c r="AF88" s="26" t="s">
        <v>163</v>
      </c>
      <c r="AG88" s="26" t="s">
        <v>159</v>
      </c>
      <c r="AH88" s="36"/>
    </row>
    <row r="89" spans="1:34" ht="15.75" x14ac:dyDescent="0.25">
      <c r="A89" s="34" t="s">
        <v>38</v>
      </c>
      <c r="B89" s="34">
        <f>ROWS(A$1:$A90)</f>
        <v>90</v>
      </c>
      <c r="C89" s="34" t="str">
        <f>IF(AND('Entry point'!$B$22=Master!A89,Master!AG89="ACCOUNTING"),Master!B89,"")</f>
        <v/>
      </c>
      <c r="D89" s="34" t="e">
        <f>SMALL($C:$C,ROWS($C$1:C88))</f>
        <v>#NUM!</v>
      </c>
      <c r="E89" s="34" t="str">
        <f>IF(AND('Entry point'!$B$22=Master!A89,Master!AG89="CREW MANAGEMENT PARTNER"),Master!B89,"")</f>
        <v/>
      </c>
      <c r="F89" s="34" t="e">
        <f>SMALL($E:$E,ROWS($E$1:E88))</f>
        <v>#NUM!</v>
      </c>
      <c r="G89" s="34" t="str">
        <f>IF(AND('Entry point'!$B$22=Master!A89,Master!AG89="FLEET MANAGER"),Master!B89,"")</f>
        <v/>
      </c>
      <c r="H89" s="34" t="e">
        <f>SMALL($G:$G,ROWS($G$1:G88))</f>
        <v>#NUM!</v>
      </c>
      <c r="I89" s="34" t="str">
        <f>IF(AND('Entry point'!$B$22=Master!A89,Master!AG89="GROUP ISD"),Master!B89,"")</f>
        <v/>
      </c>
      <c r="J89" s="34" t="e">
        <f>SMALL($I:$I,ROWS($I$1:I88))</f>
        <v>#NUM!</v>
      </c>
      <c r="K89" s="34" t="str">
        <f>IF(AND('Entry point'!$B$22=Master!A89,Master!AG89="MANAGING DIRECTOR, CREW MANAGEMENT"),Master!B89,"")</f>
        <v/>
      </c>
      <c r="L89" s="34" t="e">
        <f>SMALL($K:$K,ROWS($K$1:K88))</f>
        <v>#NUM!</v>
      </c>
      <c r="M89" s="34" t="str">
        <f>IF(AND('Entry point'!$B$22=Master!A89,Master!AG89="MARINE SUPERINTENDENT"),Master!B89,"")</f>
        <v/>
      </c>
      <c r="N89" s="34" t="e">
        <f>SMALL($M:$M,ROWS($M$1:M88))</f>
        <v>#NUM!</v>
      </c>
      <c r="O89" s="34" t="str">
        <f>IF(AND('Entry point'!$B$22=Master!A89,Master!AG89="MD"),Master!B89,"")</f>
        <v/>
      </c>
      <c r="P89" s="34" t="e">
        <f>SMALL($O:$O,ROWS($O$1:O88))</f>
        <v>#NUM!</v>
      </c>
      <c r="Q89" s="34" t="str">
        <f>IF(AND('Entry point'!$B$22=Master!A89,Master!AG89="OD"),Master!B89,"")</f>
        <v/>
      </c>
      <c r="R89" s="34" t="e">
        <f>SMALL($Q:$Q,ROWS($Q$1:Q88))</f>
        <v>#NUM!</v>
      </c>
      <c r="S89" s="34" t="str">
        <f>IF(AND('Entry point'!$B$22=Master!A89,Master!AG89="OWNER"),Master!B89,"")</f>
        <v/>
      </c>
      <c r="T89" s="34" t="e">
        <f>SMALL($S:$S,ROWS($S$1:S88))</f>
        <v>#NUM!</v>
      </c>
      <c r="U89" s="34" t="str">
        <f>IF(AND('Entry point'!$B$22=Master!A89,Master!AG89="PLANNING MANAGER"),Master!B89,"")</f>
        <v/>
      </c>
      <c r="V89" s="34" t="e">
        <f>SMALL($U:$U,ROWS($U$1:U88))</f>
        <v>#NUM!</v>
      </c>
      <c r="W89" s="34" t="str">
        <f>IF(AND('Entry point'!$B$22=Master!A89,Master!AG89="PROCUREMENT RESPONSIBLE"),Master!B89,"")</f>
        <v/>
      </c>
      <c r="X89" s="34" t="e">
        <f>SMALL($W:$W,ROWS($W$1:W88))</f>
        <v>#NUM!</v>
      </c>
      <c r="Y89" s="34" t="str">
        <f>IF(AND('Entry point'!$B$22=Master!A89,Master!AG89="TECH SUPERINTENDENT"),Master!B89,"")</f>
        <v/>
      </c>
      <c r="Z89" s="34">
        <f>SMALL($Y:$Y,ROWS($Y$1:Y88))</f>
        <v>1053</v>
      </c>
      <c r="AA89" s="34" t="str">
        <f>IF(AND('Entry point'!$B$22=Master!A89,Master!AG89="HSEQ MANAGER"),Master!B89,"")</f>
        <v/>
      </c>
      <c r="AB89" s="34" t="e">
        <f>SMALL($AA:$AA,ROWS($AA$1:AA88))</f>
        <v>#NUM!</v>
      </c>
      <c r="AC89" s="34" t="str">
        <f>IF(AND('Entry point'!$B$22=Master!A89,Master!AG89="MARCAS"),Master!B89,"")</f>
        <v/>
      </c>
      <c r="AD89" s="34" t="e">
        <f>SMALL($AC:$AC,ROWS($AC$1:AC88))</f>
        <v>#NUM!</v>
      </c>
      <c r="AE89" s="34">
        <v>1</v>
      </c>
      <c r="AF89" s="26" t="s">
        <v>535</v>
      </c>
      <c r="AG89" s="26" t="s">
        <v>704</v>
      </c>
      <c r="AH89" s="36"/>
    </row>
    <row r="90" spans="1:34" ht="15.75" x14ac:dyDescent="0.25">
      <c r="A90" s="34" t="s">
        <v>38</v>
      </c>
      <c r="B90" s="34">
        <f>ROWS(A$1:$A91)</f>
        <v>91</v>
      </c>
      <c r="C90" s="34" t="str">
        <f>IF(AND('Entry point'!$B$22=Master!A90,Master!AG90="ACCOUNTING"),Master!B90,"")</f>
        <v/>
      </c>
      <c r="D90" s="34" t="e">
        <f>SMALL($C:$C,ROWS($C$1:C89))</f>
        <v>#NUM!</v>
      </c>
      <c r="E90" s="34" t="str">
        <f>IF(AND('Entry point'!$B$22=Master!A90,Master!AG90="CREW MANAGEMENT PARTNER"),Master!B90,"")</f>
        <v/>
      </c>
      <c r="F90" s="34" t="e">
        <f>SMALL($E:$E,ROWS($E$1:E89))</f>
        <v>#NUM!</v>
      </c>
      <c r="G90" s="34" t="str">
        <f>IF(AND('Entry point'!$B$22=Master!A90,Master!AG90="FLEET MANAGER"),Master!B90,"")</f>
        <v/>
      </c>
      <c r="H90" s="34" t="e">
        <f>SMALL($G:$G,ROWS($G$1:G89))</f>
        <v>#NUM!</v>
      </c>
      <c r="I90" s="34" t="str">
        <f>IF(AND('Entry point'!$B$22=Master!A90,Master!AG90="GROUP ISD"),Master!B90,"")</f>
        <v/>
      </c>
      <c r="J90" s="34" t="e">
        <f>SMALL($I:$I,ROWS($I$1:I89))</f>
        <v>#NUM!</v>
      </c>
      <c r="K90" s="34" t="str">
        <f>IF(AND('Entry point'!$B$22=Master!A90,Master!AG90="MANAGING DIRECTOR, CREW MANAGEMENT"),Master!B90,"")</f>
        <v/>
      </c>
      <c r="L90" s="34" t="e">
        <f>SMALL($K:$K,ROWS($K$1:K89))</f>
        <v>#NUM!</v>
      </c>
      <c r="M90" s="34" t="str">
        <f>IF(AND('Entry point'!$B$22=Master!A90,Master!AG90="MARINE SUPERINTENDENT"),Master!B90,"")</f>
        <v/>
      </c>
      <c r="N90" s="34" t="e">
        <f>SMALL($M:$M,ROWS($M$1:M89))</f>
        <v>#NUM!</v>
      </c>
      <c r="O90" s="34" t="str">
        <f>IF(AND('Entry point'!$B$22=Master!A90,Master!AG90="MD"),Master!B90,"")</f>
        <v/>
      </c>
      <c r="P90" s="34" t="e">
        <f>SMALL($O:$O,ROWS($O$1:O89))</f>
        <v>#NUM!</v>
      </c>
      <c r="Q90" s="34" t="str">
        <f>IF(AND('Entry point'!$B$22=Master!A90,Master!AG90="OD"),Master!B90,"")</f>
        <v/>
      </c>
      <c r="R90" s="34" t="e">
        <f>SMALL($Q:$Q,ROWS($Q$1:Q89))</f>
        <v>#NUM!</v>
      </c>
      <c r="S90" s="34" t="str">
        <f>IF(AND('Entry point'!$B$22=Master!A90,Master!AG90="OWNER"),Master!B90,"")</f>
        <v/>
      </c>
      <c r="T90" s="34" t="e">
        <f>SMALL($S:$S,ROWS($S$1:S89))</f>
        <v>#NUM!</v>
      </c>
      <c r="U90" s="34" t="str">
        <f>IF(AND('Entry point'!$B$22=Master!A90,Master!AG90="PLANNING MANAGER"),Master!B90,"")</f>
        <v/>
      </c>
      <c r="V90" s="34" t="e">
        <f>SMALL($U:$U,ROWS($U$1:U89))</f>
        <v>#NUM!</v>
      </c>
      <c r="W90" s="34" t="str">
        <f>IF(AND('Entry point'!$B$22=Master!A90,Master!AG90="PROCUREMENT RESPONSIBLE"),Master!B90,"")</f>
        <v/>
      </c>
      <c r="X90" s="34" t="e">
        <f>SMALL($W:$W,ROWS($W$1:W89))</f>
        <v>#NUM!</v>
      </c>
      <c r="Y90" s="34" t="str">
        <f>IF(AND('Entry point'!$B$22=Master!A90,Master!AG90="TECH SUPERINTENDENT"),Master!B90,"")</f>
        <v/>
      </c>
      <c r="Z90" s="34">
        <f>SMALL($Y:$Y,ROWS($Y$1:Y89))</f>
        <v>1054</v>
      </c>
      <c r="AA90" s="34" t="str">
        <f>IF(AND('Entry point'!$B$22=Master!A90,Master!AG90="HSEQ MANAGER"),Master!B90,"")</f>
        <v/>
      </c>
      <c r="AB90" s="34" t="e">
        <f>SMALL($AA:$AA,ROWS($AA$1:AA89))</f>
        <v>#NUM!</v>
      </c>
      <c r="AC90" s="34" t="str">
        <f>IF(AND('Entry point'!$B$22=Master!A90,Master!AG90="MARCAS"),Master!B90,"")</f>
        <v/>
      </c>
      <c r="AD90" s="34" t="e">
        <f>SMALL($AC:$AC,ROWS($AC$1:AC89))</f>
        <v>#NUM!</v>
      </c>
      <c r="AE90" s="34">
        <v>1</v>
      </c>
      <c r="AF90" s="26" t="s">
        <v>133</v>
      </c>
      <c r="AG90" s="26" t="s">
        <v>35</v>
      </c>
      <c r="AH90" s="36"/>
    </row>
    <row r="91" spans="1:34" ht="15.75" x14ac:dyDescent="0.25">
      <c r="A91" s="34" t="s">
        <v>38</v>
      </c>
      <c r="B91" s="34">
        <f>ROWS(A$1:$A92)</f>
        <v>92</v>
      </c>
      <c r="C91" s="34" t="str">
        <f>IF(AND('Entry point'!$B$22=Master!A91,Master!AG91="ACCOUNTING"),Master!B91,"")</f>
        <v/>
      </c>
      <c r="D91" s="34" t="e">
        <f>SMALL($C:$C,ROWS($C$1:C90))</f>
        <v>#NUM!</v>
      </c>
      <c r="E91" s="34" t="str">
        <f>IF(AND('Entry point'!$B$22=Master!A91,Master!AG91="CREW MANAGEMENT PARTNER"),Master!B91,"")</f>
        <v/>
      </c>
      <c r="F91" s="34" t="e">
        <f>SMALL($E:$E,ROWS($E$1:E90))</f>
        <v>#NUM!</v>
      </c>
      <c r="G91" s="34" t="str">
        <f>IF(AND('Entry point'!$B$22=Master!A91,Master!AG91="FLEET MANAGER"),Master!B91,"")</f>
        <v/>
      </c>
      <c r="H91" s="34" t="e">
        <f>SMALL($G:$G,ROWS($G$1:G90))</f>
        <v>#NUM!</v>
      </c>
      <c r="I91" s="34" t="str">
        <f>IF(AND('Entry point'!$B$22=Master!A91,Master!AG91="GROUP ISD"),Master!B91,"")</f>
        <v/>
      </c>
      <c r="J91" s="34" t="e">
        <f>SMALL($I:$I,ROWS($I$1:I90))</f>
        <v>#NUM!</v>
      </c>
      <c r="K91" s="34" t="str">
        <f>IF(AND('Entry point'!$B$22=Master!A91,Master!AG91="MANAGING DIRECTOR, CREW MANAGEMENT"),Master!B91,"")</f>
        <v/>
      </c>
      <c r="L91" s="34" t="e">
        <f>SMALL($K:$K,ROWS($K$1:K90))</f>
        <v>#NUM!</v>
      </c>
      <c r="M91" s="34" t="str">
        <f>IF(AND('Entry point'!$B$22=Master!A91,Master!AG91="MARINE SUPERINTENDENT"),Master!B91,"")</f>
        <v/>
      </c>
      <c r="N91" s="34" t="e">
        <f>SMALL($M:$M,ROWS($M$1:M90))</f>
        <v>#NUM!</v>
      </c>
      <c r="O91" s="34" t="str">
        <f>IF(AND('Entry point'!$B$22=Master!A91,Master!AG91="MD"),Master!B91,"")</f>
        <v/>
      </c>
      <c r="P91" s="34" t="e">
        <f>SMALL($O:$O,ROWS($O$1:O90))</f>
        <v>#NUM!</v>
      </c>
      <c r="Q91" s="34" t="str">
        <f>IF(AND('Entry point'!$B$22=Master!A91,Master!AG91="OD"),Master!B91,"")</f>
        <v/>
      </c>
      <c r="R91" s="34" t="e">
        <f>SMALL($Q:$Q,ROWS($Q$1:Q90))</f>
        <v>#NUM!</v>
      </c>
      <c r="S91" s="34" t="str">
        <f>IF(AND('Entry point'!$B$22=Master!A91,Master!AG91="OWNER"),Master!B91,"")</f>
        <v/>
      </c>
      <c r="T91" s="34" t="e">
        <f>SMALL($S:$S,ROWS($S$1:S90))</f>
        <v>#NUM!</v>
      </c>
      <c r="U91" s="34" t="str">
        <f>IF(AND('Entry point'!$B$22=Master!A91,Master!AG91="PLANNING MANAGER"),Master!B91,"")</f>
        <v/>
      </c>
      <c r="V91" s="34" t="e">
        <f>SMALL($U:$U,ROWS($U$1:U90))</f>
        <v>#NUM!</v>
      </c>
      <c r="W91" s="34" t="str">
        <f>IF(AND('Entry point'!$B$22=Master!A91,Master!AG91="PROCUREMENT RESPONSIBLE"),Master!B91,"")</f>
        <v/>
      </c>
      <c r="X91" s="34" t="e">
        <f>SMALL($W:$W,ROWS($W$1:W90))</f>
        <v>#NUM!</v>
      </c>
      <c r="Y91" s="34" t="str">
        <f>IF(AND('Entry point'!$B$22=Master!A91,Master!AG91="TECH SUPERINTENDENT"),Master!B91,"")</f>
        <v/>
      </c>
      <c r="Z91" s="34">
        <f>SMALL($Y:$Y,ROWS($Y$1:Y90))</f>
        <v>1055</v>
      </c>
      <c r="AA91" s="34" t="str">
        <f>IF(AND('Entry point'!$B$22=Master!A91,Master!AG91="HSEQ MANAGER"),Master!B91,"")</f>
        <v/>
      </c>
      <c r="AB91" s="34" t="e">
        <f>SMALL($AA:$AA,ROWS($AA$1:AA90))</f>
        <v>#NUM!</v>
      </c>
      <c r="AC91" s="34" t="str">
        <f>IF(AND('Entry point'!$B$22=Master!A91,Master!AG91="MARCAS"),Master!B91,"")</f>
        <v/>
      </c>
      <c r="AD91" s="34" t="e">
        <f>SMALL($AC:$AC,ROWS($AC$1:AC90))</f>
        <v>#NUM!</v>
      </c>
      <c r="AE91" s="34">
        <v>1</v>
      </c>
      <c r="AF91" s="26" t="s">
        <v>156</v>
      </c>
      <c r="AG91" s="26" t="s">
        <v>703</v>
      </c>
      <c r="AH91" s="36"/>
    </row>
    <row r="92" spans="1:34" ht="15.75" x14ac:dyDescent="0.25">
      <c r="A92" s="34" t="s">
        <v>38</v>
      </c>
      <c r="B92" s="34">
        <f>ROWS(A$1:$A93)</f>
        <v>93</v>
      </c>
      <c r="C92" s="34" t="str">
        <f>IF(AND('Entry point'!$B$22=Master!A92,Master!AG92="ACCOUNTING"),Master!B92,"")</f>
        <v/>
      </c>
      <c r="D92" s="34" t="e">
        <f>SMALL($C:$C,ROWS($C$1:C91))</f>
        <v>#NUM!</v>
      </c>
      <c r="E92" s="34" t="str">
        <f>IF(AND('Entry point'!$B$22=Master!A92,Master!AG92="CREW MANAGEMENT PARTNER"),Master!B92,"")</f>
        <v/>
      </c>
      <c r="F92" s="34" t="e">
        <f>SMALL($E:$E,ROWS($E$1:E91))</f>
        <v>#NUM!</v>
      </c>
      <c r="G92" s="34" t="str">
        <f>IF(AND('Entry point'!$B$22=Master!A92,Master!AG92="FLEET MANAGER"),Master!B92,"")</f>
        <v/>
      </c>
      <c r="H92" s="34" t="e">
        <f>SMALL($G:$G,ROWS($G$1:G91))</f>
        <v>#NUM!</v>
      </c>
      <c r="I92" s="34" t="str">
        <f>IF(AND('Entry point'!$B$22=Master!A92,Master!AG92="GROUP ISD"),Master!B92,"")</f>
        <v/>
      </c>
      <c r="J92" s="34" t="e">
        <f>SMALL($I:$I,ROWS($I$1:I91))</f>
        <v>#NUM!</v>
      </c>
      <c r="K92" s="34" t="str">
        <f>IF(AND('Entry point'!$B$22=Master!A92,Master!AG92="MANAGING DIRECTOR, CREW MANAGEMENT"),Master!B92,"")</f>
        <v/>
      </c>
      <c r="L92" s="34" t="e">
        <f>SMALL($K:$K,ROWS($K$1:K91))</f>
        <v>#NUM!</v>
      </c>
      <c r="M92" s="34" t="str">
        <f>IF(AND('Entry point'!$B$22=Master!A92,Master!AG92="MARINE SUPERINTENDENT"),Master!B92,"")</f>
        <v/>
      </c>
      <c r="N92" s="34" t="e">
        <f>SMALL($M:$M,ROWS($M$1:M91))</f>
        <v>#NUM!</v>
      </c>
      <c r="O92" s="34" t="str">
        <f>IF(AND('Entry point'!$B$22=Master!A92,Master!AG92="MD"),Master!B92,"")</f>
        <v/>
      </c>
      <c r="P92" s="34" t="e">
        <f>SMALL($O:$O,ROWS($O$1:O91))</f>
        <v>#NUM!</v>
      </c>
      <c r="Q92" s="34" t="str">
        <f>IF(AND('Entry point'!$B$22=Master!A92,Master!AG92="OD"),Master!B92,"")</f>
        <v/>
      </c>
      <c r="R92" s="34" t="e">
        <f>SMALL($Q:$Q,ROWS($Q$1:Q91))</f>
        <v>#NUM!</v>
      </c>
      <c r="S92" s="34" t="str">
        <f>IF(AND('Entry point'!$B$22=Master!A92,Master!AG92="OWNER"),Master!B92,"")</f>
        <v/>
      </c>
      <c r="T92" s="34" t="e">
        <f>SMALL($S:$S,ROWS($S$1:S91))</f>
        <v>#NUM!</v>
      </c>
      <c r="U92" s="34" t="str">
        <f>IF(AND('Entry point'!$B$22=Master!A92,Master!AG92="PLANNING MANAGER"),Master!B92,"")</f>
        <v/>
      </c>
      <c r="V92" s="34" t="e">
        <f>SMALL($U:$U,ROWS($U$1:U91))</f>
        <v>#NUM!</v>
      </c>
      <c r="W92" s="34" t="str">
        <f>IF(AND('Entry point'!$B$22=Master!A92,Master!AG92="PROCUREMENT RESPONSIBLE"),Master!B92,"")</f>
        <v/>
      </c>
      <c r="X92" s="34" t="e">
        <f>SMALL($W:$W,ROWS($W$1:W91))</f>
        <v>#NUM!</v>
      </c>
      <c r="Y92" s="34" t="str">
        <f>IF(AND('Entry point'!$B$22=Master!A92,Master!AG92="TECH SUPERINTENDENT"),Master!B92,"")</f>
        <v/>
      </c>
      <c r="Z92" s="34">
        <f>SMALL($Y:$Y,ROWS($Y$1:Y91))</f>
        <v>1056</v>
      </c>
      <c r="AA92" s="34" t="str">
        <f>IF(AND('Entry point'!$B$22=Master!A92,Master!AG92="HSEQ MANAGER"),Master!B92,"")</f>
        <v/>
      </c>
      <c r="AB92" s="34" t="e">
        <f>SMALL($AA:$AA,ROWS($AA$1:AA91))</f>
        <v>#NUM!</v>
      </c>
      <c r="AC92" s="34" t="str">
        <f>IF(AND('Entry point'!$B$22=Master!A92,Master!AG92="MARCAS"),Master!B92,"")</f>
        <v/>
      </c>
      <c r="AD92" s="34" t="e">
        <f>SMALL($AC:$AC,ROWS($AC$1:AC91))</f>
        <v>#NUM!</v>
      </c>
      <c r="AE92" s="34">
        <v>1</v>
      </c>
      <c r="AF92" s="26" t="s">
        <v>139</v>
      </c>
      <c r="AG92" s="26" t="s">
        <v>703</v>
      </c>
      <c r="AH92" s="36"/>
    </row>
    <row r="93" spans="1:34" ht="32.25" customHeight="1" x14ac:dyDescent="0.25">
      <c r="A93" s="34" t="s">
        <v>38</v>
      </c>
      <c r="B93" s="34">
        <f>ROWS(A$1:$A94)</f>
        <v>94</v>
      </c>
      <c r="C93" s="34" t="str">
        <f>IF(AND('Entry point'!$B$22=Master!A93,Master!AG93="ACCOUNTING"),Master!B93,"")</f>
        <v/>
      </c>
      <c r="D93" s="34" t="e">
        <f>SMALL($C:$C,ROWS($C$1:C92))</f>
        <v>#NUM!</v>
      </c>
      <c r="E93" s="34" t="str">
        <f>IF(AND('Entry point'!$B$22=Master!A93,Master!AG93="CREW MANAGEMENT PARTNER"),Master!B93,"")</f>
        <v/>
      </c>
      <c r="F93" s="34" t="e">
        <f>SMALL($E:$E,ROWS($E$1:E92))</f>
        <v>#NUM!</v>
      </c>
      <c r="G93" s="34" t="str">
        <f>IF(AND('Entry point'!$B$22=Master!A93,Master!AG93="FLEET MANAGER"),Master!B93,"")</f>
        <v/>
      </c>
      <c r="H93" s="34" t="e">
        <f>SMALL($G:$G,ROWS($G$1:G92))</f>
        <v>#NUM!</v>
      </c>
      <c r="I93" s="34" t="str">
        <f>IF(AND('Entry point'!$B$22=Master!A93,Master!AG93="GROUP ISD"),Master!B93,"")</f>
        <v/>
      </c>
      <c r="J93" s="34" t="e">
        <f>SMALL($I:$I,ROWS($I$1:I92))</f>
        <v>#NUM!</v>
      </c>
      <c r="K93" s="34" t="str">
        <f>IF(AND('Entry point'!$B$22=Master!A93,Master!AG93="MANAGING DIRECTOR, CREW MANAGEMENT"),Master!B93,"")</f>
        <v/>
      </c>
      <c r="L93" s="34" t="e">
        <f>SMALL($K:$K,ROWS($K$1:K92))</f>
        <v>#NUM!</v>
      </c>
      <c r="M93" s="34" t="str">
        <f>IF(AND('Entry point'!$B$22=Master!A93,Master!AG93="MARINE SUPERINTENDENT"),Master!B93,"")</f>
        <v/>
      </c>
      <c r="N93" s="34" t="e">
        <f>SMALL($M:$M,ROWS($M$1:M92))</f>
        <v>#NUM!</v>
      </c>
      <c r="O93" s="34" t="str">
        <f>IF(AND('Entry point'!$B$22=Master!A93,Master!AG93="MD"),Master!B93,"")</f>
        <v/>
      </c>
      <c r="P93" s="34" t="e">
        <f>SMALL($O:$O,ROWS($O$1:O92))</f>
        <v>#NUM!</v>
      </c>
      <c r="Q93" s="34" t="str">
        <f>IF(AND('Entry point'!$B$22=Master!A93,Master!AG93="OD"),Master!B93,"")</f>
        <v/>
      </c>
      <c r="R93" s="34" t="e">
        <f>SMALL($Q:$Q,ROWS($Q$1:Q92))</f>
        <v>#NUM!</v>
      </c>
      <c r="S93" s="34" t="str">
        <f>IF(AND('Entry point'!$B$22=Master!A93,Master!AG93="OWNER"),Master!B93,"")</f>
        <v/>
      </c>
      <c r="T93" s="34" t="e">
        <f>SMALL($S:$S,ROWS($S$1:S92))</f>
        <v>#NUM!</v>
      </c>
      <c r="U93" s="34" t="str">
        <f>IF(AND('Entry point'!$B$22=Master!A93,Master!AG93="PLANNING MANAGER"),Master!B93,"")</f>
        <v/>
      </c>
      <c r="V93" s="34" t="e">
        <f>SMALL($U:$U,ROWS($U$1:U92))</f>
        <v>#NUM!</v>
      </c>
      <c r="W93" s="34" t="str">
        <f>IF(AND('Entry point'!$B$22=Master!A93,Master!AG93="PROCUREMENT RESPONSIBLE"),Master!B93,"")</f>
        <v/>
      </c>
      <c r="X93" s="34" t="e">
        <f>SMALL($W:$W,ROWS($W$1:W92))</f>
        <v>#NUM!</v>
      </c>
      <c r="Y93" s="34" t="str">
        <f>IF(AND('Entry point'!$B$22=Master!A93,Master!AG93="TECH SUPERINTENDENT"),Master!B93,"")</f>
        <v/>
      </c>
      <c r="Z93" s="34">
        <f>SMALL($Y:$Y,ROWS($Y$1:Y92))</f>
        <v>1057</v>
      </c>
      <c r="AA93" s="34" t="str">
        <f>IF(AND('Entry point'!$B$22=Master!A93,Master!AG93="HSEQ MANAGER"),Master!B93,"")</f>
        <v/>
      </c>
      <c r="AB93" s="34" t="e">
        <f>SMALL($AA:$AA,ROWS($AA$1:AA92))</f>
        <v>#NUM!</v>
      </c>
      <c r="AC93" s="34" t="str">
        <f>IF(AND('Entry point'!$B$22=Master!A93,Master!AG93="MARCAS"),Master!B93,"")</f>
        <v/>
      </c>
      <c r="AD93" s="34" t="e">
        <f>SMALL($AC:$AC,ROWS($AC$1:AC92))</f>
        <v>#NUM!</v>
      </c>
      <c r="AE93" s="34">
        <v>1</v>
      </c>
      <c r="AF93" s="27" t="s">
        <v>785</v>
      </c>
      <c r="AG93" s="26" t="s">
        <v>35</v>
      </c>
      <c r="AH93" s="36" t="s">
        <v>739</v>
      </c>
    </row>
    <row r="94" spans="1:34" ht="31.5" x14ac:dyDescent="0.25">
      <c r="A94" s="34" t="s">
        <v>38</v>
      </c>
      <c r="B94" s="34">
        <f>ROWS(A$1:$A95)</f>
        <v>95</v>
      </c>
      <c r="C94" s="34" t="str">
        <f>IF(AND('Entry point'!$B$22=Master!A94,Master!AG94="ACCOUNTING"),Master!B94,"")</f>
        <v/>
      </c>
      <c r="D94" s="34" t="e">
        <f>SMALL($C:$C,ROWS($C$1:C93))</f>
        <v>#NUM!</v>
      </c>
      <c r="E94" s="34" t="str">
        <f>IF(AND('Entry point'!$B$22=Master!A94,Master!AG94="CREW MANAGEMENT PARTNER"),Master!B94,"")</f>
        <v/>
      </c>
      <c r="F94" s="34" t="e">
        <f>SMALL($E:$E,ROWS($E$1:E93))</f>
        <v>#NUM!</v>
      </c>
      <c r="G94" s="34" t="str">
        <f>IF(AND('Entry point'!$B$22=Master!A94,Master!AG94="FLEET MANAGER"),Master!B94,"")</f>
        <v/>
      </c>
      <c r="H94" s="34" t="e">
        <f>SMALL($G:$G,ROWS($G$1:G93))</f>
        <v>#NUM!</v>
      </c>
      <c r="I94" s="34" t="str">
        <f>IF(AND('Entry point'!$B$22=Master!A94,Master!AG94="GROUP ISD"),Master!B94,"")</f>
        <v/>
      </c>
      <c r="J94" s="34" t="e">
        <f>SMALL($I:$I,ROWS($I$1:I93))</f>
        <v>#NUM!</v>
      </c>
      <c r="K94" s="34" t="str">
        <f>IF(AND('Entry point'!$B$22=Master!A94,Master!AG94="MANAGING DIRECTOR, CREW MANAGEMENT"),Master!B94,"")</f>
        <v/>
      </c>
      <c r="L94" s="34" t="e">
        <f>SMALL($K:$K,ROWS($K$1:K93))</f>
        <v>#NUM!</v>
      </c>
      <c r="M94" s="34" t="str">
        <f>IF(AND('Entry point'!$B$22=Master!A94,Master!AG94="MARINE SUPERINTENDENT"),Master!B94,"")</f>
        <v/>
      </c>
      <c r="N94" s="34" t="e">
        <f>SMALL($M:$M,ROWS($M$1:M93))</f>
        <v>#NUM!</v>
      </c>
      <c r="O94" s="34" t="str">
        <f>IF(AND('Entry point'!$B$22=Master!A94,Master!AG94="MD"),Master!B94,"")</f>
        <v/>
      </c>
      <c r="P94" s="34" t="e">
        <f>SMALL($O:$O,ROWS($O$1:O93))</f>
        <v>#NUM!</v>
      </c>
      <c r="Q94" s="34" t="str">
        <f>IF(AND('Entry point'!$B$22=Master!A94,Master!AG94="OD"),Master!B94,"")</f>
        <v/>
      </c>
      <c r="R94" s="34" t="e">
        <f>SMALL($Q:$Q,ROWS($Q$1:Q93))</f>
        <v>#NUM!</v>
      </c>
      <c r="S94" s="34" t="str">
        <f>IF(AND('Entry point'!$B$22=Master!A94,Master!AG94="OWNER"),Master!B94,"")</f>
        <v/>
      </c>
      <c r="T94" s="34" t="e">
        <f>SMALL($S:$S,ROWS($S$1:S93))</f>
        <v>#NUM!</v>
      </c>
      <c r="U94" s="34" t="str">
        <f>IF(AND('Entry point'!$B$22=Master!A94,Master!AG94="PLANNING MANAGER"),Master!B94,"")</f>
        <v/>
      </c>
      <c r="V94" s="34" t="e">
        <f>SMALL($U:$U,ROWS($U$1:U93))</f>
        <v>#NUM!</v>
      </c>
      <c r="W94" s="34" t="str">
        <f>IF(AND('Entry point'!$B$22=Master!A94,Master!AG94="PROCUREMENT RESPONSIBLE"),Master!B94,"")</f>
        <v/>
      </c>
      <c r="X94" s="34" t="e">
        <f>SMALL($W:$W,ROWS($W$1:W93))</f>
        <v>#NUM!</v>
      </c>
      <c r="Y94" s="34" t="str">
        <f>IF(AND('Entry point'!$B$22=Master!A94,Master!AG94="TECH SUPERINTENDENT"),Master!B94,"")</f>
        <v/>
      </c>
      <c r="Z94" s="34">
        <f>SMALL($Y:$Y,ROWS($Y$1:Y93))</f>
        <v>1058</v>
      </c>
      <c r="AA94" s="34" t="str">
        <f>IF(AND('Entry point'!$B$22=Master!A94,Master!AG94="HSEQ MANAGER"),Master!B94,"")</f>
        <v/>
      </c>
      <c r="AB94" s="34" t="e">
        <f>SMALL($AA:$AA,ROWS($AA$1:AA93))</f>
        <v>#NUM!</v>
      </c>
      <c r="AC94" s="34" t="str">
        <f>IF(AND('Entry point'!$B$22=Master!A94,Master!AG94="MARCAS"),Master!B94,"")</f>
        <v/>
      </c>
      <c r="AD94" s="34" t="e">
        <f>SMALL($AC:$AC,ROWS($AC$1:AC93))</f>
        <v>#NUM!</v>
      </c>
      <c r="AE94" s="34">
        <v>1</v>
      </c>
      <c r="AF94" s="27" t="s">
        <v>781</v>
      </c>
      <c r="AG94" s="26" t="s">
        <v>779</v>
      </c>
      <c r="AH94" s="36"/>
    </row>
    <row r="95" spans="1:34" ht="15.75" x14ac:dyDescent="0.25">
      <c r="A95" s="34" t="s">
        <v>38</v>
      </c>
      <c r="B95" s="34">
        <f>ROWS(A$1:$A96)</f>
        <v>96</v>
      </c>
      <c r="C95" s="34" t="str">
        <f>IF(AND('Entry point'!$B$22=Master!A95,Master!AG95="ACCOUNTING"),Master!B95,"")</f>
        <v/>
      </c>
      <c r="D95" s="34" t="e">
        <f>SMALL($C:$C,ROWS($C$1:C94))</f>
        <v>#NUM!</v>
      </c>
      <c r="E95" s="34" t="str">
        <f>IF(AND('Entry point'!$B$22=Master!A95,Master!AG95="CREW MANAGEMENT PARTNER"),Master!B95,"")</f>
        <v/>
      </c>
      <c r="F95" s="34" t="e">
        <f>SMALL($E:$E,ROWS($E$1:E94))</f>
        <v>#NUM!</v>
      </c>
      <c r="G95" s="34" t="str">
        <f>IF(AND('Entry point'!$B$22=Master!A95,Master!AG95="FLEET MANAGER"),Master!B95,"")</f>
        <v/>
      </c>
      <c r="H95" s="34" t="e">
        <f>SMALL($G:$G,ROWS($G$1:G94))</f>
        <v>#NUM!</v>
      </c>
      <c r="I95" s="34" t="str">
        <f>IF(AND('Entry point'!$B$22=Master!A95,Master!AG95="GROUP ISD"),Master!B95,"")</f>
        <v/>
      </c>
      <c r="J95" s="34" t="e">
        <f>SMALL($I:$I,ROWS($I$1:I94))</f>
        <v>#NUM!</v>
      </c>
      <c r="K95" s="34" t="str">
        <f>IF(AND('Entry point'!$B$22=Master!A95,Master!AG95="MANAGING DIRECTOR, CREW MANAGEMENT"),Master!B95,"")</f>
        <v/>
      </c>
      <c r="L95" s="34" t="e">
        <f>SMALL($K:$K,ROWS($K$1:K94))</f>
        <v>#NUM!</v>
      </c>
      <c r="M95" s="34" t="str">
        <f>IF(AND('Entry point'!$B$22=Master!A95,Master!AG95="MARINE SUPERINTENDENT"),Master!B95,"")</f>
        <v/>
      </c>
      <c r="N95" s="34" t="e">
        <f>SMALL($M:$M,ROWS($M$1:M94))</f>
        <v>#NUM!</v>
      </c>
      <c r="O95" s="34" t="str">
        <f>IF(AND('Entry point'!$B$22=Master!A95,Master!AG95="MD"),Master!B95,"")</f>
        <v/>
      </c>
      <c r="P95" s="34" t="e">
        <f>SMALL($O:$O,ROWS($O$1:O94))</f>
        <v>#NUM!</v>
      </c>
      <c r="Q95" s="34" t="str">
        <f>IF(AND('Entry point'!$B$22=Master!A95,Master!AG95="OD"),Master!B95,"")</f>
        <v/>
      </c>
      <c r="R95" s="34" t="e">
        <f>SMALL($Q:$Q,ROWS($Q$1:Q94))</f>
        <v>#NUM!</v>
      </c>
      <c r="S95" s="34" t="str">
        <f>IF(AND('Entry point'!$B$22=Master!A95,Master!AG95="OWNER"),Master!B95,"")</f>
        <v/>
      </c>
      <c r="T95" s="34" t="e">
        <f>SMALL($S:$S,ROWS($S$1:S94))</f>
        <v>#NUM!</v>
      </c>
      <c r="U95" s="34" t="str">
        <f>IF(AND('Entry point'!$B$22=Master!A95,Master!AG95="PLANNING MANAGER"),Master!B95,"")</f>
        <v/>
      </c>
      <c r="V95" s="34" t="e">
        <f>SMALL($U:$U,ROWS($U$1:U94))</f>
        <v>#NUM!</v>
      </c>
      <c r="W95" s="34" t="str">
        <f>IF(AND('Entry point'!$B$22=Master!A95,Master!AG95="PROCUREMENT RESPONSIBLE"),Master!B95,"")</f>
        <v/>
      </c>
      <c r="X95" s="34" t="e">
        <f>SMALL($W:$W,ROWS($W$1:W94))</f>
        <v>#NUM!</v>
      </c>
      <c r="Y95" s="34" t="str">
        <f>IF(AND('Entry point'!$B$22=Master!A95,Master!AG95="TECH SUPERINTENDENT"),Master!B95,"")</f>
        <v/>
      </c>
      <c r="Z95" s="34">
        <f>SMALL($Y:$Y,ROWS($Y$1:Y94))</f>
        <v>1059</v>
      </c>
      <c r="AA95" s="34" t="str">
        <f>IF(AND('Entry point'!$B$22=Master!A95,Master!AG95="HSEQ MANAGER"),Master!B95,"")</f>
        <v/>
      </c>
      <c r="AB95" s="34" t="e">
        <f>SMALL($AA:$AA,ROWS($AA$1:AA94))</f>
        <v>#NUM!</v>
      </c>
      <c r="AC95" s="34" t="str">
        <f>IF(AND('Entry point'!$B$22=Master!A95,Master!AG95="MARCAS"),Master!B95,"")</f>
        <v/>
      </c>
      <c r="AD95" s="34" t="e">
        <f>SMALL($AC:$AC,ROWS($AC$1:AC94))</f>
        <v>#NUM!</v>
      </c>
      <c r="AE95" s="34">
        <v>1</v>
      </c>
      <c r="AF95" s="26" t="s">
        <v>140</v>
      </c>
      <c r="AG95" s="26" t="s">
        <v>703</v>
      </c>
      <c r="AH95" s="36"/>
    </row>
    <row r="96" spans="1:34" ht="15.75" x14ac:dyDescent="0.25">
      <c r="A96" s="34" t="s">
        <v>38</v>
      </c>
      <c r="B96" s="34">
        <f>ROWS(A$1:$A97)</f>
        <v>97</v>
      </c>
      <c r="C96" s="34" t="str">
        <f>IF(AND('Entry point'!$B$22=Master!A96,Master!AG96="ACCOUNTING"),Master!B96,"")</f>
        <v/>
      </c>
      <c r="D96" s="34" t="e">
        <f>SMALL($C:$C,ROWS($C$1:C95))</f>
        <v>#NUM!</v>
      </c>
      <c r="E96" s="34" t="str">
        <f>IF(AND('Entry point'!$B$22=Master!A96,Master!AG96="CREW MANAGEMENT PARTNER"),Master!B96,"")</f>
        <v/>
      </c>
      <c r="F96" s="34" t="e">
        <f>SMALL($E:$E,ROWS($E$1:E95))</f>
        <v>#NUM!</v>
      </c>
      <c r="G96" s="34" t="str">
        <f>IF(AND('Entry point'!$B$22=Master!A96,Master!AG96="FLEET MANAGER"),Master!B96,"")</f>
        <v/>
      </c>
      <c r="H96" s="34" t="e">
        <f>SMALL($G:$G,ROWS($G$1:G95))</f>
        <v>#NUM!</v>
      </c>
      <c r="I96" s="34" t="str">
        <f>IF(AND('Entry point'!$B$22=Master!A96,Master!AG96="GROUP ISD"),Master!B96,"")</f>
        <v/>
      </c>
      <c r="J96" s="34" t="e">
        <f>SMALL($I:$I,ROWS($I$1:I95))</f>
        <v>#NUM!</v>
      </c>
      <c r="K96" s="34" t="str">
        <f>IF(AND('Entry point'!$B$22=Master!A96,Master!AG96="MANAGING DIRECTOR, CREW MANAGEMENT"),Master!B96,"")</f>
        <v/>
      </c>
      <c r="L96" s="34" t="e">
        <f>SMALL($K:$K,ROWS($K$1:K95))</f>
        <v>#NUM!</v>
      </c>
      <c r="M96" s="34" t="str">
        <f>IF(AND('Entry point'!$B$22=Master!A96,Master!AG96="MARINE SUPERINTENDENT"),Master!B96,"")</f>
        <v/>
      </c>
      <c r="N96" s="34" t="e">
        <f>SMALL($M:$M,ROWS($M$1:M95))</f>
        <v>#NUM!</v>
      </c>
      <c r="O96" s="34" t="str">
        <f>IF(AND('Entry point'!$B$22=Master!A96,Master!AG96="MD"),Master!B96,"")</f>
        <v/>
      </c>
      <c r="P96" s="34" t="e">
        <f>SMALL($O:$O,ROWS($O$1:O95))</f>
        <v>#NUM!</v>
      </c>
      <c r="Q96" s="34" t="str">
        <f>IF(AND('Entry point'!$B$22=Master!A96,Master!AG96="OD"),Master!B96,"")</f>
        <v/>
      </c>
      <c r="R96" s="34" t="e">
        <f>SMALL($Q:$Q,ROWS($Q$1:Q95))</f>
        <v>#NUM!</v>
      </c>
      <c r="S96" s="34" t="str">
        <f>IF(AND('Entry point'!$B$22=Master!A96,Master!AG96="OWNER"),Master!B96,"")</f>
        <v/>
      </c>
      <c r="T96" s="34" t="e">
        <f>SMALL($S:$S,ROWS($S$1:S95))</f>
        <v>#NUM!</v>
      </c>
      <c r="U96" s="34" t="str">
        <f>IF(AND('Entry point'!$B$22=Master!A96,Master!AG96="PLANNING MANAGER"),Master!B96,"")</f>
        <v/>
      </c>
      <c r="V96" s="34" t="e">
        <f>SMALL($U:$U,ROWS($U$1:U95))</f>
        <v>#NUM!</v>
      </c>
      <c r="W96" s="34" t="str">
        <f>IF(AND('Entry point'!$B$22=Master!A96,Master!AG96="PROCUREMENT RESPONSIBLE"),Master!B96,"")</f>
        <v/>
      </c>
      <c r="X96" s="34" t="e">
        <f>SMALL($W:$W,ROWS($W$1:W95))</f>
        <v>#NUM!</v>
      </c>
      <c r="Y96" s="34" t="str">
        <f>IF(AND('Entry point'!$B$22=Master!A96,Master!AG96="TECH SUPERINTENDENT"),Master!B96,"")</f>
        <v/>
      </c>
      <c r="Z96" s="34">
        <f>SMALL($Y:$Y,ROWS($Y$1:Y95))</f>
        <v>1060</v>
      </c>
      <c r="AA96" s="34" t="str">
        <f>IF(AND('Entry point'!$B$22=Master!A96,Master!AG96="HSEQ MANAGER"),Master!B96,"")</f>
        <v/>
      </c>
      <c r="AB96" s="34" t="e">
        <f>SMALL($AA:$AA,ROWS($AA$1:AA95))</f>
        <v>#NUM!</v>
      </c>
      <c r="AC96" s="34" t="str">
        <f>IF(AND('Entry point'!$B$22=Master!A96,Master!AG96="MARCAS"),Master!B96,"")</f>
        <v/>
      </c>
      <c r="AD96" s="34" t="e">
        <f>SMALL($AC:$AC,ROWS($AC$1:AC95))</f>
        <v>#NUM!</v>
      </c>
      <c r="AE96" s="34">
        <v>1</v>
      </c>
      <c r="AF96" s="26" t="s">
        <v>401</v>
      </c>
      <c r="AG96" s="26" t="s">
        <v>704</v>
      </c>
      <c r="AH96" s="36"/>
    </row>
    <row r="97" spans="1:34" ht="15.75" x14ac:dyDescent="0.25">
      <c r="A97" s="34" t="s">
        <v>38</v>
      </c>
      <c r="B97" s="34">
        <f>ROWS(A$1:$A98)</f>
        <v>98</v>
      </c>
      <c r="C97" s="34" t="str">
        <f>IF(AND('Entry point'!$B$22=Master!A97,Master!AG97="ACCOUNTING"),Master!B97,"")</f>
        <v/>
      </c>
      <c r="D97" s="34" t="e">
        <f>SMALL($C:$C,ROWS($C$1:C96))</f>
        <v>#NUM!</v>
      </c>
      <c r="E97" s="34" t="str">
        <f>IF(AND('Entry point'!$B$22=Master!A97,Master!AG97="CREW MANAGEMENT PARTNER"),Master!B97,"")</f>
        <v/>
      </c>
      <c r="F97" s="34" t="e">
        <f>SMALL($E:$E,ROWS($E$1:E96))</f>
        <v>#NUM!</v>
      </c>
      <c r="G97" s="34" t="str">
        <f>IF(AND('Entry point'!$B$22=Master!A97,Master!AG97="FLEET MANAGER"),Master!B97,"")</f>
        <v/>
      </c>
      <c r="H97" s="34" t="e">
        <f>SMALL($G:$G,ROWS($G$1:G96))</f>
        <v>#NUM!</v>
      </c>
      <c r="I97" s="34" t="str">
        <f>IF(AND('Entry point'!$B$22=Master!A97,Master!AG97="GROUP ISD"),Master!B97,"")</f>
        <v/>
      </c>
      <c r="J97" s="34" t="e">
        <f>SMALL($I:$I,ROWS($I$1:I96))</f>
        <v>#NUM!</v>
      </c>
      <c r="K97" s="34" t="str">
        <f>IF(AND('Entry point'!$B$22=Master!A97,Master!AG97="MANAGING DIRECTOR, CREW MANAGEMENT"),Master!B97,"")</f>
        <v/>
      </c>
      <c r="L97" s="34" t="e">
        <f>SMALL($K:$K,ROWS($K$1:K96))</f>
        <v>#NUM!</v>
      </c>
      <c r="M97" s="34" t="str">
        <f>IF(AND('Entry point'!$B$22=Master!A97,Master!AG97="MARINE SUPERINTENDENT"),Master!B97,"")</f>
        <v/>
      </c>
      <c r="N97" s="34" t="e">
        <f>SMALL($M:$M,ROWS($M$1:M96))</f>
        <v>#NUM!</v>
      </c>
      <c r="O97" s="34" t="str">
        <f>IF(AND('Entry point'!$B$22=Master!A97,Master!AG97="MD"),Master!B97,"")</f>
        <v/>
      </c>
      <c r="P97" s="34" t="e">
        <f>SMALL($O:$O,ROWS($O$1:O96))</f>
        <v>#NUM!</v>
      </c>
      <c r="Q97" s="34" t="str">
        <f>IF(AND('Entry point'!$B$22=Master!A97,Master!AG97="OD"),Master!B97,"")</f>
        <v/>
      </c>
      <c r="R97" s="34" t="e">
        <f>SMALL($Q:$Q,ROWS($Q$1:Q96))</f>
        <v>#NUM!</v>
      </c>
      <c r="S97" s="34" t="str">
        <f>IF(AND('Entry point'!$B$22=Master!A97,Master!AG97="OWNER"),Master!B97,"")</f>
        <v/>
      </c>
      <c r="T97" s="34" t="e">
        <f>SMALL($S:$S,ROWS($S$1:S96))</f>
        <v>#NUM!</v>
      </c>
      <c r="U97" s="34" t="str">
        <f>IF(AND('Entry point'!$B$22=Master!A97,Master!AG97="PLANNING MANAGER"),Master!B97,"")</f>
        <v/>
      </c>
      <c r="V97" s="34" t="e">
        <f>SMALL($U:$U,ROWS($U$1:U96))</f>
        <v>#NUM!</v>
      </c>
      <c r="W97" s="34" t="str">
        <f>IF(AND('Entry point'!$B$22=Master!A97,Master!AG97="PROCUREMENT RESPONSIBLE"),Master!B97,"")</f>
        <v/>
      </c>
      <c r="X97" s="34" t="e">
        <f>SMALL($W:$W,ROWS($W$1:W96))</f>
        <v>#NUM!</v>
      </c>
      <c r="Y97" s="34" t="str">
        <f>IF(AND('Entry point'!$B$22=Master!A97,Master!AG97="TECH SUPERINTENDENT"),Master!B97,"")</f>
        <v/>
      </c>
      <c r="Z97" s="34">
        <f>SMALL($Y:$Y,ROWS($Y$1:Y96))</f>
        <v>1061</v>
      </c>
      <c r="AA97" s="34" t="str">
        <f>IF(AND('Entry point'!$B$22=Master!A97,Master!AG97="HSEQ MANAGER"),Master!B97,"")</f>
        <v/>
      </c>
      <c r="AB97" s="34" t="e">
        <f>SMALL($AA:$AA,ROWS($AA$1:AA96))</f>
        <v>#NUM!</v>
      </c>
      <c r="AC97" s="34" t="str">
        <f>IF(AND('Entry point'!$B$22=Master!A97,Master!AG97="MARCAS"),Master!B97,"")</f>
        <v/>
      </c>
      <c r="AD97" s="34" t="e">
        <f>SMALL($AC:$AC,ROWS($AC$1:AC96))</f>
        <v>#NUM!</v>
      </c>
      <c r="AE97" s="34">
        <v>1</v>
      </c>
      <c r="AF97" s="26" t="s">
        <v>138</v>
      </c>
      <c r="AG97" s="26" t="s">
        <v>703</v>
      </c>
      <c r="AH97" s="36"/>
    </row>
    <row r="98" spans="1:34" ht="15.75" x14ac:dyDescent="0.25">
      <c r="A98" s="34" t="s">
        <v>38</v>
      </c>
      <c r="B98" s="34">
        <f>ROWS(A$1:$A99)</f>
        <v>99</v>
      </c>
      <c r="C98" s="34" t="str">
        <f>IF(AND('Entry point'!$B$22=Master!A98,Master!AG98="ACCOUNTING"),Master!B98,"")</f>
        <v/>
      </c>
      <c r="D98" s="34" t="e">
        <f>SMALL($C:$C,ROWS($C$1:C97))</f>
        <v>#NUM!</v>
      </c>
      <c r="E98" s="34" t="str">
        <f>IF(AND('Entry point'!$B$22=Master!A98,Master!AG98="CREW MANAGEMENT PARTNER"),Master!B98,"")</f>
        <v/>
      </c>
      <c r="F98" s="34" t="e">
        <f>SMALL($E:$E,ROWS($E$1:E97))</f>
        <v>#NUM!</v>
      </c>
      <c r="G98" s="34" t="str">
        <f>IF(AND('Entry point'!$B$22=Master!A98,Master!AG98="FLEET MANAGER"),Master!B98,"")</f>
        <v/>
      </c>
      <c r="H98" s="34" t="e">
        <f>SMALL($G:$G,ROWS($G$1:G97))</f>
        <v>#NUM!</v>
      </c>
      <c r="I98" s="34" t="str">
        <f>IF(AND('Entry point'!$B$22=Master!A98,Master!AG98="GROUP ISD"),Master!B98,"")</f>
        <v/>
      </c>
      <c r="J98" s="34" t="e">
        <f>SMALL($I:$I,ROWS($I$1:I97))</f>
        <v>#NUM!</v>
      </c>
      <c r="K98" s="34" t="str">
        <f>IF(AND('Entry point'!$B$22=Master!A98,Master!AG98="MANAGING DIRECTOR, CREW MANAGEMENT"),Master!B98,"")</f>
        <v/>
      </c>
      <c r="L98" s="34" t="e">
        <f>SMALL($K:$K,ROWS($K$1:K97))</f>
        <v>#NUM!</v>
      </c>
      <c r="M98" s="34" t="str">
        <f>IF(AND('Entry point'!$B$22=Master!A98,Master!AG98="MARINE SUPERINTENDENT"),Master!B98,"")</f>
        <v/>
      </c>
      <c r="N98" s="34" t="e">
        <f>SMALL($M:$M,ROWS($M$1:M97))</f>
        <v>#NUM!</v>
      </c>
      <c r="O98" s="34" t="str">
        <f>IF(AND('Entry point'!$B$22=Master!A98,Master!AG98="MD"),Master!B98,"")</f>
        <v/>
      </c>
      <c r="P98" s="34" t="e">
        <f>SMALL($O:$O,ROWS($O$1:O97))</f>
        <v>#NUM!</v>
      </c>
      <c r="Q98" s="34" t="str">
        <f>IF(AND('Entry point'!$B$22=Master!A98,Master!AG98="OD"),Master!B98,"")</f>
        <v/>
      </c>
      <c r="R98" s="34" t="e">
        <f>SMALL($Q:$Q,ROWS($Q$1:Q97))</f>
        <v>#NUM!</v>
      </c>
      <c r="S98" s="34" t="str">
        <f>IF(AND('Entry point'!$B$22=Master!A98,Master!AG98="OWNER"),Master!B98,"")</f>
        <v/>
      </c>
      <c r="T98" s="34" t="e">
        <f>SMALL($S:$S,ROWS($S$1:S97))</f>
        <v>#NUM!</v>
      </c>
      <c r="U98" s="34" t="str">
        <f>IF(AND('Entry point'!$B$22=Master!A98,Master!AG98="PLANNING MANAGER"),Master!B98,"")</f>
        <v/>
      </c>
      <c r="V98" s="34" t="e">
        <f>SMALL($U:$U,ROWS($U$1:U97))</f>
        <v>#NUM!</v>
      </c>
      <c r="W98" s="34" t="str">
        <f>IF(AND('Entry point'!$B$22=Master!A98,Master!AG98="PROCUREMENT RESPONSIBLE"),Master!B98,"")</f>
        <v/>
      </c>
      <c r="X98" s="34" t="e">
        <f>SMALL($W:$W,ROWS($W$1:W97))</f>
        <v>#NUM!</v>
      </c>
      <c r="Y98" s="34" t="str">
        <f>IF(AND('Entry point'!$B$22=Master!A98,Master!AG98="TECH SUPERINTENDENT"),Master!B98,"")</f>
        <v/>
      </c>
      <c r="Z98" s="34">
        <f>SMALL($Y:$Y,ROWS($Y$1:Y97))</f>
        <v>1062</v>
      </c>
      <c r="AA98" s="34" t="str">
        <f>IF(AND('Entry point'!$B$22=Master!A98,Master!AG98="HSEQ MANAGER"),Master!B98,"")</f>
        <v/>
      </c>
      <c r="AB98" s="34" t="e">
        <f>SMALL($AA:$AA,ROWS($AA$1:AA97))</f>
        <v>#NUM!</v>
      </c>
      <c r="AC98" s="34" t="str">
        <f>IF(AND('Entry point'!$B$22=Master!A98,Master!AG98="MARCAS"),Master!B98,"")</f>
        <v/>
      </c>
      <c r="AD98" s="34" t="e">
        <f>SMALL($AC:$AC,ROWS($AC$1:AC97))</f>
        <v>#NUM!</v>
      </c>
      <c r="AE98" s="34">
        <v>1</v>
      </c>
      <c r="AF98" s="26" t="s">
        <v>162</v>
      </c>
      <c r="AG98" s="26" t="s">
        <v>159</v>
      </c>
      <c r="AH98" s="36"/>
    </row>
    <row r="99" spans="1:34" ht="15.75" x14ac:dyDescent="0.25">
      <c r="A99" s="34" t="s">
        <v>38</v>
      </c>
      <c r="B99" s="34">
        <f>ROWS(A$1:$A100)</f>
        <v>100</v>
      </c>
      <c r="C99" s="34" t="str">
        <f>IF(AND('Entry point'!$B$22=Master!A99,Master!AG99="ACCOUNTING"),Master!B99,"")</f>
        <v/>
      </c>
      <c r="D99" s="34" t="e">
        <f>SMALL($C:$C,ROWS($C$1:C98))</f>
        <v>#NUM!</v>
      </c>
      <c r="E99" s="34" t="str">
        <f>IF(AND('Entry point'!$B$22=Master!A99,Master!AG99="CREW MANAGEMENT PARTNER"),Master!B99,"")</f>
        <v/>
      </c>
      <c r="F99" s="34" t="e">
        <f>SMALL($E:$E,ROWS($E$1:E98))</f>
        <v>#NUM!</v>
      </c>
      <c r="G99" s="34" t="str">
        <f>IF(AND('Entry point'!$B$22=Master!A99,Master!AG99="FLEET MANAGER"),Master!B99,"")</f>
        <v/>
      </c>
      <c r="H99" s="34" t="e">
        <f>SMALL($G:$G,ROWS($G$1:G98))</f>
        <v>#NUM!</v>
      </c>
      <c r="I99" s="34" t="str">
        <f>IF(AND('Entry point'!$B$22=Master!A99,Master!AG99="GROUP ISD"),Master!B99,"")</f>
        <v/>
      </c>
      <c r="J99" s="34" t="e">
        <f>SMALL($I:$I,ROWS($I$1:I98))</f>
        <v>#NUM!</v>
      </c>
      <c r="K99" s="34" t="str">
        <f>IF(AND('Entry point'!$B$22=Master!A99,Master!AG99="MANAGING DIRECTOR, CREW MANAGEMENT"),Master!B99,"")</f>
        <v/>
      </c>
      <c r="L99" s="34" t="e">
        <f>SMALL($K:$K,ROWS($K$1:K98))</f>
        <v>#NUM!</v>
      </c>
      <c r="M99" s="34" t="str">
        <f>IF(AND('Entry point'!$B$22=Master!A99,Master!AG99="MARINE SUPERINTENDENT"),Master!B99,"")</f>
        <v/>
      </c>
      <c r="N99" s="34" t="e">
        <f>SMALL($M:$M,ROWS($M$1:M98))</f>
        <v>#NUM!</v>
      </c>
      <c r="O99" s="34" t="str">
        <f>IF(AND('Entry point'!$B$22=Master!A99,Master!AG99="MD"),Master!B99,"")</f>
        <v/>
      </c>
      <c r="P99" s="34" t="e">
        <f>SMALL($O:$O,ROWS($O$1:O98))</f>
        <v>#NUM!</v>
      </c>
      <c r="Q99" s="34" t="str">
        <f>IF(AND('Entry point'!$B$22=Master!A99,Master!AG99="OD"),Master!B99,"")</f>
        <v/>
      </c>
      <c r="R99" s="34" t="e">
        <f>SMALL($Q:$Q,ROWS($Q$1:Q98))</f>
        <v>#NUM!</v>
      </c>
      <c r="S99" s="34" t="str">
        <f>IF(AND('Entry point'!$B$22=Master!A99,Master!AG99="OWNER"),Master!B99,"")</f>
        <v/>
      </c>
      <c r="T99" s="34" t="e">
        <f>SMALL($S:$S,ROWS($S$1:S98))</f>
        <v>#NUM!</v>
      </c>
      <c r="U99" s="34" t="str">
        <f>IF(AND('Entry point'!$B$22=Master!A99,Master!AG99="PLANNING MANAGER"),Master!B99,"")</f>
        <v/>
      </c>
      <c r="V99" s="34" t="e">
        <f>SMALL($U:$U,ROWS($U$1:U98))</f>
        <v>#NUM!</v>
      </c>
      <c r="W99" s="34" t="str">
        <f>IF(AND('Entry point'!$B$22=Master!A99,Master!AG99="PROCUREMENT RESPONSIBLE"),Master!B99,"")</f>
        <v/>
      </c>
      <c r="X99" s="34" t="e">
        <f>SMALL($W:$W,ROWS($W$1:W98))</f>
        <v>#NUM!</v>
      </c>
      <c r="Y99" s="34" t="str">
        <f>IF(AND('Entry point'!$B$22=Master!A99,Master!AG99="TECH SUPERINTENDENT"),Master!B99,"")</f>
        <v/>
      </c>
      <c r="Z99" s="34">
        <f>SMALL($Y:$Y,ROWS($Y$1:Y98))</f>
        <v>1063</v>
      </c>
      <c r="AA99" s="34" t="str">
        <f>IF(AND('Entry point'!$B$22=Master!A99,Master!AG99="HSEQ MANAGER"),Master!B99,"")</f>
        <v/>
      </c>
      <c r="AB99" s="34" t="e">
        <f>SMALL($AA:$AA,ROWS($AA$1:AA98))</f>
        <v>#NUM!</v>
      </c>
      <c r="AC99" s="34" t="str">
        <f>IF(AND('Entry point'!$B$22=Master!A99,Master!AG99="MARCAS"),Master!B99,"")</f>
        <v/>
      </c>
      <c r="AD99" s="34" t="e">
        <f>SMALL($AC:$AC,ROWS($AC$1:AC98))</f>
        <v>#NUM!</v>
      </c>
      <c r="AE99" s="34">
        <v>1</v>
      </c>
      <c r="AF99" s="26" t="s">
        <v>128</v>
      </c>
      <c r="AG99" s="26" t="s">
        <v>35</v>
      </c>
      <c r="AH99" s="36"/>
    </row>
    <row r="100" spans="1:34" ht="31.5" x14ac:dyDescent="0.25">
      <c r="A100" s="34" t="s">
        <v>38</v>
      </c>
      <c r="B100" s="34">
        <f>ROWS(A$1:$A101)</f>
        <v>101</v>
      </c>
      <c r="C100" s="34" t="str">
        <f>IF(AND('Entry point'!$B$22=Master!A100,Master!AG100="ACCOUNTING"),Master!B100,"")</f>
        <v/>
      </c>
      <c r="D100" s="34" t="e">
        <f>SMALL($C:$C,ROWS($C$1:C99))</f>
        <v>#NUM!</v>
      </c>
      <c r="E100" s="34" t="str">
        <f>IF(AND('Entry point'!$B$22=Master!A100,Master!AG100="CREW MANAGEMENT PARTNER"),Master!B100,"")</f>
        <v/>
      </c>
      <c r="F100" s="34" t="e">
        <f>SMALL($E:$E,ROWS($E$1:E99))</f>
        <v>#NUM!</v>
      </c>
      <c r="G100" s="34" t="str">
        <f>IF(AND('Entry point'!$B$22=Master!A100,Master!AG100="FLEET MANAGER"),Master!B100,"")</f>
        <v/>
      </c>
      <c r="H100" s="34" t="e">
        <f>SMALL($G:$G,ROWS($G$1:G99))</f>
        <v>#NUM!</v>
      </c>
      <c r="I100" s="34" t="str">
        <f>IF(AND('Entry point'!$B$22=Master!A100,Master!AG100="GROUP ISD"),Master!B100,"")</f>
        <v/>
      </c>
      <c r="J100" s="34" t="e">
        <f>SMALL($I:$I,ROWS($I$1:I99))</f>
        <v>#NUM!</v>
      </c>
      <c r="K100" s="34" t="str">
        <f>IF(AND('Entry point'!$B$22=Master!A100,Master!AG100="MANAGING DIRECTOR, CREW MANAGEMENT"),Master!B100,"")</f>
        <v/>
      </c>
      <c r="L100" s="34" t="e">
        <f>SMALL($K:$K,ROWS($K$1:K99))</f>
        <v>#NUM!</v>
      </c>
      <c r="M100" s="34" t="str">
        <f>IF(AND('Entry point'!$B$22=Master!A100,Master!AG100="MARINE SUPERINTENDENT"),Master!B100,"")</f>
        <v/>
      </c>
      <c r="N100" s="34" t="e">
        <f>SMALL($M:$M,ROWS($M$1:M99))</f>
        <v>#NUM!</v>
      </c>
      <c r="O100" s="34" t="str">
        <f>IF(AND('Entry point'!$B$22=Master!A100,Master!AG100="MD"),Master!B100,"")</f>
        <v/>
      </c>
      <c r="P100" s="34" t="e">
        <f>SMALL($O:$O,ROWS($O$1:O99))</f>
        <v>#NUM!</v>
      </c>
      <c r="Q100" s="34" t="str">
        <f>IF(AND('Entry point'!$B$22=Master!A100,Master!AG100="OD"),Master!B100,"")</f>
        <v/>
      </c>
      <c r="R100" s="34" t="e">
        <f>SMALL($Q:$Q,ROWS($Q$1:Q99))</f>
        <v>#NUM!</v>
      </c>
      <c r="S100" s="34" t="str">
        <f>IF(AND('Entry point'!$B$22=Master!A100,Master!AG100="OWNER"),Master!B100,"")</f>
        <v/>
      </c>
      <c r="T100" s="34" t="e">
        <f>SMALL($S:$S,ROWS($S$1:S99))</f>
        <v>#NUM!</v>
      </c>
      <c r="U100" s="34" t="str">
        <f>IF(AND('Entry point'!$B$22=Master!A100,Master!AG100="PLANNING MANAGER"),Master!B100,"")</f>
        <v/>
      </c>
      <c r="V100" s="34" t="e">
        <f>SMALL($U:$U,ROWS($U$1:U99))</f>
        <v>#NUM!</v>
      </c>
      <c r="W100" s="34" t="str">
        <f>IF(AND('Entry point'!$B$22=Master!A100,Master!AG100="PROCUREMENT RESPONSIBLE"),Master!B100,"")</f>
        <v/>
      </c>
      <c r="X100" s="34" t="e">
        <f>SMALL($W:$W,ROWS($W$1:W99))</f>
        <v>#NUM!</v>
      </c>
      <c r="Y100" s="34" t="str">
        <f>IF(AND('Entry point'!$B$22=Master!A100,Master!AG100="TECH SUPERINTENDENT"),Master!B100,"")</f>
        <v/>
      </c>
      <c r="Z100" s="34">
        <f>SMALL($Y:$Y,ROWS($Y$1:Y99))</f>
        <v>1064</v>
      </c>
      <c r="AA100" s="34" t="str">
        <f>IF(AND('Entry point'!$B$22=Master!A100,Master!AG100="HSEQ MANAGER"),Master!B100,"")</f>
        <v/>
      </c>
      <c r="AB100" s="34" t="e">
        <f>SMALL($AA:$AA,ROWS($AA$1:AA99))</f>
        <v>#NUM!</v>
      </c>
      <c r="AC100" s="34" t="str">
        <f>IF(AND('Entry point'!$B$22=Master!A100,Master!AG100="MARCAS"),Master!B100,"")</f>
        <v/>
      </c>
      <c r="AD100" s="34" t="e">
        <f>SMALL($AC:$AC,ROWS($AC$1:AC99))</f>
        <v>#NUM!</v>
      </c>
      <c r="AE100" s="34">
        <v>1</v>
      </c>
      <c r="AF100" s="27" t="s">
        <v>51</v>
      </c>
      <c r="AG100" s="26" t="s">
        <v>704</v>
      </c>
      <c r="AH100" s="36"/>
    </row>
    <row r="101" spans="1:34" ht="15.75" x14ac:dyDescent="0.25">
      <c r="A101" s="34" t="s">
        <v>38</v>
      </c>
      <c r="B101" s="34">
        <f>ROWS(A$1:$A102)</f>
        <v>102</v>
      </c>
      <c r="C101" s="34" t="str">
        <f>IF(AND('Entry point'!$B$22=Master!A101,Master!AG101="ACCOUNTING"),Master!B101,"")</f>
        <v/>
      </c>
      <c r="D101" s="34" t="e">
        <f>SMALL($C:$C,ROWS($C$1:C100))</f>
        <v>#NUM!</v>
      </c>
      <c r="E101" s="34" t="str">
        <f>IF(AND('Entry point'!$B$22=Master!A101,Master!AG101="CREW MANAGEMENT PARTNER"),Master!B101,"")</f>
        <v/>
      </c>
      <c r="F101" s="34" t="e">
        <f>SMALL($E:$E,ROWS($E$1:E100))</f>
        <v>#NUM!</v>
      </c>
      <c r="G101" s="34" t="str">
        <f>IF(AND('Entry point'!$B$22=Master!A101,Master!AG101="FLEET MANAGER"),Master!B101,"")</f>
        <v/>
      </c>
      <c r="H101" s="34" t="e">
        <f>SMALL($G:$G,ROWS($G$1:G100))</f>
        <v>#NUM!</v>
      </c>
      <c r="I101" s="34" t="str">
        <f>IF(AND('Entry point'!$B$22=Master!A101,Master!AG101="GROUP ISD"),Master!B101,"")</f>
        <v/>
      </c>
      <c r="J101" s="34" t="e">
        <f>SMALL($I:$I,ROWS($I$1:I100))</f>
        <v>#NUM!</v>
      </c>
      <c r="K101" s="34" t="str">
        <f>IF(AND('Entry point'!$B$22=Master!A101,Master!AG101="MANAGING DIRECTOR, CREW MANAGEMENT"),Master!B101,"")</f>
        <v/>
      </c>
      <c r="L101" s="34" t="e">
        <f>SMALL($K:$K,ROWS($K$1:K100))</f>
        <v>#NUM!</v>
      </c>
      <c r="M101" s="34" t="str">
        <f>IF(AND('Entry point'!$B$22=Master!A101,Master!AG101="MARINE SUPERINTENDENT"),Master!B101,"")</f>
        <v/>
      </c>
      <c r="N101" s="34" t="e">
        <f>SMALL($M:$M,ROWS($M$1:M100))</f>
        <v>#NUM!</v>
      </c>
      <c r="O101" s="34" t="str">
        <f>IF(AND('Entry point'!$B$22=Master!A101,Master!AG101="MD"),Master!B101,"")</f>
        <v/>
      </c>
      <c r="P101" s="34" t="e">
        <f>SMALL($O:$O,ROWS($O$1:O100))</f>
        <v>#NUM!</v>
      </c>
      <c r="Q101" s="34" t="str">
        <f>IF(AND('Entry point'!$B$22=Master!A101,Master!AG101="OD"),Master!B101,"")</f>
        <v/>
      </c>
      <c r="R101" s="34" t="e">
        <f>SMALL($Q:$Q,ROWS($Q$1:Q100))</f>
        <v>#NUM!</v>
      </c>
      <c r="S101" s="34" t="str">
        <f>IF(AND('Entry point'!$B$22=Master!A101,Master!AG101="OWNER"),Master!B101,"")</f>
        <v/>
      </c>
      <c r="T101" s="34" t="e">
        <f>SMALL($S:$S,ROWS($S$1:S100))</f>
        <v>#NUM!</v>
      </c>
      <c r="U101" s="34" t="str">
        <f>IF(AND('Entry point'!$B$22=Master!A101,Master!AG101="PLANNING MANAGER"),Master!B101,"")</f>
        <v/>
      </c>
      <c r="V101" s="34" t="e">
        <f>SMALL($U:$U,ROWS($U$1:U100))</f>
        <v>#NUM!</v>
      </c>
      <c r="W101" s="34" t="str">
        <f>IF(AND('Entry point'!$B$22=Master!A101,Master!AG101="PROCUREMENT RESPONSIBLE"),Master!B101,"")</f>
        <v/>
      </c>
      <c r="X101" s="34" t="e">
        <f>SMALL($W:$W,ROWS($W$1:W100))</f>
        <v>#NUM!</v>
      </c>
      <c r="Y101" s="34" t="str">
        <f>IF(AND('Entry point'!$B$22=Master!A101,Master!AG101="TECH SUPERINTENDENT"),Master!B101,"")</f>
        <v/>
      </c>
      <c r="Z101" s="34">
        <f>SMALL($Y:$Y,ROWS($Y$1:Y100))</f>
        <v>1065</v>
      </c>
      <c r="AA101" s="34" t="str">
        <f>IF(AND('Entry point'!$B$22=Master!A101,Master!AG101="HSEQ MANAGER"),Master!B101,"")</f>
        <v/>
      </c>
      <c r="AB101" s="34" t="e">
        <f>SMALL($AA:$AA,ROWS($AA$1:AA100))</f>
        <v>#NUM!</v>
      </c>
      <c r="AC101" s="34" t="str">
        <f>IF(AND('Entry point'!$B$22=Master!A101,Master!AG101="MARCAS"),Master!B101,"")</f>
        <v/>
      </c>
      <c r="AD101" s="34" t="e">
        <f>SMALL($AC:$AC,ROWS($AC$1:AC100))</f>
        <v>#NUM!</v>
      </c>
      <c r="AE101" s="34">
        <v>1</v>
      </c>
      <c r="AF101" s="26" t="s">
        <v>141</v>
      </c>
      <c r="AG101" s="26" t="s">
        <v>704</v>
      </c>
      <c r="AH101" s="36"/>
    </row>
    <row r="102" spans="1:34" ht="15.75" x14ac:dyDescent="0.25">
      <c r="A102" s="34" t="s">
        <v>38</v>
      </c>
      <c r="B102" s="34">
        <f>ROWS(A$1:$A103)</f>
        <v>103</v>
      </c>
      <c r="C102" s="34" t="str">
        <f>IF(AND('Entry point'!$B$22=Master!A102,Master!AG102="ACCOUNTING"),Master!B102,"")</f>
        <v/>
      </c>
      <c r="D102" s="34" t="e">
        <f>SMALL($C:$C,ROWS($C$1:C101))</f>
        <v>#NUM!</v>
      </c>
      <c r="E102" s="34" t="str">
        <f>IF(AND('Entry point'!$B$22=Master!A102,Master!AG102="CREW MANAGEMENT PARTNER"),Master!B102,"")</f>
        <v/>
      </c>
      <c r="F102" s="34" t="e">
        <f>SMALL($E:$E,ROWS($E$1:E101))</f>
        <v>#NUM!</v>
      </c>
      <c r="G102" s="34" t="str">
        <f>IF(AND('Entry point'!$B$22=Master!A102,Master!AG102="FLEET MANAGER"),Master!B102,"")</f>
        <v/>
      </c>
      <c r="H102" s="34" t="e">
        <f>SMALL($G:$G,ROWS($G$1:G101))</f>
        <v>#NUM!</v>
      </c>
      <c r="I102" s="34" t="str">
        <f>IF(AND('Entry point'!$B$22=Master!A102,Master!AG102="GROUP ISD"),Master!B102,"")</f>
        <v/>
      </c>
      <c r="J102" s="34" t="e">
        <f>SMALL($I:$I,ROWS($I$1:I101))</f>
        <v>#NUM!</v>
      </c>
      <c r="K102" s="34" t="str">
        <f>IF(AND('Entry point'!$B$22=Master!A102,Master!AG102="MANAGING DIRECTOR, CREW MANAGEMENT"),Master!B102,"")</f>
        <v/>
      </c>
      <c r="L102" s="34" t="e">
        <f>SMALL($K:$K,ROWS($K$1:K101))</f>
        <v>#NUM!</v>
      </c>
      <c r="M102" s="34" t="str">
        <f>IF(AND('Entry point'!$B$22=Master!A102,Master!AG102="MARINE SUPERINTENDENT"),Master!B102,"")</f>
        <v/>
      </c>
      <c r="N102" s="34" t="e">
        <f>SMALL($M:$M,ROWS($M$1:M101))</f>
        <v>#NUM!</v>
      </c>
      <c r="O102" s="34" t="str">
        <f>IF(AND('Entry point'!$B$22=Master!A102,Master!AG102="MD"),Master!B102,"")</f>
        <v/>
      </c>
      <c r="P102" s="34" t="e">
        <f>SMALL($O:$O,ROWS($O$1:O101))</f>
        <v>#NUM!</v>
      </c>
      <c r="Q102" s="34" t="str">
        <f>IF(AND('Entry point'!$B$22=Master!A102,Master!AG102="OD"),Master!B102,"")</f>
        <v/>
      </c>
      <c r="R102" s="34" t="e">
        <f>SMALL($Q:$Q,ROWS($Q$1:Q101))</f>
        <v>#NUM!</v>
      </c>
      <c r="S102" s="34" t="str">
        <f>IF(AND('Entry point'!$B$22=Master!A102,Master!AG102="OWNER"),Master!B102,"")</f>
        <v/>
      </c>
      <c r="T102" s="34" t="e">
        <f>SMALL($S:$S,ROWS($S$1:S101))</f>
        <v>#NUM!</v>
      </c>
      <c r="U102" s="34" t="str">
        <f>IF(AND('Entry point'!$B$22=Master!A102,Master!AG102="PLANNING MANAGER"),Master!B102,"")</f>
        <v/>
      </c>
      <c r="V102" s="34" t="e">
        <f>SMALL($U:$U,ROWS($U$1:U101))</f>
        <v>#NUM!</v>
      </c>
      <c r="W102" s="34" t="str">
        <f>IF(AND('Entry point'!$B$22=Master!A102,Master!AG102="PROCUREMENT RESPONSIBLE"),Master!B102,"")</f>
        <v/>
      </c>
      <c r="X102" s="34" t="e">
        <f>SMALL($W:$W,ROWS($W$1:W101))</f>
        <v>#NUM!</v>
      </c>
      <c r="Y102" s="34" t="str">
        <f>IF(AND('Entry point'!$B$22=Master!A102,Master!AG102="TECH SUPERINTENDENT"),Master!B102,"")</f>
        <v/>
      </c>
      <c r="Z102" s="34">
        <f>SMALL($Y:$Y,ROWS($Y$1:Y101))</f>
        <v>1066</v>
      </c>
      <c r="AA102" s="34" t="str">
        <f>IF(AND('Entry point'!$B$22=Master!A102,Master!AG102="HSEQ MANAGER"),Master!B102,"")</f>
        <v/>
      </c>
      <c r="AB102" s="34" t="e">
        <f>SMALL($AA:$AA,ROWS($AA$1:AA101))</f>
        <v>#NUM!</v>
      </c>
      <c r="AC102" s="34" t="str">
        <f>IF(AND('Entry point'!$B$22=Master!A102,Master!AG102="MARCAS"),Master!B102,"")</f>
        <v/>
      </c>
      <c r="AD102" s="34" t="e">
        <f>SMALL($AC:$AC,ROWS($AC$1:AC101))</f>
        <v>#NUM!</v>
      </c>
      <c r="AE102" s="34">
        <v>1</v>
      </c>
      <c r="AF102" s="26" t="s">
        <v>161</v>
      </c>
      <c r="AG102" s="26" t="s">
        <v>159</v>
      </c>
      <c r="AH102" s="36"/>
    </row>
    <row r="103" spans="1:34" ht="15.75" x14ac:dyDescent="0.25">
      <c r="A103" s="34" t="s">
        <v>38</v>
      </c>
      <c r="B103" s="34">
        <f>ROWS(A$1:$A104)</f>
        <v>104</v>
      </c>
      <c r="C103" s="34" t="str">
        <f>IF(AND('Entry point'!$B$22=Master!A103,Master!AG103="ACCOUNTING"),Master!B103,"")</f>
        <v/>
      </c>
      <c r="D103" s="34" t="e">
        <f>SMALL($C:$C,ROWS($C$1:C102))</f>
        <v>#NUM!</v>
      </c>
      <c r="E103" s="34" t="str">
        <f>IF(AND('Entry point'!$B$22=Master!A103,Master!AG103="CREW MANAGEMENT PARTNER"),Master!B103,"")</f>
        <v/>
      </c>
      <c r="F103" s="34" t="e">
        <f>SMALL($E:$E,ROWS($E$1:E102))</f>
        <v>#NUM!</v>
      </c>
      <c r="G103" s="34" t="str">
        <f>IF(AND('Entry point'!$B$22=Master!A103,Master!AG103="FLEET MANAGER"),Master!B103,"")</f>
        <v/>
      </c>
      <c r="H103" s="34" t="e">
        <f>SMALL($G:$G,ROWS($G$1:G102))</f>
        <v>#NUM!</v>
      </c>
      <c r="I103" s="34" t="str">
        <f>IF(AND('Entry point'!$B$22=Master!A103,Master!AG103="GROUP ISD"),Master!B103,"")</f>
        <v/>
      </c>
      <c r="J103" s="34" t="e">
        <f>SMALL($I:$I,ROWS($I$1:I102))</f>
        <v>#NUM!</v>
      </c>
      <c r="K103" s="34" t="str">
        <f>IF(AND('Entry point'!$B$22=Master!A103,Master!AG103="MANAGING DIRECTOR, CREW MANAGEMENT"),Master!B103,"")</f>
        <v/>
      </c>
      <c r="L103" s="34" t="e">
        <f>SMALL($K:$K,ROWS($K$1:K102))</f>
        <v>#NUM!</v>
      </c>
      <c r="M103" s="34" t="str">
        <f>IF(AND('Entry point'!$B$22=Master!A103,Master!AG103="MARINE SUPERINTENDENT"),Master!B103,"")</f>
        <v/>
      </c>
      <c r="N103" s="34" t="e">
        <f>SMALL($M:$M,ROWS($M$1:M102))</f>
        <v>#NUM!</v>
      </c>
      <c r="O103" s="34" t="str">
        <f>IF(AND('Entry point'!$B$22=Master!A103,Master!AG103="MD"),Master!B103,"")</f>
        <v/>
      </c>
      <c r="P103" s="34" t="e">
        <f>SMALL($O:$O,ROWS($O$1:O102))</f>
        <v>#NUM!</v>
      </c>
      <c r="Q103" s="34" t="str">
        <f>IF(AND('Entry point'!$B$22=Master!A103,Master!AG103="OD"),Master!B103,"")</f>
        <v/>
      </c>
      <c r="R103" s="34" t="e">
        <f>SMALL($Q:$Q,ROWS($Q$1:Q102))</f>
        <v>#NUM!</v>
      </c>
      <c r="S103" s="34" t="str">
        <f>IF(AND('Entry point'!$B$22=Master!A103,Master!AG103="OWNER"),Master!B103,"")</f>
        <v/>
      </c>
      <c r="T103" s="34" t="e">
        <f>SMALL($S:$S,ROWS($S$1:S102))</f>
        <v>#NUM!</v>
      </c>
      <c r="U103" s="34" t="str">
        <f>IF(AND('Entry point'!$B$22=Master!A103,Master!AG103="PLANNING MANAGER"),Master!B103,"")</f>
        <v/>
      </c>
      <c r="V103" s="34" t="e">
        <f>SMALL($U:$U,ROWS($U$1:U102))</f>
        <v>#NUM!</v>
      </c>
      <c r="W103" s="34" t="str">
        <f>IF(AND('Entry point'!$B$22=Master!A103,Master!AG103="PROCUREMENT RESPONSIBLE"),Master!B103,"")</f>
        <v/>
      </c>
      <c r="X103" s="34" t="e">
        <f>SMALL($W:$W,ROWS($W$1:W102))</f>
        <v>#NUM!</v>
      </c>
      <c r="Y103" s="34" t="str">
        <f>IF(AND('Entry point'!$B$22=Master!A103,Master!AG103="TECH SUPERINTENDENT"),Master!B103,"")</f>
        <v/>
      </c>
      <c r="Z103" s="34">
        <f>SMALL($Y:$Y,ROWS($Y$1:Y102))</f>
        <v>1067</v>
      </c>
      <c r="AA103" s="34" t="str">
        <f>IF(AND('Entry point'!$B$22=Master!A103,Master!AG103="HSEQ MANAGER"),Master!B103,"")</f>
        <v/>
      </c>
      <c r="AB103" s="34" t="e">
        <f>SMALL($AA:$AA,ROWS($AA$1:AA102))</f>
        <v>#NUM!</v>
      </c>
      <c r="AC103" s="34" t="str">
        <f>IF(AND('Entry point'!$B$22=Master!A103,Master!AG103="MARCAS"),Master!B103,"")</f>
        <v/>
      </c>
      <c r="AD103" s="34" t="e">
        <f>SMALL($AC:$AC,ROWS($AC$1:AC102))</f>
        <v>#NUM!</v>
      </c>
      <c r="AE103" s="34">
        <v>1</v>
      </c>
      <c r="AF103" s="26" t="s">
        <v>135</v>
      </c>
      <c r="AG103" s="26" t="s">
        <v>35</v>
      </c>
      <c r="AH103" s="36"/>
    </row>
    <row r="104" spans="1:34" ht="15.75" x14ac:dyDescent="0.25">
      <c r="A104" s="34" t="s">
        <v>38</v>
      </c>
      <c r="B104" s="34">
        <f>ROWS(A$1:$A105)</f>
        <v>105</v>
      </c>
      <c r="C104" s="34" t="str">
        <f>IF(AND('Entry point'!$B$22=Master!A104,Master!AG104="ACCOUNTING"),Master!B104,"")</f>
        <v/>
      </c>
      <c r="D104" s="34" t="e">
        <f>SMALL($C:$C,ROWS($C$1:C103))</f>
        <v>#NUM!</v>
      </c>
      <c r="E104" s="34" t="str">
        <f>IF(AND('Entry point'!$B$22=Master!A104,Master!AG104="CREW MANAGEMENT PARTNER"),Master!B104,"")</f>
        <v/>
      </c>
      <c r="F104" s="34" t="e">
        <f>SMALL($E:$E,ROWS($E$1:E103))</f>
        <v>#NUM!</v>
      </c>
      <c r="G104" s="34" t="str">
        <f>IF(AND('Entry point'!$B$22=Master!A104,Master!AG104="FLEET MANAGER"),Master!B104,"")</f>
        <v/>
      </c>
      <c r="H104" s="34" t="e">
        <f>SMALL($G:$G,ROWS($G$1:G103))</f>
        <v>#NUM!</v>
      </c>
      <c r="I104" s="34" t="str">
        <f>IF(AND('Entry point'!$B$22=Master!A104,Master!AG104="GROUP ISD"),Master!B104,"")</f>
        <v/>
      </c>
      <c r="J104" s="34" t="e">
        <f>SMALL($I:$I,ROWS($I$1:I103))</f>
        <v>#NUM!</v>
      </c>
      <c r="K104" s="34" t="str">
        <f>IF(AND('Entry point'!$B$22=Master!A104,Master!AG104="MANAGING DIRECTOR, CREW MANAGEMENT"),Master!B104,"")</f>
        <v/>
      </c>
      <c r="L104" s="34" t="e">
        <f>SMALL($K:$K,ROWS($K$1:K103))</f>
        <v>#NUM!</v>
      </c>
      <c r="M104" s="34" t="str">
        <f>IF(AND('Entry point'!$B$22=Master!A104,Master!AG104="MARINE SUPERINTENDENT"),Master!B104,"")</f>
        <v/>
      </c>
      <c r="N104" s="34" t="e">
        <f>SMALL($M:$M,ROWS($M$1:M103))</f>
        <v>#NUM!</v>
      </c>
      <c r="O104" s="34" t="str">
        <f>IF(AND('Entry point'!$B$22=Master!A104,Master!AG104="MD"),Master!B104,"")</f>
        <v/>
      </c>
      <c r="P104" s="34" t="e">
        <f>SMALL($O:$O,ROWS($O$1:O103))</f>
        <v>#NUM!</v>
      </c>
      <c r="Q104" s="34" t="str">
        <f>IF(AND('Entry point'!$B$22=Master!A104,Master!AG104="OD"),Master!B104,"")</f>
        <v/>
      </c>
      <c r="R104" s="34" t="e">
        <f>SMALL($Q:$Q,ROWS($Q$1:Q103))</f>
        <v>#NUM!</v>
      </c>
      <c r="S104" s="34" t="str">
        <f>IF(AND('Entry point'!$B$22=Master!A104,Master!AG104="OWNER"),Master!B104,"")</f>
        <v/>
      </c>
      <c r="T104" s="34" t="e">
        <f>SMALL($S:$S,ROWS($S$1:S103))</f>
        <v>#NUM!</v>
      </c>
      <c r="U104" s="34" t="str">
        <f>IF(AND('Entry point'!$B$22=Master!A104,Master!AG104="PLANNING MANAGER"),Master!B104,"")</f>
        <v/>
      </c>
      <c r="V104" s="34" t="e">
        <f>SMALL($U:$U,ROWS($U$1:U103))</f>
        <v>#NUM!</v>
      </c>
      <c r="W104" s="34" t="str">
        <f>IF(AND('Entry point'!$B$22=Master!A104,Master!AG104="PROCUREMENT RESPONSIBLE"),Master!B104,"")</f>
        <v/>
      </c>
      <c r="X104" s="34" t="e">
        <f>SMALL($W:$W,ROWS($W$1:W103))</f>
        <v>#NUM!</v>
      </c>
      <c r="Y104" s="34" t="str">
        <f>IF(AND('Entry point'!$B$22=Master!A104,Master!AG104="TECH SUPERINTENDENT"),Master!B104,"")</f>
        <v/>
      </c>
      <c r="Z104" s="34">
        <f>SMALL($Y:$Y,ROWS($Y$1:Y103))</f>
        <v>1068</v>
      </c>
      <c r="AA104" s="34" t="str">
        <f>IF(AND('Entry point'!$B$22=Master!A104,Master!AG104="HSEQ MANAGER"),Master!B104,"")</f>
        <v/>
      </c>
      <c r="AB104" s="34" t="e">
        <f>SMALL($AA:$AA,ROWS($AA$1:AA103))</f>
        <v>#NUM!</v>
      </c>
      <c r="AC104" s="34" t="str">
        <f>IF(AND('Entry point'!$B$22=Master!A104,Master!AG104="MARCAS"),Master!B104,"")</f>
        <v/>
      </c>
      <c r="AD104" s="34" t="e">
        <f>SMALL($AC:$AC,ROWS($AC$1:AC103))</f>
        <v>#NUM!</v>
      </c>
      <c r="AE104" s="34">
        <v>1</v>
      </c>
      <c r="AF104" s="26" t="s">
        <v>154</v>
      </c>
      <c r="AG104" s="36" t="s">
        <v>35</v>
      </c>
      <c r="AH104" s="36"/>
    </row>
    <row r="105" spans="1:34" ht="15.75" x14ac:dyDescent="0.25">
      <c r="A105" s="34" t="s">
        <v>38</v>
      </c>
      <c r="B105" s="34">
        <f>ROWS(A$1:$A106)</f>
        <v>106</v>
      </c>
      <c r="C105" s="34" t="str">
        <f>IF(AND('Entry point'!$B$22=Master!A105,Master!AG105="ACCOUNTING"),Master!B105,"")</f>
        <v/>
      </c>
      <c r="D105" s="34" t="e">
        <f>SMALL($C:$C,ROWS($C$1:C104))</f>
        <v>#NUM!</v>
      </c>
      <c r="E105" s="34" t="str">
        <f>IF(AND('Entry point'!$B$22=Master!A105,Master!AG105="CREW MANAGEMENT PARTNER"),Master!B105,"")</f>
        <v/>
      </c>
      <c r="F105" s="34" t="e">
        <f>SMALL($E:$E,ROWS($E$1:E104))</f>
        <v>#NUM!</v>
      </c>
      <c r="G105" s="34" t="str">
        <f>IF(AND('Entry point'!$B$22=Master!A105,Master!AG105="FLEET MANAGER"),Master!B105,"")</f>
        <v/>
      </c>
      <c r="H105" s="34" t="e">
        <f>SMALL($G:$G,ROWS($G$1:G104))</f>
        <v>#NUM!</v>
      </c>
      <c r="I105" s="34" t="str">
        <f>IF(AND('Entry point'!$B$22=Master!A105,Master!AG105="GROUP ISD"),Master!B105,"")</f>
        <v/>
      </c>
      <c r="J105" s="34" t="e">
        <f>SMALL($I:$I,ROWS($I$1:I104))</f>
        <v>#NUM!</v>
      </c>
      <c r="K105" s="34" t="str">
        <f>IF(AND('Entry point'!$B$22=Master!A105,Master!AG105="MANAGING DIRECTOR, CREW MANAGEMENT"),Master!B105,"")</f>
        <v/>
      </c>
      <c r="L105" s="34" t="e">
        <f>SMALL($K:$K,ROWS($K$1:K104))</f>
        <v>#NUM!</v>
      </c>
      <c r="M105" s="34" t="str">
        <f>IF(AND('Entry point'!$B$22=Master!A105,Master!AG105="MARINE SUPERINTENDENT"),Master!B105,"")</f>
        <v/>
      </c>
      <c r="N105" s="34" t="e">
        <f>SMALL($M:$M,ROWS($M$1:M104))</f>
        <v>#NUM!</v>
      </c>
      <c r="O105" s="34" t="str">
        <f>IF(AND('Entry point'!$B$22=Master!A105,Master!AG105="MD"),Master!B105,"")</f>
        <v/>
      </c>
      <c r="P105" s="34" t="e">
        <f>SMALL($O:$O,ROWS($O$1:O104))</f>
        <v>#NUM!</v>
      </c>
      <c r="Q105" s="34" t="str">
        <f>IF(AND('Entry point'!$B$22=Master!A105,Master!AG105="OD"),Master!B105,"")</f>
        <v/>
      </c>
      <c r="R105" s="34" t="e">
        <f>SMALL($Q:$Q,ROWS($Q$1:Q104))</f>
        <v>#NUM!</v>
      </c>
      <c r="S105" s="34" t="str">
        <f>IF(AND('Entry point'!$B$22=Master!A105,Master!AG105="OWNER"),Master!B105,"")</f>
        <v/>
      </c>
      <c r="T105" s="34" t="e">
        <f>SMALL($S:$S,ROWS($S$1:S104))</f>
        <v>#NUM!</v>
      </c>
      <c r="U105" s="34" t="str">
        <f>IF(AND('Entry point'!$B$22=Master!A105,Master!AG105="PLANNING MANAGER"),Master!B105,"")</f>
        <v/>
      </c>
      <c r="V105" s="34" t="e">
        <f>SMALL($U:$U,ROWS($U$1:U104))</f>
        <v>#NUM!</v>
      </c>
      <c r="W105" s="34" t="str">
        <f>IF(AND('Entry point'!$B$22=Master!A105,Master!AG105="PROCUREMENT RESPONSIBLE"),Master!B105,"")</f>
        <v/>
      </c>
      <c r="X105" s="34" t="e">
        <f>SMALL($W:$W,ROWS($W$1:W104))</f>
        <v>#NUM!</v>
      </c>
      <c r="Y105" s="34" t="str">
        <f>IF(AND('Entry point'!$B$22=Master!A105,Master!AG105="TECH SUPERINTENDENT"),Master!B105,"")</f>
        <v/>
      </c>
      <c r="Z105" s="34">
        <f>SMALL($Y:$Y,ROWS($Y$1:Y104))</f>
        <v>1069</v>
      </c>
      <c r="AA105" s="34" t="str">
        <f>IF(AND('Entry point'!$B$22=Master!A105,Master!AG105="HSEQ MANAGER"),Master!B105,"")</f>
        <v/>
      </c>
      <c r="AB105" s="34" t="e">
        <f>SMALL($AA:$AA,ROWS($AA$1:AA104))</f>
        <v>#NUM!</v>
      </c>
      <c r="AC105" s="34" t="str">
        <f>IF(AND('Entry point'!$B$22=Master!A105,Master!AG105="MARCAS"),Master!B105,"")</f>
        <v/>
      </c>
      <c r="AD105" s="34" t="e">
        <f>SMALL($AC:$AC,ROWS($AC$1:AC104))</f>
        <v>#NUM!</v>
      </c>
      <c r="AE105" s="34">
        <v>1</v>
      </c>
      <c r="AF105" s="26" t="s">
        <v>164</v>
      </c>
      <c r="AG105" s="26" t="s">
        <v>91</v>
      </c>
      <c r="AH105" s="36"/>
    </row>
    <row r="106" spans="1:34" ht="15.75" x14ac:dyDescent="0.25">
      <c r="A106" s="34" t="s">
        <v>38</v>
      </c>
      <c r="B106" s="34">
        <f>ROWS(A$1:$A107)</f>
        <v>107</v>
      </c>
      <c r="C106" s="34" t="str">
        <f>IF(AND('Entry point'!$B$22=Master!A106,Master!AG106="ACCOUNTING"),Master!B106,"")</f>
        <v/>
      </c>
      <c r="D106" s="34" t="e">
        <f>SMALL($C:$C,ROWS($C$1:C105))</f>
        <v>#NUM!</v>
      </c>
      <c r="E106" s="34" t="str">
        <f>IF(AND('Entry point'!$B$22=Master!A106,Master!AG106="CREW MANAGEMENT PARTNER"),Master!B106,"")</f>
        <v/>
      </c>
      <c r="F106" s="34" t="e">
        <f>SMALL($E:$E,ROWS($E$1:E105))</f>
        <v>#NUM!</v>
      </c>
      <c r="G106" s="34" t="str">
        <f>IF(AND('Entry point'!$B$22=Master!A106,Master!AG106="FLEET MANAGER"),Master!B106,"")</f>
        <v/>
      </c>
      <c r="H106" s="34" t="e">
        <f>SMALL($G:$G,ROWS($G$1:G105))</f>
        <v>#NUM!</v>
      </c>
      <c r="I106" s="34" t="str">
        <f>IF(AND('Entry point'!$B$22=Master!A106,Master!AG106="GROUP ISD"),Master!B106,"")</f>
        <v/>
      </c>
      <c r="J106" s="34" t="e">
        <f>SMALL($I:$I,ROWS($I$1:I105))</f>
        <v>#NUM!</v>
      </c>
      <c r="K106" s="34" t="str">
        <f>IF(AND('Entry point'!$B$22=Master!A106,Master!AG106="MANAGING DIRECTOR, CREW MANAGEMENT"),Master!B106,"")</f>
        <v/>
      </c>
      <c r="L106" s="34" t="e">
        <f>SMALL($K:$K,ROWS($K$1:K105))</f>
        <v>#NUM!</v>
      </c>
      <c r="M106" s="34" t="str">
        <f>IF(AND('Entry point'!$B$22=Master!A106,Master!AG106="MARINE SUPERINTENDENT"),Master!B106,"")</f>
        <v/>
      </c>
      <c r="N106" s="34" t="e">
        <f>SMALL($M:$M,ROWS($M$1:M105))</f>
        <v>#NUM!</v>
      </c>
      <c r="O106" s="34" t="str">
        <f>IF(AND('Entry point'!$B$22=Master!A106,Master!AG106="MD"),Master!B106,"")</f>
        <v/>
      </c>
      <c r="P106" s="34" t="e">
        <f>SMALL($O:$O,ROWS($O$1:O105))</f>
        <v>#NUM!</v>
      </c>
      <c r="Q106" s="34" t="str">
        <f>IF(AND('Entry point'!$B$22=Master!A106,Master!AG106="OD"),Master!B106,"")</f>
        <v/>
      </c>
      <c r="R106" s="34" t="e">
        <f>SMALL($Q:$Q,ROWS($Q$1:Q105))</f>
        <v>#NUM!</v>
      </c>
      <c r="S106" s="34" t="str">
        <f>IF(AND('Entry point'!$B$22=Master!A106,Master!AG106="OWNER"),Master!B106,"")</f>
        <v/>
      </c>
      <c r="T106" s="34" t="e">
        <f>SMALL($S:$S,ROWS($S$1:S105))</f>
        <v>#NUM!</v>
      </c>
      <c r="U106" s="34" t="str">
        <f>IF(AND('Entry point'!$B$22=Master!A106,Master!AG106="PLANNING MANAGER"),Master!B106,"")</f>
        <v/>
      </c>
      <c r="V106" s="34" t="e">
        <f>SMALL($U:$U,ROWS($U$1:U105))</f>
        <v>#NUM!</v>
      </c>
      <c r="W106" s="34" t="str">
        <f>IF(AND('Entry point'!$B$22=Master!A106,Master!AG106="PROCUREMENT RESPONSIBLE"),Master!B106,"")</f>
        <v/>
      </c>
      <c r="X106" s="34" t="e">
        <f>SMALL($W:$W,ROWS($W$1:W105))</f>
        <v>#NUM!</v>
      </c>
      <c r="Y106" s="34" t="str">
        <f>IF(AND('Entry point'!$B$22=Master!A106,Master!AG106="TECH SUPERINTENDENT"),Master!B106,"")</f>
        <v/>
      </c>
      <c r="Z106" s="34">
        <f>SMALL($Y:$Y,ROWS($Y$1:Y105))</f>
        <v>1071</v>
      </c>
      <c r="AA106" s="34" t="str">
        <f>IF(AND('Entry point'!$B$22=Master!A106,Master!AG106="HSEQ MANAGER"),Master!B106,"")</f>
        <v/>
      </c>
      <c r="AB106" s="34" t="e">
        <f>SMALL($AA:$AA,ROWS($AA$1:AA105))</f>
        <v>#NUM!</v>
      </c>
      <c r="AC106" s="34" t="str">
        <f>IF(AND('Entry point'!$B$22=Master!A106,Master!AG106="MARCAS"),Master!B106,"")</f>
        <v/>
      </c>
      <c r="AD106" s="34" t="e">
        <f>SMALL($AC:$AC,ROWS($AC$1:AC105))</f>
        <v>#NUM!</v>
      </c>
      <c r="AE106" s="34">
        <v>1</v>
      </c>
      <c r="AF106" s="26" t="s">
        <v>158</v>
      </c>
      <c r="AG106" s="26" t="s">
        <v>159</v>
      </c>
      <c r="AH106" s="36" t="s">
        <v>617</v>
      </c>
    </row>
    <row r="107" spans="1:34" ht="31.5" x14ac:dyDescent="0.25">
      <c r="A107" s="34" t="s">
        <v>38</v>
      </c>
      <c r="B107" s="34">
        <f>ROWS(A$1:$A108)</f>
        <v>108</v>
      </c>
      <c r="C107" s="34" t="str">
        <f>IF(AND('Entry point'!$B$22=Master!A107,Master!AG107="ACCOUNTING"),Master!B107,"")</f>
        <v/>
      </c>
      <c r="D107" s="34" t="e">
        <f>SMALL($C:$C,ROWS($C$1:C106))</f>
        <v>#NUM!</v>
      </c>
      <c r="E107" s="34" t="str">
        <f>IF(AND('Entry point'!$B$22=Master!A107,Master!AG107="CREW MANAGEMENT PARTNER"),Master!B107,"")</f>
        <v/>
      </c>
      <c r="F107" s="34" t="e">
        <f>SMALL($E:$E,ROWS($E$1:E106))</f>
        <v>#NUM!</v>
      </c>
      <c r="G107" s="34" t="str">
        <f>IF(AND('Entry point'!$B$22=Master!A107,Master!AG107="FLEET MANAGER"),Master!B107,"")</f>
        <v/>
      </c>
      <c r="H107" s="34" t="e">
        <f>SMALL($G:$G,ROWS($G$1:G106))</f>
        <v>#NUM!</v>
      </c>
      <c r="I107" s="34" t="str">
        <f>IF(AND('Entry point'!$B$22=Master!A107,Master!AG107="GROUP ISD"),Master!B107,"")</f>
        <v/>
      </c>
      <c r="J107" s="34" t="e">
        <f>SMALL($I:$I,ROWS($I$1:I106))</f>
        <v>#NUM!</v>
      </c>
      <c r="K107" s="34" t="str">
        <f>IF(AND('Entry point'!$B$22=Master!A107,Master!AG107="MANAGING DIRECTOR, CREW MANAGEMENT"),Master!B107,"")</f>
        <v/>
      </c>
      <c r="L107" s="34" t="e">
        <f>SMALL($K:$K,ROWS($K$1:K106))</f>
        <v>#NUM!</v>
      </c>
      <c r="M107" s="34" t="str">
        <f>IF(AND('Entry point'!$B$22=Master!A107,Master!AG107="MARINE SUPERINTENDENT"),Master!B107,"")</f>
        <v/>
      </c>
      <c r="N107" s="34" t="e">
        <f>SMALL($M:$M,ROWS($M$1:M106))</f>
        <v>#NUM!</v>
      </c>
      <c r="O107" s="34" t="str">
        <f>IF(AND('Entry point'!$B$22=Master!A107,Master!AG107="MD"),Master!B107,"")</f>
        <v/>
      </c>
      <c r="P107" s="34" t="e">
        <f>SMALL($O:$O,ROWS($O$1:O106))</f>
        <v>#NUM!</v>
      </c>
      <c r="Q107" s="34" t="str">
        <f>IF(AND('Entry point'!$B$22=Master!A107,Master!AG107="OD"),Master!B107,"")</f>
        <v/>
      </c>
      <c r="R107" s="34" t="e">
        <f>SMALL($Q:$Q,ROWS($Q$1:Q106))</f>
        <v>#NUM!</v>
      </c>
      <c r="S107" s="34" t="str">
        <f>IF(AND('Entry point'!$B$22=Master!A107,Master!AG107="OWNER"),Master!B107,"")</f>
        <v/>
      </c>
      <c r="T107" s="34" t="e">
        <f>SMALL($S:$S,ROWS($S$1:S106))</f>
        <v>#NUM!</v>
      </c>
      <c r="U107" s="34" t="str">
        <f>IF(AND('Entry point'!$B$22=Master!A107,Master!AG107="PLANNING MANAGER"),Master!B107,"")</f>
        <v/>
      </c>
      <c r="V107" s="34" t="e">
        <f>SMALL($U:$U,ROWS($U$1:U106))</f>
        <v>#NUM!</v>
      </c>
      <c r="W107" s="34" t="str">
        <f>IF(AND('Entry point'!$B$22=Master!A107,Master!AG107="PROCUREMENT RESPONSIBLE"),Master!B107,"")</f>
        <v/>
      </c>
      <c r="X107" s="34" t="e">
        <f>SMALL($W:$W,ROWS($W$1:W106))</f>
        <v>#NUM!</v>
      </c>
      <c r="Y107" s="34" t="str">
        <f>IF(AND('Entry point'!$B$22=Master!A107,Master!AG107="TECH SUPERINTENDENT"),Master!B107,"")</f>
        <v/>
      </c>
      <c r="Z107" s="34">
        <f>SMALL($Y:$Y,ROWS($Y$1:Y106))</f>
        <v>1072</v>
      </c>
      <c r="AA107" s="34" t="str">
        <f>IF(AND('Entry point'!$B$22=Master!A107,Master!AG107="HSEQ MANAGER"),Master!B107,"")</f>
        <v/>
      </c>
      <c r="AB107" s="34" t="e">
        <f>SMALL($AA:$AA,ROWS($AA$1:AA106))</f>
        <v>#NUM!</v>
      </c>
      <c r="AC107" s="34" t="str">
        <f>IF(AND('Entry point'!$B$22=Master!A107,Master!AG107="MARCAS"),Master!B107,"")</f>
        <v/>
      </c>
      <c r="AD107" s="34" t="e">
        <f>SMALL($AC:$AC,ROWS($AC$1:AC106))</f>
        <v>#NUM!</v>
      </c>
      <c r="AE107" s="34">
        <v>1</v>
      </c>
      <c r="AF107" s="27" t="s">
        <v>142</v>
      </c>
      <c r="AG107" s="26" t="s">
        <v>703</v>
      </c>
      <c r="AH107" s="36"/>
    </row>
    <row r="108" spans="1:34" ht="15.75" x14ac:dyDescent="0.25">
      <c r="A108" s="34" t="s">
        <v>38</v>
      </c>
      <c r="B108" s="34">
        <f>ROWS(A$1:$A109)</f>
        <v>109</v>
      </c>
      <c r="C108" s="34" t="str">
        <f>IF(AND('Entry point'!$B$22=Master!A108,Master!AG108="ACCOUNTING"),Master!B108,"")</f>
        <v/>
      </c>
      <c r="D108" s="34" t="e">
        <f>SMALL($C:$C,ROWS($C$1:C107))</f>
        <v>#NUM!</v>
      </c>
      <c r="E108" s="34" t="str">
        <f>IF(AND('Entry point'!$B$22=Master!A108,Master!AG108="CREW MANAGEMENT PARTNER"),Master!B108,"")</f>
        <v/>
      </c>
      <c r="F108" s="34" t="e">
        <f>SMALL($E:$E,ROWS($E$1:E107))</f>
        <v>#NUM!</v>
      </c>
      <c r="G108" s="34" t="str">
        <f>IF(AND('Entry point'!$B$22=Master!A108,Master!AG108="FLEET MANAGER"),Master!B108,"")</f>
        <v/>
      </c>
      <c r="H108" s="34" t="e">
        <f>SMALL($G:$G,ROWS($G$1:G107))</f>
        <v>#NUM!</v>
      </c>
      <c r="I108" s="34" t="str">
        <f>IF(AND('Entry point'!$B$22=Master!A108,Master!AG108="GROUP ISD"),Master!B108,"")</f>
        <v/>
      </c>
      <c r="J108" s="34" t="e">
        <f>SMALL($I:$I,ROWS($I$1:I107))</f>
        <v>#NUM!</v>
      </c>
      <c r="K108" s="34" t="str">
        <f>IF(AND('Entry point'!$B$22=Master!A108,Master!AG108="MANAGING DIRECTOR, CREW MANAGEMENT"),Master!B108,"")</f>
        <v/>
      </c>
      <c r="L108" s="34" t="e">
        <f>SMALL($K:$K,ROWS($K$1:K107))</f>
        <v>#NUM!</v>
      </c>
      <c r="M108" s="34" t="str">
        <f>IF(AND('Entry point'!$B$22=Master!A108,Master!AG108="MARINE SUPERINTENDENT"),Master!B108,"")</f>
        <v/>
      </c>
      <c r="N108" s="34" t="e">
        <f>SMALL($M:$M,ROWS($M$1:M107))</f>
        <v>#NUM!</v>
      </c>
      <c r="O108" s="34" t="str">
        <f>IF(AND('Entry point'!$B$22=Master!A108,Master!AG108="MD"),Master!B108,"")</f>
        <v/>
      </c>
      <c r="P108" s="34" t="e">
        <f>SMALL($O:$O,ROWS($O$1:O107))</f>
        <v>#NUM!</v>
      </c>
      <c r="Q108" s="34" t="str">
        <f>IF(AND('Entry point'!$B$22=Master!A108,Master!AG108="OD"),Master!B108,"")</f>
        <v/>
      </c>
      <c r="R108" s="34" t="e">
        <f>SMALL($Q:$Q,ROWS($Q$1:Q107))</f>
        <v>#NUM!</v>
      </c>
      <c r="S108" s="34" t="str">
        <f>IF(AND('Entry point'!$B$22=Master!A108,Master!AG108="OWNER"),Master!B108,"")</f>
        <v/>
      </c>
      <c r="T108" s="34" t="e">
        <f>SMALL($S:$S,ROWS($S$1:S107))</f>
        <v>#NUM!</v>
      </c>
      <c r="U108" s="34" t="str">
        <f>IF(AND('Entry point'!$B$22=Master!A108,Master!AG108="PLANNING MANAGER"),Master!B108,"")</f>
        <v/>
      </c>
      <c r="V108" s="34" t="e">
        <f>SMALL($U:$U,ROWS($U$1:U107))</f>
        <v>#NUM!</v>
      </c>
      <c r="W108" s="34" t="str">
        <f>IF(AND('Entry point'!$B$22=Master!A108,Master!AG108="PROCUREMENT RESPONSIBLE"),Master!B108,"")</f>
        <v/>
      </c>
      <c r="X108" s="34" t="e">
        <f>SMALL($W:$W,ROWS($W$1:W107))</f>
        <v>#NUM!</v>
      </c>
      <c r="Y108" s="34" t="str">
        <f>IF(AND('Entry point'!$B$22=Master!A108,Master!AG108="TECH SUPERINTENDENT"),Master!B108,"")</f>
        <v/>
      </c>
      <c r="Z108" s="34">
        <f>SMALL($Y:$Y,ROWS($Y$1:Y107))</f>
        <v>1075</v>
      </c>
      <c r="AA108" s="34" t="str">
        <f>IF(AND('Entry point'!$B$22=Master!A108,Master!AG108="HSEQ MANAGER"),Master!B108,"")</f>
        <v/>
      </c>
      <c r="AB108" s="34" t="e">
        <f>SMALL($AA:$AA,ROWS($AA$1:AA107))</f>
        <v>#NUM!</v>
      </c>
      <c r="AC108" s="34" t="str">
        <f>IF(AND('Entry point'!$B$22=Master!A108,Master!AG108="MARCAS"),Master!B108,"")</f>
        <v/>
      </c>
      <c r="AD108" s="34" t="e">
        <f>SMALL($AC:$AC,ROWS($AC$1:AC107))</f>
        <v>#NUM!</v>
      </c>
      <c r="AE108" s="34">
        <v>1</v>
      </c>
      <c r="AF108" s="36" t="s">
        <v>825</v>
      </c>
      <c r="AG108" s="26" t="s">
        <v>35</v>
      </c>
      <c r="AH108" s="36" t="s">
        <v>1</v>
      </c>
    </row>
    <row r="109" spans="1:34" ht="15.75" x14ac:dyDescent="0.25">
      <c r="A109" s="34" t="s">
        <v>38</v>
      </c>
      <c r="B109" s="34">
        <f>ROWS(A$1:$A110)</f>
        <v>110</v>
      </c>
      <c r="C109" s="34" t="str">
        <f>IF(AND('Entry point'!$B$22=Master!A109,Master!AG109="ACCOUNTING"),Master!B109,"")</f>
        <v/>
      </c>
      <c r="D109" s="34" t="e">
        <f>SMALL($C:$C,ROWS($C$1:C108))</f>
        <v>#NUM!</v>
      </c>
      <c r="E109" s="34" t="str">
        <f>IF(AND('Entry point'!$B$22=Master!A109,Master!AG109="CREW MANAGEMENT PARTNER"),Master!B109,"")</f>
        <v/>
      </c>
      <c r="F109" s="34" t="e">
        <f>SMALL($E:$E,ROWS($E$1:E108))</f>
        <v>#NUM!</v>
      </c>
      <c r="G109" s="34" t="str">
        <f>IF(AND('Entry point'!$B$22=Master!A109,Master!AG109="FLEET MANAGER"),Master!B109,"")</f>
        <v/>
      </c>
      <c r="H109" s="34" t="e">
        <f>SMALL($G:$G,ROWS($G$1:G108))</f>
        <v>#NUM!</v>
      </c>
      <c r="I109" s="34" t="str">
        <f>IF(AND('Entry point'!$B$22=Master!A109,Master!AG109="GROUP ISD"),Master!B109,"")</f>
        <v/>
      </c>
      <c r="J109" s="34" t="e">
        <f>SMALL($I:$I,ROWS($I$1:I108))</f>
        <v>#NUM!</v>
      </c>
      <c r="K109" s="34" t="str">
        <f>IF(AND('Entry point'!$B$22=Master!A109,Master!AG109="MANAGING DIRECTOR, CREW MANAGEMENT"),Master!B109,"")</f>
        <v/>
      </c>
      <c r="L109" s="34" t="e">
        <f>SMALL($K:$K,ROWS($K$1:K108))</f>
        <v>#NUM!</v>
      </c>
      <c r="M109" s="34" t="str">
        <f>IF(AND('Entry point'!$B$22=Master!A109,Master!AG109="MARINE SUPERINTENDENT"),Master!B109,"")</f>
        <v/>
      </c>
      <c r="N109" s="34" t="e">
        <f>SMALL($M:$M,ROWS($M$1:M108))</f>
        <v>#NUM!</v>
      </c>
      <c r="O109" s="34" t="str">
        <f>IF(AND('Entry point'!$B$22=Master!A109,Master!AG109="MD"),Master!B109,"")</f>
        <v/>
      </c>
      <c r="P109" s="34" t="e">
        <f>SMALL($O:$O,ROWS($O$1:O108))</f>
        <v>#NUM!</v>
      </c>
      <c r="Q109" s="34" t="str">
        <f>IF(AND('Entry point'!$B$22=Master!A109,Master!AG109="OD"),Master!B109,"")</f>
        <v/>
      </c>
      <c r="R109" s="34" t="e">
        <f>SMALL($Q:$Q,ROWS($Q$1:Q108))</f>
        <v>#NUM!</v>
      </c>
      <c r="S109" s="34" t="str">
        <f>IF(AND('Entry point'!$B$22=Master!A109,Master!AG109="OWNER"),Master!B109,"")</f>
        <v/>
      </c>
      <c r="T109" s="34" t="e">
        <f>SMALL($S:$S,ROWS($S$1:S108))</f>
        <v>#NUM!</v>
      </c>
      <c r="U109" s="34" t="str">
        <f>IF(AND('Entry point'!$B$22=Master!A109,Master!AG109="PLANNING MANAGER"),Master!B109,"")</f>
        <v/>
      </c>
      <c r="V109" s="34" t="e">
        <f>SMALL($U:$U,ROWS($U$1:U108))</f>
        <v>#NUM!</v>
      </c>
      <c r="W109" s="34" t="str">
        <f>IF(AND('Entry point'!$B$22=Master!A109,Master!AG109="PROCUREMENT RESPONSIBLE"),Master!B109,"")</f>
        <v/>
      </c>
      <c r="X109" s="34" t="e">
        <f>SMALL($W:$W,ROWS($W$1:W108))</f>
        <v>#NUM!</v>
      </c>
      <c r="Y109" s="34" t="str">
        <f>IF(AND('Entry point'!$B$22=Master!A109,Master!AG109="TECH SUPERINTENDENT"),Master!B109,"")</f>
        <v/>
      </c>
      <c r="Z109" s="34">
        <f>SMALL($Y:$Y,ROWS($Y$1:Y108))</f>
        <v>1162</v>
      </c>
      <c r="AA109" s="34" t="str">
        <f>IF(AND('Entry point'!$B$22=Master!A109,Master!AG109="HSEQ MANAGER"),Master!B109,"")</f>
        <v/>
      </c>
      <c r="AB109" s="34" t="e">
        <f>SMALL($AA:$AA,ROWS($AA$1:AA108))</f>
        <v>#NUM!</v>
      </c>
      <c r="AC109" s="34" t="str">
        <f>IF(AND('Entry point'!$B$22=Master!A109,Master!AG109="MARCAS"),Master!B109,"")</f>
        <v/>
      </c>
      <c r="AD109" s="34" t="e">
        <f>SMALL($AC:$AC,ROWS($AC$1:AC108))</f>
        <v>#NUM!</v>
      </c>
      <c r="AE109" s="34">
        <v>1</v>
      </c>
      <c r="AF109" s="26" t="s">
        <v>130</v>
      </c>
      <c r="AG109" s="26" t="s">
        <v>35</v>
      </c>
      <c r="AH109" s="36"/>
    </row>
    <row r="110" spans="1:34" ht="15.75" x14ac:dyDescent="0.25">
      <c r="A110" s="34" t="s">
        <v>38</v>
      </c>
      <c r="B110" s="34">
        <f>ROWS(A$1:$A111)</f>
        <v>111</v>
      </c>
      <c r="C110" s="34" t="str">
        <f>IF(AND('Entry point'!$B$22=Master!A110,Master!AG110="ACCOUNTING"),Master!B110,"")</f>
        <v/>
      </c>
      <c r="D110" s="34" t="e">
        <f>SMALL($C:$C,ROWS($C$1:C109))</f>
        <v>#NUM!</v>
      </c>
      <c r="E110" s="34" t="str">
        <f>IF(AND('Entry point'!$B$22=Master!A110,Master!AG110="CREW MANAGEMENT PARTNER"),Master!B110,"")</f>
        <v/>
      </c>
      <c r="F110" s="34" t="e">
        <f>SMALL($E:$E,ROWS($E$1:E109))</f>
        <v>#NUM!</v>
      </c>
      <c r="G110" s="34" t="str">
        <f>IF(AND('Entry point'!$B$22=Master!A110,Master!AG110="FLEET MANAGER"),Master!B110,"")</f>
        <v/>
      </c>
      <c r="H110" s="34" t="e">
        <f>SMALL($G:$G,ROWS($G$1:G109))</f>
        <v>#NUM!</v>
      </c>
      <c r="I110" s="34" t="str">
        <f>IF(AND('Entry point'!$B$22=Master!A110,Master!AG110="GROUP ISD"),Master!B110,"")</f>
        <v/>
      </c>
      <c r="J110" s="34" t="e">
        <f>SMALL($I:$I,ROWS($I$1:I109))</f>
        <v>#NUM!</v>
      </c>
      <c r="K110" s="34" t="str">
        <f>IF(AND('Entry point'!$B$22=Master!A110,Master!AG110="MANAGING DIRECTOR, CREW MANAGEMENT"),Master!B110,"")</f>
        <v/>
      </c>
      <c r="L110" s="34" t="e">
        <f>SMALL($K:$K,ROWS($K$1:K109))</f>
        <v>#NUM!</v>
      </c>
      <c r="M110" s="34" t="str">
        <f>IF(AND('Entry point'!$B$22=Master!A110,Master!AG110="MARINE SUPERINTENDENT"),Master!B110,"")</f>
        <v/>
      </c>
      <c r="N110" s="34" t="e">
        <f>SMALL($M:$M,ROWS($M$1:M109))</f>
        <v>#NUM!</v>
      </c>
      <c r="O110" s="34" t="str">
        <f>IF(AND('Entry point'!$B$22=Master!A110,Master!AG110="MD"),Master!B110,"")</f>
        <v/>
      </c>
      <c r="P110" s="34" t="e">
        <f>SMALL($O:$O,ROWS($O$1:O109))</f>
        <v>#NUM!</v>
      </c>
      <c r="Q110" s="34" t="str">
        <f>IF(AND('Entry point'!$B$22=Master!A110,Master!AG110="OD"),Master!B110,"")</f>
        <v/>
      </c>
      <c r="R110" s="34" t="e">
        <f>SMALL($Q:$Q,ROWS($Q$1:Q109))</f>
        <v>#NUM!</v>
      </c>
      <c r="S110" s="34" t="str">
        <f>IF(AND('Entry point'!$B$22=Master!A110,Master!AG110="OWNER"),Master!B110,"")</f>
        <v/>
      </c>
      <c r="T110" s="34" t="e">
        <f>SMALL($S:$S,ROWS($S$1:S109))</f>
        <v>#NUM!</v>
      </c>
      <c r="U110" s="34" t="str">
        <f>IF(AND('Entry point'!$B$22=Master!A110,Master!AG110="PLANNING MANAGER"),Master!B110,"")</f>
        <v/>
      </c>
      <c r="V110" s="34" t="e">
        <f>SMALL($U:$U,ROWS($U$1:U109))</f>
        <v>#NUM!</v>
      </c>
      <c r="W110" s="34" t="str">
        <f>IF(AND('Entry point'!$B$22=Master!A110,Master!AG110="PROCUREMENT RESPONSIBLE"),Master!B110,"")</f>
        <v/>
      </c>
      <c r="X110" s="34" t="e">
        <f>SMALL($W:$W,ROWS($W$1:W109))</f>
        <v>#NUM!</v>
      </c>
      <c r="Y110" s="34" t="str">
        <f>IF(AND('Entry point'!$B$22=Master!A110,Master!AG110="TECH SUPERINTENDENT"),Master!B110,"")</f>
        <v/>
      </c>
      <c r="Z110" s="34" t="e">
        <f>SMALL($Y:$Y,ROWS($Y$1:Y109))</f>
        <v>#NUM!</v>
      </c>
      <c r="AA110" s="34" t="str">
        <f>IF(AND('Entry point'!$B$22=Master!A110,Master!AG110="HSEQ MANAGER"),Master!B110,"")</f>
        <v/>
      </c>
      <c r="AB110" s="34" t="e">
        <f>SMALL($AA:$AA,ROWS($AA$1:AA109))</f>
        <v>#NUM!</v>
      </c>
      <c r="AC110" s="34" t="str">
        <f>IF(AND('Entry point'!$B$22=Master!A110,Master!AG110="MARCAS"),Master!B110,"")</f>
        <v/>
      </c>
      <c r="AD110" s="34" t="e">
        <f>SMALL($AC:$AC,ROWS($AC$1:AC109))</f>
        <v>#NUM!</v>
      </c>
      <c r="AE110" s="34">
        <v>1</v>
      </c>
      <c r="AF110" s="26" t="s">
        <v>563</v>
      </c>
      <c r="AG110" s="26" t="s">
        <v>35</v>
      </c>
      <c r="AH110" s="36"/>
    </row>
    <row r="111" spans="1:34" ht="15.75" x14ac:dyDescent="0.25">
      <c r="A111" s="34" t="s">
        <v>38</v>
      </c>
      <c r="B111" s="34">
        <f>ROWS(A$1:$A112)</f>
        <v>112</v>
      </c>
      <c r="C111" s="34" t="str">
        <f>IF(AND('Entry point'!$B$22=Master!A111,Master!AG111="ACCOUNTING"),Master!B111,"")</f>
        <v/>
      </c>
      <c r="D111" s="34" t="e">
        <f>SMALL($C:$C,ROWS($C$1:C110))</f>
        <v>#NUM!</v>
      </c>
      <c r="E111" s="34" t="str">
        <f>IF(AND('Entry point'!$B$22=Master!A111,Master!AG111="CREW MANAGEMENT PARTNER"),Master!B111,"")</f>
        <v/>
      </c>
      <c r="F111" s="34" t="e">
        <f>SMALL($E:$E,ROWS($E$1:E110))</f>
        <v>#NUM!</v>
      </c>
      <c r="G111" s="34" t="str">
        <f>IF(AND('Entry point'!$B$22=Master!A111,Master!AG111="FLEET MANAGER"),Master!B111,"")</f>
        <v/>
      </c>
      <c r="H111" s="34" t="e">
        <f>SMALL($G:$G,ROWS($G$1:G110))</f>
        <v>#NUM!</v>
      </c>
      <c r="I111" s="34" t="str">
        <f>IF(AND('Entry point'!$B$22=Master!A111,Master!AG111="GROUP ISD"),Master!B111,"")</f>
        <v/>
      </c>
      <c r="J111" s="34" t="e">
        <f>SMALL($I:$I,ROWS($I$1:I110))</f>
        <v>#NUM!</v>
      </c>
      <c r="K111" s="34" t="str">
        <f>IF(AND('Entry point'!$B$22=Master!A111,Master!AG111="MANAGING DIRECTOR, CREW MANAGEMENT"),Master!B111,"")</f>
        <v/>
      </c>
      <c r="L111" s="34" t="e">
        <f>SMALL($K:$K,ROWS($K$1:K110))</f>
        <v>#NUM!</v>
      </c>
      <c r="M111" s="34" t="str">
        <f>IF(AND('Entry point'!$B$22=Master!A111,Master!AG111="MARINE SUPERINTENDENT"),Master!B111,"")</f>
        <v/>
      </c>
      <c r="N111" s="34" t="e">
        <f>SMALL($M:$M,ROWS($M$1:M110))</f>
        <v>#NUM!</v>
      </c>
      <c r="O111" s="34" t="str">
        <f>IF(AND('Entry point'!$B$22=Master!A111,Master!AG111="MD"),Master!B111,"")</f>
        <v/>
      </c>
      <c r="P111" s="34" t="e">
        <f>SMALL($O:$O,ROWS($O$1:O110))</f>
        <v>#NUM!</v>
      </c>
      <c r="Q111" s="34" t="str">
        <f>IF(AND('Entry point'!$B$22=Master!A111,Master!AG111="OD"),Master!B111,"")</f>
        <v/>
      </c>
      <c r="R111" s="34" t="e">
        <f>SMALL($Q:$Q,ROWS($Q$1:Q110))</f>
        <v>#NUM!</v>
      </c>
      <c r="S111" s="34" t="str">
        <f>IF(AND('Entry point'!$B$22=Master!A111,Master!AG111="OWNER"),Master!B111,"")</f>
        <v/>
      </c>
      <c r="T111" s="34" t="e">
        <f>SMALL($S:$S,ROWS($S$1:S110))</f>
        <v>#NUM!</v>
      </c>
      <c r="U111" s="34" t="str">
        <f>IF(AND('Entry point'!$B$22=Master!A111,Master!AG111="PLANNING MANAGER"),Master!B111,"")</f>
        <v/>
      </c>
      <c r="V111" s="34" t="e">
        <f>SMALL($U:$U,ROWS($U$1:U110))</f>
        <v>#NUM!</v>
      </c>
      <c r="W111" s="34" t="str">
        <f>IF(AND('Entry point'!$B$22=Master!A111,Master!AG111="PROCUREMENT RESPONSIBLE"),Master!B111,"")</f>
        <v/>
      </c>
      <c r="X111" s="34" t="e">
        <f>SMALL($W:$W,ROWS($W$1:W110))</f>
        <v>#NUM!</v>
      </c>
      <c r="Y111" s="34" t="str">
        <f>IF(AND('Entry point'!$B$22=Master!A111,Master!AG111="TECH SUPERINTENDENT"),Master!B111,"")</f>
        <v/>
      </c>
      <c r="Z111" s="34" t="e">
        <f>SMALL($Y:$Y,ROWS($Y$1:Y110))</f>
        <v>#NUM!</v>
      </c>
      <c r="AA111" s="34" t="str">
        <f>IF(AND('Entry point'!$B$22=Master!A111,Master!AG111="HSEQ MANAGER"),Master!B111,"")</f>
        <v/>
      </c>
      <c r="AB111" s="34" t="e">
        <f>SMALL($AA:$AA,ROWS($AA$1:AA110))</f>
        <v>#NUM!</v>
      </c>
      <c r="AC111" s="34" t="str">
        <f>IF(AND('Entry point'!$B$22=Master!A111,Master!AG111="MARCAS"),Master!B111,"")</f>
        <v/>
      </c>
      <c r="AD111" s="34" t="e">
        <f>SMALL($AC:$AC,ROWS($AC$1:AC110))</f>
        <v>#NUM!</v>
      </c>
      <c r="AE111" s="34">
        <v>1</v>
      </c>
      <c r="AF111" s="26" t="s">
        <v>131</v>
      </c>
      <c r="AG111" s="26" t="s">
        <v>35</v>
      </c>
      <c r="AH111" s="39" t="s">
        <v>507</v>
      </c>
    </row>
    <row r="112" spans="1:34" ht="15.75" x14ac:dyDescent="0.25">
      <c r="A112" s="34" t="s">
        <v>38</v>
      </c>
      <c r="B112" s="34">
        <f>ROWS(A$1:$A113)</f>
        <v>113</v>
      </c>
      <c r="C112" s="34" t="str">
        <f>IF(AND('Entry point'!$B$22=Master!A112,Master!AG112="ACCOUNTING"),Master!B112,"")</f>
        <v/>
      </c>
      <c r="D112" s="34" t="e">
        <f>SMALL($C:$C,ROWS($C$1:C111))</f>
        <v>#NUM!</v>
      </c>
      <c r="E112" s="34" t="str">
        <f>IF(AND('Entry point'!$B$22=Master!A112,Master!AG112="CREW MANAGEMENT PARTNER"),Master!B112,"")</f>
        <v/>
      </c>
      <c r="F112" s="34" t="e">
        <f>SMALL($E:$E,ROWS($E$1:E111))</f>
        <v>#NUM!</v>
      </c>
      <c r="G112" s="34" t="str">
        <f>IF(AND('Entry point'!$B$22=Master!A112,Master!AG112="FLEET MANAGER"),Master!B112,"")</f>
        <v/>
      </c>
      <c r="H112" s="34" t="e">
        <f>SMALL($G:$G,ROWS($G$1:G111))</f>
        <v>#NUM!</v>
      </c>
      <c r="I112" s="34" t="str">
        <f>IF(AND('Entry point'!$B$22=Master!A112,Master!AG112="GROUP ISD"),Master!B112,"")</f>
        <v/>
      </c>
      <c r="J112" s="34" t="e">
        <f>SMALL($I:$I,ROWS($I$1:I111))</f>
        <v>#NUM!</v>
      </c>
      <c r="K112" s="34" t="str">
        <f>IF(AND('Entry point'!$B$22=Master!A112,Master!AG112="MANAGING DIRECTOR, CREW MANAGEMENT"),Master!B112,"")</f>
        <v/>
      </c>
      <c r="L112" s="34" t="e">
        <f>SMALL($K:$K,ROWS($K$1:K111))</f>
        <v>#NUM!</v>
      </c>
      <c r="M112" s="34" t="str">
        <f>IF(AND('Entry point'!$B$22=Master!A112,Master!AG112="MARINE SUPERINTENDENT"),Master!B112,"")</f>
        <v/>
      </c>
      <c r="N112" s="34" t="e">
        <f>SMALL($M:$M,ROWS($M$1:M111))</f>
        <v>#NUM!</v>
      </c>
      <c r="O112" s="34" t="str">
        <f>IF(AND('Entry point'!$B$22=Master!A112,Master!AG112="MD"),Master!B112,"")</f>
        <v/>
      </c>
      <c r="P112" s="34" t="e">
        <f>SMALL($O:$O,ROWS($O$1:O111))</f>
        <v>#NUM!</v>
      </c>
      <c r="Q112" s="34" t="str">
        <f>IF(AND('Entry point'!$B$22=Master!A112,Master!AG112="OD"),Master!B112,"")</f>
        <v/>
      </c>
      <c r="R112" s="34" t="e">
        <f>SMALL($Q:$Q,ROWS($Q$1:Q111))</f>
        <v>#NUM!</v>
      </c>
      <c r="S112" s="34" t="str">
        <f>IF(AND('Entry point'!$B$22=Master!A112,Master!AG112="OWNER"),Master!B112,"")</f>
        <v/>
      </c>
      <c r="T112" s="34" t="e">
        <f>SMALL($S:$S,ROWS($S$1:S111))</f>
        <v>#NUM!</v>
      </c>
      <c r="U112" s="34" t="str">
        <f>IF(AND('Entry point'!$B$22=Master!A112,Master!AG112="PLANNING MANAGER"),Master!B112,"")</f>
        <v/>
      </c>
      <c r="V112" s="34" t="e">
        <f>SMALL($U:$U,ROWS($U$1:U111))</f>
        <v>#NUM!</v>
      </c>
      <c r="W112" s="34" t="str">
        <f>IF(AND('Entry point'!$B$22=Master!A112,Master!AG112="PROCUREMENT RESPONSIBLE"),Master!B112,"")</f>
        <v/>
      </c>
      <c r="X112" s="34" t="e">
        <f>SMALL($W:$W,ROWS($W$1:W111))</f>
        <v>#NUM!</v>
      </c>
      <c r="Y112" s="34" t="str">
        <f>IF(AND('Entry point'!$B$22=Master!A112,Master!AG112="TECH SUPERINTENDENT"),Master!B112,"")</f>
        <v/>
      </c>
      <c r="Z112" s="34" t="e">
        <f>SMALL($Y:$Y,ROWS($Y$1:Y111))</f>
        <v>#NUM!</v>
      </c>
      <c r="AA112" s="34" t="str">
        <f>IF(AND('Entry point'!$B$22=Master!A112,Master!AG112="HSEQ MANAGER"),Master!B112,"")</f>
        <v/>
      </c>
      <c r="AB112" s="34" t="e">
        <f>SMALL($AA:$AA,ROWS($AA$1:AA111))</f>
        <v>#NUM!</v>
      </c>
      <c r="AC112" s="34" t="str">
        <f>IF(AND('Entry point'!$B$22=Master!A112,Master!AG112="MARCAS"),Master!B112,"")</f>
        <v/>
      </c>
      <c r="AD112" s="34" t="e">
        <f>SMALL($AC:$AC,ROWS($AC$1:AC111))</f>
        <v>#NUM!</v>
      </c>
      <c r="AE112" s="34">
        <v>1</v>
      </c>
      <c r="AF112" s="26" t="s">
        <v>96</v>
      </c>
      <c r="AG112" s="26" t="s">
        <v>35</v>
      </c>
      <c r="AH112" s="36" t="s">
        <v>1</v>
      </c>
    </row>
    <row r="113" spans="1:34" ht="15.75" x14ac:dyDescent="0.25">
      <c r="A113" s="34" t="s">
        <v>38</v>
      </c>
      <c r="B113" s="34">
        <f>ROWS(A$1:$A114)</f>
        <v>114</v>
      </c>
      <c r="C113" s="34" t="str">
        <f>IF(AND('Entry point'!$B$22=Master!A113,Master!AG113="ACCOUNTING"),Master!B113,"")</f>
        <v/>
      </c>
      <c r="D113" s="34" t="e">
        <f>SMALL($C:$C,ROWS($C$1:C112))</f>
        <v>#NUM!</v>
      </c>
      <c r="E113" s="34" t="str">
        <f>IF(AND('Entry point'!$B$22=Master!A113,Master!AG113="CREW MANAGEMENT PARTNER"),Master!B113,"")</f>
        <v/>
      </c>
      <c r="F113" s="34" t="e">
        <f>SMALL($E:$E,ROWS($E$1:E112))</f>
        <v>#NUM!</v>
      </c>
      <c r="G113" s="34" t="str">
        <f>IF(AND('Entry point'!$B$22=Master!A113,Master!AG113="FLEET MANAGER"),Master!B113,"")</f>
        <v/>
      </c>
      <c r="H113" s="34" t="e">
        <f>SMALL($G:$G,ROWS($G$1:G112))</f>
        <v>#NUM!</v>
      </c>
      <c r="I113" s="34" t="str">
        <f>IF(AND('Entry point'!$B$22=Master!A113,Master!AG113="GROUP ISD"),Master!B113,"")</f>
        <v/>
      </c>
      <c r="J113" s="34" t="e">
        <f>SMALL($I:$I,ROWS($I$1:I112))</f>
        <v>#NUM!</v>
      </c>
      <c r="K113" s="34" t="str">
        <f>IF(AND('Entry point'!$B$22=Master!A113,Master!AG113="MANAGING DIRECTOR, CREW MANAGEMENT"),Master!B113,"")</f>
        <v/>
      </c>
      <c r="L113" s="34" t="e">
        <f>SMALL($K:$K,ROWS($K$1:K112))</f>
        <v>#NUM!</v>
      </c>
      <c r="M113" s="34" t="str">
        <f>IF(AND('Entry point'!$B$22=Master!A113,Master!AG113="MARINE SUPERINTENDENT"),Master!B113,"")</f>
        <v/>
      </c>
      <c r="N113" s="34" t="e">
        <f>SMALL($M:$M,ROWS($M$1:M112))</f>
        <v>#NUM!</v>
      </c>
      <c r="O113" s="34" t="str">
        <f>IF(AND('Entry point'!$B$22=Master!A113,Master!AG113="MD"),Master!B113,"")</f>
        <v/>
      </c>
      <c r="P113" s="34" t="e">
        <f>SMALL($O:$O,ROWS($O$1:O112))</f>
        <v>#NUM!</v>
      </c>
      <c r="Q113" s="34" t="str">
        <f>IF(AND('Entry point'!$B$22=Master!A113,Master!AG113="OD"),Master!B113,"")</f>
        <v/>
      </c>
      <c r="R113" s="34" t="e">
        <f>SMALL($Q:$Q,ROWS($Q$1:Q112))</f>
        <v>#NUM!</v>
      </c>
      <c r="S113" s="34" t="str">
        <f>IF(AND('Entry point'!$B$22=Master!A113,Master!AG113="OWNER"),Master!B113,"")</f>
        <v/>
      </c>
      <c r="T113" s="34" t="e">
        <f>SMALL($S:$S,ROWS($S$1:S112))</f>
        <v>#NUM!</v>
      </c>
      <c r="U113" s="34" t="str">
        <f>IF(AND('Entry point'!$B$22=Master!A113,Master!AG113="PLANNING MANAGER"),Master!B113,"")</f>
        <v/>
      </c>
      <c r="V113" s="34" t="e">
        <f>SMALL($U:$U,ROWS($U$1:U112))</f>
        <v>#NUM!</v>
      </c>
      <c r="W113" s="34" t="str">
        <f>IF(AND('Entry point'!$B$22=Master!A113,Master!AG113="PROCUREMENT RESPONSIBLE"),Master!B113,"")</f>
        <v/>
      </c>
      <c r="X113" s="34" t="e">
        <f>SMALL($W:$W,ROWS($W$1:W112))</f>
        <v>#NUM!</v>
      </c>
      <c r="Y113" s="34" t="str">
        <f>IF(AND('Entry point'!$B$22=Master!A113,Master!AG113="TECH SUPERINTENDENT"),Master!B113,"")</f>
        <v/>
      </c>
      <c r="Z113" s="34" t="e">
        <f>SMALL($Y:$Y,ROWS($Y$1:Y112))</f>
        <v>#NUM!</v>
      </c>
      <c r="AA113" s="34" t="str">
        <f>IF(AND('Entry point'!$B$22=Master!A113,Master!AG113="HSEQ MANAGER"),Master!B113,"")</f>
        <v/>
      </c>
      <c r="AB113" s="34" t="e">
        <f>SMALL($AA:$AA,ROWS($AA$1:AA112))</f>
        <v>#NUM!</v>
      </c>
      <c r="AC113" s="34" t="str">
        <f>IF(AND('Entry point'!$B$22=Master!A113,Master!AG113="MARCAS"),Master!B113,"")</f>
        <v/>
      </c>
      <c r="AD113" s="34" t="e">
        <f>SMALL($AC:$AC,ROWS($AC$1:AC112))</f>
        <v>#NUM!</v>
      </c>
      <c r="AE113" s="34">
        <v>1</v>
      </c>
      <c r="AF113" s="26" t="s">
        <v>137</v>
      </c>
      <c r="AG113" s="26" t="s">
        <v>614</v>
      </c>
      <c r="AH113" s="36"/>
    </row>
    <row r="114" spans="1:34" ht="15.75" x14ac:dyDescent="0.25">
      <c r="A114" s="34" t="s">
        <v>38</v>
      </c>
      <c r="B114" s="34">
        <f>ROWS(A$1:$A115)</f>
        <v>115</v>
      </c>
      <c r="C114" s="34" t="str">
        <f>IF(AND('Entry point'!$B$22=Master!A114,Master!AG114="ACCOUNTING"),Master!B114,"")</f>
        <v/>
      </c>
      <c r="D114" s="34" t="e">
        <f>SMALL($C:$C,ROWS($C$1:C113))</f>
        <v>#NUM!</v>
      </c>
      <c r="E114" s="34" t="str">
        <f>IF(AND('Entry point'!$B$22=Master!A114,Master!AG114="CREW MANAGEMENT PARTNER"),Master!B114,"")</f>
        <v/>
      </c>
      <c r="F114" s="34" t="e">
        <f>SMALL($E:$E,ROWS($E$1:E113))</f>
        <v>#NUM!</v>
      </c>
      <c r="G114" s="34" t="str">
        <f>IF(AND('Entry point'!$B$22=Master!A114,Master!AG114="FLEET MANAGER"),Master!B114,"")</f>
        <v/>
      </c>
      <c r="H114" s="34" t="e">
        <f>SMALL($G:$G,ROWS($G$1:G113))</f>
        <v>#NUM!</v>
      </c>
      <c r="I114" s="34" t="str">
        <f>IF(AND('Entry point'!$B$22=Master!A114,Master!AG114="GROUP ISD"),Master!B114,"")</f>
        <v/>
      </c>
      <c r="J114" s="34" t="e">
        <f>SMALL($I:$I,ROWS($I$1:I113))</f>
        <v>#NUM!</v>
      </c>
      <c r="K114" s="34" t="str">
        <f>IF(AND('Entry point'!$B$22=Master!A114,Master!AG114="MANAGING DIRECTOR, CREW MANAGEMENT"),Master!B114,"")</f>
        <v/>
      </c>
      <c r="L114" s="34" t="e">
        <f>SMALL($K:$K,ROWS($K$1:K113))</f>
        <v>#NUM!</v>
      </c>
      <c r="M114" s="34" t="str">
        <f>IF(AND('Entry point'!$B$22=Master!A114,Master!AG114="MARINE SUPERINTENDENT"),Master!B114,"")</f>
        <v/>
      </c>
      <c r="N114" s="34" t="e">
        <f>SMALL($M:$M,ROWS($M$1:M113))</f>
        <v>#NUM!</v>
      </c>
      <c r="O114" s="34" t="str">
        <f>IF(AND('Entry point'!$B$22=Master!A114,Master!AG114="MD"),Master!B114,"")</f>
        <v/>
      </c>
      <c r="P114" s="34" t="e">
        <f>SMALL($O:$O,ROWS($O$1:O113))</f>
        <v>#NUM!</v>
      </c>
      <c r="Q114" s="34" t="str">
        <f>IF(AND('Entry point'!$B$22=Master!A114,Master!AG114="OD"),Master!B114,"")</f>
        <v/>
      </c>
      <c r="R114" s="34" t="e">
        <f>SMALL($Q:$Q,ROWS($Q$1:Q113))</f>
        <v>#NUM!</v>
      </c>
      <c r="S114" s="34" t="str">
        <f>IF(AND('Entry point'!$B$22=Master!A114,Master!AG114="OWNER"),Master!B114,"")</f>
        <v/>
      </c>
      <c r="T114" s="34" t="e">
        <f>SMALL($S:$S,ROWS($S$1:S113))</f>
        <v>#NUM!</v>
      </c>
      <c r="U114" s="34" t="str">
        <f>IF(AND('Entry point'!$B$22=Master!A114,Master!AG114="PLANNING MANAGER"),Master!B114,"")</f>
        <v/>
      </c>
      <c r="V114" s="34" t="e">
        <f>SMALL($U:$U,ROWS($U$1:U113))</f>
        <v>#NUM!</v>
      </c>
      <c r="W114" s="34" t="str">
        <f>IF(AND('Entry point'!$B$22=Master!A114,Master!AG114="PROCUREMENT RESPONSIBLE"),Master!B114,"")</f>
        <v/>
      </c>
      <c r="X114" s="34" t="e">
        <f>SMALL($W:$W,ROWS($W$1:W113))</f>
        <v>#NUM!</v>
      </c>
      <c r="Y114" s="34" t="str">
        <f>IF(AND('Entry point'!$B$22=Master!A114,Master!AG114="TECH SUPERINTENDENT"),Master!B114,"")</f>
        <v/>
      </c>
      <c r="Z114" s="34" t="e">
        <f>SMALL($Y:$Y,ROWS($Y$1:Y113))</f>
        <v>#NUM!</v>
      </c>
      <c r="AA114" s="34" t="str">
        <f>IF(AND('Entry point'!$B$22=Master!A114,Master!AG114="HSEQ MANAGER"),Master!B114,"")</f>
        <v/>
      </c>
      <c r="AB114" s="34" t="e">
        <f>SMALL($AA:$AA,ROWS($AA$1:AA113))</f>
        <v>#NUM!</v>
      </c>
      <c r="AC114" s="34" t="str">
        <f>IF(AND('Entry point'!$B$22=Master!A114,Master!AG114="MARCAS"),Master!B114,"")</f>
        <v/>
      </c>
      <c r="AD114" s="34" t="e">
        <f>SMALL($AC:$AC,ROWS($AC$1:AC113))</f>
        <v>#NUM!</v>
      </c>
      <c r="AE114" s="34">
        <v>1</v>
      </c>
      <c r="AF114" s="26" t="s">
        <v>152</v>
      </c>
      <c r="AG114" s="26" t="s">
        <v>35</v>
      </c>
      <c r="AH114" s="36"/>
    </row>
    <row r="115" spans="1:34" ht="110.25" x14ac:dyDescent="0.25">
      <c r="A115" s="34" t="s">
        <v>38</v>
      </c>
      <c r="B115" s="34">
        <f>ROWS(A$1:$A116)</f>
        <v>116</v>
      </c>
      <c r="C115" s="34" t="str">
        <f>IF(AND('Entry point'!$B$22=Master!A115,Master!AG115="ACCOUNTING"),Master!B115,"")</f>
        <v/>
      </c>
      <c r="D115" s="34" t="e">
        <f>SMALL($C:$C,ROWS($C$1:C114))</f>
        <v>#NUM!</v>
      </c>
      <c r="E115" s="34" t="str">
        <f>IF(AND('Entry point'!$B$22=Master!A115,Master!AG115="CREW MANAGEMENT PARTNER"),Master!B115,"")</f>
        <v/>
      </c>
      <c r="F115" s="34" t="e">
        <f>SMALL($E:$E,ROWS($E$1:E114))</f>
        <v>#NUM!</v>
      </c>
      <c r="G115" s="34" t="str">
        <f>IF(AND('Entry point'!$B$22=Master!A115,Master!AG115="FLEET MANAGER"),Master!B115,"")</f>
        <v/>
      </c>
      <c r="H115" s="34" t="e">
        <f>SMALL($G:$G,ROWS($G$1:G114))</f>
        <v>#NUM!</v>
      </c>
      <c r="I115" s="34" t="str">
        <f>IF(AND('Entry point'!$B$22=Master!A115,Master!AG115="GROUP ISD"),Master!B115,"")</f>
        <v/>
      </c>
      <c r="J115" s="34" t="e">
        <f>SMALL($I:$I,ROWS($I$1:I114))</f>
        <v>#NUM!</v>
      </c>
      <c r="K115" s="34" t="str">
        <f>IF(AND('Entry point'!$B$22=Master!A115,Master!AG115="MANAGING DIRECTOR, CREW MANAGEMENT"),Master!B115,"")</f>
        <v/>
      </c>
      <c r="L115" s="34" t="e">
        <f>SMALL($K:$K,ROWS($K$1:K114))</f>
        <v>#NUM!</v>
      </c>
      <c r="M115" s="34" t="str">
        <f>IF(AND('Entry point'!$B$22=Master!A115,Master!AG115="MARINE SUPERINTENDENT"),Master!B115,"")</f>
        <v/>
      </c>
      <c r="N115" s="34" t="e">
        <f>SMALL($M:$M,ROWS($M$1:M114))</f>
        <v>#NUM!</v>
      </c>
      <c r="O115" s="34" t="str">
        <f>IF(AND('Entry point'!$B$22=Master!A115,Master!AG115="MD"),Master!B115,"")</f>
        <v/>
      </c>
      <c r="P115" s="34" t="e">
        <f>SMALL($O:$O,ROWS($O$1:O114))</f>
        <v>#NUM!</v>
      </c>
      <c r="Q115" s="34" t="str">
        <f>IF(AND('Entry point'!$B$22=Master!A115,Master!AG115="OD"),Master!B115,"")</f>
        <v/>
      </c>
      <c r="R115" s="34" t="e">
        <f>SMALL($Q:$Q,ROWS($Q$1:Q114))</f>
        <v>#NUM!</v>
      </c>
      <c r="S115" s="34" t="str">
        <f>IF(AND('Entry point'!$B$22=Master!A115,Master!AG115="OWNER"),Master!B115,"")</f>
        <v/>
      </c>
      <c r="T115" s="34" t="e">
        <f>SMALL($S:$S,ROWS($S$1:S114))</f>
        <v>#NUM!</v>
      </c>
      <c r="U115" s="34" t="str">
        <f>IF(AND('Entry point'!$B$22=Master!A115,Master!AG115="PLANNING MANAGER"),Master!B115,"")</f>
        <v/>
      </c>
      <c r="V115" s="34" t="e">
        <f>SMALL($U:$U,ROWS($U$1:U114))</f>
        <v>#NUM!</v>
      </c>
      <c r="W115" s="34" t="str">
        <f>IF(AND('Entry point'!$B$22=Master!A115,Master!AG115="PROCUREMENT RESPONSIBLE"),Master!B115,"")</f>
        <v/>
      </c>
      <c r="X115" s="34" t="e">
        <f>SMALL($W:$W,ROWS($W$1:W114))</f>
        <v>#NUM!</v>
      </c>
      <c r="Y115" s="34" t="str">
        <f>IF(AND('Entry point'!$B$22=Master!A115,Master!AG115="TECH SUPERINTENDENT"),Master!B115,"")</f>
        <v/>
      </c>
      <c r="Z115" s="34" t="e">
        <f>SMALL($Y:$Y,ROWS($Y$1:Y114))</f>
        <v>#NUM!</v>
      </c>
      <c r="AA115" s="34" t="str">
        <f>IF(AND('Entry point'!$B$22=Master!A115,Master!AG115="HSEQ MANAGER"),Master!B115,"")</f>
        <v/>
      </c>
      <c r="AB115" s="34" t="e">
        <f>SMALL($AA:$AA,ROWS($AA$1:AA114))</f>
        <v>#NUM!</v>
      </c>
      <c r="AC115" s="34" t="str">
        <f>IF(AND('Entry point'!$B$22=Master!A115,Master!AG115="MARCAS"),Master!B115,"")</f>
        <v/>
      </c>
      <c r="AD115" s="34" t="e">
        <f>SMALL($AC:$AC,ROWS($AC$1:AC114))</f>
        <v>#NUM!</v>
      </c>
      <c r="AE115" s="34">
        <v>1</v>
      </c>
      <c r="AF115" s="27" t="s">
        <v>700</v>
      </c>
      <c r="AG115" s="26" t="s">
        <v>704</v>
      </c>
      <c r="AH115" s="36" t="s">
        <v>782</v>
      </c>
    </row>
    <row r="116" spans="1:34" ht="33.75" customHeight="1" x14ac:dyDescent="0.25">
      <c r="A116" s="34" t="s">
        <v>38</v>
      </c>
      <c r="B116" s="34">
        <f>ROWS(A$1:$A117)</f>
        <v>117</v>
      </c>
      <c r="C116" s="34" t="str">
        <f>IF(AND('Entry point'!$B$22=Master!A116,Master!AG116="ACCOUNTING"),Master!B116,"")</f>
        <v/>
      </c>
      <c r="D116" s="34" t="e">
        <f>SMALL($C:$C,ROWS($C$1:C115))</f>
        <v>#NUM!</v>
      </c>
      <c r="E116" s="34" t="str">
        <f>IF(AND('Entry point'!$B$22=Master!A116,Master!AG116="CREW MANAGEMENT PARTNER"),Master!B116,"")</f>
        <v/>
      </c>
      <c r="F116" s="34" t="e">
        <f>SMALL($E:$E,ROWS($E$1:E115))</f>
        <v>#NUM!</v>
      </c>
      <c r="G116" s="34" t="str">
        <f>IF(AND('Entry point'!$B$22=Master!A116,Master!AG116="FLEET MANAGER"),Master!B116,"")</f>
        <v/>
      </c>
      <c r="H116" s="34" t="e">
        <f>SMALL($G:$G,ROWS($G$1:G115))</f>
        <v>#NUM!</v>
      </c>
      <c r="I116" s="34" t="str">
        <f>IF(AND('Entry point'!$B$22=Master!A116,Master!AG116="GROUP ISD"),Master!B116,"")</f>
        <v/>
      </c>
      <c r="J116" s="34" t="e">
        <f>SMALL($I:$I,ROWS($I$1:I115))</f>
        <v>#NUM!</v>
      </c>
      <c r="K116" s="34" t="str">
        <f>IF(AND('Entry point'!$B$22=Master!A116,Master!AG116="MANAGING DIRECTOR, CREW MANAGEMENT"),Master!B116,"")</f>
        <v/>
      </c>
      <c r="L116" s="34" t="e">
        <f>SMALL($K:$K,ROWS($K$1:K115))</f>
        <v>#NUM!</v>
      </c>
      <c r="M116" s="34" t="str">
        <f>IF(AND('Entry point'!$B$22=Master!A116,Master!AG116="MARINE SUPERINTENDENT"),Master!B116,"")</f>
        <v/>
      </c>
      <c r="N116" s="34" t="e">
        <f>SMALL($M:$M,ROWS($M$1:M115))</f>
        <v>#NUM!</v>
      </c>
      <c r="O116" s="34" t="str">
        <f>IF(AND('Entry point'!$B$22=Master!A116,Master!AG116="MD"),Master!B116,"")</f>
        <v/>
      </c>
      <c r="P116" s="34" t="e">
        <f>SMALL($O:$O,ROWS($O$1:O115))</f>
        <v>#NUM!</v>
      </c>
      <c r="Q116" s="34" t="str">
        <f>IF(AND('Entry point'!$B$22=Master!A116,Master!AG116="OD"),Master!B116,"")</f>
        <v/>
      </c>
      <c r="R116" s="34" t="e">
        <f>SMALL($Q:$Q,ROWS($Q$1:Q115))</f>
        <v>#NUM!</v>
      </c>
      <c r="S116" s="34" t="str">
        <f>IF(AND('Entry point'!$B$22=Master!A116,Master!AG116="OWNER"),Master!B116,"")</f>
        <v/>
      </c>
      <c r="T116" s="34" t="e">
        <f>SMALL($S:$S,ROWS($S$1:S115))</f>
        <v>#NUM!</v>
      </c>
      <c r="U116" s="34" t="str">
        <f>IF(AND('Entry point'!$B$22=Master!A116,Master!AG116="PLANNING MANAGER"),Master!B116,"")</f>
        <v/>
      </c>
      <c r="V116" s="34" t="e">
        <f>SMALL($U:$U,ROWS($U$1:U115))</f>
        <v>#NUM!</v>
      </c>
      <c r="W116" s="34" t="str">
        <f>IF(AND('Entry point'!$B$22=Master!A116,Master!AG116="PROCUREMENT RESPONSIBLE"),Master!B116,"")</f>
        <v/>
      </c>
      <c r="X116" s="34" t="e">
        <f>SMALL($W:$W,ROWS($W$1:W115))</f>
        <v>#NUM!</v>
      </c>
      <c r="Y116" s="34" t="str">
        <f>IF(AND('Entry point'!$B$22=Master!A116,Master!AG116="TECH SUPERINTENDENT"),Master!B116,"")</f>
        <v/>
      </c>
      <c r="Z116" s="34" t="e">
        <f>SMALL($Y:$Y,ROWS($Y$1:Y115))</f>
        <v>#NUM!</v>
      </c>
      <c r="AA116" s="34" t="str">
        <f>IF(AND('Entry point'!$B$22=Master!A116,Master!AG116="HSEQ MANAGER"),Master!B116,"")</f>
        <v/>
      </c>
      <c r="AB116" s="34" t="e">
        <f>SMALL($AA:$AA,ROWS($AA$1:AA115))</f>
        <v>#NUM!</v>
      </c>
      <c r="AC116" s="34" t="str">
        <f>IF(AND('Entry point'!$B$22=Master!A116,Master!AG116="MARCAS"),Master!B116,"")</f>
        <v/>
      </c>
      <c r="AD116" s="34" t="e">
        <f>SMALL($AC:$AC,ROWS($AC$1:AC115))</f>
        <v>#NUM!</v>
      </c>
      <c r="AE116" s="34">
        <v>1</v>
      </c>
      <c r="AF116" s="27" t="s">
        <v>571</v>
      </c>
      <c r="AG116" s="36" t="s">
        <v>796</v>
      </c>
      <c r="AH116" s="36"/>
    </row>
    <row r="117" spans="1:34" ht="15.75" x14ac:dyDescent="0.25">
      <c r="A117" s="34" t="s">
        <v>38</v>
      </c>
      <c r="B117" s="34">
        <f>ROWS(A$1:$A118)</f>
        <v>118</v>
      </c>
      <c r="C117" s="34" t="str">
        <f>IF(AND('Entry point'!$B$22=Master!A117,Master!AG117="ACCOUNTING"),Master!B117,"")</f>
        <v/>
      </c>
      <c r="D117" s="34" t="e">
        <f>SMALL($C:$C,ROWS($C$1:C116))</f>
        <v>#NUM!</v>
      </c>
      <c r="E117" s="34" t="str">
        <f>IF(AND('Entry point'!$B$22=Master!A117,Master!AG117="CREW MANAGEMENT PARTNER"),Master!B117,"")</f>
        <v/>
      </c>
      <c r="F117" s="34" t="e">
        <f>SMALL($E:$E,ROWS($E$1:E116))</f>
        <v>#NUM!</v>
      </c>
      <c r="G117" s="34" t="str">
        <f>IF(AND('Entry point'!$B$22=Master!A117,Master!AG117="FLEET MANAGER"),Master!B117,"")</f>
        <v/>
      </c>
      <c r="H117" s="34" t="e">
        <f>SMALL($G:$G,ROWS($G$1:G116))</f>
        <v>#NUM!</v>
      </c>
      <c r="I117" s="34" t="str">
        <f>IF(AND('Entry point'!$B$22=Master!A117,Master!AG117="GROUP ISD"),Master!B117,"")</f>
        <v/>
      </c>
      <c r="J117" s="34" t="e">
        <f>SMALL($I:$I,ROWS($I$1:I116))</f>
        <v>#NUM!</v>
      </c>
      <c r="K117" s="34" t="str">
        <f>IF(AND('Entry point'!$B$22=Master!A117,Master!AG117="MANAGING DIRECTOR, CREW MANAGEMENT"),Master!B117,"")</f>
        <v/>
      </c>
      <c r="L117" s="34" t="e">
        <f>SMALL($K:$K,ROWS($K$1:K116))</f>
        <v>#NUM!</v>
      </c>
      <c r="M117" s="34" t="str">
        <f>IF(AND('Entry point'!$B$22=Master!A117,Master!AG117="MARINE SUPERINTENDENT"),Master!B117,"")</f>
        <v/>
      </c>
      <c r="N117" s="34" t="e">
        <f>SMALL($M:$M,ROWS($M$1:M116))</f>
        <v>#NUM!</v>
      </c>
      <c r="O117" s="34" t="str">
        <f>IF(AND('Entry point'!$B$22=Master!A117,Master!AG117="MD"),Master!B117,"")</f>
        <v/>
      </c>
      <c r="P117" s="34" t="e">
        <f>SMALL($O:$O,ROWS($O$1:O116))</f>
        <v>#NUM!</v>
      </c>
      <c r="Q117" s="34" t="str">
        <f>IF(AND('Entry point'!$B$22=Master!A117,Master!AG117="OD"),Master!B117,"")</f>
        <v/>
      </c>
      <c r="R117" s="34" t="e">
        <f>SMALL($Q:$Q,ROWS($Q$1:Q116))</f>
        <v>#NUM!</v>
      </c>
      <c r="S117" s="34" t="str">
        <f>IF(AND('Entry point'!$B$22=Master!A117,Master!AG117="OWNER"),Master!B117,"")</f>
        <v/>
      </c>
      <c r="T117" s="34" t="e">
        <f>SMALL($S:$S,ROWS($S$1:S116))</f>
        <v>#NUM!</v>
      </c>
      <c r="U117" s="34" t="str">
        <f>IF(AND('Entry point'!$B$22=Master!A117,Master!AG117="PLANNING MANAGER"),Master!B117,"")</f>
        <v/>
      </c>
      <c r="V117" s="34" t="e">
        <f>SMALL($U:$U,ROWS($U$1:U116))</f>
        <v>#NUM!</v>
      </c>
      <c r="W117" s="34" t="str">
        <f>IF(AND('Entry point'!$B$22=Master!A117,Master!AG117="PROCUREMENT RESPONSIBLE"),Master!B117,"")</f>
        <v/>
      </c>
      <c r="X117" s="34" t="e">
        <f>SMALL($W:$W,ROWS($W$1:W116))</f>
        <v>#NUM!</v>
      </c>
      <c r="Y117" s="34" t="str">
        <f>IF(AND('Entry point'!$B$22=Master!A117,Master!AG117="TECH SUPERINTENDENT"),Master!B117,"")</f>
        <v/>
      </c>
      <c r="Z117" s="34" t="e">
        <f>SMALL($Y:$Y,ROWS($Y$1:Y116))</f>
        <v>#NUM!</v>
      </c>
      <c r="AA117" s="34" t="str">
        <f>IF(AND('Entry point'!$B$22=Master!A117,Master!AG117="HSEQ MANAGER"),Master!B117,"")</f>
        <v/>
      </c>
      <c r="AB117" s="34" t="e">
        <f>SMALL($AA:$AA,ROWS($AA$1:AA116))</f>
        <v>#NUM!</v>
      </c>
      <c r="AC117" s="34" t="str">
        <f>IF(AND('Entry point'!$B$22=Master!A117,Master!AG117="MARCAS"),Master!B117,"")</f>
        <v/>
      </c>
      <c r="AD117" s="34" t="e">
        <f>SMALL($AC:$AC,ROWS($AC$1:AC116))</f>
        <v>#NUM!</v>
      </c>
      <c r="AE117" s="34">
        <v>1</v>
      </c>
      <c r="AF117" s="35" t="s">
        <v>63</v>
      </c>
      <c r="AG117" s="36" t="s">
        <v>637</v>
      </c>
      <c r="AH117" s="36"/>
    </row>
    <row r="118" spans="1:34" ht="15.75" x14ac:dyDescent="0.25">
      <c r="A118" s="34" t="s">
        <v>38</v>
      </c>
      <c r="B118" s="34">
        <f>ROWS(A$1:$A119)</f>
        <v>119</v>
      </c>
      <c r="C118" s="34" t="str">
        <f>IF(AND('Entry point'!$B$22=Master!A118,Master!AG118="ACCOUNTING"),Master!B118,"")</f>
        <v/>
      </c>
      <c r="D118" s="34" t="e">
        <f>SMALL($C:$C,ROWS($C$1:C117))</f>
        <v>#NUM!</v>
      </c>
      <c r="E118" s="34" t="str">
        <f>IF(AND('Entry point'!$B$22=Master!A118,Master!AG118="CREW MANAGEMENT PARTNER"),Master!B118,"")</f>
        <v/>
      </c>
      <c r="F118" s="34" t="e">
        <f>SMALL($E:$E,ROWS($E$1:E117))</f>
        <v>#NUM!</v>
      </c>
      <c r="G118" s="34" t="str">
        <f>IF(AND('Entry point'!$B$22=Master!A118,Master!AG118="FLEET MANAGER"),Master!B118,"")</f>
        <v/>
      </c>
      <c r="H118" s="34" t="e">
        <f>SMALL($G:$G,ROWS($G$1:G117))</f>
        <v>#NUM!</v>
      </c>
      <c r="I118" s="34" t="str">
        <f>IF(AND('Entry point'!$B$22=Master!A118,Master!AG118="GROUP ISD"),Master!B118,"")</f>
        <v/>
      </c>
      <c r="J118" s="34" t="e">
        <f>SMALL($I:$I,ROWS($I$1:I117))</f>
        <v>#NUM!</v>
      </c>
      <c r="K118" s="34" t="str">
        <f>IF(AND('Entry point'!$B$22=Master!A118,Master!AG118="MANAGING DIRECTOR, CREW MANAGEMENT"),Master!B118,"")</f>
        <v/>
      </c>
      <c r="L118" s="34" t="e">
        <f>SMALL($K:$K,ROWS($K$1:K117))</f>
        <v>#NUM!</v>
      </c>
      <c r="M118" s="34" t="str">
        <f>IF(AND('Entry point'!$B$22=Master!A118,Master!AG118="MARINE SUPERINTENDENT"),Master!B118,"")</f>
        <v/>
      </c>
      <c r="N118" s="34" t="e">
        <f>SMALL($M:$M,ROWS($M$1:M117))</f>
        <v>#NUM!</v>
      </c>
      <c r="O118" s="34" t="str">
        <f>IF(AND('Entry point'!$B$22=Master!A118,Master!AG118="MD"),Master!B118,"")</f>
        <v/>
      </c>
      <c r="P118" s="34" t="e">
        <f>SMALL($O:$O,ROWS($O$1:O117))</f>
        <v>#NUM!</v>
      </c>
      <c r="Q118" s="34" t="str">
        <f>IF(AND('Entry point'!$B$22=Master!A118,Master!AG118="OD"),Master!B118,"")</f>
        <v/>
      </c>
      <c r="R118" s="34" t="e">
        <f>SMALL($Q:$Q,ROWS($Q$1:Q117))</f>
        <v>#NUM!</v>
      </c>
      <c r="S118" s="34" t="str">
        <f>IF(AND('Entry point'!$B$22=Master!A118,Master!AG118="OWNER"),Master!B118,"")</f>
        <v/>
      </c>
      <c r="T118" s="34" t="e">
        <f>SMALL($S:$S,ROWS($S$1:S117))</f>
        <v>#NUM!</v>
      </c>
      <c r="U118" s="34" t="str">
        <f>IF(AND('Entry point'!$B$22=Master!A118,Master!AG118="PLANNING MANAGER"),Master!B118,"")</f>
        <v/>
      </c>
      <c r="V118" s="34" t="e">
        <f>SMALL($U:$U,ROWS($U$1:U117))</f>
        <v>#NUM!</v>
      </c>
      <c r="W118" s="34" t="str">
        <f>IF(AND('Entry point'!$B$22=Master!A118,Master!AG118="PROCUREMENT RESPONSIBLE"),Master!B118,"")</f>
        <v/>
      </c>
      <c r="X118" s="34" t="e">
        <f>SMALL($W:$W,ROWS($W$1:W117))</f>
        <v>#NUM!</v>
      </c>
      <c r="Y118" s="34" t="str">
        <f>IF(AND('Entry point'!$B$22=Master!A118,Master!AG118="TECH SUPERINTENDENT"),Master!B118,"")</f>
        <v/>
      </c>
      <c r="Z118" s="34" t="e">
        <f>SMALL($Y:$Y,ROWS($Y$1:Y117))</f>
        <v>#NUM!</v>
      </c>
      <c r="AA118" s="34" t="str">
        <f>IF(AND('Entry point'!$B$22=Master!A118,Master!AG118="HSEQ MANAGER"),Master!B118,"")</f>
        <v/>
      </c>
      <c r="AB118" s="34" t="e">
        <f>SMALL($AA:$AA,ROWS($AA$1:AA117))</f>
        <v>#NUM!</v>
      </c>
      <c r="AC118" s="34" t="str">
        <f>IF(AND('Entry point'!$B$22=Master!A118,Master!AG118="MARCAS"),Master!B118,"")</f>
        <v/>
      </c>
      <c r="AD118" s="34" t="e">
        <f>SMALL($AC:$AC,ROWS($AC$1:AC117))</f>
        <v>#NUM!</v>
      </c>
      <c r="AE118" s="34">
        <v>1</v>
      </c>
      <c r="AF118" s="35" t="s">
        <v>71</v>
      </c>
      <c r="AG118" s="36" t="s">
        <v>637</v>
      </c>
      <c r="AH118" s="36"/>
    </row>
    <row r="119" spans="1:34" ht="31.5" x14ac:dyDescent="0.25">
      <c r="A119" s="34" t="s">
        <v>38</v>
      </c>
      <c r="B119" s="34">
        <f>ROWS(A$1:$A120)</f>
        <v>120</v>
      </c>
      <c r="C119" s="34" t="str">
        <f>IF(AND('Entry point'!$B$22=Master!A119,Master!AG119="ACCOUNTING"),Master!B119,"")</f>
        <v/>
      </c>
      <c r="D119" s="34" t="e">
        <f>SMALL($C:$C,ROWS($C$1:C118))</f>
        <v>#NUM!</v>
      </c>
      <c r="E119" s="34" t="str">
        <f>IF(AND('Entry point'!$B$22=Master!A119,Master!AG119="CREW MANAGEMENT PARTNER"),Master!B119,"")</f>
        <v/>
      </c>
      <c r="F119" s="34" t="e">
        <f>SMALL($E:$E,ROWS($E$1:E118))</f>
        <v>#NUM!</v>
      </c>
      <c r="G119" s="34" t="str">
        <f>IF(AND('Entry point'!$B$22=Master!A119,Master!AG119="FLEET MANAGER"),Master!B119,"")</f>
        <v/>
      </c>
      <c r="H119" s="34" t="e">
        <f>SMALL($G:$G,ROWS($G$1:G118))</f>
        <v>#NUM!</v>
      </c>
      <c r="I119" s="34" t="str">
        <f>IF(AND('Entry point'!$B$22=Master!A119,Master!AG119="GROUP ISD"),Master!B119,"")</f>
        <v/>
      </c>
      <c r="J119" s="34" t="e">
        <f>SMALL($I:$I,ROWS($I$1:I118))</f>
        <v>#NUM!</v>
      </c>
      <c r="K119" s="34" t="str">
        <f>IF(AND('Entry point'!$B$22=Master!A119,Master!AG119="MANAGING DIRECTOR, CREW MANAGEMENT"),Master!B119,"")</f>
        <v/>
      </c>
      <c r="L119" s="34" t="e">
        <f>SMALL($K:$K,ROWS($K$1:K118))</f>
        <v>#NUM!</v>
      </c>
      <c r="M119" s="34" t="str">
        <f>IF(AND('Entry point'!$B$22=Master!A119,Master!AG119="MARINE SUPERINTENDENT"),Master!B119,"")</f>
        <v/>
      </c>
      <c r="N119" s="34" t="e">
        <f>SMALL($M:$M,ROWS($M$1:M118))</f>
        <v>#NUM!</v>
      </c>
      <c r="O119" s="34" t="str">
        <f>IF(AND('Entry point'!$B$22=Master!A119,Master!AG119="MD"),Master!B119,"")</f>
        <v/>
      </c>
      <c r="P119" s="34" t="e">
        <f>SMALL($O:$O,ROWS($O$1:O118))</f>
        <v>#NUM!</v>
      </c>
      <c r="Q119" s="34" t="str">
        <f>IF(AND('Entry point'!$B$22=Master!A119,Master!AG119="OD"),Master!B119,"")</f>
        <v/>
      </c>
      <c r="R119" s="34" t="e">
        <f>SMALL($Q:$Q,ROWS($Q$1:Q118))</f>
        <v>#NUM!</v>
      </c>
      <c r="S119" s="34" t="str">
        <f>IF(AND('Entry point'!$B$22=Master!A119,Master!AG119="OWNER"),Master!B119,"")</f>
        <v/>
      </c>
      <c r="T119" s="34" t="e">
        <f>SMALL($S:$S,ROWS($S$1:S118))</f>
        <v>#NUM!</v>
      </c>
      <c r="U119" s="34" t="str">
        <f>IF(AND('Entry point'!$B$22=Master!A119,Master!AG119="PLANNING MANAGER"),Master!B119,"")</f>
        <v/>
      </c>
      <c r="V119" s="34" t="e">
        <f>SMALL($U:$U,ROWS($U$1:U118))</f>
        <v>#NUM!</v>
      </c>
      <c r="W119" s="34" t="str">
        <f>IF(AND('Entry point'!$B$22=Master!A119,Master!AG119="PROCUREMENT RESPONSIBLE"),Master!B119,"")</f>
        <v/>
      </c>
      <c r="X119" s="34" t="e">
        <f>SMALL($W:$W,ROWS($W$1:W118))</f>
        <v>#NUM!</v>
      </c>
      <c r="Y119" s="34" t="str">
        <f>IF(AND('Entry point'!$B$22=Master!A119,Master!AG119="TECH SUPERINTENDENT"),Master!B119,"")</f>
        <v/>
      </c>
      <c r="Z119" s="34" t="e">
        <f>SMALL($Y:$Y,ROWS($Y$1:Y118))</f>
        <v>#NUM!</v>
      </c>
      <c r="AA119" s="34" t="str">
        <f>IF(AND('Entry point'!$B$22=Master!A119,Master!AG119="HSEQ MANAGER"),Master!B119,"")</f>
        <v/>
      </c>
      <c r="AB119" s="34" t="e">
        <f>SMALL($AA:$AA,ROWS($AA$1:AA118))</f>
        <v>#NUM!</v>
      </c>
      <c r="AC119" s="34" t="str">
        <f>IF(AND('Entry point'!$B$22=Master!A119,Master!AG119="MARCAS"),Master!B119,"")</f>
        <v/>
      </c>
      <c r="AD119" s="34" t="e">
        <f>SMALL($AC:$AC,ROWS($AC$1:AC118))</f>
        <v>#NUM!</v>
      </c>
      <c r="AE119" s="34">
        <v>1</v>
      </c>
      <c r="AF119" s="35" t="s">
        <v>61</v>
      </c>
      <c r="AG119" s="36" t="s">
        <v>637</v>
      </c>
      <c r="AH119" s="36"/>
    </row>
    <row r="120" spans="1:34" ht="15.75" x14ac:dyDescent="0.25">
      <c r="A120" s="34" t="s">
        <v>38</v>
      </c>
      <c r="B120" s="34">
        <f>ROWS(A$1:$A121)</f>
        <v>121</v>
      </c>
      <c r="C120" s="34" t="str">
        <f>IF(AND('Entry point'!$B$22=Master!A120,Master!AG120="ACCOUNTING"),Master!B120,"")</f>
        <v/>
      </c>
      <c r="D120" s="34" t="e">
        <f>SMALL($C:$C,ROWS($C$1:C119))</f>
        <v>#NUM!</v>
      </c>
      <c r="E120" s="34" t="str">
        <f>IF(AND('Entry point'!$B$22=Master!A120,Master!AG120="CREW MANAGEMENT PARTNER"),Master!B120,"")</f>
        <v/>
      </c>
      <c r="F120" s="34" t="e">
        <f>SMALL($E:$E,ROWS($E$1:E119))</f>
        <v>#NUM!</v>
      </c>
      <c r="G120" s="34" t="str">
        <f>IF(AND('Entry point'!$B$22=Master!A120,Master!AG120="FLEET MANAGER"),Master!B120,"")</f>
        <v/>
      </c>
      <c r="H120" s="34" t="e">
        <f>SMALL($G:$G,ROWS($G$1:G119))</f>
        <v>#NUM!</v>
      </c>
      <c r="I120" s="34" t="str">
        <f>IF(AND('Entry point'!$B$22=Master!A120,Master!AG120="GROUP ISD"),Master!B120,"")</f>
        <v/>
      </c>
      <c r="J120" s="34" t="e">
        <f>SMALL($I:$I,ROWS($I$1:I119))</f>
        <v>#NUM!</v>
      </c>
      <c r="K120" s="34" t="str">
        <f>IF(AND('Entry point'!$B$22=Master!A120,Master!AG120="MANAGING DIRECTOR, CREW MANAGEMENT"),Master!B120,"")</f>
        <v/>
      </c>
      <c r="L120" s="34" t="e">
        <f>SMALL($K:$K,ROWS($K$1:K119))</f>
        <v>#NUM!</v>
      </c>
      <c r="M120" s="34" t="str">
        <f>IF(AND('Entry point'!$B$22=Master!A120,Master!AG120="MARINE SUPERINTENDENT"),Master!B120,"")</f>
        <v/>
      </c>
      <c r="N120" s="34" t="e">
        <f>SMALL($M:$M,ROWS($M$1:M119))</f>
        <v>#NUM!</v>
      </c>
      <c r="O120" s="34" t="str">
        <f>IF(AND('Entry point'!$B$22=Master!A120,Master!AG120="MD"),Master!B120,"")</f>
        <v/>
      </c>
      <c r="P120" s="34" t="e">
        <f>SMALL($O:$O,ROWS($O$1:O119))</f>
        <v>#NUM!</v>
      </c>
      <c r="Q120" s="34" t="str">
        <f>IF(AND('Entry point'!$B$22=Master!A120,Master!AG120="OD"),Master!B120,"")</f>
        <v/>
      </c>
      <c r="R120" s="34" t="e">
        <f>SMALL($Q:$Q,ROWS($Q$1:Q119))</f>
        <v>#NUM!</v>
      </c>
      <c r="S120" s="34" t="str">
        <f>IF(AND('Entry point'!$B$22=Master!A120,Master!AG120="OWNER"),Master!B120,"")</f>
        <v/>
      </c>
      <c r="T120" s="34" t="e">
        <f>SMALL($S:$S,ROWS($S$1:S119))</f>
        <v>#NUM!</v>
      </c>
      <c r="U120" s="34" t="str">
        <f>IF(AND('Entry point'!$B$22=Master!A120,Master!AG120="PLANNING MANAGER"),Master!B120,"")</f>
        <v/>
      </c>
      <c r="V120" s="34" t="e">
        <f>SMALL($U:$U,ROWS($U$1:U119))</f>
        <v>#NUM!</v>
      </c>
      <c r="W120" s="34" t="str">
        <f>IF(AND('Entry point'!$B$22=Master!A120,Master!AG120="PROCUREMENT RESPONSIBLE"),Master!B120,"")</f>
        <v/>
      </c>
      <c r="X120" s="34" t="e">
        <f>SMALL($W:$W,ROWS($W$1:W119))</f>
        <v>#NUM!</v>
      </c>
      <c r="Y120" s="34" t="str">
        <f>IF(AND('Entry point'!$B$22=Master!A120,Master!AG120="TECH SUPERINTENDENT"),Master!B120,"")</f>
        <v/>
      </c>
      <c r="Z120" s="34" t="e">
        <f>SMALL($Y:$Y,ROWS($Y$1:Y119))</f>
        <v>#NUM!</v>
      </c>
      <c r="AA120" s="34" t="str">
        <f>IF(AND('Entry point'!$B$22=Master!A120,Master!AG120="HSEQ MANAGER"),Master!B120,"")</f>
        <v/>
      </c>
      <c r="AB120" s="34" t="e">
        <f>SMALL($AA:$AA,ROWS($AA$1:AA119))</f>
        <v>#NUM!</v>
      </c>
      <c r="AC120" s="34" t="str">
        <f>IF(AND('Entry point'!$B$22=Master!A120,Master!AG120="MARCAS"),Master!B120,"")</f>
        <v/>
      </c>
      <c r="AD120" s="34" t="e">
        <f>SMALL($AC:$AC,ROWS($AC$1:AC119))</f>
        <v>#NUM!</v>
      </c>
      <c r="AE120" s="34">
        <v>1</v>
      </c>
      <c r="AF120" s="167" t="s">
        <v>76</v>
      </c>
      <c r="AG120" s="36" t="s">
        <v>637</v>
      </c>
      <c r="AH120" s="36"/>
    </row>
    <row r="121" spans="1:34" ht="15.75" x14ac:dyDescent="0.25">
      <c r="A121" s="34" t="s">
        <v>38</v>
      </c>
      <c r="B121" s="34">
        <f>ROWS(A$1:$A122)</f>
        <v>122</v>
      </c>
      <c r="C121" s="34" t="str">
        <f>IF(AND('Entry point'!$B$22=Master!A121,Master!AG121="ACCOUNTING"),Master!B121,"")</f>
        <v/>
      </c>
      <c r="D121" s="34" t="e">
        <f>SMALL($C:$C,ROWS($C$1:C120))</f>
        <v>#NUM!</v>
      </c>
      <c r="E121" s="34" t="str">
        <f>IF(AND('Entry point'!$B$22=Master!A121,Master!AG121="CREW MANAGEMENT PARTNER"),Master!B121,"")</f>
        <v/>
      </c>
      <c r="F121" s="34" t="e">
        <f>SMALL($E:$E,ROWS($E$1:E120))</f>
        <v>#NUM!</v>
      </c>
      <c r="G121" s="34" t="str">
        <f>IF(AND('Entry point'!$B$22=Master!A121,Master!AG121="FLEET MANAGER"),Master!B121,"")</f>
        <v/>
      </c>
      <c r="H121" s="34" t="e">
        <f>SMALL($G:$G,ROWS($G$1:G120))</f>
        <v>#NUM!</v>
      </c>
      <c r="I121" s="34" t="str">
        <f>IF(AND('Entry point'!$B$22=Master!A121,Master!AG121="GROUP ISD"),Master!B121,"")</f>
        <v/>
      </c>
      <c r="J121" s="34" t="e">
        <f>SMALL($I:$I,ROWS($I$1:I120))</f>
        <v>#NUM!</v>
      </c>
      <c r="K121" s="34" t="str">
        <f>IF(AND('Entry point'!$B$22=Master!A121,Master!AG121="MANAGING DIRECTOR, CREW MANAGEMENT"),Master!B121,"")</f>
        <v/>
      </c>
      <c r="L121" s="34" t="e">
        <f>SMALL($K:$K,ROWS($K$1:K120))</f>
        <v>#NUM!</v>
      </c>
      <c r="M121" s="34" t="str">
        <f>IF(AND('Entry point'!$B$22=Master!A121,Master!AG121="MARINE SUPERINTENDENT"),Master!B121,"")</f>
        <v/>
      </c>
      <c r="N121" s="34" t="e">
        <f>SMALL($M:$M,ROWS($M$1:M120))</f>
        <v>#NUM!</v>
      </c>
      <c r="O121" s="34" t="str">
        <f>IF(AND('Entry point'!$B$22=Master!A121,Master!AG121="MD"),Master!B121,"")</f>
        <v/>
      </c>
      <c r="P121" s="34" t="e">
        <f>SMALL($O:$O,ROWS($O$1:O120))</f>
        <v>#NUM!</v>
      </c>
      <c r="Q121" s="34" t="str">
        <f>IF(AND('Entry point'!$B$22=Master!A121,Master!AG121="OD"),Master!B121,"")</f>
        <v/>
      </c>
      <c r="R121" s="34" t="e">
        <f>SMALL($Q:$Q,ROWS($Q$1:Q120))</f>
        <v>#NUM!</v>
      </c>
      <c r="S121" s="34" t="str">
        <f>IF(AND('Entry point'!$B$22=Master!A121,Master!AG121="OWNER"),Master!B121,"")</f>
        <v/>
      </c>
      <c r="T121" s="34" t="e">
        <f>SMALL($S:$S,ROWS($S$1:S120))</f>
        <v>#NUM!</v>
      </c>
      <c r="U121" s="34" t="str">
        <f>IF(AND('Entry point'!$B$22=Master!A121,Master!AG121="PLANNING MANAGER"),Master!B121,"")</f>
        <v/>
      </c>
      <c r="V121" s="34" t="e">
        <f>SMALL($U:$U,ROWS($U$1:U120))</f>
        <v>#NUM!</v>
      </c>
      <c r="W121" s="34" t="str">
        <f>IF(AND('Entry point'!$B$22=Master!A121,Master!AG121="PROCUREMENT RESPONSIBLE"),Master!B121,"")</f>
        <v/>
      </c>
      <c r="X121" s="34" t="e">
        <f>SMALL($W:$W,ROWS($W$1:W120))</f>
        <v>#NUM!</v>
      </c>
      <c r="Y121" s="34" t="str">
        <f>IF(AND('Entry point'!$B$22=Master!A121,Master!AG121="TECH SUPERINTENDENT"),Master!B121,"")</f>
        <v/>
      </c>
      <c r="Z121" s="34" t="e">
        <f>SMALL($Y:$Y,ROWS($Y$1:Y120))</f>
        <v>#NUM!</v>
      </c>
      <c r="AA121" s="34" t="str">
        <f>IF(AND('Entry point'!$B$22=Master!A121,Master!AG121="HSEQ MANAGER"),Master!B121,"")</f>
        <v/>
      </c>
      <c r="AB121" s="34" t="e">
        <f>SMALL($AA:$AA,ROWS($AA$1:AA120))</f>
        <v>#NUM!</v>
      </c>
      <c r="AC121" s="34" t="str">
        <f>IF(AND('Entry point'!$B$22=Master!A121,Master!AG121="MARCAS"),Master!B121,"")</f>
        <v/>
      </c>
      <c r="AD121" s="34" t="e">
        <f>SMALL($AC:$AC,ROWS($AC$1:AC120))</f>
        <v>#NUM!</v>
      </c>
      <c r="AE121" s="34">
        <v>1</v>
      </c>
      <c r="AF121" s="26" t="s">
        <v>46</v>
      </c>
      <c r="AG121" s="36" t="s">
        <v>619</v>
      </c>
      <c r="AH121" s="36"/>
    </row>
    <row r="122" spans="1:34" ht="31.5" x14ac:dyDescent="0.25">
      <c r="A122" s="34" t="s">
        <v>38</v>
      </c>
      <c r="B122" s="34">
        <f>ROWS(A$1:$A123)</f>
        <v>123</v>
      </c>
      <c r="C122" s="34" t="str">
        <f>IF(AND('Entry point'!$B$22=Master!A122,Master!AG122="ACCOUNTING"),Master!B122,"")</f>
        <v/>
      </c>
      <c r="D122" s="34" t="e">
        <f>SMALL($C:$C,ROWS($C$1:C121))</f>
        <v>#NUM!</v>
      </c>
      <c r="E122" s="34" t="str">
        <f>IF(AND('Entry point'!$B$22=Master!A122,Master!AG122="CREW MANAGEMENT PARTNER"),Master!B122,"")</f>
        <v/>
      </c>
      <c r="F122" s="34" t="e">
        <f>SMALL($E:$E,ROWS($E$1:E121))</f>
        <v>#NUM!</v>
      </c>
      <c r="G122" s="34" t="str">
        <f>IF(AND('Entry point'!$B$22=Master!A122,Master!AG122="FLEET MANAGER"),Master!B122,"")</f>
        <v/>
      </c>
      <c r="H122" s="34" t="e">
        <f>SMALL($G:$G,ROWS($G$1:G121))</f>
        <v>#NUM!</v>
      </c>
      <c r="I122" s="34" t="str">
        <f>IF(AND('Entry point'!$B$22=Master!A122,Master!AG122="GROUP ISD"),Master!B122,"")</f>
        <v/>
      </c>
      <c r="J122" s="34" t="e">
        <f>SMALL($I:$I,ROWS($I$1:I121))</f>
        <v>#NUM!</v>
      </c>
      <c r="K122" s="34" t="str">
        <f>IF(AND('Entry point'!$B$22=Master!A122,Master!AG122="MANAGING DIRECTOR, CREW MANAGEMENT"),Master!B122,"")</f>
        <v/>
      </c>
      <c r="L122" s="34" t="e">
        <f>SMALL($K:$K,ROWS($K$1:K121))</f>
        <v>#NUM!</v>
      </c>
      <c r="M122" s="34" t="str">
        <f>IF(AND('Entry point'!$B$22=Master!A122,Master!AG122="MARINE SUPERINTENDENT"),Master!B122,"")</f>
        <v/>
      </c>
      <c r="N122" s="34" t="e">
        <f>SMALL($M:$M,ROWS($M$1:M121))</f>
        <v>#NUM!</v>
      </c>
      <c r="O122" s="34" t="str">
        <f>IF(AND('Entry point'!$B$22=Master!A122,Master!AG122="MD"),Master!B122,"")</f>
        <v/>
      </c>
      <c r="P122" s="34" t="e">
        <f>SMALL($O:$O,ROWS($O$1:O121))</f>
        <v>#NUM!</v>
      </c>
      <c r="Q122" s="34" t="str">
        <f>IF(AND('Entry point'!$B$22=Master!A122,Master!AG122="OD"),Master!B122,"")</f>
        <v/>
      </c>
      <c r="R122" s="34" t="e">
        <f>SMALL($Q:$Q,ROWS($Q$1:Q121))</f>
        <v>#NUM!</v>
      </c>
      <c r="S122" s="34" t="str">
        <f>IF(AND('Entry point'!$B$22=Master!A122,Master!AG122="OWNER"),Master!B122,"")</f>
        <v/>
      </c>
      <c r="T122" s="34" t="e">
        <f>SMALL($S:$S,ROWS($S$1:S121))</f>
        <v>#NUM!</v>
      </c>
      <c r="U122" s="34" t="str">
        <f>IF(AND('Entry point'!$B$22=Master!A122,Master!AG122="PLANNING MANAGER"),Master!B122,"")</f>
        <v/>
      </c>
      <c r="V122" s="34" t="e">
        <f>SMALL($U:$U,ROWS($U$1:U121))</f>
        <v>#NUM!</v>
      </c>
      <c r="W122" s="34" t="str">
        <f>IF(AND('Entry point'!$B$22=Master!A122,Master!AG122="PROCUREMENT RESPONSIBLE"),Master!B122,"")</f>
        <v/>
      </c>
      <c r="X122" s="34" t="e">
        <f>SMALL($W:$W,ROWS($W$1:W121))</f>
        <v>#NUM!</v>
      </c>
      <c r="Y122" s="34" t="str">
        <f>IF(AND('Entry point'!$B$22=Master!A122,Master!AG122="TECH SUPERINTENDENT"),Master!B122,"")</f>
        <v/>
      </c>
      <c r="Z122" s="34" t="e">
        <f>SMALL($Y:$Y,ROWS($Y$1:Y121))</f>
        <v>#NUM!</v>
      </c>
      <c r="AA122" s="34" t="str">
        <f>IF(AND('Entry point'!$B$22=Master!A122,Master!AG122="HSEQ MANAGER"),Master!B122,"")</f>
        <v/>
      </c>
      <c r="AB122" s="34" t="e">
        <f>SMALL($AA:$AA,ROWS($AA$1:AA121))</f>
        <v>#NUM!</v>
      </c>
      <c r="AC122" s="34" t="str">
        <f>IF(AND('Entry point'!$B$22=Master!A122,Master!AG122="MARCAS"),Master!B122,"")</f>
        <v/>
      </c>
      <c r="AD122" s="34" t="e">
        <f>SMALL($AC:$AC,ROWS($AC$1:AC121))</f>
        <v>#NUM!</v>
      </c>
      <c r="AE122" s="34">
        <v>1</v>
      </c>
      <c r="AF122" s="35" t="s">
        <v>70</v>
      </c>
      <c r="AG122" s="36" t="s">
        <v>637</v>
      </c>
      <c r="AH122" s="36"/>
    </row>
    <row r="123" spans="1:34" ht="31.5" x14ac:dyDescent="0.25">
      <c r="A123" s="34" t="s">
        <v>38</v>
      </c>
      <c r="B123" s="34">
        <f>ROWS(A$1:$A124)</f>
        <v>124</v>
      </c>
      <c r="C123" s="34" t="str">
        <f>IF(AND('Entry point'!$B$22=Master!A123,Master!AG123="ACCOUNTING"),Master!B123,"")</f>
        <v/>
      </c>
      <c r="D123" s="34" t="e">
        <f>SMALL($C:$C,ROWS($C$1:C122))</f>
        <v>#NUM!</v>
      </c>
      <c r="E123" s="34" t="str">
        <f>IF(AND('Entry point'!$B$22=Master!A123,Master!AG123="CREW MANAGEMENT PARTNER"),Master!B123,"")</f>
        <v/>
      </c>
      <c r="F123" s="34" t="e">
        <f>SMALL($E:$E,ROWS($E$1:E122))</f>
        <v>#NUM!</v>
      </c>
      <c r="G123" s="34" t="str">
        <f>IF(AND('Entry point'!$B$22=Master!A123,Master!AG123="FLEET MANAGER"),Master!B123,"")</f>
        <v/>
      </c>
      <c r="H123" s="34" t="e">
        <f>SMALL($G:$G,ROWS($G$1:G122))</f>
        <v>#NUM!</v>
      </c>
      <c r="I123" s="34" t="str">
        <f>IF(AND('Entry point'!$B$22=Master!A123,Master!AG123="GROUP ISD"),Master!B123,"")</f>
        <v/>
      </c>
      <c r="J123" s="34" t="e">
        <f>SMALL($I:$I,ROWS($I$1:I122))</f>
        <v>#NUM!</v>
      </c>
      <c r="K123" s="34" t="str">
        <f>IF(AND('Entry point'!$B$22=Master!A123,Master!AG123="MANAGING DIRECTOR, CREW MANAGEMENT"),Master!B123,"")</f>
        <v/>
      </c>
      <c r="L123" s="34" t="e">
        <f>SMALL($K:$K,ROWS($K$1:K122))</f>
        <v>#NUM!</v>
      </c>
      <c r="M123" s="34" t="str">
        <f>IF(AND('Entry point'!$B$22=Master!A123,Master!AG123="MARINE SUPERINTENDENT"),Master!B123,"")</f>
        <v/>
      </c>
      <c r="N123" s="34" t="e">
        <f>SMALL($M:$M,ROWS($M$1:M122))</f>
        <v>#NUM!</v>
      </c>
      <c r="O123" s="34" t="str">
        <f>IF(AND('Entry point'!$B$22=Master!A123,Master!AG123="MD"),Master!B123,"")</f>
        <v/>
      </c>
      <c r="P123" s="34" t="e">
        <f>SMALL($O:$O,ROWS($O$1:O122))</f>
        <v>#NUM!</v>
      </c>
      <c r="Q123" s="34" t="str">
        <f>IF(AND('Entry point'!$B$22=Master!A123,Master!AG123="OD"),Master!B123,"")</f>
        <v/>
      </c>
      <c r="R123" s="34" t="e">
        <f>SMALL($Q:$Q,ROWS($Q$1:Q122))</f>
        <v>#NUM!</v>
      </c>
      <c r="S123" s="34" t="str">
        <f>IF(AND('Entry point'!$B$22=Master!A123,Master!AG123="OWNER"),Master!B123,"")</f>
        <v/>
      </c>
      <c r="T123" s="34" t="e">
        <f>SMALL($S:$S,ROWS($S$1:S122))</f>
        <v>#NUM!</v>
      </c>
      <c r="U123" s="34" t="str">
        <f>IF(AND('Entry point'!$B$22=Master!A123,Master!AG123="PLANNING MANAGER"),Master!B123,"")</f>
        <v/>
      </c>
      <c r="V123" s="34" t="e">
        <f>SMALL($U:$U,ROWS($U$1:U122))</f>
        <v>#NUM!</v>
      </c>
      <c r="W123" s="34" t="str">
        <f>IF(AND('Entry point'!$B$22=Master!A123,Master!AG123="PROCUREMENT RESPONSIBLE"),Master!B123,"")</f>
        <v/>
      </c>
      <c r="X123" s="34" t="e">
        <f>SMALL($W:$W,ROWS($W$1:W122))</f>
        <v>#NUM!</v>
      </c>
      <c r="Y123" s="34" t="str">
        <f>IF(AND('Entry point'!$B$22=Master!A123,Master!AG123="TECH SUPERINTENDENT"),Master!B123,"")</f>
        <v/>
      </c>
      <c r="Z123" s="34" t="e">
        <f>SMALL($Y:$Y,ROWS($Y$1:Y122))</f>
        <v>#NUM!</v>
      </c>
      <c r="AA123" s="34" t="str">
        <f>IF(AND('Entry point'!$B$22=Master!A123,Master!AG123="HSEQ MANAGER"),Master!B123,"")</f>
        <v/>
      </c>
      <c r="AB123" s="34" t="e">
        <f>SMALL($AA:$AA,ROWS($AA$1:AA122))</f>
        <v>#NUM!</v>
      </c>
      <c r="AC123" s="34" t="str">
        <f>IF(AND('Entry point'!$B$22=Master!A123,Master!AG123="MARCAS"),Master!B123,"")</f>
        <v/>
      </c>
      <c r="AD123" s="34" t="e">
        <f>SMALL($AC:$AC,ROWS($AC$1:AC122))</f>
        <v>#NUM!</v>
      </c>
      <c r="AE123" s="34">
        <v>1</v>
      </c>
      <c r="AF123" s="35" t="s">
        <v>658</v>
      </c>
      <c r="AG123" s="36" t="s">
        <v>637</v>
      </c>
      <c r="AH123" s="36" t="s">
        <v>642</v>
      </c>
    </row>
    <row r="124" spans="1:34" ht="15.75" x14ac:dyDescent="0.25">
      <c r="A124" s="34" t="s">
        <v>38</v>
      </c>
      <c r="B124" s="34">
        <f>ROWS(A$1:$A125)</f>
        <v>125</v>
      </c>
      <c r="C124" s="34" t="str">
        <f>IF(AND('Entry point'!$B$22=Master!A124,Master!AG124="ACCOUNTING"),Master!B124,"")</f>
        <v/>
      </c>
      <c r="D124" s="34" t="e">
        <f>SMALL($C:$C,ROWS($C$1:C123))</f>
        <v>#NUM!</v>
      </c>
      <c r="E124" s="34" t="str">
        <f>IF(AND('Entry point'!$B$22=Master!A124,Master!AG124="CREW MANAGEMENT PARTNER"),Master!B124,"")</f>
        <v/>
      </c>
      <c r="F124" s="34" t="e">
        <f>SMALL($E:$E,ROWS($E$1:E123))</f>
        <v>#NUM!</v>
      </c>
      <c r="G124" s="34" t="str">
        <f>IF(AND('Entry point'!$B$22=Master!A124,Master!AG124="FLEET MANAGER"),Master!B124,"")</f>
        <v/>
      </c>
      <c r="H124" s="34" t="e">
        <f>SMALL($G:$G,ROWS($G$1:G123))</f>
        <v>#NUM!</v>
      </c>
      <c r="I124" s="34" t="str">
        <f>IF(AND('Entry point'!$B$22=Master!A124,Master!AG124="GROUP ISD"),Master!B124,"")</f>
        <v/>
      </c>
      <c r="J124" s="34" t="e">
        <f>SMALL($I:$I,ROWS($I$1:I123))</f>
        <v>#NUM!</v>
      </c>
      <c r="K124" s="34" t="str">
        <f>IF(AND('Entry point'!$B$22=Master!A124,Master!AG124="MANAGING DIRECTOR, CREW MANAGEMENT"),Master!B124,"")</f>
        <v/>
      </c>
      <c r="L124" s="34" t="e">
        <f>SMALL($K:$K,ROWS($K$1:K123))</f>
        <v>#NUM!</v>
      </c>
      <c r="M124" s="34" t="str">
        <f>IF(AND('Entry point'!$B$22=Master!A124,Master!AG124="MARINE SUPERINTENDENT"),Master!B124,"")</f>
        <v/>
      </c>
      <c r="N124" s="34" t="e">
        <f>SMALL($M:$M,ROWS($M$1:M123))</f>
        <v>#NUM!</v>
      </c>
      <c r="O124" s="34" t="str">
        <f>IF(AND('Entry point'!$B$22=Master!A124,Master!AG124="MD"),Master!B124,"")</f>
        <v/>
      </c>
      <c r="P124" s="34" t="e">
        <f>SMALL($O:$O,ROWS($O$1:O123))</f>
        <v>#NUM!</v>
      </c>
      <c r="Q124" s="34" t="str">
        <f>IF(AND('Entry point'!$B$22=Master!A124,Master!AG124="OD"),Master!B124,"")</f>
        <v/>
      </c>
      <c r="R124" s="34" t="e">
        <f>SMALL($Q:$Q,ROWS($Q$1:Q123))</f>
        <v>#NUM!</v>
      </c>
      <c r="S124" s="34" t="str">
        <f>IF(AND('Entry point'!$B$22=Master!A124,Master!AG124="OWNER"),Master!B124,"")</f>
        <v/>
      </c>
      <c r="T124" s="34" t="e">
        <f>SMALL($S:$S,ROWS($S$1:S123))</f>
        <v>#NUM!</v>
      </c>
      <c r="U124" s="34" t="str">
        <f>IF(AND('Entry point'!$B$22=Master!A124,Master!AG124="PLANNING MANAGER"),Master!B124,"")</f>
        <v/>
      </c>
      <c r="V124" s="34" t="e">
        <f>SMALL($U:$U,ROWS($U$1:U123))</f>
        <v>#NUM!</v>
      </c>
      <c r="W124" s="34" t="str">
        <f>IF(AND('Entry point'!$B$22=Master!A124,Master!AG124="PROCUREMENT RESPONSIBLE"),Master!B124,"")</f>
        <v/>
      </c>
      <c r="X124" s="34" t="e">
        <f>SMALL($W:$W,ROWS($W$1:W123))</f>
        <v>#NUM!</v>
      </c>
      <c r="Y124" s="34" t="str">
        <f>IF(AND('Entry point'!$B$22=Master!A124,Master!AG124="TECH SUPERINTENDENT"),Master!B124,"")</f>
        <v/>
      </c>
      <c r="Z124" s="34" t="e">
        <f>SMALL($Y:$Y,ROWS($Y$1:Y123))</f>
        <v>#NUM!</v>
      </c>
      <c r="AA124" s="34" t="str">
        <f>IF(AND('Entry point'!$B$22=Master!A124,Master!AG124="HSEQ MANAGER"),Master!B124,"")</f>
        <v/>
      </c>
      <c r="AB124" s="34" t="e">
        <f>SMALL($AA:$AA,ROWS($AA$1:AA123))</f>
        <v>#NUM!</v>
      </c>
      <c r="AC124" s="34" t="str">
        <f>IF(AND('Entry point'!$B$22=Master!A124,Master!AG124="MARCAS"),Master!B124,"")</f>
        <v/>
      </c>
      <c r="AD124" s="34" t="e">
        <f>SMALL($AC:$AC,ROWS($AC$1:AC123))</f>
        <v>#NUM!</v>
      </c>
      <c r="AE124" s="34">
        <v>1</v>
      </c>
      <c r="AF124" s="167" t="s">
        <v>78</v>
      </c>
      <c r="AG124" s="36" t="s">
        <v>637</v>
      </c>
      <c r="AH124" s="36" t="s">
        <v>639</v>
      </c>
    </row>
    <row r="125" spans="1:34" ht="31.5" x14ac:dyDescent="0.25">
      <c r="A125" s="34" t="s">
        <v>38</v>
      </c>
      <c r="B125" s="34">
        <f>ROWS(A$1:$A126)</f>
        <v>126</v>
      </c>
      <c r="C125" s="34" t="str">
        <f>IF(AND('Entry point'!$B$22=Master!A125,Master!AG125="ACCOUNTING"),Master!B125,"")</f>
        <v/>
      </c>
      <c r="D125" s="34" t="e">
        <f>SMALL($C:$C,ROWS($C$1:C124))</f>
        <v>#NUM!</v>
      </c>
      <c r="E125" s="34" t="str">
        <f>IF(AND('Entry point'!$B$22=Master!A125,Master!AG125="CREW MANAGEMENT PARTNER"),Master!B125,"")</f>
        <v/>
      </c>
      <c r="F125" s="34" t="e">
        <f>SMALL($E:$E,ROWS($E$1:E124))</f>
        <v>#NUM!</v>
      </c>
      <c r="G125" s="34" t="str">
        <f>IF(AND('Entry point'!$B$22=Master!A125,Master!AG125="FLEET MANAGER"),Master!B125,"")</f>
        <v/>
      </c>
      <c r="H125" s="34" t="e">
        <f>SMALL($G:$G,ROWS($G$1:G124))</f>
        <v>#NUM!</v>
      </c>
      <c r="I125" s="34" t="str">
        <f>IF(AND('Entry point'!$B$22=Master!A125,Master!AG125="GROUP ISD"),Master!B125,"")</f>
        <v/>
      </c>
      <c r="J125" s="34" t="e">
        <f>SMALL($I:$I,ROWS($I$1:I124))</f>
        <v>#NUM!</v>
      </c>
      <c r="K125" s="34" t="str">
        <f>IF(AND('Entry point'!$B$22=Master!A125,Master!AG125="MANAGING DIRECTOR, CREW MANAGEMENT"),Master!B125,"")</f>
        <v/>
      </c>
      <c r="L125" s="34" t="e">
        <f>SMALL($K:$K,ROWS($K$1:K124))</f>
        <v>#NUM!</v>
      </c>
      <c r="M125" s="34" t="str">
        <f>IF(AND('Entry point'!$B$22=Master!A125,Master!AG125="MARINE SUPERINTENDENT"),Master!B125,"")</f>
        <v/>
      </c>
      <c r="N125" s="34" t="e">
        <f>SMALL($M:$M,ROWS($M$1:M124))</f>
        <v>#NUM!</v>
      </c>
      <c r="O125" s="34" t="str">
        <f>IF(AND('Entry point'!$B$22=Master!A125,Master!AG125="MD"),Master!B125,"")</f>
        <v/>
      </c>
      <c r="P125" s="34" t="e">
        <f>SMALL($O:$O,ROWS($O$1:O124))</f>
        <v>#NUM!</v>
      </c>
      <c r="Q125" s="34" t="str">
        <f>IF(AND('Entry point'!$B$22=Master!A125,Master!AG125="OD"),Master!B125,"")</f>
        <v/>
      </c>
      <c r="R125" s="34" t="e">
        <f>SMALL($Q:$Q,ROWS($Q$1:Q124))</f>
        <v>#NUM!</v>
      </c>
      <c r="S125" s="34" t="str">
        <f>IF(AND('Entry point'!$B$22=Master!A125,Master!AG125="OWNER"),Master!B125,"")</f>
        <v/>
      </c>
      <c r="T125" s="34" t="e">
        <f>SMALL($S:$S,ROWS($S$1:S124))</f>
        <v>#NUM!</v>
      </c>
      <c r="U125" s="34" t="str">
        <f>IF(AND('Entry point'!$B$22=Master!A125,Master!AG125="PLANNING MANAGER"),Master!B125,"")</f>
        <v/>
      </c>
      <c r="V125" s="34" t="e">
        <f>SMALL($U:$U,ROWS($U$1:U124))</f>
        <v>#NUM!</v>
      </c>
      <c r="W125" s="34" t="str">
        <f>IF(AND('Entry point'!$B$22=Master!A125,Master!AG125="PROCUREMENT RESPONSIBLE"),Master!B125,"")</f>
        <v/>
      </c>
      <c r="X125" s="34" t="e">
        <f>SMALL($W:$W,ROWS($W$1:W124))</f>
        <v>#NUM!</v>
      </c>
      <c r="Y125" s="34" t="str">
        <f>IF(AND('Entry point'!$B$22=Master!A125,Master!AG125="TECH SUPERINTENDENT"),Master!B125,"")</f>
        <v/>
      </c>
      <c r="Z125" s="34" t="e">
        <f>SMALL($Y:$Y,ROWS($Y$1:Y124))</f>
        <v>#NUM!</v>
      </c>
      <c r="AA125" s="34" t="str">
        <f>IF(AND('Entry point'!$B$22=Master!A125,Master!AG125="HSEQ MANAGER"),Master!B125,"")</f>
        <v/>
      </c>
      <c r="AB125" s="34" t="e">
        <f>SMALL($AA:$AA,ROWS($AA$1:AA124))</f>
        <v>#NUM!</v>
      </c>
      <c r="AC125" s="34" t="str">
        <f>IF(AND('Entry point'!$B$22=Master!A125,Master!AG125="MARCAS"),Master!B125,"")</f>
        <v/>
      </c>
      <c r="AD125" s="34" t="e">
        <f>SMALL($AC:$AC,ROWS($AC$1:AC124))</f>
        <v>#NUM!</v>
      </c>
      <c r="AE125" s="34">
        <v>1</v>
      </c>
      <c r="AF125" s="35" t="s">
        <v>72</v>
      </c>
      <c r="AG125" s="36" t="s">
        <v>637</v>
      </c>
      <c r="AH125" s="36"/>
    </row>
    <row r="126" spans="1:34" ht="15.75" x14ac:dyDescent="0.25">
      <c r="A126" s="34" t="s">
        <v>38</v>
      </c>
      <c r="B126" s="34">
        <f>ROWS(A$1:$A127)</f>
        <v>127</v>
      </c>
      <c r="C126" s="34" t="str">
        <f>IF(AND('Entry point'!$B$22=Master!A126,Master!AG126="ACCOUNTING"),Master!B126,"")</f>
        <v/>
      </c>
      <c r="D126" s="34" t="e">
        <f>SMALL($C:$C,ROWS($C$1:C125))</f>
        <v>#NUM!</v>
      </c>
      <c r="E126" s="34" t="str">
        <f>IF(AND('Entry point'!$B$22=Master!A126,Master!AG126="CREW MANAGEMENT PARTNER"),Master!B126,"")</f>
        <v/>
      </c>
      <c r="F126" s="34" t="e">
        <f>SMALL($E:$E,ROWS($E$1:E125))</f>
        <v>#NUM!</v>
      </c>
      <c r="G126" s="34" t="str">
        <f>IF(AND('Entry point'!$B$22=Master!A126,Master!AG126="FLEET MANAGER"),Master!B126,"")</f>
        <v/>
      </c>
      <c r="H126" s="34" t="e">
        <f>SMALL($G:$G,ROWS($G$1:G125))</f>
        <v>#NUM!</v>
      </c>
      <c r="I126" s="34" t="str">
        <f>IF(AND('Entry point'!$B$22=Master!A126,Master!AG126="GROUP ISD"),Master!B126,"")</f>
        <v/>
      </c>
      <c r="J126" s="34" t="e">
        <f>SMALL($I:$I,ROWS($I$1:I125))</f>
        <v>#NUM!</v>
      </c>
      <c r="K126" s="34" t="str">
        <f>IF(AND('Entry point'!$B$22=Master!A126,Master!AG126="MANAGING DIRECTOR, CREW MANAGEMENT"),Master!B126,"")</f>
        <v/>
      </c>
      <c r="L126" s="34" t="e">
        <f>SMALL($K:$K,ROWS($K$1:K125))</f>
        <v>#NUM!</v>
      </c>
      <c r="M126" s="34" t="str">
        <f>IF(AND('Entry point'!$B$22=Master!A126,Master!AG126="MARINE SUPERINTENDENT"),Master!B126,"")</f>
        <v/>
      </c>
      <c r="N126" s="34" t="e">
        <f>SMALL($M:$M,ROWS($M$1:M125))</f>
        <v>#NUM!</v>
      </c>
      <c r="O126" s="34" t="str">
        <f>IF(AND('Entry point'!$B$22=Master!A126,Master!AG126="MD"),Master!B126,"")</f>
        <v/>
      </c>
      <c r="P126" s="34" t="e">
        <f>SMALL($O:$O,ROWS($O$1:O125))</f>
        <v>#NUM!</v>
      </c>
      <c r="Q126" s="34" t="str">
        <f>IF(AND('Entry point'!$B$22=Master!A126,Master!AG126="OD"),Master!B126,"")</f>
        <v/>
      </c>
      <c r="R126" s="34" t="e">
        <f>SMALL($Q:$Q,ROWS($Q$1:Q125))</f>
        <v>#NUM!</v>
      </c>
      <c r="S126" s="34" t="str">
        <f>IF(AND('Entry point'!$B$22=Master!A126,Master!AG126="OWNER"),Master!B126,"")</f>
        <v/>
      </c>
      <c r="T126" s="34" t="e">
        <f>SMALL($S:$S,ROWS($S$1:S125))</f>
        <v>#NUM!</v>
      </c>
      <c r="U126" s="34" t="str">
        <f>IF(AND('Entry point'!$B$22=Master!A126,Master!AG126="PLANNING MANAGER"),Master!B126,"")</f>
        <v/>
      </c>
      <c r="V126" s="34" t="e">
        <f>SMALL($U:$U,ROWS($U$1:U125))</f>
        <v>#NUM!</v>
      </c>
      <c r="W126" s="34" t="str">
        <f>IF(AND('Entry point'!$B$22=Master!A126,Master!AG126="PROCUREMENT RESPONSIBLE"),Master!B126,"")</f>
        <v/>
      </c>
      <c r="X126" s="34" t="e">
        <f>SMALL($W:$W,ROWS($W$1:W125))</f>
        <v>#NUM!</v>
      </c>
      <c r="Y126" s="34" t="str">
        <f>IF(AND('Entry point'!$B$22=Master!A126,Master!AG126="TECH SUPERINTENDENT"),Master!B126,"")</f>
        <v/>
      </c>
      <c r="Z126" s="34" t="e">
        <f>SMALL($Y:$Y,ROWS($Y$1:Y125))</f>
        <v>#NUM!</v>
      </c>
      <c r="AA126" s="34" t="str">
        <f>IF(AND('Entry point'!$B$22=Master!A126,Master!AG126="HSEQ MANAGER"),Master!B126,"")</f>
        <v/>
      </c>
      <c r="AB126" s="34" t="e">
        <f>SMALL($AA:$AA,ROWS($AA$1:AA125))</f>
        <v>#NUM!</v>
      </c>
      <c r="AC126" s="34" t="str">
        <f>IF(AND('Entry point'!$B$22=Master!A126,Master!AG126="MARCAS"),Master!B126,"")</f>
        <v/>
      </c>
      <c r="AD126" s="34" t="e">
        <f>SMALL($AC:$AC,ROWS($AC$1:AC125))</f>
        <v>#NUM!</v>
      </c>
      <c r="AE126" s="34">
        <v>1</v>
      </c>
      <c r="AF126" s="167" t="s">
        <v>659</v>
      </c>
      <c r="AG126" s="36" t="s">
        <v>637</v>
      </c>
      <c r="AH126" s="36"/>
    </row>
    <row r="127" spans="1:34" ht="15.75" x14ac:dyDescent="0.25">
      <c r="A127" s="34" t="s">
        <v>38</v>
      </c>
      <c r="B127" s="34">
        <f>ROWS(A$1:$A128)</f>
        <v>128</v>
      </c>
      <c r="C127" s="34" t="str">
        <f>IF(AND('Entry point'!$B$22=Master!A127,Master!AG127="ACCOUNTING"),Master!B127,"")</f>
        <v/>
      </c>
      <c r="D127" s="34" t="e">
        <f>SMALL($C:$C,ROWS($C$1:C126))</f>
        <v>#NUM!</v>
      </c>
      <c r="E127" s="34" t="str">
        <f>IF(AND('Entry point'!$B$22=Master!A127,Master!AG127="CREW MANAGEMENT PARTNER"),Master!B127,"")</f>
        <v/>
      </c>
      <c r="F127" s="34" t="e">
        <f>SMALL($E:$E,ROWS($E$1:E126))</f>
        <v>#NUM!</v>
      </c>
      <c r="G127" s="34" t="str">
        <f>IF(AND('Entry point'!$B$22=Master!A127,Master!AG127="FLEET MANAGER"),Master!B127,"")</f>
        <v/>
      </c>
      <c r="H127" s="34" t="e">
        <f>SMALL($G:$G,ROWS($G$1:G126))</f>
        <v>#NUM!</v>
      </c>
      <c r="I127" s="34" t="str">
        <f>IF(AND('Entry point'!$B$22=Master!A127,Master!AG127="GROUP ISD"),Master!B127,"")</f>
        <v/>
      </c>
      <c r="J127" s="34" t="e">
        <f>SMALL($I:$I,ROWS($I$1:I126))</f>
        <v>#NUM!</v>
      </c>
      <c r="K127" s="34" t="str">
        <f>IF(AND('Entry point'!$B$22=Master!A127,Master!AG127="MANAGING DIRECTOR, CREW MANAGEMENT"),Master!B127,"")</f>
        <v/>
      </c>
      <c r="L127" s="34" t="e">
        <f>SMALL($K:$K,ROWS($K$1:K126))</f>
        <v>#NUM!</v>
      </c>
      <c r="M127" s="34" t="str">
        <f>IF(AND('Entry point'!$B$22=Master!A127,Master!AG127="MARINE SUPERINTENDENT"),Master!B127,"")</f>
        <v/>
      </c>
      <c r="N127" s="34" t="e">
        <f>SMALL($M:$M,ROWS($M$1:M126))</f>
        <v>#NUM!</v>
      </c>
      <c r="O127" s="34" t="str">
        <f>IF(AND('Entry point'!$B$22=Master!A127,Master!AG127="MD"),Master!B127,"")</f>
        <v/>
      </c>
      <c r="P127" s="34" t="e">
        <f>SMALL($O:$O,ROWS($O$1:O126))</f>
        <v>#NUM!</v>
      </c>
      <c r="Q127" s="34" t="str">
        <f>IF(AND('Entry point'!$B$22=Master!A127,Master!AG127="OD"),Master!B127,"")</f>
        <v/>
      </c>
      <c r="R127" s="34" t="e">
        <f>SMALL($Q:$Q,ROWS($Q$1:Q126))</f>
        <v>#NUM!</v>
      </c>
      <c r="S127" s="34" t="str">
        <f>IF(AND('Entry point'!$B$22=Master!A127,Master!AG127="OWNER"),Master!B127,"")</f>
        <v/>
      </c>
      <c r="T127" s="34" t="e">
        <f>SMALL($S:$S,ROWS($S$1:S126))</f>
        <v>#NUM!</v>
      </c>
      <c r="U127" s="34" t="str">
        <f>IF(AND('Entry point'!$B$22=Master!A127,Master!AG127="PLANNING MANAGER"),Master!B127,"")</f>
        <v/>
      </c>
      <c r="V127" s="34" t="e">
        <f>SMALL($U:$U,ROWS($U$1:U126))</f>
        <v>#NUM!</v>
      </c>
      <c r="W127" s="34" t="str">
        <f>IF(AND('Entry point'!$B$22=Master!A127,Master!AG127="PROCUREMENT RESPONSIBLE"),Master!B127,"")</f>
        <v/>
      </c>
      <c r="X127" s="34" t="e">
        <f>SMALL($W:$W,ROWS($W$1:W126))</f>
        <v>#NUM!</v>
      </c>
      <c r="Y127" s="34" t="str">
        <f>IF(AND('Entry point'!$B$22=Master!A127,Master!AG127="TECH SUPERINTENDENT"),Master!B127,"")</f>
        <v/>
      </c>
      <c r="Z127" s="34" t="e">
        <f>SMALL($Y:$Y,ROWS($Y$1:Y126))</f>
        <v>#NUM!</v>
      </c>
      <c r="AA127" s="34" t="str">
        <f>IF(AND('Entry point'!$B$22=Master!A127,Master!AG127="HSEQ MANAGER"),Master!B127,"")</f>
        <v/>
      </c>
      <c r="AB127" s="34" t="e">
        <f>SMALL($AA:$AA,ROWS($AA$1:AA126))</f>
        <v>#NUM!</v>
      </c>
      <c r="AC127" s="34" t="str">
        <f>IF(AND('Entry point'!$B$22=Master!A127,Master!AG127="MARCAS"),Master!B127,"")</f>
        <v/>
      </c>
      <c r="AD127" s="34" t="e">
        <f>SMALL($AC:$AC,ROWS($AC$1:AC126))</f>
        <v>#NUM!</v>
      </c>
      <c r="AE127" s="34">
        <v>1</v>
      </c>
      <c r="AF127" s="167" t="s">
        <v>660</v>
      </c>
      <c r="AG127" s="36" t="s">
        <v>637</v>
      </c>
      <c r="AH127" s="36"/>
    </row>
    <row r="128" spans="1:34" ht="15.75" x14ac:dyDescent="0.25">
      <c r="A128" s="34" t="s">
        <v>38</v>
      </c>
      <c r="B128" s="34">
        <f>ROWS(A$1:$A129)</f>
        <v>129</v>
      </c>
      <c r="C128" s="34" t="str">
        <f>IF(AND('Entry point'!$B$22=Master!A128,Master!AG128="ACCOUNTING"),Master!B128,"")</f>
        <v/>
      </c>
      <c r="D128" s="34" t="e">
        <f>SMALL($C:$C,ROWS($C$1:C127))</f>
        <v>#NUM!</v>
      </c>
      <c r="E128" s="34" t="str">
        <f>IF(AND('Entry point'!$B$22=Master!A128,Master!AG128="CREW MANAGEMENT PARTNER"),Master!B128,"")</f>
        <v/>
      </c>
      <c r="F128" s="34" t="e">
        <f>SMALL($E:$E,ROWS($E$1:E127))</f>
        <v>#NUM!</v>
      </c>
      <c r="G128" s="34" t="str">
        <f>IF(AND('Entry point'!$B$22=Master!A128,Master!AG128="FLEET MANAGER"),Master!B128,"")</f>
        <v/>
      </c>
      <c r="H128" s="34" t="e">
        <f>SMALL($G:$G,ROWS($G$1:G127))</f>
        <v>#NUM!</v>
      </c>
      <c r="I128" s="34" t="str">
        <f>IF(AND('Entry point'!$B$22=Master!A128,Master!AG128="GROUP ISD"),Master!B128,"")</f>
        <v/>
      </c>
      <c r="J128" s="34" t="e">
        <f>SMALL($I:$I,ROWS($I$1:I127))</f>
        <v>#NUM!</v>
      </c>
      <c r="K128" s="34" t="str">
        <f>IF(AND('Entry point'!$B$22=Master!A128,Master!AG128="MANAGING DIRECTOR, CREW MANAGEMENT"),Master!B128,"")</f>
        <v/>
      </c>
      <c r="L128" s="34" t="e">
        <f>SMALL($K:$K,ROWS($K$1:K127))</f>
        <v>#NUM!</v>
      </c>
      <c r="M128" s="34" t="str">
        <f>IF(AND('Entry point'!$B$22=Master!A128,Master!AG128="MARINE SUPERINTENDENT"),Master!B128,"")</f>
        <v/>
      </c>
      <c r="N128" s="34" t="e">
        <f>SMALL($M:$M,ROWS($M$1:M127))</f>
        <v>#NUM!</v>
      </c>
      <c r="O128" s="34" t="str">
        <f>IF(AND('Entry point'!$B$22=Master!A128,Master!AG128="MD"),Master!B128,"")</f>
        <v/>
      </c>
      <c r="P128" s="34" t="e">
        <f>SMALL($O:$O,ROWS($O$1:O127))</f>
        <v>#NUM!</v>
      </c>
      <c r="Q128" s="34" t="str">
        <f>IF(AND('Entry point'!$B$22=Master!A128,Master!AG128="OD"),Master!B128,"")</f>
        <v/>
      </c>
      <c r="R128" s="34" t="e">
        <f>SMALL($Q:$Q,ROWS($Q$1:Q127))</f>
        <v>#NUM!</v>
      </c>
      <c r="S128" s="34" t="str">
        <f>IF(AND('Entry point'!$B$22=Master!A128,Master!AG128="OWNER"),Master!B128,"")</f>
        <v/>
      </c>
      <c r="T128" s="34" t="e">
        <f>SMALL($S:$S,ROWS($S$1:S127))</f>
        <v>#NUM!</v>
      </c>
      <c r="U128" s="34" t="str">
        <f>IF(AND('Entry point'!$B$22=Master!A128,Master!AG128="PLANNING MANAGER"),Master!B128,"")</f>
        <v/>
      </c>
      <c r="V128" s="34" t="e">
        <f>SMALL($U:$U,ROWS($U$1:U127))</f>
        <v>#NUM!</v>
      </c>
      <c r="W128" s="34" t="str">
        <f>IF(AND('Entry point'!$B$22=Master!A128,Master!AG128="PROCUREMENT RESPONSIBLE"),Master!B128,"")</f>
        <v/>
      </c>
      <c r="X128" s="34" t="e">
        <f>SMALL($W:$W,ROWS($W$1:W127))</f>
        <v>#NUM!</v>
      </c>
      <c r="Y128" s="34" t="str">
        <f>IF(AND('Entry point'!$B$22=Master!A128,Master!AG128="TECH SUPERINTENDENT"),Master!B128,"")</f>
        <v/>
      </c>
      <c r="Z128" s="34" t="e">
        <f>SMALL($Y:$Y,ROWS($Y$1:Y127))</f>
        <v>#NUM!</v>
      </c>
      <c r="AA128" s="34" t="str">
        <f>IF(AND('Entry point'!$B$22=Master!A128,Master!AG128="HSEQ MANAGER"),Master!B128,"")</f>
        <v/>
      </c>
      <c r="AB128" s="34" t="e">
        <f>SMALL($AA:$AA,ROWS($AA$1:AA127))</f>
        <v>#NUM!</v>
      </c>
      <c r="AC128" s="34" t="str">
        <f>IF(AND('Entry point'!$B$22=Master!A128,Master!AG128="MARCAS"),Master!B128,"")</f>
        <v/>
      </c>
      <c r="AD128" s="34" t="e">
        <f>SMALL($AC:$AC,ROWS($AC$1:AC127))</f>
        <v>#NUM!</v>
      </c>
      <c r="AE128" s="34">
        <v>1</v>
      </c>
      <c r="AF128" s="167" t="s">
        <v>661</v>
      </c>
      <c r="AG128" s="36" t="s">
        <v>637</v>
      </c>
      <c r="AH128" s="36"/>
    </row>
    <row r="129" spans="1:34" ht="15.75" x14ac:dyDescent="0.25">
      <c r="A129" s="34" t="s">
        <v>38</v>
      </c>
      <c r="B129" s="34">
        <f>ROWS(A$1:$A130)</f>
        <v>130</v>
      </c>
      <c r="C129" s="34" t="str">
        <f>IF(AND('Entry point'!$B$22=Master!A129,Master!AG129="ACCOUNTING"),Master!B129,"")</f>
        <v/>
      </c>
      <c r="D129" s="34" t="e">
        <f>SMALL($C:$C,ROWS($C$1:C128))</f>
        <v>#NUM!</v>
      </c>
      <c r="E129" s="34" t="str">
        <f>IF(AND('Entry point'!$B$22=Master!A129,Master!AG129="CREW MANAGEMENT PARTNER"),Master!B129,"")</f>
        <v/>
      </c>
      <c r="F129" s="34" t="e">
        <f>SMALL($E:$E,ROWS($E$1:E128))</f>
        <v>#NUM!</v>
      </c>
      <c r="G129" s="34" t="str">
        <f>IF(AND('Entry point'!$B$22=Master!A129,Master!AG129="FLEET MANAGER"),Master!B129,"")</f>
        <v/>
      </c>
      <c r="H129" s="34" t="e">
        <f>SMALL($G:$G,ROWS($G$1:G128))</f>
        <v>#NUM!</v>
      </c>
      <c r="I129" s="34" t="str">
        <f>IF(AND('Entry point'!$B$22=Master!A129,Master!AG129="GROUP ISD"),Master!B129,"")</f>
        <v/>
      </c>
      <c r="J129" s="34" t="e">
        <f>SMALL($I:$I,ROWS($I$1:I128))</f>
        <v>#NUM!</v>
      </c>
      <c r="K129" s="34" t="str">
        <f>IF(AND('Entry point'!$B$22=Master!A129,Master!AG129="MANAGING DIRECTOR, CREW MANAGEMENT"),Master!B129,"")</f>
        <v/>
      </c>
      <c r="L129" s="34" t="e">
        <f>SMALL($K:$K,ROWS($K$1:K128))</f>
        <v>#NUM!</v>
      </c>
      <c r="M129" s="34" t="str">
        <f>IF(AND('Entry point'!$B$22=Master!A129,Master!AG129="MARINE SUPERINTENDENT"),Master!B129,"")</f>
        <v/>
      </c>
      <c r="N129" s="34" t="e">
        <f>SMALL($M:$M,ROWS($M$1:M128))</f>
        <v>#NUM!</v>
      </c>
      <c r="O129" s="34" t="str">
        <f>IF(AND('Entry point'!$B$22=Master!A129,Master!AG129="MD"),Master!B129,"")</f>
        <v/>
      </c>
      <c r="P129" s="34" t="e">
        <f>SMALL($O:$O,ROWS($O$1:O128))</f>
        <v>#NUM!</v>
      </c>
      <c r="Q129" s="34" t="str">
        <f>IF(AND('Entry point'!$B$22=Master!A129,Master!AG129="OD"),Master!B129,"")</f>
        <v/>
      </c>
      <c r="R129" s="34" t="e">
        <f>SMALL($Q:$Q,ROWS($Q$1:Q128))</f>
        <v>#NUM!</v>
      </c>
      <c r="S129" s="34" t="str">
        <f>IF(AND('Entry point'!$B$22=Master!A129,Master!AG129="OWNER"),Master!B129,"")</f>
        <v/>
      </c>
      <c r="T129" s="34" t="e">
        <f>SMALL($S:$S,ROWS($S$1:S128))</f>
        <v>#NUM!</v>
      </c>
      <c r="U129" s="34" t="str">
        <f>IF(AND('Entry point'!$B$22=Master!A129,Master!AG129="PLANNING MANAGER"),Master!B129,"")</f>
        <v/>
      </c>
      <c r="V129" s="34" t="e">
        <f>SMALL($U:$U,ROWS($U$1:U128))</f>
        <v>#NUM!</v>
      </c>
      <c r="W129" s="34" t="str">
        <f>IF(AND('Entry point'!$B$22=Master!A129,Master!AG129="PROCUREMENT RESPONSIBLE"),Master!B129,"")</f>
        <v/>
      </c>
      <c r="X129" s="34" t="e">
        <f>SMALL($W:$W,ROWS($W$1:W128))</f>
        <v>#NUM!</v>
      </c>
      <c r="Y129" s="34" t="str">
        <f>IF(AND('Entry point'!$B$22=Master!A129,Master!AG129="TECH SUPERINTENDENT"),Master!B129,"")</f>
        <v/>
      </c>
      <c r="Z129" s="34" t="e">
        <f>SMALL($Y:$Y,ROWS($Y$1:Y128))</f>
        <v>#NUM!</v>
      </c>
      <c r="AA129" s="34" t="str">
        <f>IF(AND('Entry point'!$B$22=Master!A129,Master!AG129="HSEQ MANAGER"),Master!B129,"")</f>
        <v/>
      </c>
      <c r="AB129" s="34" t="e">
        <f>SMALL($AA:$AA,ROWS($AA$1:AA128))</f>
        <v>#NUM!</v>
      </c>
      <c r="AC129" s="34" t="str">
        <f>IF(AND('Entry point'!$B$22=Master!A129,Master!AG129="MARCAS"),Master!B129,"")</f>
        <v/>
      </c>
      <c r="AD129" s="34" t="e">
        <f>SMALL($AC:$AC,ROWS($AC$1:AC128))</f>
        <v>#NUM!</v>
      </c>
      <c r="AE129" s="34">
        <v>1</v>
      </c>
      <c r="AF129" s="167" t="s">
        <v>662</v>
      </c>
      <c r="AG129" s="36" t="s">
        <v>637</v>
      </c>
      <c r="AH129" s="36"/>
    </row>
    <row r="130" spans="1:34" ht="15.75" x14ac:dyDescent="0.25">
      <c r="A130" s="34" t="s">
        <v>38</v>
      </c>
      <c r="B130" s="34">
        <f>ROWS(A$1:$A131)</f>
        <v>131</v>
      </c>
      <c r="C130" s="34" t="str">
        <f>IF(AND('Entry point'!$B$22=Master!A130,Master!AG130="ACCOUNTING"),Master!B130,"")</f>
        <v/>
      </c>
      <c r="D130" s="34" t="e">
        <f>SMALL($C:$C,ROWS($C$1:C129))</f>
        <v>#NUM!</v>
      </c>
      <c r="E130" s="34" t="str">
        <f>IF(AND('Entry point'!$B$22=Master!A130,Master!AG130="CREW MANAGEMENT PARTNER"),Master!B130,"")</f>
        <v/>
      </c>
      <c r="F130" s="34" t="e">
        <f>SMALL($E:$E,ROWS($E$1:E129))</f>
        <v>#NUM!</v>
      </c>
      <c r="G130" s="34" t="str">
        <f>IF(AND('Entry point'!$B$22=Master!A130,Master!AG130="FLEET MANAGER"),Master!B130,"")</f>
        <v/>
      </c>
      <c r="H130" s="34" t="e">
        <f>SMALL($G:$G,ROWS($G$1:G129))</f>
        <v>#NUM!</v>
      </c>
      <c r="I130" s="34" t="str">
        <f>IF(AND('Entry point'!$B$22=Master!A130,Master!AG130="GROUP ISD"),Master!B130,"")</f>
        <v/>
      </c>
      <c r="J130" s="34" t="e">
        <f>SMALL($I:$I,ROWS($I$1:I129))</f>
        <v>#NUM!</v>
      </c>
      <c r="K130" s="34" t="str">
        <f>IF(AND('Entry point'!$B$22=Master!A130,Master!AG130="MANAGING DIRECTOR, CREW MANAGEMENT"),Master!B130,"")</f>
        <v/>
      </c>
      <c r="L130" s="34" t="e">
        <f>SMALL($K:$K,ROWS($K$1:K129))</f>
        <v>#NUM!</v>
      </c>
      <c r="M130" s="34" t="str">
        <f>IF(AND('Entry point'!$B$22=Master!A130,Master!AG130="MARINE SUPERINTENDENT"),Master!B130,"")</f>
        <v/>
      </c>
      <c r="N130" s="34" t="e">
        <f>SMALL($M:$M,ROWS($M$1:M129))</f>
        <v>#NUM!</v>
      </c>
      <c r="O130" s="34" t="str">
        <f>IF(AND('Entry point'!$B$22=Master!A130,Master!AG130="MD"),Master!B130,"")</f>
        <v/>
      </c>
      <c r="P130" s="34" t="e">
        <f>SMALL($O:$O,ROWS($O$1:O129))</f>
        <v>#NUM!</v>
      </c>
      <c r="Q130" s="34" t="str">
        <f>IF(AND('Entry point'!$B$22=Master!A130,Master!AG130="OD"),Master!B130,"")</f>
        <v/>
      </c>
      <c r="R130" s="34" t="e">
        <f>SMALL($Q:$Q,ROWS($Q$1:Q129))</f>
        <v>#NUM!</v>
      </c>
      <c r="S130" s="34" t="str">
        <f>IF(AND('Entry point'!$B$22=Master!A130,Master!AG130="OWNER"),Master!B130,"")</f>
        <v/>
      </c>
      <c r="T130" s="34" t="e">
        <f>SMALL($S:$S,ROWS($S$1:S129))</f>
        <v>#NUM!</v>
      </c>
      <c r="U130" s="34" t="str">
        <f>IF(AND('Entry point'!$B$22=Master!A130,Master!AG130="PLANNING MANAGER"),Master!B130,"")</f>
        <v/>
      </c>
      <c r="V130" s="34" t="e">
        <f>SMALL($U:$U,ROWS($U$1:U129))</f>
        <v>#NUM!</v>
      </c>
      <c r="W130" s="34" t="str">
        <f>IF(AND('Entry point'!$B$22=Master!A130,Master!AG130="PROCUREMENT RESPONSIBLE"),Master!B130,"")</f>
        <v/>
      </c>
      <c r="X130" s="34" t="e">
        <f>SMALL($W:$W,ROWS($W$1:W129))</f>
        <v>#NUM!</v>
      </c>
      <c r="Y130" s="34" t="str">
        <f>IF(AND('Entry point'!$B$22=Master!A130,Master!AG130="TECH SUPERINTENDENT"),Master!B130,"")</f>
        <v/>
      </c>
      <c r="Z130" s="34" t="e">
        <f>SMALL($Y:$Y,ROWS($Y$1:Y129))</f>
        <v>#NUM!</v>
      </c>
      <c r="AA130" s="34" t="str">
        <f>IF(AND('Entry point'!$B$22=Master!A130,Master!AG130="HSEQ MANAGER"),Master!B130,"")</f>
        <v/>
      </c>
      <c r="AB130" s="34" t="e">
        <f>SMALL($AA:$AA,ROWS($AA$1:AA129))</f>
        <v>#NUM!</v>
      </c>
      <c r="AC130" s="34" t="str">
        <f>IF(AND('Entry point'!$B$22=Master!A130,Master!AG130="MARCAS"),Master!B130,"")</f>
        <v/>
      </c>
      <c r="AD130" s="34" t="e">
        <f>SMALL($AC:$AC,ROWS($AC$1:AC129))</f>
        <v>#NUM!</v>
      </c>
      <c r="AE130" s="34">
        <v>1</v>
      </c>
      <c r="AF130" s="167" t="s">
        <v>647</v>
      </c>
      <c r="AG130" s="36" t="s">
        <v>637</v>
      </c>
      <c r="AH130" s="36"/>
    </row>
    <row r="131" spans="1:34" ht="15.75" x14ac:dyDescent="0.25">
      <c r="A131" s="34" t="s">
        <v>38</v>
      </c>
      <c r="B131" s="34">
        <f>ROWS(A$1:$A132)</f>
        <v>132</v>
      </c>
      <c r="C131" s="34" t="str">
        <f>IF(AND('Entry point'!$B$22=Master!A131,Master!AG131="ACCOUNTING"),Master!B131,"")</f>
        <v/>
      </c>
      <c r="D131" s="34" t="e">
        <f>SMALL($C:$C,ROWS($C$1:C130))</f>
        <v>#NUM!</v>
      </c>
      <c r="E131" s="34" t="str">
        <f>IF(AND('Entry point'!$B$22=Master!A131,Master!AG131="CREW MANAGEMENT PARTNER"),Master!B131,"")</f>
        <v/>
      </c>
      <c r="F131" s="34" t="e">
        <f>SMALL($E:$E,ROWS($E$1:E130))</f>
        <v>#NUM!</v>
      </c>
      <c r="G131" s="34" t="str">
        <f>IF(AND('Entry point'!$B$22=Master!A131,Master!AG131="FLEET MANAGER"),Master!B131,"")</f>
        <v/>
      </c>
      <c r="H131" s="34" t="e">
        <f>SMALL($G:$G,ROWS($G$1:G130))</f>
        <v>#NUM!</v>
      </c>
      <c r="I131" s="34" t="str">
        <f>IF(AND('Entry point'!$B$22=Master!A131,Master!AG131="GROUP ISD"),Master!B131,"")</f>
        <v/>
      </c>
      <c r="J131" s="34" t="e">
        <f>SMALL($I:$I,ROWS($I$1:I130))</f>
        <v>#NUM!</v>
      </c>
      <c r="K131" s="34" t="str">
        <f>IF(AND('Entry point'!$B$22=Master!A131,Master!AG131="MANAGING DIRECTOR, CREW MANAGEMENT"),Master!B131,"")</f>
        <v/>
      </c>
      <c r="L131" s="34" t="e">
        <f>SMALL($K:$K,ROWS($K$1:K130))</f>
        <v>#NUM!</v>
      </c>
      <c r="M131" s="34" t="str">
        <f>IF(AND('Entry point'!$B$22=Master!A131,Master!AG131="MARINE SUPERINTENDENT"),Master!B131,"")</f>
        <v/>
      </c>
      <c r="N131" s="34" t="e">
        <f>SMALL($M:$M,ROWS($M$1:M130))</f>
        <v>#NUM!</v>
      </c>
      <c r="O131" s="34" t="str">
        <f>IF(AND('Entry point'!$B$22=Master!A131,Master!AG131="MD"),Master!B131,"")</f>
        <v/>
      </c>
      <c r="P131" s="34" t="e">
        <f>SMALL($O:$O,ROWS($O$1:O130))</f>
        <v>#NUM!</v>
      </c>
      <c r="Q131" s="34" t="str">
        <f>IF(AND('Entry point'!$B$22=Master!A131,Master!AG131="OD"),Master!B131,"")</f>
        <v/>
      </c>
      <c r="R131" s="34" t="e">
        <f>SMALL($Q:$Q,ROWS($Q$1:Q130))</f>
        <v>#NUM!</v>
      </c>
      <c r="S131" s="34" t="str">
        <f>IF(AND('Entry point'!$B$22=Master!A131,Master!AG131="OWNER"),Master!B131,"")</f>
        <v/>
      </c>
      <c r="T131" s="34" t="e">
        <f>SMALL($S:$S,ROWS($S$1:S130))</f>
        <v>#NUM!</v>
      </c>
      <c r="U131" s="34" t="str">
        <f>IF(AND('Entry point'!$B$22=Master!A131,Master!AG131="PLANNING MANAGER"),Master!B131,"")</f>
        <v/>
      </c>
      <c r="V131" s="34" t="e">
        <f>SMALL($U:$U,ROWS($U$1:U130))</f>
        <v>#NUM!</v>
      </c>
      <c r="W131" s="34" t="str">
        <f>IF(AND('Entry point'!$B$22=Master!A131,Master!AG131="PROCUREMENT RESPONSIBLE"),Master!B131,"")</f>
        <v/>
      </c>
      <c r="X131" s="34" t="e">
        <f>SMALL($W:$W,ROWS($W$1:W130))</f>
        <v>#NUM!</v>
      </c>
      <c r="Y131" s="34" t="str">
        <f>IF(AND('Entry point'!$B$22=Master!A131,Master!AG131="TECH SUPERINTENDENT"),Master!B131,"")</f>
        <v/>
      </c>
      <c r="Z131" s="34" t="e">
        <f>SMALL($Y:$Y,ROWS($Y$1:Y130))</f>
        <v>#NUM!</v>
      </c>
      <c r="AA131" s="34" t="str">
        <f>IF(AND('Entry point'!$B$22=Master!A131,Master!AG131="HSEQ MANAGER"),Master!B131,"")</f>
        <v/>
      </c>
      <c r="AB131" s="34" t="e">
        <f>SMALL($AA:$AA,ROWS($AA$1:AA130))</f>
        <v>#NUM!</v>
      </c>
      <c r="AC131" s="34" t="str">
        <f>IF(AND('Entry point'!$B$22=Master!A131,Master!AG131="MARCAS"),Master!B131,"")</f>
        <v/>
      </c>
      <c r="AD131" s="34" t="e">
        <f>SMALL($AC:$AC,ROWS($AC$1:AC130))</f>
        <v>#NUM!</v>
      </c>
      <c r="AE131" s="34">
        <v>1</v>
      </c>
      <c r="AF131" s="167" t="s">
        <v>75</v>
      </c>
      <c r="AG131" s="36" t="s">
        <v>637</v>
      </c>
      <c r="AH131" s="36"/>
    </row>
    <row r="132" spans="1:34" ht="15.75" x14ac:dyDescent="0.25">
      <c r="A132" s="34" t="s">
        <v>38</v>
      </c>
      <c r="B132" s="34">
        <f>ROWS(A$1:$A133)</f>
        <v>133</v>
      </c>
      <c r="C132" s="34" t="str">
        <f>IF(AND('Entry point'!$B$22=Master!A132,Master!AG132="ACCOUNTING"),Master!B132,"")</f>
        <v/>
      </c>
      <c r="D132" s="34" t="e">
        <f>SMALL($C:$C,ROWS($C$1:C131))</f>
        <v>#NUM!</v>
      </c>
      <c r="E132" s="34" t="str">
        <f>IF(AND('Entry point'!$B$22=Master!A132,Master!AG132="CREW MANAGEMENT PARTNER"),Master!B132,"")</f>
        <v/>
      </c>
      <c r="F132" s="34" t="e">
        <f>SMALL($E:$E,ROWS($E$1:E131))</f>
        <v>#NUM!</v>
      </c>
      <c r="G132" s="34" t="str">
        <f>IF(AND('Entry point'!$B$22=Master!A132,Master!AG132="FLEET MANAGER"),Master!B132,"")</f>
        <v/>
      </c>
      <c r="H132" s="34" t="e">
        <f>SMALL($G:$G,ROWS($G$1:G131))</f>
        <v>#NUM!</v>
      </c>
      <c r="I132" s="34" t="str">
        <f>IF(AND('Entry point'!$B$22=Master!A132,Master!AG132="GROUP ISD"),Master!B132,"")</f>
        <v/>
      </c>
      <c r="J132" s="34" t="e">
        <f>SMALL($I:$I,ROWS($I$1:I131))</f>
        <v>#NUM!</v>
      </c>
      <c r="K132" s="34" t="str">
        <f>IF(AND('Entry point'!$B$22=Master!A132,Master!AG132="MANAGING DIRECTOR, CREW MANAGEMENT"),Master!B132,"")</f>
        <v/>
      </c>
      <c r="L132" s="34" t="e">
        <f>SMALL($K:$K,ROWS($K$1:K131))</f>
        <v>#NUM!</v>
      </c>
      <c r="M132" s="34" t="str">
        <f>IF(AND('Entry point'!$B$22=Master!A132,Master!AG132="MARINE SUPERINTENDENT"),Master!B132,"")</f>
        <v/>
      </c>
      <c r="N132" s="34" t="e">
        <f>SMALL($M:$M,ROWS($M$1:M131))</f>
        <v>#NUM!</v>
      </c>
      <c r="O132" s="34" t="str">
        <f>IF(AND('Entry point'!$B$22=Master!A132,Master!AG132="MD"),Master!B132,"")</f>
        <v/>
      </c>
      <c r="P132" s="34" t="e">
        <f>SMALL($O:$O,ROWS($O$1:O131))</f>
        <v>#NUM!</v>
      </c>
      <c r="Q132" s="34" t="str">
        <f>IF(AND('Entry point'!$B$22=Master!A132,Master!AG132="OD"),Master!B132,"")</f>
        <v/>
      </c>
      <c r="R132" s="34" t="e">
        <f>SMALL($Q:$Q,ROWS($Q$1:Q131))</f>
        <v>#NUM!</v>
      </c>
      <c r="S132" s="34" t="str">
        <f>IF(AND('Entry point'!$B$22=Master!A132,Master!AG132="OWNER"),Master!B132,"")</f>
        <v/>
      </c>
      <c r="T132" s="34" t="e">
        <f>SMALL($S:$S,ROWS($S$1:S131))</f>
        <v>#NUM!</v>
      </c>
      <c r="U132" s="34" t="str">
        <f>IF(AND('Entry point'!$B$22=Master!A132,Master!AG132="PLANNING MANAGER"),Master!B132,"")</f>
        <v/>
      </c>
      <c r="V132" s="34" t="e">
        <f>SMALL($U:$U,ROWS($U$1:U131))</f>
        <v>#NUM!</v>
      </c>
      <c r="W132" s="34" t="str">
        <f>IF(AND('Entry point'!$B$22=Master!A132,Master!AG132="PROCUREMENT RESPONSIBLE"),Master!B132,"")</f>
        <v/>
      </c>
      <c r="X132" s="34" t="e">
        <f>SMALL($W:$W,ROWS($W$1:W131))</f>
        <v>#NUM!</v>
      </c>
      <c r="Y132" s="34" t="str">
        <f>IF(AND('Entry point'!$B$22=Master!A132,Master!AG132="TECH SUPERINTENDENT"),Master!B132,"")</f>
        <v/>
      </c>
      <c r="Z132" s="34" t="e">
        <f>SMALL($Y:$Y,ROWS($Y$1:Y131))</f>
        <v>#NUM!</v>
      </c>
      <c r="AA132" s="34" t="str">
        <f>IF(AND('Entry point'!$B$22=Master!A132,Master!AG132="HSEQ MANAGER"),Master!B132,"")</f>
        <v/>
      </c>
      <c r="AB132" s="34" t="e">
        <f>SMALL($AA:$AA,ROWS($AA$1:AA131))</f>
        <v>#NUM!</v>
      </c>
      <c r="AC132" s="34" t="str">
        <f>IF(AND('Entry point'!$B$22=Master!A132,Master!AG132="MARCAS"),Master!B132,"")</f>
        <v/>
      </c>
      <c r="AD132" s="34" t="e">
        <f>SMALL($AC:$AC,ROWS($AC$1:AC131))</f>
        <v>#NUM!</v>
      </c>
      <c r="AE132" s="34">
        <v>1</v>
      </c>
      <c r="AF132" s="35" t="s">
        <v>62</v>
      </c>
      <c r="AG132" s="36" t="s">
        <v>637</v>
      </c>
      <c r="AH132" s="36"/>
    </row>
    <row r="133" spans="1:34" ht="15.75" x14ac:dyDescent="0.25">
      <c r="A133" s="34" t="s">
        <v>38</v>
      </c>
      <c r="B133" s="34">
        <f>ROWS(A$1:$A134)</f>
        <v>134</v>
      </c>
      <c r="C133" s="34" t="str">
        <f>IF(AND('Entry point'!$B$22=Master!A133,Master!AG133="ACCOUNTING"),Master!B133,"")</f>
        <v/>
      </c>
      <c r="D133" s="34" t="e">
        <f>SMALL($C:$C,ROWS($C$1:C132))</f>
        <v>#NUM!</v>
      </c>
      <c r="E133" s="34" t="str">
        <f>IF(AND('Entry point'!$B$22=Master!A133,Master!AG133="CREW MANAGEMENT PARTNER"),Master!B133,"")</f>
        <v/>
      </c>
      <c r="F133" s="34" t="e">
        <f>SMALL($E:$E,ROWS($E$1:E132))</f>
        <v>#NUM!</v>
      </c>
      <c r="G133" s="34" t="str">
        <f>IF(AND('Entry point'!$B$22=Master!A133,Master!AG133="FLEET MANAGER"),Master!B133,"")</f>
        <v/>
      </c>
      <c r="H133" s="34" t="e">
        <f>SMALL($G:$G,ROWS($G$1:G132))</f>
        <v>#NUM!</v>
      </c>
      <c r="I133" s="34" t="str">
        <f>IF(AND('Entry point'!$B$22=Master!A133,Master!AG133="GROUP ISD"),Master!B133,"")</f>
        <v/>
      </c>
      <c r="J133" s="34" t="e">
        <f>SMALL($I:$I,ROWS($I$1:I132))</f>
        <v>#NUM!</v>
      </c>
      <c r="K133" s="34" t="str">
        <f>IF(AND('Entry point'!$B$22=Master!A133,Master!AG133="MANAGING DIRECTOR, CREW MANAGEMENT"),Master!B133,"")</f>
        <v/>
      </c>
      <c r="L133" s="34" t="e">
        <f>SMALL($K:$K,ROWS($K$1:K132))</f>
        <v>#NUM!</v>
      </c>
      <c r="M133" s="34" t="str">
        <f>IF(AND('Entry point'!$B$22=Master!A133,Master!AG133="MARINE SUPERINTENDENT"),Master!B133,"")</f>
        <v/>
      </c>
      <c r="N133" s="34" t="e">
        <f>SMALL($M:$M,ROWS($M$1:M132))</f>
        <v>#NUM!</v>
      </c>
      <c r="O133" s="34" t="str">
        <f>IF(AND('Entry point'!$B$22=Master!A133,Master!AG133="MD"),Master!B133,"")</f>
        <v/>
      </c>
      <c r="P133" s="34" t="e">
        <f>SMALL($O:$O,ROWS($O$1:O132))</f>
        <v>#NUM!</v>
      </c>
      <c r="Q133" s="34" t="str">
        <f>IF(AND('Entry point'!$B$22=Master!A133,Master!AG133="OD"),Master!B133,"")</f>
        <v/>
      </c>
      <c r="R133" s="34" t="e">
        <f>SMALL($Q:$Q,ROWS($Q$1:Q132))</f>
        <v>#NUM!</v>
      </c>
      <c r="S133" s="34" t="str">
        <f>IF(AND('Entry point'!$B$22=Master!A133,Master!AG133="OWNER"),Master!B133,"")</f>
        <v/>
      </c>
      <c r="T133" s="34" t="e">
        <f>SMALL($S:$S,ROWS($S$1:S132))</f>
        <v>#NUM!</v>
      </c>
      <c r="U133" s="34" t="str">
        <f>IF(AND('Entry point'!$B$22=Master!A133,Master!AG133="PLANNING MANAGER"),Master!B133,"")</f>
        <v/>
      </c>
      <c r="V133" s="34" t="e">
        <f>SMALL($U:$U,ROWS($U$1:U132))</f>
        <v>#NUM!</v>
      </c>
      <c r="W133" s="34" t="str">
        <f>IF(AND('Entry point'!$B$22=Master!A133,Master!AG133="PROCUREMENT RESPONSIBLE"),Master!B133,"")</f>
        <v/>
      </c>
      <c r="X133" s="34" t="e">
        <f>SMALL($W:$W,ROWS($W$1:W132))</f>
        <v>#NUM!</v>
      </c>
      <c r="Y133" s="34" t="str">
        <f>IF(AND('Entry point'!$B$22=Master!A133,Master!AG133="TECH SUPERINTENDENT"),Master!B133,"")</f>
        <v/>
      </c>
      <c r="Z133" s="34" t="e">
        <f>SMALL($Y:$Y,ROWS($Y$1:Y132))</f>
        <v>#NUM!</v>
      </c>
      <c r="AA133" s="34" t="str">
        <f>IF(AND('Entry point'!$B$22=Master!A133,Master!AG133="HSEQ MANAGER"),Master!B133,"")</f>
        <v/>
      </c>
      <c r="AB133" s="34" t="e">
        <f>SMALL($AA:$AA,ROWS($AA$1:AA132))</f>
        <v>#NUM!</v>
      </c>
      <c r="AC133" s="34" t="str">
        <f>IF(AND('Entry point'!$B$22=Master!A133,Master!AG133="MARCAS"),Master!B133,"")</f>
        <v/>
      </c>
      <c r="AD133" s="34" t="e">
        <f>SMALL($AC:$AC,ROWS($AC$1:AC132))</f>
        <v>#NUM!</v>
      </c>
      <c r="AE133" s="34">
        <v>1</v>
      </c>
      <c r="AF133" s="35" t="s">
        <v>56</v>
      </c>
      <c r="AG133" s="36" t="s">
        <v>637</v>
      </c>
      <c r="AH133" s="36"/>
    </row>
    <row r="134" spans="1:34" ht="31.5" x14ac:dyDescent="0.25">
      <c r="A134" s="34" t="s">
        <v>38</v>
      </c>
      <c r="B134" s="34">
        <f>ROWS(A$1:$A135)</f>
        <v>135</v>
      </c>
      <c r="C134" s="34" t="str">
        <f>IF(AND('Entry point'!$B$22=Master!A134,Master!AG134="ACCOUNTING"),Master!B134,"")</f>
        <v/>
      </c>
      <c r="D134" s="34" t="e">
        <f>SMALL($C:$C,ROWS($C$1:C133))</f>
        <v>#NUM!</v>
      </c>
      <c r="E134" s="34" t="str">
        <f>IF(AND('Entry point'!$B$22=Master!A134,Master!AG134="CREW MANAGEMENT PARTNER"),Master!B134,"")</f>
        <v/>
      </c>
      <c r="F134" s="34" t="e">
        <f>SMALL($E:$E,ROWS($E$1:E133))</f>
        <v>#NUM!</v>
      </c>
      <c r="G134" s="34" t="str">
        <f>IF(AND('Entry point'!$B$22=Master!A134,Master!AG134="FLEET MANAGER"),Master!B134,"")</f>
        <v/>
      </c>
      <c r="H134" s="34" t="e">
        <f>SMALL($G:$G,ROWS($G$1:G133))</f>
        <v>#NUM!</v>
      </c>
      <c r="I134" s="34" t="str">
        <f>IF(AND('Entry point'!$B$22=Master!A134,Master!AG134="GROUP ISD"),Master!B134,"")</f>
        <v/>
      </c>
      <c r="J134" s="34" t="e">
        <f>SMALL($I:$I,ROWS($I$1:I133))</f>
        <v>#NUM!</v>
      </c>
      <c r="K134" s="34" t="str">
        <f>IF(AND('Entry point'!$B$22=Master!A134,Master!AG134="MANAGING DIRECTOR, CREW MANAGEMENT"),Master!B134,"")</f>
        <v/>
      </c>
      <c r="L134" s="34" t="e">
        <f>SMALL($K:$K,ROWS($K$1:K133))</f>
        <v>#NUM!</v>
      </c>
      <c r="M134" s="34" t="str">
        <f>IF(AND('Entry point'!$B$22=Master!A134,Master!AG134="MARINE SUPERINTENDENT"),Master!B134,"")</f>
        <v/>
      </c>
      <c r="N134" s="34" t="e">
        <f>SMALL($M:$M,ROWS($M$1:M133))</f>
        <v>#NUM!</v>
      </c>
      <c r="O134" s="34" t="str">
        <f>IF(AND('Entry point'!$B$22=Master!A134,Master!AG134="MD"),Master!B134,"")</f>
        <v/>
      </c>
      <c r="P134" s="34" t="e">
        <f>SMALL($O:$O,ROWS($O$1:O133))</f>
        <v>#NUM!</v>
      </c>
      <c r="Q134" s="34" t="str">
        <f>IF(AND('Entry point'!$B$22=Master!A134,Master!AG134="OD"),Master!B134,"")</f>
        <v/>
      </c>
      <c r="R134" s="34" t="e">
        <f>SMALL($Q:$Q,ROWS($Q$1:Q133))</f>
        <v>#NUM!</v>
      </c>
      <c r="S134" s="34" t="str">
        <f>IF(AND('Entry point'!$B$22=Master!A134,Master!AG134="OWNER"),Master!B134,"")</f>
        <v/>
      </c>
      <c r="T134" s="34" t="e">
        <f>SMALL($S:$S,ROWS($S$1:S133))</f>
        <v>#NUM!</v>
      </c>
      <c r="U134" s="34" t="str">
        <f>IF(AND('Entry point'!$B$22=Master!A134,Master!AG134="PLANNING MANAGER"),Master!B134,"")</f>
        <v/>
      </c>
      <c r="V134" s="34" t="e">
        <f>SMALL($U:$U,ROWS($U$1:U133))</f>
        <v>#NUM!</v>
      </c>
      <c r="W134" s="34" t="str">
        <f>IF(AND('Entry point'!$B$22=Master!A134,Master!AG134="PROCUREMENT RESPONSIBLE"),Master!B134,"")</f>
        <v/>
      </c>
      <c r="X134" s="34" t="e">
        <f>SMALL($W:$W,ROWS($W$1:W133))</f>
        <v>#NUM!</v>
      </c>
      <c r="Y134" s="34" t="str">
        <f>IF(AND('Entry point'!$B$22=Master!A134,Master!AG134="TECH SUPERINTENDENT"),Master!B134,"")</f>
        <v/>
      </c>
      <c r="Z134" s="34" t="e">
        <f>SMALL($Y:$Y,ROWS($Y$1:Y133))</f>
        <v>#NUM!</v>
      </c>
      <c r="AA134" s="34" t="str">
        <f>IF(AND('Entry point'!$B$22=Master!A134,Master!AG134="HSEQ MANAGER"),Master!B134,"")</f>
        <v/>
      </c>
      <c r="AB134" s="34" t="e">
        <f>SMALL($AA:$AA,ROWS($AA$1:AA133))</f>
        <v>#NUM!</v>
      </c>
      <c r="AC134" s="34" t="str">
        <f>IF(AND('Entry point'!$B$22=Master!A134,Master!AG134="MARCAS"),Master!B134,"")</f>
        <v/>
      </c>
      <c r="AD134" s="34" t="e">
        <f>SMALL($AC:$AC,ROWS($AC$1:AC133))</f>
        <v>#NUM!</v>
      </c>
      <c r="AE134" s="34">
        <v>1</v>
      </c>
      <c r="AF134" s="27" t="s">
        <v>663</v>
      </c>
      <c r="AG134" s="36" t="s">
        <v>704</v>
      </c>
      <c r="AH134" s="36"/>
    </row>
    <row r="135" spans="1:34" ht="15.75" x14ac:dyDescent="0.25">
      <c r="A135" s="34" t="s">
        <v>38</v>
      </c>
      <c r="B135" s="34">
        <f>ROWS(A$1:$A136)</f>
        <v>136</v>
      </c>
      <c r="C135" s="34" t="str">
        <f>IF(AND('Entry point'!$B$22=Master!A135,Master!AG135="ACCOUNTING"),Master!B135,"")</f>
        <v/>
      </c>
      <c r="D135" s="34" t="e">
        <f>SMALL($C:$C,ROWS($C$1:C134))</f>
        <v>#NUM!</v>
      </c>
      <c r="E135" s="34" t="str">
        <f>IF(AND('Entry point'!$B$22=Master!A135,Master!AG135="CREW MANAGEMENT PARTNER"),Master!B135,"")</f>
        <v/>
      </c>
      <c r="F135" s="34" t="e">
        <f>SMALL($E:$E,ROWS($E$1:E134))</f>
        <v>#NUM!</v>
      </c>
      <c r="G135" s="34" t="str">
        <f>IF(AND('Entry point'!$B$22=Master!A135,Master!AG135="FLEET MANAGER"),Master!B135,"")</f>
        <v/>
      </c>
      <c r="H135" s="34" t="e">
        <f>SMALL($G:$G,ROWS($G$1:G134))</f>
        <v>#NUM!</v>
      </c>
      <c r="I135" s="34" t="str">
        <f>IF(AND('Entry point'!$B$22=Master!A135,Master!AG135="GROUP ISD"),Master!B135,"")</f>
        <v/>
      </c>
      <c r="J135" s="34" t="e">
        <f>SMALL($I:$I,ROWS($I$1:I134))</f>
        <v>#NUM!</v>
      </c>
      <c r="K135" s="34" t="str">
        <f>IF(AND('Entry point'!$B$22=Master!A135,Master!AG135="MANAGING DIRECTOR, CREW MANAGEMENT"),Master!B135,"")</f>
        <v/>
      </c>
      <c r="L135" s="34" t="e">
        <f>SMALL($K:$K,ROWS($K$1:K134))</f>
        <v>#NUM!</v>
      </c>
      <c r="M135" s="34" t="str">
        <f>IF(AND('Entry point'!$B$22=Master!A135,Master!AG135="MARINE SUPERINTENDENT"),Master!B135,"")</f>
        <v/>
      </c>
      <c r="N135" s="34" t="e">
        <f>SMALL($M:$M,ROWS($M$1:M134))</f>
        <v>#NUM!</v>
      </c>
      <c r="O135" s="34" t="str">
        <f>IF(AND('Entry point'!$B$22=Master!A135,Master!AG135="MD"),Master!B135,"")</f>
        <v/>
      </c>
      <c r="P135" s="34" t="e">
        <f>SMALL($O:$O,ROWS($O$1:O134))</f>
        <v>#NUM!</v>
      </c>
      <c r="Q135" s="34" t="str">
        <f>IF(AND('Entry point'!$B$22=Master!A135,Master!AG135="OD"),Master!B135,"")</f>
        <v/>
      </c>
      <c r="R135" s="34" t="e">
        <f>SMALL($Q:$Q,ROWS($Q$1:Q134))</f>
        <v>#NUM!</v>
      </c>
      <c r="S135" s="34" t="str">
        <f>IF(AND('Entry point'!$B$22=Master!A135,Master!AG135="OWNER"),Master!B135,"")</f>
        <v/>
      </c>
      <c r="T135" s="34" t="e">
        <f>SMALL($S:$S,ROWS($S$1:S134))</f>
        <v>#NUM!</v>
      </c>
      <c r="U135" s="34" t="str">
        <f>IF(AND('Entry point'!$B$22=Master!A135,Master!AG135="PLANNING MANAGER"),Master!B135,"")</f>
        <v/>
      </c>
      <c r="V135" s="34" t="e">
        <f>SMALL($U:$U,ROWS($U$1:U134))</f>
        <v>#NUM!</v>
      </c>
      <c r="W135" s="34" t="str">
        <f>IF(AND('Entry point'!$B$22=Master!A135,Master!AG135="PROCUREMENT RESPONSIBLE"),Master!B135,"")</f>
        <v/>
      </c>
      <c r="X135" s="34" t="e">
        <f>SMALL($W:$W,ROWS($W$1:W134))</f>
        <v>#NUM!</v>
      </c>
      <c r="Y135" s="34" t="str">
        <f>IF(AND('Entry point'!$B$22=Master!A135,Master!AG135="TECH SUPERINTENDENT"),Master!B135,"")</f>
        <v/>
      </c>
      <c r="Z135" s="34" t="e">
        <f>SMALL($Y:$Y,ROWS($Y$1:Y134))</f>
        <v>#NUM!</v>
      </c>
      <c r="AA135" s="34" t="str">
        <f>IF(AND('Entry point'!$B$22=Master!A135,Master!AG135="HSEQ MANAGER"),Master!B135,"")</f>
        <v/>
      </c>
      <c r="AB135" s="34" t="e">
        <f>SMALL($AA:$AA,ROWS($AA$1:AA134))</f>
        <v>#NUM!</v>
      </c>
      <c r="AC135" s="34" t="str">
        <f>IF(AND('Entry point'!$B$22=Master!A135,Master!AG135="MARCAS"),Master!B135,"")</f>
        <v/>
      </c>
      <c r="AD135" s="34" t="e">
        <f>SMALL($AC:$AC,ROWS($AC$1:AC134))</f>
        <v>#NUM!</v>
      </c>
      <c r="AE135" s="34">
        <v>1</v>
      </c>
      <c r="AF135" s="35" t="s">
        <v>664</v>
      </c>
      <c r="AG135" s="36" t="s">
        <v>637</v>
      </c>
      <c r="AH135" s="36"/>
    </row>
    <row r="136" spans="1:34" ht="15.75" x14ac:dyDescent="0.25">
      <c r="A136" s="34" t="s">
        <v>38</v>
      </c>
      <c r="B136" s="34">
        <f>ROWS(A$1:$A137)</f>
        <v>137</v>
      </c>
      <c r="C136" s="34" t="str">
        <f>IF(AND('Entry point'!$B$22=Master!A136,Master!AG136="ACCOUNTING"),Master!B136,"")</f>
        <v/>
      </c>
      <c r="D136" s="34" t="e">
        <f>SMALL($C:$C,ROWS($C$1:C135))</f>
        <v>#NUM!</v>
      </c>
      <c r="E136" s="34" t="str">
        <f>IF(AND('Entry point'!$B$22=Master!A136,Master!AG136="CREW MANAGEMENT PARTNER"),Master!B136,"")</f>
        <v/>
      </c>
      <c r="F136" s="34" t="e">
        <f>SMALL($E:$E,ROWS($E$1:E135))</f>
        <v>#NUM!</v>
      </c>
      <c r="G136" s="34" t="str">
        <f>IF(AND('Entry point'!$B$22=Master!A136,Master!AG136="FLEET MANAGER"),Master!B136,"")</f>
        <v/>
      </c>
      <c r="H136" s="34" t="e">
        <f>SMALL($G:$G,ROWS($G$1:G135))</f>
        <v>#NUM!</v>
      </c>
      <c r="I136" s="34" t="str">
        <f>IF(AND('Entry point'!$B$22=Master!A136,Master!AG136="GROUP ISD"),Master!B136,"")</f>
        <v/>
      </c>
      <c r="J136" s="34" t="e">
        <f>SMALL($I:$I,ROWS($I$1:I135))</f>
        <v>#NUM!</v>
      </c>
      <c r="K136" s="34" t="str">
        <f>IF(AND('Entry point'!$B$22=Master!A136,Master!AG136="MANAGING DIRECTOR, CREW MANAGEMENT"),Master!B136,"")</f>
        <v/>
      </c>
      <c r="L136" s="34" t="e">
        <f>SMALL($K:$K,ROWS($K$1:K135))</f>
        <v>#NUM!</v>
      </c>
      <c r="M136" s="34" t="str">
        <f>IF(AND('Entry point'!$B$22=Master!A136,Master!AG136="MARINE SUPERINTENDENT"),Master!B136,"")</f>
        <v/>
      </c>
      <c r="N136" s="34" t="e">
        <f>SMALL($M:$M,ROWS($M$1:M135))</f>
        <v>#NUM!</v>
      </c>
      <c r="O136" s="34" t="str">
        <f>IF(AND('Entry point'!$B$22=Master!A136,Master!AG136="MD"),Master!B136,"")</f>
        <v/>
      </c>
      <c r="P136" s="34" t="e">
        <f>SMALL($O:$O,ROWS($O$1:O135))</f>
        <v>#NUM!</v>
      </c>
      <c r="Q136" s="34" t="str">
        <f>IF(AND('Entry point'!$B$22=Master!A136,Master!AG136="OD"),Master!B136,"")</f>
        <v/>
      </c>
      <c r="R136" s="34" t="e">
        <f>SMALL($Q:$Q,ROWS($Q$1:Q135))</f>
        <v>#NUM!</v>
      </c>
      <c r="S136" s="34" t="str">
        <f>IF(AND('Entry point'!$B$22=Master!A136,Master!AG136="OWNER"),Master!B136,"")</f>
        <v/>
      </c>
      <c r="T136" s="34" t="e">
        <f>SMALL($S:$S,ROWS($S$1:S135))</f>
        <v>#NUM!</v>
      </c>
      <c r="U136" s="34" t="str">
        <f>IF(AND('Entry point'!$B$22=Master!A136,Master!AG136="PLANNING MANAGER"),Master!B136,"")</f>
        <v/>
      </c>
      <c r="V136" s="34" t="e">
        <f>SMALL($U:$U,ROWS($U$1:U135))</f>
        <v>#NUM!</v>
      </c>
      <c r="W136" s="34" t="str">
        <f>IF(AND('Entry point'!$B$22=Master!A136,Master!AG136="PROCUREMENT RESPONSIBLE"),Master!B136,"")</f>
        <v/>
      </c>
      <c r="X136" s="34" t="e">
        <f>SMALL($W:$W,ROWS($W$1:W135))</f>
        <v>#NUM!</v>
      </c>
      <c r="Y136" s="34" t="str">
        <f>IF(AND('Entry point'!$B$22=Master!A136,Master!AG136="TECH SUPERINTENDENT"),Master!B136,"")</f>
        <v/>
      </c>
      <c r="Z136" s="34" t="e">
        <f>SMALL($Y:$Y,ROWS($Y$1:Y135))</f>
        <v>#NUM!</v>
      </c>
      <c r="AA136" s="34" t="str">
        <f>IF(AND('Entry point'!$B$22=Master!A136,Master!AG136="HSEQ MANAGER"),Master!B136,"")</f>
        <v/>
      </c>
      <c r="AB136" s="34" t="e">
        <f>SMALL($AA:$AA,ROWS($AA$1:AA135))</f>
        <v>#NUM!</v>
      </c>
      <c r="AC136" s="34" t="str">
        <f>IF(AND('Entry point'!$B$22=Master!A136,Master!AG136="MARCAS"),Master!B136,"")</f>
        <v/>
      </c>
      <c r="AD136" s="34" t="e">
        <f>SMALL($AC:$AC,ROWS($AC$1:AC135))</f>
        <v>#NUM!</v>
      </c>
      <c r="AE136" s="34">
        <v>1</v>
      </c>
      <c r="AF136" s="26" t="s">
        <v>49</v>
      </c>
      <c r="AG136" s="36" t="s">
        <v>637</v>
      </c>
      <c r="AH136" s="36"/>
    </row>
    <row r="137" spans="1:34" ht="15.75" x14ac:dyDescent="0.25">
      <c r="A137" s="34" t="s">
        <v>38</v>
      </c>
      <c r="B137" s="34">
        <f>ROWS(A$1:$A138)</f>
        <v>138</v>
      </c>
      <c r="C137" s="34" t="str">
        <f>IF(AND('Entry point'!$B$22=Master!A137,Master!AG137="ACCOUNTING"),Master!B137,"")</f>
        <v/>
      </c>
      <c r="D137" s="34" t="e">
        <f>SMALL($C:$C,ROWS($C$1:C136))</f>
        <v>#NUM!</v>
      </c>
      <c r="E137" s="34" t="str">
        <f>IF(AND('Entry point'!$B$22=Master!A137,Master!AG137="CREW MANAGEMENT PARTNER"),Master!B137,"")</f>
        <v/>
      </c>
      <c r="F137" s="34" t="e">
        <f>SMALL($E:$E,ROWS($E$1:E136))</f>
        <v>#NUM!</v>
      </c>
      <c r="G137" s="34" t="str">
        <f>IF(AND('Entry point'!$B$22=Master!A137,Master!AG137="FLEET MANAGER"),Master!B137,"")</f>
        <v/>
      </c>
      <c r="H137" s="34" t="e">
        <f>SMALL($G:$G,ROWS($G$1:G136))</f>
        <v>#NUM!</v>
      </c>
      <c r="I137" s="34" t="str">
        <f>IF(AND('Entry point'!$B$22=Master!A137,Master!AG137="GROUP ISD"),Master!B137,"")</f>
        <v/>
      </c>
      <c r="J137" s="34" t="e">
        <f>SMALL($I:$I,ROWS($I$1:I136))</f>
        <v>#NUM!</v>
      </c>
      <c r="K137" s="34" t="str">
        <f>IF(AND('Entry point'!$B$22=Master!A137,Master!AG137="MANAGING DIRECTOR, CREW MANAGEMENT"),Master!B137,"")</f>
        <v/>
      </c>
      <c r="L137" s="34" t="e">
        <f>SMALL($K:$K,ROWS($K$1:K136))</f>
        <v>#NUM!</v>
      </c>
      <c r="M137" s="34" t="str">
        <f>IF(AND('Entry point'!$B$22=Master!A137,Master!AG137="MARINE SUPERINTENDENT"),Master!B137,"")</f>
        <v/>
      </c>
      <c r="N137" s="34" t="e">
        <f>SMALL($M:$M,ROWS($M$1:M136))</f>
        <v>#NUM!</v>
      </c>
      <c r="O137" s="34" t="str">
        <f>IF(AND('Entry point'!$B$22=Master!A137,Master!AG137="MD"),Master!B137,"")</f>
        <v/>
      </c>
      <c r="P137" s="34" t="e">
        <f>SMALL($O:$O,ROWS($O$1:O136))</f>
        <v>#NUM!</v>
      </c>
      <c r="Q137" s="34" t="str">
        <f>IF(AND('Entry point'!$B$22=Master!A137,Master!AG137="OD"),Master!B137,"")</f>
        <v/>
      </c>
      <c r="R137" s="34" t="e">
        <f>SMALL($Q:$Q,ROWS($Q$1:Q136))</f>
        <v>#NUM!</v>
      </c>
      <c r="S137" s="34" t="str">
        <f>IF(AND('Entry point'!$B$22=Master!A137,Master!AG137="OWNER"),Master!B137,"")</f>
        <v/>
      </c>
      <c r="T137" s="34" t="e">
        <f>SMALL($S:$S,ROWS($S$1:S136))</f>
        <v>#NUM!</v>
      </c>
      <c r="U137" s="34" t="str">
        <f>IF(AND('Entry point'!$B$22=Master!A137,Master!AG137="PLANNING MANAGER"),Master!B137,"")</f>
        <v/>
      </c>
      <c r="V137" s="34" t="e">
        <f>SMALL($U:$U,ROWS($U$1:U136))</f>
        <v>#NUM!</v>
      </c>
      <c r="W137" s="34" t="str">
        <f>IF(AND('Entry point'!$B$22=Master!A137,Master!AG137="PROCUREMENT RESPONSIBLE"),Master!B137,"")</f>
        <v/>
      </c>
      <c r="X137" s="34" t="e">
        <f>SMALL($W:$W,ROWS($W$1:W136))</f>
        <v>#NUM!</v>
      </c>
      <c r="Y137" s="34" t="str">
        <f>IF(AND('Entry point'!$B$22=Master!A137,Master!AG137="TECH SUPERINTENDENT"),Master!B137,"")</f>
        <v/>
      </c>
      <c r="Z137" s="34" t="e">
        <f>SMALL($Y:$Y,ROWS($Y$1:Y136))</f>
        <v>#NUM!</v>
      </c>
      <c r="AA137" s="34" t="str">
        <f>IF(AND('Entry point'!$B$22=Master!A137,Master!AG137="HSEQ MANAGER"),Master!B137,"")</f>
        <v/>
      </c>
      <c r="AB137" s="34" t="e">
        <f>SMALL($AA:$AA,ROWS($AA$1:AA136))</f>
        <v>#NUM!</v>
      </c>
      <c r="AC137" s="34" t="str">
        <f>IF(AND('Entry point'!$B$22=Master!A137,Master!AG137="MARCAS"),Master!B137,"")</f>
        <v/>
      </c>
      <c r="AD137" s="34" t="e">
        <f>SMALL($AC:$AC,ROWS($AC$1:AC136))</f>
        <v>#NUM!</v>
      </c>
      <c r="AE137" s="34">
        <v>1</v>
      </c>
      <c r="AF137" s="35" t="s">
        <v>64</v>
      </c>
      <c r="AG137" s="36" t="s">
        <v>637</v>
      </c>
      <c r="AH137" s="36"/>
    </row>
    <row r="138" spans="1:34" ht="47.25" x14ac:dyDescent="0.25">
      <c r="A138" s="34" t="s">
        <v>38</v>
      </c>
      <c r="B138" s="34">
        <f>ROWS(A$1:$A139)</f>
        <v>139</v>
      </c>
      <c r="C138" s="34" t="str">
        <f>IF(AND('Entry point'!$B$22=Master!A138,Master!AG138="ACCOUNTING"),Master!B138,"")</f>
        <v/>
      </c>
      <c r="D138" s="34" t="e">
        <f>SMALL($C:$C,ROWS($C$1:C137))</f>
        <v>#NUM!</v>
      </c>
      <c r="E138" s="34" t="str">
        <f>IF(AND('Entry point'!$B$22=Master!A138,Master!AG138="CREW MANAGEMENT PARTNER"),Master!B138,"")</f>
        <v/>
      </c>
      <c r="F138" s="34" t="e">
        <f>SMALL($E:$E,ROWS($E$1:E137))</f>
        <v>#NUM!</v>
      </c>
      <c r="G138" s="34" t="str">
        <f>IF(AND('Entry point'!$B$22=Master!A138,Master!AG138="FLEET MANAGER"),Master!B138,"")</f>
        <v/>
      </c>
      <c r="H138" s="34" t="e">
        <f>SMALL($G:$G,ROWS($G$1:G137))</f>
        <v>#NUM!</v>
      </c>
      <c r="I138" s="34" t="str">
        <f>IF(AND('Entry point'!$B$22=Master!A138,Master!AG138="GROUP ISD"),Master!B138,"")</f>
        <v/>
      </c>
      <c r="J138" s="34" t="e">
        <f>SMALL($I:$I,ROWS($I$1:I137))</f>
        <v>#NUM!</v>
      </c>
      <c r="K138" s="34" t="str">
        <f>IF(AND('Entry point'!$B$22=Master!A138,Master!AG138="MANAGING DIRECTOR, CREW MANAGEMENT"),Master!B138,"")</f>
        <v/>
      </c>
      <c r="L138" s="34" t="e">
        <f>SMALL($K:$K,ROWS($K$1:K137))</f>
        <v>#NUM!</v>
      </c>
      <c r="M138" s="34" t="str">
        <f>IF(AND('Entry point'!$B$22=Master!A138,Master!AG138="MARINE SUPERINTENDENT"),Master!B138,"")</f>
        <v/>
      </c>
      <c r="N138" s="34" t="e">
        <f>SMALL($M:$M,ROWS($M$1:M137))</f>
        <v>#NUM!</v>
      </c>
      <c r="O138" s="34" t="str">
        <f>IF(AND('Entry point'!$B$22=Master!A138,Master!AG138="MD"),Master!B138,"")</f>
        <v/>
      </c>
      <c r="P138" s="34" t="e">
        <f>SMALL($O:$O,ROWS($O$1:O137))</f>
        <v>#NUM!</v>
      </c>
      <c r="Q138" s="34" t="str">
        <f>IF(AND('Entry point'!$B$22=Master!A138,Master!AG138="OD"),Master!B138,"")</f>
        <v/>
      </c>
      <c r="R138" s="34" t="e">
        <f>SMALL($Q:$Q,ROWS($Q$1:Q137))</f>
        <v>#NUM!</v>
      </c>
      <c r="S138" s="34" t="str">
        <f>IF(AND('Entry point'!$B$22=Master!A138,Master!AG138="OWNER"),Master!B138,"")</f>
        <v/>
      </c>
      <c r="T138" s="34" t="e">
        <f>SMALL($S:$S,ROWS($S$1:S137))</f>
        <v>#NUM!</v>
      </c>
      <c r="U138" s="34" t="str">
        <f>IF(AND('Entry point'!$B$22=Master!A138,Master!AG138="PLANNING MANAGER"),Master!B138,"")</f>
        <v/>
      </c>
      <c r="V138" s="34" t="e">
        <f>SMALL($U:$U,ROWS($U$1:U137))</f>
        <v>#NUM!</v>
      </c>
      <c r="W138" s="34" t="str">
        <f>IF(AND('Entry point'!$B$22=Master!A138,Master!AG138="PROCUREMENT RESPONSIBLE"),Master!B138,"")</f>
        <v/>
      </c>
      <c r="X138" s="34" t="e">
        <f>SMALL($W:$W,ROWS($W$1:W137))</f>
        <v>#NUM!</v>
      </c>
      <c r="Y138" s="34" t="str">
        <f>IF(AND('Entry point'!$B$22=Master!A138,Master!AG138="TECH SUPERINTENDENT"),Master!B138,"")</f>
        <v/>
      </c>
      <c r="Z138" s="34" t="e">
        <f>SMALL($Y:$Y,ROWS($Y$1:Y137))</f>
        <v>#NUM!</v>
      </c>
      <c r="AA138" s="34" t="str">
        <f>IF(AND('Entry point'!$B$22=Master!A138,Master!AG138="HSEQ MANAGER"),Master!B138,"")</f>
        <v/>
      </c>
      <c r="AB138" s="34" t="e">
        <f>SMALL($AA:$AA,ROWS($AA$1:AA137))</f>
        <v>#NUM!</v>
      </c>
      <c r="AC138" s="34" t="str">
        <f>IF(AND('Entry point'!$B$22=Master!A138,Master!AG138="MARCAS"),Master!B138,"")</f>
        <v/>
      </c>
      <c r="AD138" s="34" t="e">
        <f>SMALL($AC:$AC,ROWS($AC$1:AC137))</f>
        <v>#NUM!</v>
      </c>
      <c r="AE138" s="34">
        <v>1</v>
      </c>
      <c r="AF138" s="27" t="s">
        <v>122</v>
      </c>
      <c r="AG138" s="36" t="s">
        <v>637</v>
      </c>
      <c r="AH138" s="36"/>
    </row>
    <row r="139" spans="1:34" ht="31.5" x14ac:dyDescent="0.25">
      <c r="A139" s="34" t="s">
        <v>38</v>
      </c>
      <c r="B139" s="34">
        <f>ROWS(A$1:$A140)</f>
        <v>140</v>
      </c>
      <c r="C139" s="34" t="str">
        <f>IF(AND('Entry point'!$B$22=Master!A139,Master!AG139="ACCOUNTING"),Master!B139,"")</f>
        <v/>
      </c>
      <c r="D139" s="34" t="e">
        <f>SMALL($C:$C,ROWS($C$1:C138))</f>
        <v>#NUM!</v>
      </c>
      <c r="E139" s="34" t="str">
        <f>IF(AND('Entry point'!$B$22=Master!A139,Master!AG139="CREW MANAGEMENT PARTNER"),Master!B139,"")</f>
        <v/>
      </c>
      <c r="F139" s="34" t="e">
        <f>SMALL($E:$E,ROWS($E$1:E138))</f>
        <v>#NUM!</v>
      </c>
      <c r="G139" s="34" t="str">
        <f>IF(AND('Entry point'!$B$22=Master!A139,Master!AG139="FLEET MANAGER"),Master!B139,"")</f>
        <v/>
      </c>
      <c r="H139" s="34" t="e">
        <f>SMALL($G:$G,ROWS($G$1:G138))</f>
        <v>#NUM!</v>
      </c>
      <c r="I139" s="34" t="str">
        <f>IF(AND('Entry point'!$B$22=Master!A139,Master!AG139="GROUP ISD"),Master!B139,"")</f>
        <v/>
      </c>
      <c r="J139" s="34" t="e">
        <f>SMALL($I:$I,ROWS($I$1:I138))</f>
        <v>#NUM!</v>
      </c>
      <c r="K139" s="34" t="str">
        <f>IF(AND('Entry point'!$B$22=Master!A139,Master!AG139="MANAGING DIRECTOR, CREW MANAGEMENT"),Master!B139,"")</f>
        <v/>
      </c>
      <c r="L139" s="34" t="e">
        <f>SMALL($K:$K,ROWS($K$1:K138))</f>
        <v>#NUM!</v>
      </c>
      <c r="M139" s="34" t="str">
        <f>IF(AND('Entry point'!$B$22=Master!A139,Master!AG139="MARINE SUPERINTENDENT"),Master!B139,"")</f>
        <v/>
      </c>
      <c r="N139" s="34" t="e">
        <f>SMALL($M:$M,ROWS($M$1:M138))</f>
        <v>#NUM!</v>
      </c>
      <c r="O139" s="34" t="str">
        <f>IF(AND('Entry point'!$B$22=Master!A139,Master!AG139="MD"),Master!B139,"")</f>
        <v/>
      </c>
      <c r="P139" s="34" t="e">
        <f>SMALL($O:$O,ROWS($O$1:O138))</f>
        <v>#NUM!</v>
      </c>
      <c r="Q139" s="34" t="str">
        <f>IF(AND('Entry point'!$B$22=Master!A139,Master!AG139="OD"),Master!B139,"")</f>
        <v/>
      </c>
      <c r="R139" s="34" t="e">
        <f>SMALL($Q:$Q,ROWS($Q$1:Q138))</f>
        <v>#NUM!</v>
      </c>
      <c r="S139" s="34" t="str">
        <f>IF(AND('Entry point'!$B$22=Master!A139,Master!AG139="OWNER"),Master!B139,"")</f>
        <v/>
      </c>
      <c r="T139" s="34" t="e">
        <f>SMALL($S:$S,ROWS($S$1:S138))</f>
        <v>#NUM!</v>
      </c>
      <c r="U139" s="34" t="str">
        <f>IF(AND('Entry point'!$B$22=Master!A139,Master!AG139="PLANNING MANAGER"),Master!B139,"")</f>
        <v/>
      </c>
      <c r="V139" s="34" t="e">
        <f>SMALL($U:$U,ROWS($U$1:U138))</f>
        <v>#NUM!</v>
      </c>
      <c r="W139" s="34" t="str">
        <f>IF(AND('Entry point'!$B$22=Master!A139,Master!AG139="PROCUREMENT RESPONSIBLE"),Master!B139,"")</f>
        <v/>
      </c>
      <c r="X139" s="34" t="e">
        <f>SMALL($W:$W,ROWS($W$1:W138))</f>
        <v>#NUM!</v>
      </c>
      <c r="Y139" s="34" t="str">
        <f>IF(AND('Entry point'!$B$22=Master!A139,Master!AG139="TECH SUPERINTENDENT"),Master!B139,"")</f>
        <v/>
      </c>
      <c r="Z139" s="34" t="e">
        <f>SMALL($Y:$Y,ROWS($Y$1:Y138))</f>
        <v>#NUM!</v>
      </c>
      <c r="AA139" s="34" t="str">
        <f>IF(AND('Entry point'!$B$22=Master!A139,Master!AG139="HSEQ MANAGER"),Master!B139,"")</f>
        <v/>
      </c>
      <c r="AB139" s="34" t="e">
        <f>SMALL($AA:$AA,ROWS($AA$1:AA138))</f>
        <v>#NUM!</v>
      </c>
      <c r="AC139" s="34" t="str">
        <f>IF(AND('Entry point'!$B$22=Master!A139,Master!AG139="MARCAS"),Master!B139,"")</f>
        <v/>
      </c>
      <c r="AD139" s="34" t="e">
        <f>SMALL($AC:$AC,ROWS($AC$1:AC138))</f>
        <v>#NUM!</v>
      </c>
      <c r="AE139" s="34">
        <v>1</v>
      </c>
      <c r="AF139" s="35" t="s">
        <v>57</v>
      </c>
      <c r="AG139" s="36" t="s">
        <v>637</v>
      </c>
      <c r="AH139" s="36"/>
    </row>
    <row r="140" spans="1:34" ht="31.5" x14ac:dyDescent="0.25">
      <c r="A140" s="34" t="s">
        <v>38</v>
      </c>
      <c r="B140" s="34">
        <f>ROWS(A$1:$A141)</f>
        <v>141</v>
      </c>
      <c r="C140" s="34" t="str">
        <f>IF(AND('Entry point'!$B$22=Master!A140,Master!AG140="ACCOUNTING"),Master!B140,"")</f>
        <v/>
      </c>
      <c r="D140" s="34" t="e">
        <f>SMALL($C:$C,ROWS($C$1:C139))</f>
        <v>#NUM!</v>
      </c>
      <c r="E140" s="34" t="str">
        <f>IF(AND('Entry point'!$B$22=Master!A140,Master!AG140="CREW MANAGEMENT PARTNER"),Master!B140,"")</f>
        <v/>
      </c>
      <c r="F140" s="34" t="e">
        <f>SMALL($E:$E,ROWS($E$1:E139))</f>
        <v>#NUM!</v>
      </c>
      <c r="G140" s="34" t="str">
        <f>IF(AND('Entry point'!$B$22=Master!A140,Master!AG140="FLEET MANAGER"),Master!B140,"")</f>
        <v/>
      </c>
      <c r="H140" s="34" t="e">
        <f>SMALL($G:$G,ROWS($G$1:G139))</f>
        <v>#NUM!</v>
      </c>
      <c r="I140" s="34" t="str">
        <f>IF(AND('Entry point'!$B$22=Master!A140,Master!AG140="GROUP ISD"),Master!B140,"")</f>
        <v/>
      </c>
      <c r="J140" s="34" t="e">
        <f>SMALL($I:$I,ROWS($I$1:I139))</f>
        <v>#NUM!</v>
      </c>
      <c r="K140" s="34" t="str">
        <f>IF(AND('Entry point'!$B$22=Master!A140,Master!AG140="MANAGING DIRECTOR, CREW MANAGEMENT"),Master!B140,"")</f>
        <v/>
      </c>
      <c r="L140" s="34" t="e">
        <f>SMALL($K:$K,ROWS($K$1:K139))</f>
        <v>#NUM!</v>
      </c>
      <c r="M140" s="34" t="str">
        <f>IF(AND('Entry point'!$B$22=Master!A140,Master!AG140="MARINE SUPERINTENDENT"),Master!B140,"")</f>
        <v/>
      </c>
      <c r="N140" s="34" t="e">
        <f>SMALL($M:$M,ROWS($M$1:M139))</f>
        <v>#NUM!</v>
      </c>
      <c r="O140" s="34" t="str">
        <f>IF(AND('Entry point'!$B$22=Master!A140,Master!AG140="MD"),Master!B140,"")</f>
        <v/>
      </c>
      <c r="P140" s="34" t="e">
        <f>SMALL($O:$O,ROWS($O$1:O139))</f>
        <v>#NUM!</v>
      </c>
      <c r="Q140" s="34" t="str">
        <f>IF(AND('Entry point'!$B$22=Master!A140,Master!AG140="OD"),Master!B140,"")</f>
        <v/>
      </c>
      <c r="R140" s="34" t="e">
        <f>SMALL($Q:$Q,ROWS($Q$1:Q139))</f>
        <v>#NUM!</v>
      </c>
      <c r="S140" s="34" t="str">
        <f>IF(AND('Entry point'!$B$22=Master!A140,Master!AG140="OWNER"),Master!B140,"")</f>
        <v/>
      </c>
      <c r="T140" s="34" t="e">
        <f>SMALL($S:$S,ROWS($S$1:S139))</f>
        <v>#NUM!</v>
      </c>
      <c r="U140" s="34" t="str">
        <f>IF(AND('Entry point'!$B$22=Master!A140,Master!AG140="PLANNING MANAGER"),Master!B140,"")</f>
        <v/>
      </c>
      <c r="V140" s="34" t="e">
        <f>SMALL($U:$U,ROWS($U$1:U139))</f>
        <v>#NUM!</v>
      </c>
      <c r="W140" s="34" t="str">
        <f>IF(AND('Entry point'!$B$22=Master!A140,Master!AG140="PROCUREMENT RESPONSIBLE"),Master!B140,"")</f>
        <v/>
      </c>
      <c r="X140" s="34" t="e">
        <f>SMALL($W:$W,ROWS($W$1:W139))</f>
        <v>#NUM!</v>
      </c>
      <c r="Y140" s="34" t="str">
        <f>IF(AND('Entry point'!$B$22=Master!A140,Master!AG140="TECH SUPERINTENDENT"),Master!B140,"")</f>
        <v/>
      </c>
      <c r="Z140" s="34" t="e">
        <f>SMALL($Y:$Y,ROWS($Y$1:Y139))</f>
        <v>#NUM!</v>
      </c>
      <c r="AA140" s="34" t="str">
        <f>IF(AND('Entry point'!$B$22=Master!A140,Master!AG140="HSEQ MANAGER"),Master!B140,"")</f>
        <v/>
      </c>
      <c r="AB140" s="34" t="e">
        <f>SMALL($AA:$AA,ROWS($AA$1:AA139))</f>
        <v>#NUM!</v>
      </c>
      <c r="AC140" s="34" t="str">
        <f>IF(AND('Entry point'!$B$22=Master!A140,Master!AG140="MARCAS"),Master!B140,"")</f>
        <v/>
      </c>
      <c r="AD140" s="34" t="e">
        <f>SMALL($AC:$AC,ROWS($AC$1:AC139))</f>
        <v>#NUM!</v>
      </c>
      <c r="AE140" s="34">
        <v>1</v>
      </c>
      <c r="AF140" s="35" t="s">
        <v>665</v>
      </c>
      <c r="AG140" s="36" t="s">
        <v>704</v>
      </c>
      <c r="AH140" s="36"/>
    </row>
    <row r="141" spans="1:34" ht="15.75" x14ac:dyDescent="0.25">
      <c r="A141" s="34" t="s">
        <v>38</v>
      </c>
      <c r="B141" s="34">
        <f>ROWS(A$1:$A142)</f>
        <v>142</v>
      </c>
      <c r="C141" s="34" t="str">
        <f>IF(AND('Entry point'!$B$22=Master!A141,Master!AG141="ACCOUNTING"),Master!B141,"")</f>
        <v/>
      </c>
      <c r="D141" s="34" t="e">
        <f>SMALL($C:$C,ROWS($C$1:C140))</f>
        <v>#NUM!</v>
      </c>
      <c r="E141" s="34" t="str">
        <f>IF(AND('Entry point'!$B$22=Master!A141,Master!AG141="CREW MANAGEMENT PARTNER"),Master!B141,"")</f>
        <v/>
      </c>
      <c r="F141" s="34" t="e">
        <f>SMALL($E:$E,ROWS($E$1:E140))</f>
        <v>#NUM!</v>
      </c>
      <c r="G141" s="34" t="str">
        <f>IF(AND('Entry point'!$B$22=Master!A141,Master!AG141="FLEET MANAGER"),Master!B141,"")</f>
        <v/>
      </c>
      <c r="H141" s="34" t="e">
        <f>SMALL($G:$G,ROWS($G$1:G140))</f>
        <v>#NUM!</v>
      </c>
      <c r="I141" s="34" t="str">
        <f>IF(AND('Entry point'!$B$22=Master!A141,Master!AG141="GROUP ISD"),Master!B141,"")</f>
        <v/>
      </c>
      <c r="J141" s="34" t="e">
        <f>SMALL($I:$I,ROWS($I$1:I140))</f>
        <v>#NUM!</v>
      </c>
      <c r="K141" s="34" t="str">
        <f>IF(AND('Entry point'!$B$22=Master!A141,Master!AG141="MANAGING DIRECTOR, CREW MANAGEMENT"),Master!B141,"")</f>
        <v/>
      </c>
      <c r="L141" s="34" t="e">
        <f>SMALL($K:$K,ROWS($K$1:K140))</f>
        <v>#NUM!</v>
      </c>
      <c r="M141" s="34" t="str">
        <f>IF(AND('Entry point'!$B$22=Master!A141,Master!AG141="MARINE SUPERINTENDENT"),Master!B141,"")</f>
        <v/>
      </c>
      <c r="N141" s="34" t="e">
        <f>SMALL($M:$M,ROWS($M$1:M140))</f>
        <v>#NUM!</v>
      </c>
      <c r="O141" s="34" t="str">
        <f>IF(AND('Entry point'!$B$22=Master!A141,Master!AG141="MD"),Master!B141,"")</f>
        <v/>
      </c>
      <c r="P141" s="34" t="e">
        <f>SMALL($O:$O,ROWS($O$1:O140))</f>
        <v>#NUM!</v>
      </c>
      <c r="Q141" s="34" t="str">
        <f>IF(AND('Entry point'!$B$22=Master!A141,Master!AG141="OD"),Master!B141,"")</f>
        <v/>
      </c>
      <c r="R141" s="34" t="e">
        <f>SMALL($Q:$Q,ROWS($Q$1:Q140))</f>
        <v>#NUM!</v>
      </c>
      <c r="S141" s="34" t="str">
        <f>IF(AND('Entry point'!$B$22=Master!A141,Master!AG141="OWNER"),Master!B141,"")</f>
        <v/>
      </c>
      <c r="T141" s="34" t="e">
        <f>SMALL($S:$S,ROWS($S$1:S140))</f>
        <v>#NUM!</v>
      </c>
      <c r="U141" s="34" t="str">
        <f>IF(AND('Entry point'!$B$22=Master!A141,Master!AG141="PLANNING MANAGER"),Master!B141,"")</f>
        <v/>
      </c>
      <c r="V141" s="34" t="e">
        <f>SMALL($U:$U,ROWS($U$1:U140))</f>
        <v>#NUM!</v>
      </c>
      <c r="W141" s="34" t="str">
        <f>IF(AND('Entry point'!$B$22=Master!A141,Master!AG141="PROCUREMENT RESPONSIBLE"),Master!B141,"")</f>
        <v/>
      </c>
      <c r="X141" s="34" t="e">
        <f>SMALL($W:$W,ROWS($W$1:W140))</f>
        <v>#NUM!</v>
      </c>
      <c r="Y141" s="34" t="str">
        <f>IF(AND('Entry point'!$B$22=Master!A141,Master!AG141="TECH SUPERINTENDENT"),Master!B141,"")</f>
        <v/>
      </c>
      <c r="Z141" s="34" t="e">
        <f>SMALL($Y:$Y,ROWS($Y$1:Y140))</f>
        <v>#NUM!</v>
      </c>
      <c r="AA141" s="34" t="str">
        <f>IF(AND('Entry point'!$B$22=Master!A141,Master!AG141="HSEQ MANAGER"),Master!B141,"")</f>
        <v/>
      </c>
      <c r="AB141" s="34" t="e">
        <f>SMALL($AA:$AA,ROWS($AA$1:AA140))</f>
        <v>#NUM!</v>
      </c>
      <c r="AC141" s="34" t="str">
        <f>IF(AND('Entry point'!$B$22=Master!A141,Master!AG141="MARCAS"),Master!B141,"")</f>
        <v/>
      </c>
      <c r="AD141" s="34" t="e">
        <f>SMALL($AC:$AC,ROWS($AC$1:AC140))</f>
        <v>#NUM!</v>
      </c>
      <c r="AE141" s="34">
        <v>1</v>
      </c>
      <c r="AF141" s="35" t="s">
        <v>643</v>
      </c>
      <c r="AG141" s="36" t="s">
        <v>619</v>
      </c>
      <c r="AH141" s="36"/>
    </row>
    <row r="142" spans="1:34" ht="15.75" x14ac:dyDescent="0.25">
      <c r="A142" s="34" t="s">
        <v>38</v>
      </c>
      <c r="B142" s="34">
        <f>ROWS(A$1:$A143)</f>
        <v>143</v>
      </c>
      <c r="C142" s="34" t="str">
        <f>IF(AND('Entry point'!$B$22=Master!A142,Master!AG142="ACCOUNTING"),Master!B142,"")</f>
        <v/>
      </c>
      <c r="D142" s="34" t="e">
        <f>SMALL($C:$C,ROWS($C$1:C141))</f>
        <v>#NUM!</v>
      </c>
      <c r="E142" s="34" t="str">
        <f>IF(AND('Entry point'!$B$22=Master!A142,Master!AG142="CREW MANAGEMENT PARTNER"),Master!B142,"")</f>
        <v/>
      </c>
      <c r="F142" s="34" t="e">
        <f>SMALL($E:$E,ROWS($E$1:E141))</f>
        <v>#NUM!</v>
      </c>
      <c r="G142" s="34" t="str">
        <f>IF(AND('Entry point'!$B$22=Master!A142,Master!AG142="FLEET MANAGER"),Master!B142,"")</f>
        <v/>
      </c>
      <c r="H142" s="34" t="e">
        <f>SMALL($G:$G,ROWS($G$1:G141))</f>
        <v>#NUM!</v>
      </c>
      <c r="I142" s="34" t="str">
        <f>IF(AND('Entry point'!$B$22=Master!A142,Master!AG142="GROUP ISD"),Master!B142,"")</f>
        <v/>
      </c>
      <c r="J142" s="34" t="e">
        <f>SMALL($I:$I,ROWS($I$1:I141))</f>
        <v>#NUM!</v>
      </c>
      <c r="K142" s="34" t="str">
        <f>IF(AND('Entry point'!$B$22=Master!A142,Master!AG142="MANAGING DIRECTOR, CREW MANAGEMENT"),Master!B142,"")</f>
        <v/>
      </c>
      <c r="L142" s="34" t="e">
        <f>SMALL($K:$K,ROWS($K$1:K141))</f>
        <v>#NUM!</v>
      </c>
      <c r="M142" s="34" t="str">
        <f>IF(AND('Entry point'!$B$22=Master!A142,Master!AG142="MARINE SUPERINTENDENT"),Master!B142,"")</f>
        <v/>
      </c>
      <c r="N142" s="34" t="e">
        <f>SMALL($M:$M,ROWS($M$1:M141))</f>
        <v>#NUM!</v>
      </c>
      <c r="O142" s="34" t="str">
        <f>IF(AND('Entry point'!$B$22=Master!A142,Master!AG142="MD"),Master!B142,"")</f>
        <v/>
      </c>
      <c r="P142" s="34" t="e">
        <f>SMALL($O:$O,ROWS($O$1:O141))</f>
        <v>#NUM!</v>
      </c>
      <c r="Q142" s="34" t="str">
        <f>IF(AND('Entry point'!$B$22=Master!A142,Master!AG142="OD"),Master!B142,"")</f>
        <v/>
      </c>
      <c r="R142" s="34" t="e">
        <f>SMALL($Q:$Q,ROWS($Q$1:Q141))</f>
        <v>#NUM!</v>
      </c>
      <c r="S142" s="34" t="str">
        <f>IF(AND('Entry point'!$B$22=Master!A142,Master!AG142="OWNER"),Master!B142,"")</f>
        <v/>
      </c>
      <c r="T142" s="34" t="e">
        <f>SMALL($S:$S,ROWS($S$1:S141))</f>
        <v>#NUM!</v>
      </c>
      <c r="U142" s="34" t="str">
        <f>IF(AND('Entry point'!$B$22=Master!A142,Master!AG142="PLANNING MANAGER"),Master!B142,"")</f>
        <v/>
      </c>
      <c r="V142" s="34" t="e">
        <f>SMALL($U:$U,ROWS($U$1:U141))</f>
        <v>#NUM!</v>
      </c>
      <c r="W142" s="34" t="str">
        <f>IF(AND('Entry point'!$B$22=Master!A142,Master!AG142="PROCUREMENT RESPONSIBLE"),Master!B142,"")</f>
        <v/>
      </c>
      <c r="X142" s="34" t="e">
        <f>SMALL($W:$W,ROWS($W$1:W141))</f>
        <v>#NUM!</v>
      </c>
      <c r="Y142" s="34" t="str">
        <f>IF(AND('Entry point'!$B$22=Master!A142,Master!AG142="TECH SUPERINTENDENT"),Master!B142,"")</f>
        <v/>
      </c>
      <c r="Z142" s="34" t="e">
        <f>SMALL($Y:$Y,ROWS($Y$1:Y141))</f>
        <v>#NUM!</v>
      </c>
      <c r="AA142" s="34" t="str">
        <f>IF(AND('Entry point'!$B$22=Master!A142,Master!AG142="HSEQ MANAGER"),Master!B142,"")</f>
        <v/>
      </c>
      <c r="AB142" s="34" t="e">
        <f>SMALL($AA:$AA,ROWS($AA$1:AA141))</f>
        <v>#NUM!</v>
      </c>
      <c r="AC142" s="34" t="str">
        <f>IF(AND('Entry point'!$B$22=Master!A142,Master!AG142="MARCAS"),Master!B142,"")</f>
        <v/>
      </c>
      <c r="AD142" s="34" t="e">
        <f>SMALL($AC:$AC,ROWS($AC$1:AC141))</f>
        <v>#NUM!</v>
      </c>
      <c r="AE142" s="34">
        <v>1</v>
      </c>
      <c r="AF142" s="35" t="s">
        <v>68</v>
      </c>
      <c r="AG142" s="36" t="s">
        <v>637</v>
      </c>
      <c r="AH142" s="36" t="s">
        <v>639</v>
      </c>
    </row>
    <row r="143" spans="1:34" ht="15.75" x14ac:dyDescent="0.25">
      <c r="A143" s="34" t="s">
        <v>38</v>
      </c>
      <c r="B143" s="34">
        <f>ROWS(A$1:$A144)</f>
        <v>144</v>
      </c>
      <c r="C143" s="34" t="str">
        <f>IF(AND('Entry point'!$B$22=Master!A143,Master!AG143="ACCOUNTING"),Master!B143,"")</f>
        <v/>
      </c>
      <c r="D143" s="34" t="e">
        <f>SMALL($C:$C,ROWS($C$1:C142))</f>
        <v>#NUM!</v>
      </c>
      <c r="E143" s="34" t="str">
        <f>IF(AND('Entry point'!$B$22=Master!A143,Master!AG143="CREW MANAGEMENT PARTNER"),Master!B143,"")</f>
        <v/>
      </c>
      <c r="F143" s="34" t="e">
        <f>SMALL($E:$E,ROWS($E$1:E142))</f>
        <v>#NUM!</v>
      </c>
      <c r="G143" s="34" t="str">
        <f>IF(AND('Entry point'!$B$22=Master!A143,Master!AG143="FLEET MANAGER"),Master!B143,"")</f>
        <v/>
      </c>
      <c r="H143" s="34" t="e">
        <f>SMALL($G:$G,ROWS($G$1:G142))</f>
        <v>#NUM!</v>
      </c>
      <c r="I143" s="34" t="str">
        <f>IF(AND('Entry point'!$B$22=Master!A143,Master!AG143="GROUP ISD"),Master!B143,"")</f>
        <v/>
      </c>
      <c r="J143" s="34" t="e">
        <f>SMALL($I:$I,ROWS($I$1:I142))</f>
        <v>#NUM!</v>
      </c>
      <c r="K143" s="34" t="str">
        <f>IF(AND('Entry point'!$B$22=Master!A143,Master!AG143="MANAGING DIRECTOR, CREW MANAGEMENT"),Master!B143,"")</f>
        <v/>
      </c>
      <c r="L143" s="34" t="e">
        <f>SMALL($K:$K,ROWS($K$1:K142))</f>
        <v>#NUM!</v>
      </c>
      <c r="M143" s="34" t="str">
        <f>IF(AND('Entry point'!$B$22=Master!A143,Master!AG143="MARINE SUPERINTENDENT"),Master!B143,"")</f>
        <v/>
      </c>
      <c r="N143" s="34" t="e">
        <f>SMALL($M:$M,ROWS($M$1:M142))</f>
        <v>#NUM!</v>
      </c>
      <c r="O143" s="34" t="str">
        <f>IF(AND('Entry point'!$B$22=Master!A143,Master!AG143="MD"),Master!B143,"")</f>
        <v/>
      </c>
      <c r="P143" s="34" t="e">
        <f>SMALL($O:$O,ROWS($O$1:O142))</f>
        <v>#NUM!</v>
      </c>
      <c r="Q143" s="34" t="str">
        <f>IF(AND('Entry point'!$B$22=Master!A143,Master!AG143="OD"),Master!B143,"")</f>
        <v/>
      </c>
      <c r="R143" s="34" t="e">
        <f>SMALL($Q:$Q,ROWS($Q$1:Q142))</f>
        <v>#NUM!</v>
      </c>
      <c r="S143" s="34" t="str">
        <f>IF(AND('Entry point'!$B$22=Master!A143,Master!AG143="OWNER"),Master!B143,"")</f>
        <v/>
      </c>
      <c r="T143" s="34" t="e">
        <f>SMALL($S:$S,ROWS($S$1:S142))</f>
        <v>#NUM!</v>
      </c>
      <c r="U143" s="34" t="str">
        <f>IF(AND('Entry point'!$B$22=Master!A143,Master!AG143="PLANNING MANAGER"),Master!B143,"")</f>
        <v/>
      </c>
      <c r="V143" s="34" t="e">
        <f>SMALL($U:$U,ROWS($U$1:U142))</f>
        <v>#NUM!</v>
      </c>
      <c r="W143" s="34" t="str">
        <f>IF(AND('Entry point'!$B$22=Master!A143,Master!AG143="PROCUREMENT RESPONSIBLE"),Master!B143,"")</f>
        <v/>
      </c>
      <c r="X143" s="34" t="e">
        <f>SMALL($W:$W,ROWS($W$1:W142))</f>
        <v>#NUM!</v>
      </c>
      <c r="Y143" s="34" t="str">
        <f>IF(AND('Entry point'!$B$22=Master!A143,Master!AG143="TECH SUPERINTENDENT"),Master!B143,"")</f>
        <v/>
      </c>
      <c r="Z143" s="34" t="e">
        <f>SMALL($Y:$Y,ROWS($Y$1:Y142))</f>
        <v>#NUM!</v>
      </c>
      <c r="AA143" s="34" t="str">
        <f>IF(AND('Entry point'!$B$22=Master!A143,Master!AG143="HSEQ MANAGER"),Master!B143,"")</f>
        <v/>
      </c>
      <c r="AB143" s="34" t="e">
        <f>SMALL($AA:$AA,ROWS($AA$1:AA142))</f>
        <v>#NUM!</v>
      </c>
      <c r="AC143" s="34" t="str">
        <f>IF(AND('Entry point'!$B$22=Master!A143,Master!AG143="MARCAS"),Master!B143,"")</f>
        <v/>
      </c>
      <c r="AD143" s="34" t="e">
        <f>SMALL($AC:$AC,ROWS($AC$1:AC142))</f>
        <v>#NUM!</v>
      </c>
      <c r="AE143" s="34">
        <v>1</v>
      </c>
      <c r="AF143" s="35" t="s">
        <v>59</v>
      </c>
      <c r="AG143" s="36" t="s">
        <v>637</v>
      </c>
      <c r="AH143" s="36"/>
    </row>
    <row r="144" spans="1:34" ht="15.75" x14ac:dyDescent="0.25">
      <c r="A144" s="34" t="s">
        <v>38</v>
      </c>
      <c r="B144" s="34">
        <f>ROWS(A$1:$A145)</f>
        <v>145</v>
      </c>
      <c r="C144" s="34" t="str">
        <f>IF(AND('Entry point'!$B$22=Master!A144,Master!AG144="ACCOUNTING"),Master!B144,"")</f>
        <v/>
      </c>
      <c r="D144" s="34" t="e">
        <f>SMALL($C:$C,ROWS($C$1:C143))</f>
        <v>#NUM!</v>
      </c>
      <c r="E144" s="34" t="str">
        <f>IF(AND('Entry point'!$B$22=Master!A144,Master!AG144="CREW MANAGEMENT PARTNER"),Master!B144,"")</f>
        <v/>
      </c>
      <c r="F144" s="34" t="e">
        <f>SMALL($E:$E,ROWS($E$1:E143))</f>
        <v>#NUM!</v>
      </c>
      <c r="G144" s="34" t="str">
        <f>IF(AND('Entry point'!$B$22=Master!A144,Master!AG144="FLEET MANAGER"),Master!B144,"")</f>
        <v/>
      </c>
      <c r="H144" s="34" t="e">
        <f>SMALL($G:$G,ROWS($G$1:G143))</f>
        <v>#NUM!</v>
      </c>
      <c r="I144" s="34" t="str">
        <f>IF(AND('Entry point'!$B$22=Master!A144,Master!AG144="GROUP ISD"),Master!B144,"")</f>
        <v/>
      </c>
      <c r="J144" s="34" t="e">
        <f>SMALL($I:$I,ROWS($I$1:I143))</f>
        <v>#NUM!</v>
      </c>
      <c r="K144" s="34" t="str">
        <f>IF(AND('Entry point'!$B$22=Master!A144,Master!AG144="MANAGING DIRECTOR, CREW MANAGEMENT"),Master!B144,"")</f>
        <v/>
      </c>
      <c r="L144" s="34" t="e">
        <f>SMALL($K:$K,ROWS($K$1:K143))</f>
        <v>#NUM!</v>
      </c>
      <c r="M144" s="34" t="str">
        <f>IF(AND('Entry point'!$B$22=Master!A144,Master!AG144="MARINE SUPERINTENDENT"),Master!B144,"")</f>
        <v/>
      </c>
      <c r="N144" s="34" t="e">
        <f>SMALL($M:$M,ROWS($M$1:M143))</f>
        <v>#NUM!</v>
      </c>
      <c r="O144" s="34" t="str">
        <f>IF(AND('Entry point'!$B$22=Master!A144,Master!AG144="MD"),Master!B144,"")</f>
        <v/>
      </c>
      <c r="P144" s="34" t="e">
        <f>SMALL($O:$O,ROWS($O$1:O143))</f>
        <v>#NUM!</v>
      </c>
      <c r="Q144" s="34" t="str">
        <f>IF(AND('Entry point'!$B$22=Master!A144,Master!AG144="OD"),Master!B144,"")</f>
        <v/>
      </c>
      <c r="R144" s="34" t="e">
        <f>SMALL($Q:$Q,ROWS($Q$1:Q143))</f>
        <v>#NUM!</v>
      </c>
      <c r="S144" s="34" t="str">
        <f>IF(AND('Entry point'!$B$22=Master!A144,Master!AG144="OWNER"),Master!B144,"")</f>
        <v/>
      </c>
      <c r="T144" s="34" t="e">
        <f>SMALL($S:$S,ROWS($S$1:S143))</f>
        <v>#NUM!</v>
      </c>
      <c r="U144" s="34" t="str">
        <f>IF(AND('Entry point'!$B$22=Master!A144,Master!AG144="PLANNING MANAGER"),Master!B144,"")</f>
        <v/>
      </c>
      <c r="V144" s="34" t="e">
        <f>SMALL($U:$U,ROWS($U$1:U143))</f>
        <v>#NUM!</v>
      </c>
      <c r="W144" s="34" t="str">
        <f>IF(AND('Entry point'!$B$22=Master!A144,Master!AG144="PROCUREMENT RESPONSIBLE"),Master!B144,"")</f>
        <v/>
      </c>
      <c r="X144" s="34" t="e">
        <f>SMALL($W:$W,ROWS($W$1:W143))</f>
        <v>#NUM!</v>
      </c>
      <c r="Y144" s="34" t="str">
        <f>IF(AND('Entry point'!$B$22=Master!A144,Master!AG144="TECH SUPERINTENDENT"),Master!B144,"")</f>
        <v/>
      </c>
      <c r="Z144" s="34" t="e">
        <f>SMALL($Y:$Y,ROWS($Y$1:Y143))</f>
        <v>#NUM!</v>
      </c>
      <c r="AA144" s="34" t="str">
        <f>IF(AND('Entry point'!$B$22=Master!A144,Master!AG144="HSEQ MANAGER"),Master!B144,"")</f>
        <v/>
      </c>
      <c r="AB144" s="34" t="e">
        <f>SMALL($AA:$AA,ROWS($AA$1:AA143))</f>
        <v>#NUM!</v>
      </c>
      <c r="AC144" s="34" t="str">
        <f>IF(AND('Entry point'!$B$22=Master!A144,Master!AG144="MARCAS"),Master!B144,"")</f>
        <v/>
      </c>
      <c r="AD144" s="34" t="e">
        <f>SMALL($AC:$AC,ROWS($AC$1:AC143))</f>
        <v>#NUM!</v>
      </c>
      <c r="AE144" s="34">
        <v>1</v>
      </c>
      <c r="AF144" s="35" t="s">
        <v>533</v>
      </c>
      <c r="AG144" s="36" t="s">
        <v>619</v>
      </c>
      <c r="AH144" s="36"/>
    </row>
    <row r="145" spans="1:34" ht="15.75" x14ac:dyDescent="0.25">
      <c r="A145" s="34" t="s">
        <v>38</v>
      </c>
      <c r="B145" s="34">
        <f>ROWS(A$1:$A146)</f>
        <v>146</v>
      </c>
      <c r="C145" s="34" t="str">
        <f>IF(AND('Entry point'!$B$22=Master!A145,Master!AG145="ACCOUNTING"),Master!B145,"")</f>
        <v/>
      </c>
      <c r="D145" s="34" t="e">
        <f>SMALL($C:$C,ROWS($C$1:C144))</f>
        <v>#NUM!</v>
      </c>
      <c r="E145" s="34" t="str">
        <f>IF(AND('Entry point'!$B$22=Master!A145,Master!AG145="CREW MANAGEMENT PARTNER"),Master!B145,"")</f>
        <v/>
      </c>
      <c r="F145" s="34" t="e">
        <f>SMALL($E:$E,ROWS($E$1:E144))</f>
        <v>#NUM!</v>
      </c>
      <c r="G145" s="34" t="str">
        <f>IF(AND('Entry point'!$B$22=Master!A145,Master!AG145="FLEET MANAGER"),Master!B145,"")</f>
        <v/>
      </c>
      <c r="H145" s="34" t="e">
        <f>SMALL($G:$G,ROWS($G$1:G144))</f>
        <v>#NUM!</v>
      </c>
      <c r="I145" s="34" t="str">
        <f>IF(AND('Entry point'!$B$22=Master!A145,Master!AG145="GROUP ISD"),Master!B145,"")</f>
        <v/>
      </c>
      <c r="J145" s="34" t="e">
        <f>SMALL($I:$I,ROWS($I$1:I144))</f>
        <v>#NUM!</v>
      </c>
      <c r="K145" s="34" t="str">
        <f>IF(AND('Entry point'!$B$22=Master!A145,Master!AG145="MANAGING DIRECTOR, CREW MANAGEMENT"),Master!B145,"")</f>
        <v/>
      </c>
      <c r="L145" s="34" t="e">
        <f>SMALL($K:$K,ROWS($K$1:K144))</f>
        <v>#NUM!</v>
      </c>
      <c r="M145" s="34" t="str">
        <f>IF(AND('Entry point'!$B$22=Master!A145,Master!AG145="MARINE SUPERINTENDENT"),Master!B145,"")</f>
        <v/>
      </c>
      <c r="N145" s="34" t="e">
        <f>SMALL($M:$M,ROWS($M$1:M144))</f>
        <v>#NUM!</v>
      </c>
      <c r="O145" s="34" t="str">
        <f>IF(AND('Entry point'!$B$22=Master!A145,Master!AG145="MD"),Master!B145,"")</f>
        <v/>
      </c>
      <c r="P145" s="34" t="e">
        <f>SMALL($O:$O,ROWS($O$1:O144))</f>
        <v>#NUM!</v>
      </c>
      <c r="Q145" s="34" t="str">
        <f>IF(AND('Entry point'!$B$22=Master!A145,Master!AG145="OD"),Master!B145,"")</f>
        <v/>
      </c>
      <c r="R145" s="34" t="e">
        <f>SMALL($Q:$Q,ROWS($Q$1:Q144))</f>
        <v>#NUM!</v>
      </c>
      <c r="S145" s="34" t="str">
        <f>IF(AND('Entry point'!$B$22=Master!A145,Master!AG145="OWNER"),Master!B145,"")</f>
        <v/>
      </c>
      <c r="T145" s="34" t="e">
        <f>SMALL($S:$S,ROWS($S$1:S144))</f>
        <v>#NUM!</v>
      </c>
      <c r="U145" s="34" t="str">
        <f>IF(AND('Entry point'!$B$22=Master!A145,Master!AG145="PLANNING MANAGER"),Master!B145,"")</f>
        <v/>
      </c>
      <c r="V145" s="34" t="e">
        <f>SMALL($U:$U,ROWS($U$1:U144))</f>
        <v>#NUM!</v>
      </c>
      <c r="W145" s="34" t="str">
        <f>IF(AND('Entry point'!$B$22=Master!A145,Master!AG145="PROCUREMENT RESPONSIBLE"),Master!B145,"")</f>
        <v/>
      </c>
      <c r="X145" s="34" t="e">
        <f>SMALL($W:$W,ROWS($W$1:W144))</f>
        <v>#NUM!</v>
      </c>
      <c r="Y145" s="34" t="str">
        <f>IF(AND('Entry point'!$B$22=Master!A145,Master!AG145="TECH SUPERINTENDENT"),Master!B145,"")</f>
        <v/>
      </c>
      <c r="Z145" s="34" t="e">
        <f>SMALL($Y:$Y,ROWS($Y$1:Y144))</f>
        <v>#NUM!</v>
      </c>
      <c r="AA145" s="34" t="str">
        <f>IF(AND('Entry point'!$B$22=Master!A145,Master!AG145="HSEQ MANAGER"),Master!B145,"")</f>
        <v/>
      </c>
      <c r="AB145" s="34" t="e">
        <f>SMALL($AA:$AA,ROWS($AA$1:AA144))</f>
        <v>#NUM!</v>
      </c>
      <c r="AC145" s="34" t="str">
        <f>IF(AND('Entry point'!$B$22=Master!A145,Master!AG145="MARCAS"),Master!B145,"")</f>
        <v/>
      </c>
      <c r="AD145" s="34" t="e">
        <f>SMALL($AC:$AC,ROWS($AC$1:AC144))</f>
        <v>#NUM!</v>
      </c>
      <c r="AE145" s="34">
        <v>1</v>
      </c>
      <c r="AF145" s="26" t="s">
        <v>616</v>
      </c>
      <c r="AG145" s="36" t="s">
        <v>619</v>
      </c>
      <c r="AH145" s="36"/>
    </row>
    <row r="146" spans="1:34" ht="15.75" x14ac:dyDescent="0.25">
      <c r="A146" s="34" t="s">
        <v>38</v>
      </c>
      <c r="B146" s="34">
        <f>ROWS(A$1:$A147)</f>
        <v>147</v>
      </c>
      <c r="C146" s="34" t="str">
        <f>IF(AND('Entry point'!$B$22=Master!A146,Master!AG146="ACCOUNTING"),Master!B146,"")</f>
        <v/>
      </c>
      <c r="D146" s="34" t="e">
        <f>SMALL($C:$C,ROWS($C$1:C145))</f>
        <v>#NUM!</v>
      </c>
      <c r="E146" s="34" t="str">
        <f>IF(AND('Entry point'!$B$22=Master!A146,Master!AG146="CREW MANAGEMENT PARTNER"),Master!B146,"")</f>
        <v/>
      </c>
      <c r="F146" s="34" t="e">
        <f>SMALL($E:$E,ROWS($E$1:E145))</f>
        <v>#NUM!</v>
      </c>
      <c r="G146" s="34" t="str">
        <f>IF(AND('Entry point'!$B$22=Master!A146,Master!AG146="FLEET MANAGER"),Master!B146,"")</f>
        <v/>
      </c>
      <c r="H146" s="34" t="e">
        <f>SMALL($G:$G,ROWS($G$1:G145))</f>
        <v>#NUM!</v>
      </c>
      <c r="I146" s="34" t="str">
        <f>IF(AND('Entry point'!$B$22=Master!A146,Master!AG146="GROUP ISD"),Master!B146,"")</f>
        <v/>
      </c>
      <c r="J146" s="34" t="e">
        <f>SMALL($I:$I,ROWS($I$1:I145))</f>
        <v>#NUM!</v>
      </c>
      <c r="K146" s="34" t="str">
        <f>IF(AND('Entry point'!$B$22=Master!A146,Master!AG146="MANAGING DIRECTOR, CREW MANAGEMENT"),Master!B146,"")</f>
        <v/>
      </c>
      <c r="L146" s="34" t="e">
        <f>SMALL($K:$K,ROWS($K$1:K145))</f>
        <v>#NUM!</v>
      </c>
      <c r="M146" s="34" t="str">
        <f>IF(AND('Entry point'!$B$22=Master!A146,Master!AG146="MARINE SUPERINTENDENT"),Master!B146,"")</f>
        <v/>
      </c>
      <c r="N146" s="34" t="e">
        <f>SMALL($M:$M,ROWS($M$1:M145))</f>
        <v>#NUM!</v>
      </c>
      <c r="O146" s="34" t="str">
        <f>IF(AND('Entry point'!$B$22=Master!A146,Master!AG146="MD"),Master!B146,"")</f>
        <v/>
      </c>
      <c r="P146" s="34" t="e">
        <f>SMALL($O:$O,ROWS($O$1:O145))</f>
        <v>#NUM!</v>
      </c>
      <c r="Q146" s="34" t="str">
        <f>IF(AND('Entry point'!$B$22=Master!A146,Master!AG146="OD"),Master!B146,"")</f>
        <v/>
      </c>
      <c r="R146" s="34" t="e">
        <f>SMALL($Q:$Q,ROWS($Q$1:Q145))</f>
        <v>#NUM!</v>
      </c>
      <c r="S146" s="34" t="str">
        <f>IF(AND('Entry point'!$B$22=Master!A146,Master!AG146="OWNER"),Master!B146,"")</f>
        <v/>
      </c>
      <c r="T146" s="34" t="e">
        <f>SMALL($S:$S,ROWS($S$1:S145))</f>
        <v>#NUM!</v>
      </c>
      <c r="U146" s="34" t="str">
        <f>IF(AND('Entry point'!$B$22=Master!A146,Master!AG146="PLANNING MANAGER"),Master!B146,"")</f>
        <v/>
      </c>
      <c r="V146" s="34" t="e">
        <f>SMALL($U:$U,ROWS($U$1:U145))</f>
        <v>#NUM!</v>
      </c>
      <c r="W146" s="34" t="str">
        <f>IF(AND('Entry point'!$B$22=Master!A146,Master!AG146="PROCUREMENT RESPONSIBLE"),Master!B146,"")</f>
        <v/>
      </c>
      <c r="X146" s="34" t="e">
        <f>SMALL($W:$W,ROWS($W$1:W145))</f>
        <v>#NUM!</v>
      </c>
      <c r="Y146" s="34" t="str">
        <f>IF(AND('Entry point'!$B$22=Master!A146,Master!AG146="TECH SUPERINTENDENT"),Master!B146,"")</f>
        <v/>
      </c>
      <c r="Z146" s="34" t="e">
        <f>SMALL($Y:$Y,ROWS($Y$1:Y145))</f>
        <v>#NUM!</v>
      </c>
      <c r="AA146" s="34" t="str">
        <f>IF(AND('Entry point'!$B$22=Master!A146,Master!AG146="HSEQ MANAGER"),Master!B146,"")</f>
        <v/>
      </c>
      <c r="AB146" s="34" t="e">
        <f>SMALL($AA:$AA,ROWS($AA$1:AA145))</f>
        <v>#NUM!</v>
      </c>
      <c r="AC146" s="34" t="str">
        <f>IF(AND('Entry point'!$B$22=Master!A146,Master!AG146="MARCAS"),Master!B146,"")</f>
        <v/>
      </c>
      <c r="AD146" s="34" t="e">
        <f>SMALL($AC:$AC,ROWS($AC$1:AC145))</f>
        <v>#NUM!</v>
      </c>
      <c r="AE146" s="34">
        <v>1</v>
      </c>
      <c r="AF146" s="167" t="s">
        <v>74</v>
      </c>
      <c r="AG146" s="36" t="s">
        <v>637</v>
      </c>
      <c r="AH146" s="36"/>
    </row>
    <row r="147" spans="1:34" ht="15.75" x14ac:dyDescent="0.25">
      <c r="A147" s="34" t="s">
        <v>38</v>
      </c>
      <c r="B147" s="34">
        <f>ROWS(A$1:$A148)</f>
        <v>148</v>
      </c>
      <c r="C147" s="34" t="str">
        <f>IF(AND('Entry point'!$B$22=Master!A147,Master!AG147="ACCOUNTING"),Master!B147,"")</f>
        <v/>
      </c>
      <c r="D147" s="34" t="e">
        <f>SMALL($C:$C,ROWS($C$1:C146))</f>
        <v>#NUM!</v>
      </c>
      <c r="E147" s="34" t="str">
        <f>IF(AND('Entry point'!$B$22=Master!A147,Master!AG147="CREW MANAGEMENT PARTNER"),Master!B147,"")</f>
        <v/>
      </c>
      <c r="F147" s="34" t="e">
        <f>SMALL($E:$E,ROWS($E$1:E146))</f>
        <v>#NUM!</v>
      </c>
      <c r="G147" s="34" t="str">
        <f>IF(AND('Entry point'!$B$22=Master!A147,Master!AG147="FLEET MANAGER"),Master!B147,"")</f>
        <v/>
      </c>
      <c r="H147" s="34" t="e">
        <f>SMALL($G:$G,ROWS($G$1:G146))</f>
        <v>#NUM!</v>
      </c>
      <c r="I147" s="34" t="str">
        <f>IF(AND('Entry point'!$B$22=Master!A147,Master!AG147="GROUP ISD"),Master!B147,"")</f>
        <v/>
      </c>
      <c r="J147" s="34" t="e">
        <f>SMALL($I:$I,ROWS($I$1:I146))</f>
        <v>#NUM!</v>
      </c>
      <c r="K147" s="34" t="str">
        <f>IF(AND('Entry point'!$B$22=Master!A147,Master!AG147="MANAGING DIRECTOR, CREW MANAGEMENT"),Master!B147,"")</f>
        <v/>
      </c>
      <c r="L147" s="34" t="e">
        <f>SMALL($K:$K,ROWS($K$1:K146))</f>
        <v>#NUM!</v>
      </c>
      <c r="M147" s="34" t="str">
        <f>IF(AND('Entry point'!$B$22=Master!A147,Master!AG147="MARINE SUPERINTENDENT"),Master!B147,"")</f>
        <v/>
      </c>
      <c r="N147" s="34" t="e">
        <f>SMALL($M:$M,ROWS($M$1:M146))</f>
        <v>#NUM!</v>
      </c>
      <c r="O147" s="34" t="str">
        <f>IF(AND('Entry point'!$B$22=Master!A147,Master!AG147="MD"),Master!B147,"")</f>
        <v/>
      </c>
      <c r="P147" s="34" t="e">
        <f>SMALL($O:$O,ROWS($O$1:O146))</f>
        <v>#NUM!</v>
      </c>
      <c r="Q147" s="34" t="str">
        <f>IF(AND('Entry point'!$B$22=Master!A147,Master!AG147="OD"),Master!B147,"")</f>
        <v/>
      </c>
      <c r="R147" s="34" t="e">
        <f>SMALL($Q:$Q,ROWS($Q$1:Q146))</f>
        <v>#NUM!</v>
      </c>
      <c r="S147" s="34" t="str">
        <f>IF(AND('Entry point'!$B$22=Master!A147,Master!AG147="OWNER"),Master!B147,"")</f>
        <v/>
      </c>
      <c r="T147" s="34" t="e">
        <f>SMALL($S:$S,ROWS($S$1:S146))</f>
        <v>#NUM!</v>
      </c>
      <c r="U147" s="34" t="str">
        <f>IF(AND('Entry point'!$B$22=Master!A147,Master!AG147="PLANNING MANAGER"),Master!B147,"")</f>
        <v/>
      </c>
      <c r="V147" s="34" t="e">
        <f>SMALL($U:$U,ROWS($U$1:U146))</f>
        <v>#NUM!</v>
      </c>
      <c r="W147" s="34" t="str">
        <f>IF(AND('Entry point'!$B$22=Master!A147,Master!AG147="PROCUREMENT RESPONSIBLE"),Master!B147,"")</f>
        <v/>
      </c>
      <c r="X147" s="34" t="e">
        <f>SMALL($W:$W,ROWS($W$1:W146))</f>
        <v>#NUM!</v>
      </c>
      <c r="Y147" s="34" t="str">
        <f>IF(AND('Entry point'!$B$22=Master!A147,Master!AG147="TECH SUPERINTENDENT"),Master!B147,"")</f>
        <v/>
      </c>
      <c r="Z147" s="34" t="e">
        <f>SMALL($Y:$Y,ROWS($Y$1:Y146))</f>
        <v>#NUM!</v>
      </c>
      <c r="AA147" s="34" t="str">
        <f>IF(AND('Entry point'!$B$22=Master!A147,Master!AG147="HSEQ MANAGER"),Master!B147,"")</f>
        <v/>
      </c>
      <c r="AB147" s="34" t="e">
        <f>SMALL($AA:$AA,ROWS($AA$1:AA146))</f>
        <v>#NUM!</v>
      </c>
      <c r="AC147" s="34" t="str">
        <f>IF(AND('Entry point'!$B$22=Master!A147,Master!AG147="MARCAS"),Master!B147,"")</f>
        <v/>
      </c>
      <c r="AD147" s="34" t="e">
        <f>SMALL($AC:$AC,ROWS($AC$1:AC146))</f>
        <v>#NUM!</v>
      </c>
      <c r="AE147" s="34">
        <v>1</v>
      </c>
      <c r="AF147" s="26" t="s">
        <v>48</v>
      </c>
      <c r="AG147" s="36" t="s">
        <v>619</v>
      </c>
      <c r="AH147" s="36"/>
    </row>
    <row r="148" spans="1:34" ht="15.75" x14ac:dyDescent="0.25">
      <c r="A148" s="34" t="s">
        <v>38</v>
      </c>
      <c r="B148" s="34">
        <f>ROWS(A$1:$A149)</f>
        <v>149</v>
      </c>
      <c r="C148" s="34" t="str">
        <f>IF(AND('Entry point'!$B$22=Master!A148,Master!AG148="ACCOUNTING"),Master!B148,"")</f>
        <v/>
      </c>
      <c r="D148" s="34" t="e">
        <f>SMALL($C:$C,ROWS($C$1:C147))</f>
        <v>#NUM!</v>
      </c>
      <c r="E148" s="34" t="str">
        <f>IF(AND('Entry point'!$B$22=Master!A148,Master!AG148="CREW MANAGEMENT PARTNER"),Master!B148,"")</f>
        <v/>
      </c>
      <c r="F148" s="34" t="e">
        <f>SMALL($E:$E,ROWS($E$1:E147))</f>
        <v>#NUM!</v>
      </c>
      <c r="G148" s="34" t="str">
        <f>IF(AND('Entry point'!$B$22=Master!A148,Master!AG148="FLEET MANAGER"),Master!B148,"")</f>
        <v/>
      </c>
      <c r="H148" s="34" t="e">
        <f>SMALL($G:$G,ROWS($G$1:G147))</f>
        <v>#NUM!</v>
      </c>
      <c r="I148" s="34" t="str">
        <f>IF(AND('Entry point'!$B$22=Master!A148,Master!AG148="GROUP ISD"),Master!B148,"")</f>
        <v/>
      </c>
      <c r="J148" s="34" t="e">
        <f>SMALL($I:$I,ROWS($I$1:I147))</f>
        <v>#NUM!</v>
      </c>
      <c r="K148" s="34" t="str">
        <f>IF(AND('Entry point'!$B$22=Master!A148,Master!AG148="MANAGING DIRECTOR, CREW MANAGEMENT"),Master!B148,"")</f>
        <v/>
      </c>
      <c r="L148" s="34" t="e">
        <f>SMALL($K:$K,ROWS($K$1:K147))</f>
        <v>#NUM!</v>
      </c>
      <c r="M148" s="34" t="str">
        <f>IF(AND('Entry point'!$B$22=Master!A148,Master!AG148="MARINE SUPERINTENDENT"),Master!B148,"")</f>
        <v/>
      </c>
      <c r="N148" s="34" t="e">
        <f>SMALL($M:$M,ROWS($M$1:M147))</f>
        <v>#NUM!</v>
      </c>
      <c r="O148" s="34" t="str">
        <f>IF(AND('Entry point'!$B$22=Master!A148,Master!AG148="MD"),Master!B148,"")</f>
        <v/>
      </c>
      <c r="P148" s="34" t="e">
        <f>SMALL($O:$O,ROWS($O$1:O147))</f>
        <v>#NUM!</v>
      </c>
      <c r="Q148" s="34" t="str">
        <f>IF(AND('Entry point'!$B$22=Master!A148,Master!AG148="OD"),Master!B148,"")</f>
        <v/>
      </c>
      <c r="R148" s="34" t="e">
        <f>SMALL($Q:$Q,ROWS($Q$1:Q147))</f>
        <v>#NUM!</v>
      </c>
      <c r="S148" s="34" t="str">
        <f>IF(AND('Entry point'!$B$22=Master!A148,Master!AG148="OWNER"),Master!B148,"")</f>
        <v/>
      </c>
      <c r="T148" s="34" t="e">
        <f>SMALL($S:$S,ROWS($S$1:S147))</f>
        <v>#NUM!</v>
      </c>
      <c r="U148" s="34" t="str">
        <f>IF(AND('Entry point'!$B$22=Master!A148,Master!AG148="PLANNING MANAGER"),Master!B148,"")</f>
        <v/>
      </c>
      <c r="V148" s="34" t="e">
        <f>SMALL($U:$U,ROWS($U$1:U147))</f>
        <v>#NUM!</v>
      </c>
      <c r="W148" s="34" t="str">
        <f>IF(AND('Entry point'!$B$22=Master!A148,Master!AG148="PROCUREMENT RESPONSIBLE"),Master!B148,"")</f>
        <v/>
      </c>
      <c r="X148" s="34" t="e">
        <f>SMALL($W:$W,ROWS($W$1:W147))</f>
        <v>#NUM!</v>
      </c>
      <c r="Y148" s="34" t="str">
        <f>IF(AND('Entry point'!$B$22=Master!A148,Master!AG148="TECH SUPERINTENDENT"),Master!B148,"")</f>
        <v/>
      </c>
      <c r="Z148" s="34" t="e">
        <f>SMALL($Y:$Y,ROWS($Y$1:Y147))</f>
        <v>#NUM!</v>
      </c>
      <c r="AA148" s="34" t="str">
        <f>IF(AND('Entry point'!$B$22=Master!A148,Master!AG148="HSEQ MANAGER"),Master!B148,"")</f>
        <v/>
      </c>
      <c r="AB148" s="34" t="e">
        <f>SMALL($AA:$AA,ROWS($AA$1:AA147))</f>
        <v>#NUM!</v>
      </c>
      <c r="AC148" s="34" t="str">
        <f>IF(AND('Entry point'!$B$22=Master!A148,Master!AG148="MARCAS"),Master!B148,"")</f>
        <v/>
      </c>
      <c r="AD148" s="34" t="e">
        <f>SMALL($AC:$AC,ROWS($AC$1:AC147))</f>
        <v>#NUM!</v>
      </c>
      <c r="AE148" s="34">
        <v>1</v>
      </c>
      <c r="AF148" s="27" t="s">
        <v>667</v>
      </c>
      <c r="AG148" s="36" t="s">
        <v>637</v>
      </c>
      <c r="AH148" s="36"/>
    </row>
    <row r="149" spans="1:34" ht="15.75" x14ac:dyDescent="0.25">
      <c r="A149" s="34" t="s">
        <v>38</v>
      </c>
      <c r="B149" s="34">
        <f>ROWS(A$1:$A150)</f>
        <v>150</v>
      </c>
      <c r="C149" s="34" t="str">
        <f>IF(AND('Entry point'!$B$22=Master!A149,Master!AG149="ACCOUNTING"),Master!B149,"")</f>
        <v/>
      </c>
      <c r="D149" s="34" t="e">
        <f>SMALL($C:$C,ROWS($C$1:C148))</f>
        <v>#NUM!</v>
      </c>
      <c r="E149" s="34" t="str">
        <f>IF(AND('Entry point'!$B$22=Master!A149,Master!AG149="CREW MANAGEMENT PARTNER"),Master!B149,"")</f>
        <v/>
      </c>
      <c r="F149" s="34" t="e">
        <f>SMALL($E:$E,ROWS($E$1:E148))</f>
        <v>#NUM!</v>
      </c>
      <c r="G149" s="34" t="str">
        <f>IF(AND('Entry point'!$B$22=Master!A149,Master!AG149="FLEET MANAGER"),Master!B149,"")</f>
        <v/>
      </c>
      <c r="H149" s="34" t="e">
        <f>SMALL($G:$G,ROWS($G$1:G148))</f>
        <v>#NUM!</v>
      </c>
      <c r="I149" s="34" t="str">
        <f>IF(AND('Entry point'!$B$22=Master!A149,Master!AG149="GROUP ISD"),Master!B149,"")</f>
        <v/>
      </c>
      <c r="J149" s="34" t="e">
        <f>SMALL($I:$I,ROWS($I$1:I148))</f>
        <v>#NUM!</v>
      </c>
      <c r="K149" s="34" t="str">
        <f>IF(AND('Entry point'!$B$22=Master!A149,Master!AG149="MANAGING DIRECTOR, CREW MANAGEMENT"),Master!B149,"")</f>
        <v/>
      </c>
      <c r="L149" s="34" t="e">
        <f>SMALL($K:$K,ROWS($K$1:K148))</f>
        <v>#NUM!</v>
      </c>
      <c r="M149" s="34" t="str">
        <f>IF(AND('Entry point'!$B$22=Master!A149,Master!AG149="MARINE SUPERINTENDENT"),Master!B149,"")</f>
        <v/>
      </c>
      <c r="N149" s="34" t="e">
        <f>SMALL($M:$M,ROWS($M$1:M148))</f>
        <v>#NUM!</v>
      </c>
      <c r="O149" s="34" t="str">
        <f>IF(AND('Entry point'!$B$22=Master!A149,Master!AG149="MD"),Master!B149,"")</f>
        <v/>
      </c>
      <c r="P149" s="34" t="e">
        <f>SMALL($O:$O,ROWS($O$1:O148))</f>
        <v>#NUM!</v>
      </c>
      <c r="Q149" s="34" t="str">
        <f>IF(AND('Entry point'!$B$22=Master!A149,Master!AG149="OD"),Master!B149,"")</f>
        <v/>
      </c>
      <c r="R149" s="34" t="e">
        <f>SMALL($Q:$Q,ROWS($Q$1:Q148))</f>
        <v>#NUM!</v>
      </c>
      <c r="S149" s="34" t="str">
        <f>IF(AND('Entry point'!$B$22=Master!A149,Master!AG149="OWNER"),Master!B149,"")</f>
        <v/>
      </c>
      <c r="T149" s="34" t="e">
        <f>SMALL($S:$S,ROWS($S$1:S148))</f>
        <v>#NUM!</v>
      </c>
      <c r="U149" s="34" t="str">
        <f>IF(AND('Entry point'!$B$22=Master!A149,Master!AG149="PLANNING MANAGER"),Master!B149,"")</f>
        <v/>
      </c>
      <c r="V149" s="34" t="e">
        <f>SMALL($U:$U,ROWS($U$1:U148))</f>
        <v>#NUM!</v>
      </c>
      <c r="W149" s="34" t="str">
        <f>IF(AND('Entry point'!$B$22=Master!A149,Master!AG149="PROCUREMENT RESPONSIBLE"),Master!B149,"")</f>
        <v/>
      </c>
      <c r="X149" s="34" t="e">
        <f>SMALL($W:$W,ROWS($W$1:W148))</f>
        <v>#NUM!</v>
      </c>
      <c r="Y149" s="34" t="str">
        <f>IF(AND('Entry point'!$B$22=Master!A149,Master!AG149="TECH SUPERINTENDENT"),Master!B149,"")</f>
        <v/>
      </c>
      <c r="Z149" s="34" t="e">
        <f>SMALL($Y:$Y,ROWS($Y$1:Y148))</f>
        <v>#NUM!</v>
      </c>
      <c r="AA149" s="34" t="str">
        <f>IF(AND('Entry point'!$B$22=Master!A149,Master!AG149="HSEQ MANAGER"),Master!B149,"")</f>
        <v/>
      </c>
      <c r="AB149" s="34" t="e">
        <f>SMALL($AA:$AA,ROWS($AA$1:AA148))</f>
        <v>#NUM!</v>
      </c>
      <c r="AC149" s="34" t="str">
        <f>IF(AND('Entry point'!$B$22=Master!A149,Master!AG149="MARCAS"),Master!B149,"")</f>
        <v/>
      </c>
      <c r="AD149" s="34" t="e">
        <f>SMALL($AC:$AC,ROWS($AC$1:AC148))</f>
        <v>#NUM!</v>
      </c>
      <c r="AE149" s="34">
        <v>1</v>
      </c>
      <c r="AF149" s="26" t="s">
        <v>50</v>
      </c>
      <c r="AG149" s="36" t="s">
        <v>637</v>
      </c>
      <c r="AH149" s="36"/>
    </row>
    <row r="150" spans="1:34" ht="15.75" x14ac:dyDescent="0.25">
      <c r="A150" s="34" t="s">
        <v>38</v>
      </c>
      <c r="B150" s="34">
        <f>ROWS(A$1:$A151)</f>
        <v>151</v>
      </c>
      <c r="C150" s="34" t="str">
        <f>IF(AND('Entry point'!$B$22=Master!A150,Master!AG150="ACCOUNTING"),Master!B150,"")</f>
        <v/>
      </c>
      <c r="D150" s="34" t="e">
        <f>SMALL($C:$C,ROWS($C$1:C149))</f>
        <v>#NUM!</v>
      </c>
      <c r="E150" s="34" t="str">
        <f>IF(AND('Entry point'!$B$22=Master!A150,Master!AG150="CREW MANAGEMENT PARTNER"),Master!B150,"")</f>
        <v/>
      </c>
      <c r="F150" s="34" t="e">
        <f>SMALL($E:$E,ROWS($E$1:E149))</f>
        <v>#NUM!</v>
      </c>
      <c r="G150" s="34" t="str">
        <f>IF(AND('Entry point'!$B$22=Master!A150,Master!AG150="FLEET MANAGER"),Master!B150,"")</f>
        <v/>
      </c>
      <c r="H150" s="34" t="e">
        <f>SMALL($G:$G,ROWS($G$1:G149))</f>
        <v>#NUM!</v>
      </c>
      <c r="I150" s="34" t="str">
        <f>IF(AND('Entry point'!$B$22=Master!A150,Master!AG150="GROUP ISD"),Master!B150,"")</f>
        <v/>
      </c>
      <c r="J150" s="34" t="e">
        <f>SMALL($I:$I,ROWS($I$1:I149))</f>
        <v>#NUM!</v>
      </c>
      <c r="K150" s="34" t="str">
        <f>IF(AND('Entry point'!$B$22=Master!A150,Master!AG150="MANAGING DIRECTOR, CREW MANAGEMENT"),Master!B150,"")</f>
        <v/>
      </c>
      <c r="L150" s="34" t="e">
        <f>SMALL($K:$K,ROWS($K$1:K149))</f>
        <v>#NUM!</v>
      </c>
      <c r="M150" s="34" t="str">
        <f>IF(AND('Entry point'!$B$22=Master!A150,Master!AG150="MARINE SUPERINTENDENT"),Master!B150,"")</f>
        <v/>
      </c>
      <c r="N150" s="34" t="e">
        <f>SMALL($M:$M,ROWS($M$1:M149))</f>
        <v>#NUM!</v>
      </c>
      <c r="O150" s="34" t="str">
        <f>IF(AND('Entry point'!$B$22=Master!A150,Master!AG150="MD"),Master!B150,"")</f>
        <v/>
      </c>
      <c r="P150" s="34" t="e">
        <f>SMALL($O:$O,ROWS($O$1:O149))</f>
        <v>#NUM!</v>
      </c>
      <c r="Q150" s="34" t="str">
        <f>IF(AND('Entry point'!$B$22=Master!A150,Master!AG150="OD"),Master!B150,"")</f>
        <v/>
      </c>
      <c r="R150" s="34" t="e">
        <f>SMALL($Q:$Q,ROWS($Q$1:Q149))</f>
        <v>#NUM!</v>
      </c>
      <c r="S150" s="34" t="str">
        <f>IF(AND('Entry point'!$B$22=Master!A150,Master!AG150="OWNER"),Master!B150,"")</f>
        <v/>
      </c>
      <c r="T150" s="34" t="e">
        <f>SMALL($S:$S,ROWS($S$1:S149))</f>
        <v>#NUM!</v>
      </c>
      <c r="U150" s="34" t="str">
        <f>IF(AND('Entry point'!$B$22=Master!A150,Master!AG150="PLANNING MANAGER"),Master!B150,"")</f>
        <v/>
      </c>
      <c r="V150" s="34" t="e">
        <f>SMALL($U:$U,ROWS($U$1:U149))</f>
        <v>#NUM!</v>
      </c>
      <c r="W150" s="34" t="str">
        <f>IF(AND('Entry point'!$B$22=Master!A150,Master!AG150="PROCUREMENT RESPONSIBLE"),Master!B150,"")</f>
        <v/>
      </c>
      <c r="X150" s="34" t="e">
        <f>SMALL($W:$W,ROWS($W$1:W149))</f>
        <v>#NUM!</v>
      </c>
      <c r="Y150" s="34" t="str">
        <f>IF(AND('Entry point'!$B$22=Master!A150,Master!AG150="TECH SUPERINTENDENT"),Master!B150,"")</f>
        <v/>
      </c>
      <c r="Z150" s="34" t="e">
        <f>SMALL($Y:$Y,ROWS($Y$1:Y149))</f>
        <v>#NUM!</v>
      </c>
      <c r="AA150" s="34" t="str">
        <f>IF(AND('Entry point'!$B$22=Master!A150,Master!AG150="HSEQ MANAGER"),Master!B150,"")</f>
        <v/>
      </c>
      <c r="AB150" s="34" t="e">
        <f>SMALL($AA:$AA,ROWS($AA$1:AA149))</f>
        <v>#NUM!</v>
      </c>
      <c r="AC150" s="34" t="str">
        <f>IF(AND('Entry point'!$B$22=Master!A150,Master!AG150="MARCAS"),Master!B150,"")</f>
        <v/>
      </c>
      <c r="AD150" s="34" t="e">
        <f>SMALL($AC:$AC,ROWS($AC$1:AC149))</f>
        <v>#NUM!</v>
      </c>
      <c r="AE150" s="34">
        <v>1</v>
      </c>
      <c r="AF150" s="167" t="s">
        <v>668</v>
      </c>
      <c r="AG150" s="36" t="s">
        <v>619</v>
      </c>
      <c r="AH150" s="36"/>
    </row>
    <row r="151" spans="1:34" ht="15.75" x14ac:dyDescent="0.25">
      <c r="A151" s="34" t="s">
        <v>38</v>
      </c>
      <c r="B151" s="34">
        <f>ROWS(A$1:$A152)</f>
        <v>152</v>
      </c>
      <c r="C151" s="34" t="str">
        <f>IF(AND('Entry point'!$B$22=Master!A151,Master!AG151="ACCOUNTING"),Master!B151,"")</f>
        <v/>
      </c>
      <c r="D151" s="34" t="e">
        <f>SMALL($C:$C,ROWS($C$1:C150))</f>
        <v>#NUM!</v>
      </c>
      <c r="E151" s="34" t="str">
        <f>IF(AND('Entry point'!$B$22=Master!A151,Master!AG151="CREW MANAGEMENT PARTNER"),Master!B151,"")</f>
        <v/>
      </c>
      <c r="F151" s="34" t="e">
        <f>SMALL($E:$E,ROWS($E$1:E150))</f>
        <v>#NUM!</v>
      </c>
      <c r="G151" s="34" t="str">
        <f>IF(AND('Entry point'!$B$22=Master!A151,Master!AG151="FLEET MANAGER"),Master!B151,"")</f>
        <v/>
      </c>
      <c r="H151" s="34" t="e">
        <f>SMALL($G:$G,ROWS($G$1:G150))</f>
        <v>#NUM!</v>
      </c>
      <c r="I151" s="34" t="str">
        <f>IF(AND('Entry point'!$B$22=Master!A151,Master!AG151="GROUP ISD"),Master!B151,"")</f>
        <v/>
      </c>
      <c r="J151" s="34" t="e">
        <f>SMALL($I:$I,ROWS($I$1:I150))</f>
        <v>#NUM!</v>
      </c>
      <c r="K151" s="34" t="str">
        <f>IF(AND('Entry point'!$B$22=Master!A151,Master!AG151="MANAGING DIRECTOR, CREW MANAGEMENT"),Master!B151,"")</f>
        <v/>
      </c>
      <c r="L151" s="34" t="e">
        <f>SMALL($K:$K,ROWS($K$1:K150))</f>
        <v>#NUM!</v>
      </c>
      <c r="M151" s="34" t="str">
        <f>IF(AND('Entry point'!$B$22=Master!A151,Master!AG151="MARINE SUPERINTENDENT"),Master!B151,"")</f>
        <v/>
      </c>
      <c r="N151" s="34" t="e">
        <f>SMALL($M:$M,ROWS($M$1:M150))</f>
        <v>#NUM!</v>
      </c>
      <c r="O151" s="34" t="str">
        <f>IF(AND('Entry point'!$B$22=Master!A151,Master!AG151="MD"),Master!B151,"")</f>
        <v/>
      </c>
      <c r="P151" s="34" t="e">
        <f>SMALL($O:$O,ROWS($O$1:O150))</f>
        <v>#NUM!</v>
      </c>
      <c r="Q151" s="34" t="str">
        <f>IF(AND('Entry point'!$B$22=Master!A151,Master!AG151="OD"),Master!B151,"")</f>
        <v/>
      </c>
      <c r="R151" s="34" t="e">
        <f>SMALL($Q:$Q,ROWS($Q$1:Q150))</f>
        <v>#NUM!</v>
      </c>
      <c r="S151" s="34" t="str">
        <f>IF(AND('Entry point'!$B$22=Master!A151,Master!AG151="OWNER"),Master!B151,"")</f>
        <v/>
      </c>
      <c r="T151" s="34" t="e">
        <f>SMALL($S:$S,ROWS($S$1:S150))</f>
        <v>#NUM!</v>
      </c>
      <c r="U151" s="34" t="str">
        <f>IF(AND('Entry point'!$B$22=Master!A151,Master!AG151="PLANNING MANAGER"),Master!B151,"")</f>
        <v/>
      </c>
      <c r="V151" s="34" t="e">
        <f>SMALL($U:$U,ROWS($U$1:U150))</f>
        <v>#NUM!</v>
      </c>
      <c r="W151" s="34" t="str">
        <f>IF(AND('Entry point'!$B$22=Master!A151,Master!AG151="PROCUREMENT RESPONSIBLE"),Master!B151,"")</f>
        <v/>
      </c>
      <c r="X151" s="34" t="e">
        <f>SMALL($W:$W,ROWS($W$1:W150))</f>
        <v>#NUM!</v>
      </c>
      <c r="Y151" s="34" t="str">
        <f>IF(AND('Entry point'!$B$22=Master!A151,Master!AG151="TECH SUPERINTENDENT"),Master!B151,"")</f>
        <v/>
      </c>
      <c r="Z151" s="34" t="e">
        <f>SMALL($Y:$Y,ROWS($Y$1:Y150))</f>
        <v>#NUM!</v>
      </c>
      <c r="AA151" s="34" t="str">
        <f>IF(AND('Entry point'!$B$22=Master!A151,Master!AG151="HSEQ MANAGER"),Master!B151,"")</f>
        <v/>
      </c>
      <c r="AB151" s="34" t="e">
        <f>SMALL($AA:$AA,ROWS($AA$1:AA150))</f>
        <v>#NUM!</v>
      </c>
      <c r="AC151" s="34" t="str">
        <f>IF(AND('Entry point'!$B$22=Master!A151,Master!AG151="MARCAS"),Master!B151,"")</f>
        <v/>
      </c>
      <c r="AD151" s="34" t="e">
        <f>SMALL($AC:$AC,ROWS($AC$1:AC150))</f>
        <v>#NUM!</v>
      </c>
      <c r="AE151" s="34">
        <v>1</v>
      </c>
      <c r="AF151" s="167" t="s">
        <v>669</v>
      </c>
      <c r="AG151" s="36" t="s">
        <v>619</v>
      </c>
      <c r="AH151" s="36"/>
    </row>
    <row r="152" spans="1:34" ht="15.75" x14ac:dyDescent="0.25">
      <c r="A152" s="34" t="s">
        <v>38</v>
      </c>
      <c r="B152" s="34">
        <f>ROWS(A$1:$A153)</f>
        <v>153</v>
      </c>
      <c r="C152" s="34" t="str">
        <f>IF(AND('Entry point'!$B$22=Master!A152,Master!AG152="ACCOUNTING"),Master!B152,"")</f>
        <v/>
      </c>
      <c r="D152" s="34" t="e">
        <f>SMALL($C:$C,ROWS($C$1:C151))</f>
        <v>#NUM!</v>
      </c>
      <c r="E152" s="34" t="str">
        <f>IF(AND('Entry point'!$B$22=Master!A152,Master!AG152="CREW MANAGEMENT PARTNER"),Master!B152,"")</f>
        <v/>
      </c>
      <c r="F152" s="34" t="e">
        <f>SMALL($E:$E,ROWS($E$1:E151))</f>
        <v>#NUM!</v>
      </c>
      <c r="G152" s="34" t="str">
        <f>IF(AND('Entry point'!$B$22=Master!A152,Master!AG152="FLEET MANAGER"),Master!B152,"")</f>
        <v/>
      </c>
      <c r="H152" s="34" t="e">
        <f>SMALL($G:$G,ROWS($G$1:G151))</f>
        <v>#NUM!</v>
      </c>
      <c r="I152" s="34" t="str">
        <f>IF(AND('Entry point'!$B$22=Master!A152,Master!AG152="GROUP ISD"),Master!B152,"")</f>
        <v/>
      </c>
      <c r="J152" s="34" t="e">
        <f>SMALL($I:$I,ROWS($I$1:I151))</f>
        <v>#NUM!</v>
      </c>
      <c r="K152" s="34" t="str">
        <f>IF(AND('Entry point'!$B$22=Master!A152,Master!AG152="MANAGING DIRECTOR, CREW MANAGEMENT"),Master!B152,"")</f>
        <v/>
      </c>
      <c r="L152" s="34" t="e">
        <f>SMALL($K:$K,ROWS($K$1:K151))</f>
        <v>#NUM!</v>
      </c>
      <c r="M152" s="34" t="str">
        <f>IF(AND('Entry point'!$B$22=Master!A152,Master!AG152="MARINE SUPERINTENDENT"),Master!B152,"")</f>
        <v/>
      </c>
      <c r="N152" s="34" t="e">
        <f>SMALL($M:$M,ROWS($M$1:M151))</f>
        <v>#NUM!</v>
      </c>
      <c r="O152" s="34" t="str">
        <f>IF(AND('Entry point'!$B$22=Master!A152,Master!AG152="MD"),Master!B152,"")</f>
        <v/>
      </c>
      <c r="P152" s="34" t="e">
        <f>SMALL($O:$O,ROWS($O$1:O151))</f>
        <v>#NUM!</v>
      </c>
      <c r="Q152" s="34" t="str">
        <f>IF(AND('Entry point'!$B$22=Master!A152,Master!AG152="OD"),Master!B152,"")</f>
        <v/>
      </c>
      <c r="R152" s="34" t="e">
        <f>SMALL($Q:$Q,ROWS($Q$1:Q151))</f>
        <v>#NUM!</v>
      </c>
      <c r="S152" s="34" t="str">
        <f>IF(AND('Entry point'!$B$22=Master!A152,Master!AG152="OWNER"),Master!B152,"")</f>
        <v/>
      </c>
      <c r="T152" s="34" t="e">
        <f>SMALL($S:$S,ROWS($S$1:S151))</f>
        <v>#NUM!</v>
      </c>
      <c r="U152" s="34" t="str">
        <f>IF(AND('Entry point'!$B$22=Master!A152,Master!AG152="PLANNING MANAGER"),Master!B152,"")</f>
        <v/>
      </c>
      <c r="V152" s="34" t="e">
        <f>SMALL($U:$U,ROWS($U$1:U151))</f>
        <v>#NUM!</v>
      </c>
      <c r="W152" s="34" t="str">
        <f>IF(AND('Entry point'!$B$22=Master!A152,Master!AG152="PROCUREMENT RESPONSIBLE"),Master!B152,"")</f>
        <v/>
      </c>
      <c r="X152" s="34" t="e">
        <f>SMALL($W:$W,ROWS($W$1:W151))</f>
        <v>#NUM!</v>
      </c>
      <c r="Y152" s="34" t="str">
        <f>IF(AND('Entry point'!$B$22=Master!A152,Master!AG152="TECH SUPERINTENDENT"),Master!B152,"")</f>
        <v/>
      </c>
      <c r="Z152" s="34" t="e">
        <f>SMALL($Y:$Y,ROWS($Y$1:Y151))</f>
        <v>#NUM!</v>
      </c>
      <c r="AA152" s="34" t="str">
        <f>IF(AND('Entry point'!$B$22=Master!A152,Master!AG152="HSEQ MANAGER"),Master!B152,"")</f>
        <v/>
      </c>
      <c r="AB152" s="34" t="e">
        <f>SMALL($AA:$AA,ROWS($AA$1:AA151))</f>
        <v>#NUM!</v>
      </c>
      <c r="AC152" s="34" t="str">
        <f>IF(AND('Entry point'!$B$22=Master!A152,Master!AG152="MARCAS"),Master!B152,"")</f>
        <v/>
      </c>
      <c r="AD152" s="34" t="e">
        <f>SMALL($AC:$AC,ROWS($AC$1:AC151))</f>
        <v>#NUM!</v>
      </c>
      <c r="AE152" s="34">
        <v>1</v>
      </c>
      <c r="AF152" s="167" t="s">
        <v>670</v>
      </c>
      <c r="AG152" s="36" t="s">
        <v>619</v>
      </c>
      <c r="AH152" s="36"/>
    </row>
    <row r="153" spans="1:34" ht="15.75" x14ac:dyDescent="0.25">
      <c r="A153" s="34" t="s">
        <v>38</v>
      </c>
      <c r="B153" s="34">
        <f>ROWS(A$1:$A154)</f>
        <v>154</v>
      </c>
      <c r="C153" s="34" t="str">
        <f>IF(AND('Entry point'!$B$22=Master!A153,Master!AG153="ACCOUNTING"),Master!B153,"")</f>
        <v/>
      </c>
      <c r="D153" s="34" t="e">
        <f>SMALL($C:$C,ROWS($C$1:C152))</f>
        <v>#NUM!</v>
      </c>
      <c r="E153" s="34" t="str">
        <f>IF(AND('Entry point'!$B$22=Master!A153,Master!AG153="CREW MANAGEMENT PARTNER"),Master!B153,"")</f>
        <v/>
      </c>
      <c r="F153" s="34" t="e">
        <f>SMALL($E:$E,ROWS($E$1:E152))</f>
        <v>#NUM!</v>
      </c>
      <c r="G153" s="34" t="str">
        <f>IF(AND('Entry point'!$B$22=Master!A153,Master!AG153="FLEET MANAGER"),Master!B153,"")</f>
        <v/>
      </c>
      <c r="H153" s="34" t="e">
        <f>SMALL($G:$G,ROWS($G$1:G152))</f>
        <v>#NUM!</v>
      </c>
      <c r="I153" s="34" t="str">
        <f>IF(AND('Entry point'!$B$22=Master!A153,Master!AG153="GROUP ISD"),Master!B153,"")</f>
        <v/>
      </c>
      <c r="J153" s="34" t="e">
        <f>SMALL($I:$I,ROWS($I$1:I152))</f>
        <v>#NUM!</v>
      </c>
      <c r="K153" s="34" t="str">
        <f>IF(AND('Entry point'!$B$22=Master!A153,Master!AG153="MANAGING DIRECTOR, CREW MANAGEMENT"),Master!B153,"")</f>
        <v/>
      </c>
      <c r="L153" s="34" t="e">
        <f>SMALL($K:$K,ROWS($K$1:K152))</f>
        <v>#NUM!</v>
      </c>
      <c r="M153" s="34" t="str">
        <f>IF(AND('Entry point'!$B$22=Master!A153,Master!AG153="MARINE SUPERINTENDENT"),Master!B153,"")</f>
        <v/>
      </c>
      <c r="N153" s="34" t="e">
        <f>SMALL($M:$M,ROWS($M$1:M152))</f>
        <v>#NUM!</v>
      </c>
      <c r="O153" s="34" t="str">
        <f>IF(AND('Entry point'!$B$22=Master!A153,Master!AG153="MD"),Master!B153,"")</f>
        <v/>
      </c>
      <c r="P153" s="34" t="e">
        <f>SMALL($O:$O,ROWS($O$1:O152))</f>
        <v>#NUM!</v>
      </c>
      <c r="Q153" s="34" t="str">
        <f>IF(AND('Entry point'!$B$22=Master!A153,Master!AG153="OD"),Master!B153,"")</f>
        <v/>
      </c>
      <c r="R153" s="34" t="e">
        <f>SMALL($Q:$Q,ROWS($Q$1:Q152))</f>
        <v>#NUM!</v>
      </c>
      <c r="S153" s="34" t="str">
        <f>IF(AND('Entry point'!$B$22=Master!A153,Master!AG153="OWNER"),Master!B153,"")</f>
        <v/>
      </c>
      <c r="T153" s="34" t="e">
        <f>SMALL($S:$S,ROWS($S$1:S152))</f>
        <v>#NUM!</v>
      </c>
      <c r="U153" s="34" t="str">
        <f>IF(AND('Entry point'!$B$22=Master!A153,Master!AG153="PLANNING MANAGER"),Master!B153,"")</f>
        <v/>
      </c>
      <c r="V153" s="34" t="e">
        <f>SMALL($U:$U,ROWS($U$1:U152))</f>
        <v>#NUM!</v>
      </c>
      <c r="W153" s="34" t="str">
        <f>IF(AND('Entry point'!$B$22=Master!A153,Master!AG153="PROCUREMENT RESPONSIBLE"),Master!B153,"")</f>
        <v/>
      </c>
      <c r="X153" s="34" t="e">
        <f>SMALL($W:$W,ROWS($W$1:W152))</f>
        <v>#NUM!</v>
      </c>
      <c r="Y153" s="34" t="str">
        <f>IF(AND('Entry point'!$B$22=Master!A153,Master!AG153="TECH SUPERINTENDENT"),Master!B153,"")</f>
        <v/>
      </c>
      <c r="Z153" s="34" t="e">
        <f>SMALL($Y:$Y,ROWS($Y$1:Y152))</f>
        <v>#NUM!</v>
      </c>
      <c r="AA153" s="34" t="str">
        <f>IF(AND('Entry point'!$B$22=Master!A153,Master!AG153="HSEQ MANAGER"),Master!B153,"")</f>
        <v/>
      </c>
      <c r="AB153" s="34" t="e">
        <f>SMALL($AA:$AA,ROWS($AA$1:AA152))</f>
        <v>#NUM!</v>
      </c>
      <c r="AC153" s="34" t="str">
        <f>IF(AND('Entry point'!$B$22=Master!A153,Master!AG153="MARCAS"),Master!B153,"")</f>
        <v/>
      </c>
      <c r="AD153" s="34" t="e">
        <f>SMALL($AC:$AC,ROWS($AC$1:AC152))</f>
        <v>#NUM!</v>
      </c>
      <c r="AE153" s="34">
        <v>1</v>
      </c>
      <c r="AF153" s="167" t="s">
        <v>671</v>
      </c>
      <c r="AG153" s="36" t="s">
        <v>637</v>
      </c>
      <c r="AH153" s="36"/>
    </row>
    <row r="154" spans="1:34" ht="15.75" x14ac:dyDescent="0.25">
      <c r="A154" s="34" t="s">
        <v>38</v>
      </c>
      <c r="B154" s="34">
        <f>ROWS(A$1:$A155)</f>
        <v>155</v>
      </c>
      <c r="C154" s="34" t="str">
        <f>IF(AND('Entry point'!$B$22=Master!A154,Master!AG154="ACCOUNTING"),Master!B154,"")</f>
        <v/>
      </c>
      <c r="D154" s="34" t="e">
        <f>SMALL($C:$C,ROWS($C$1:C153))</f>
        <v>#NUM!</v>
      </c>
      <c r="E154" s="34" t="str">
        <f>IF(AND('Entry point'!$B$22=Master!A154,Master!AG154="CREW MANAGEMENT PARTNER"),Master!B154,"")</f>
        <v/>
      </c>
      <c r="F154" s="34" t="e">
        <f>SMALL($E:$E,ROWS($E$1:E153))</f>
        <v>#NUM!</v>
      </c>
      <c r="G154" s="34" t="str">
        <f>IF(AND('Entry point'!$B$22=Master!A154,Master!AG154="FLEET MANAGER"),Master!B154,"")</f>
        <v/>
      </c>
      <c r="H154" s="34" t="e">
        <f>SMALL($G:$G,ROWS($G$1:G153))</f>
        <v>#NUM!</v>
      </c>
      <c r="I154" s="34" t="str">
        <f>IF(AND('Entry point'!$B$22=Master!A154,Master!AG154="GROUP ISD"),Master!B154,"")</f>
        <v/>
      </c>
      <c r="J154" s="34" t="e">
        <f>SMALL($I:$I,ROWS($I$1:I153))</f>
        <v>#NUM!</v>
      </c>
      <c r="K154" s="34" t="str">
        <f>IF(AND('Entry point'!$B$22=Master!A154,Master!AG154="MANAGING DIRECTOR, CREW MANAGEMENT"),Master!B154,"")</f>
        <v/>
      </c>
      <c r="L154" s="34" t="e">
        <f>SMALL($K:$K,ROWS($K$1:K153))</f>
        <v>#NUM!</v>
      </c>
      <c r="M154" s="34" t="str">
        <f>IF(AND('Entry point'!$B$22=Master!A154,Master!AG154="MARINE SUPERINTENDENT"),Master!B154,"")</f>
        <v/>
      </c>
      <c r="N154" s="34" t="e">
        <f>SMALL($M:$M,ROWS($M$1:M153))</f>
        <v>#NUM!</v>
      </c>
      <c r="O154" s="34" t="str">
        <f>IF(AND('Entry point'!$B$22=Master!A154,Master!AG154="MD"),Master!B154,"")</f>
        <v/>
      </c>
      <c r="P154" s="34" t="e">
        <f>SMALL($O:$O,ROWS($O$1:O153))</f>
        <v>#NUM!</v>
      </c>
      <c r="Q154" s="34" t="str">
        <f>IF(AND('Entry point'!$B$22=Master!A154,Master!AG154="OD"),Master!B154,"")</f>
        <v/>
      </c>
      <c r="R154" s="34" t="e">
        <f>SMALL($Q:$Q,ROWS($Q$1:Q153))</f>
        <v>#NUM!</v>
      </c>
      <c r="S154" s="34" t="str">
        <f>IF(AND('Entry point'!$B$22=Master!A154,Master!AG154="OWNER"),Master!B154,"")</f>
        <v/>
      </c>
      <c r="T154" s="34" t="e">
        <f>SMALL($S:$S,ROWS($S$1:S153))</f>
        <v>#NUM!</v>
      </c>
      <c r="U154" s="34" t="str">
        <f>IF(AND('Entry point'!$B$22=Master!A154,Master!AG154="PLANNING MANAGER"),Master!B154,"")</f>
        <v/>
      </c>
      <c r="V154" s="34" t="e">
        <f>SMALL($U:$U,ROWS($U$1:U153))</f>
        <v>#NUM!</v>
      </c>
      <c r="W154" s="34" t="str">
        <f>IF(AND('Entry point'!$B$22=Master!A154,Master!AG154="PROCUREMENT RESPONSIBLE"),Master!B154,"")</f>
        <v/>
      </c>
      <c r="X154" s="34" t="e">
        <f>SMALL($W:$W,ROWS($W$1:W153))</f>
        <v>#NUM!</v>
      </c>
      <c r="Y154" s="34" t="str">
        <f>IF(AND('Entry point'!$B$22=Master!A154,Master!AG154="TECH SUPERINTENDENT"),Master!B154,"")</f>
        <v/>
      </c>
      <c r="Z154" s="34" t="e">
        <f>SMALL($Y:$Y,ROWS($Y$1:Y153))</f>
        <v>#NUM!</v>
      </c>
      <c r="AA154" s="34" t="str">
        <f>IF(AND('Entry point'!$B$22=Master!A154,Master!AG154="HSEQ MANAGER"),Master!B154,"")</f>
        <v/>
      </c>
      <c r="AB154" s="34" t="e">
        <f>SMALL($AA:$AA,ROWS($AA$1:AA153))</f>
        <v>#NUM!</v>
      </c>
      <c r="AC154" s="34" t="str">
        <f>IF(AND('Entry point'!$B$22=Master!A154,Master!AG154="MARCAS"),Master!B154,"")</f>
        <v/>
      </c>
      <c r="AD154" s="34" t="e">
        <f>SMALL($AC:$AC,ROWS($AC$1:AC153))</f>
        <v>#NUM!</v>
      </c>
      <c r="AE154" s="34">
        <v>1</v>
      </c>
      <c r="AF154" s="167" t="s">
        <v>648</v>
      </c>
      <c r="AG154" s="36" t="s">
        <v>619</v>
      </c>
      <c r="AH154" s="36"/>
    </row>
    <row r="155" spans="1:34" ht="15.75" x14ac:dyDescent="0.25">
      <c r="A155" s="34" t="s">
        <v>38</v>
      </c>
      <c r="B155" s="34">
        <f>ROWS(A$1:$A156)</f>
        <v>156</v>
      </c>
      <c r="C155" s="34" t="str">
        <f>IF(AND('Entry point'!$B$22=Master!A155,Master!AG155="ACCOUNTING"),Master!B155,"")</f>
        <v/>
      </c>
      <c r="D155" s="34" t="e">
        <f>SMALL($C:$C,ROWS($C$1:C154))</f>
        <v>#NUM!</v>
      </c>
      <c r="E155" s="34" t="str">
        <f>IF(AND('Entry point'!$B$22=Master!A155,Master!AG155="CREW MANAGEMENT PARTNER"),Master!B155,"")</f>
        <v/>
      </c>
      <c r="F155" s="34" t="e">
        <f>SMALL($E:$E,ROWS($E$1:E154))</f>
        <v>#NUM!</v>
      </c>
      <c r="G155" s="34" t="str">
        <f>IF(AND('Entry point'!$B$22=Master!A155,Master!AG155="FLEET MANAGER"),Master!B155,"")</f>
        <v/>
      </c>
      <c r="H155" s="34" t="e">
        <f>SMALL($G:$G,ROWS($G$1:G154))</f>
        <v>#NUM!</v>
      </c>
      <c r="I155" s="34" t="str">
        <f>IF(AND('Entry point'!$B$22=Master!A155,Master!AG155="GROUP ISD"),Master!B155,"")</f>
        <v/>
      </c>
      <c r="J155" s="34" t="e">
        <f>SMALL($I:$I,ROWS($I$1:I154))</f>
        <v>#NUM!</v>
      </c>
      <c r="K155" s="34" t="str">
        <f>IF(AND('Entry point'!$B$22=Master!A155,Master!AG155="MANAGING DIRECTOR, CREW MANAGEMENT"),Master!B155,"")</f>
        <v/>
      </c>
      <c r="L155" s="34" t="e">
        <f>SMALL($K:$K,ROWS($K$1:K154))</f>
        <v>#NUM!</v>
      </c>
      <c r="M155" s="34" t="str">
        <f>IF(AND('Entry point'!$B$22=Master!A155,Master!AG155="MARINE SUPERINTENDENT"),Master!B155,"")</f>
        <v/>
      </c>
      <c r="N155" s="34" t="e">
        <f>SMALL($M:$M,ROWS($M$1:M154))</f>
        <v>#NUM!</v>
      </c>
      <c r="O155" s="34" t="str">
        <f>IF(AND('Entry point'!$B$22=Master!A155,Master!AG155="MD"),Master!B155,"")</f>
        <v/>
      </c>
      <c r="P155" s="34" t="e">
        <f>SMALL($O:$O,ROWS($O$1:O154))</f>
        <v>#NUM!</v>
      </c>
      <c r="Q155" s="34" t="str">
        <f>IF(AND('Entry point'!$B$22=Master!A155,Master!AG155="OD"),Master!B155,"")</f>
        <v/>
      </c>
      <c r="R155" s="34" t="e">
        <f>SMALL($Q:$Q,ROWS($Q$1:Q154))</f>
        <v>#NUM!</v>
      </c>
      <c r="S155" s="34" t="str">
        <f>IF(AND('Entry point'!$B$22=Master!A155,Master!AG155="OWNER"),Master!B155,"")</f>
        <v/>
      </c>
      <c r="T155" s="34" t="e">
        <f>SMALL($S:$S,ROWS($S$1:S154))</f>
        <v>#NUM!</v>
      </c>
      <c r="U155" s="34" t="str">
        <f>IF(AND('Entry point'!$B$22=Master!A155,Master!AG155="PLANNING MANAGER"),Master!B155,"")</f>
        <v/>
      </c>
      <c r="V155" s="34" t="e">
        <f>SMALL($U:$U,ROWS($U$1:U154))</f>
        <v>#NUM!</v>
      </c>
      <c r="W155" s="34" t="str">
        <f>IF(AND('Entry point'!$B$22=Master!A155,Master!AG155="PROCUREMENT RESPONSIBLE"),Master!B155,"")</f>
        <v/>
      </c>
      <c r="X155" s="34" t="e">
        <f>SMALL($W:$W,ROWS($W$1:W154))</f>
        <v>#NUM!</v>
      </c>
      <c r="Y155" s="34" t="str">
        <f>IF(AND('Entry point'!$B$22=Master!A155,Master!AG155="TECH SUPERINTENDENT"),Master!B155,"")</f>
        <v/>
      </c>
      <c r="Z155" s="34" t="e">
        <f>SMALL($Y:$Y,ROWS($Y$1:Y154))</f>
        <v>#NUM!</v>
      </c>
      <c r="AA155" s="34" t="str">
        <f>IF(AND('Entry point'!$B$22=Master!A155,Master!AG155="HSEQ MANAGER"),Master!B155,"")</f>
        <v/>
      </c>
      <c r="AB155" s="34" t="e">
        <f>SMALL($AA:$AA,ROWS($AA$1:AA154))</f>
        <v>#NUM!</v>
      </c>
      <c r="AC155" s="34" t="str">
        <f>IF(AND('Entry point'!$B$22=Master!A155,Master!AG155="MARCAS"),Master!B155,"")</f>
        <v/>
      </c>
      <c r="AD155" s="34" t="e">
        <f>SMALL($AC:$AC,ROWS($AC$1:AC154))</f>
        <v>#NUM!</v>
      </c>
      <c r="AE155" s="34">
        <v>1</v>
      </c>
      <c r="AF155" s="26" t="s">
        <v>47</v>
      </c>
      <c r="AG155" s="36" t="s">
        <v>637</v>
      </c>
      <c r="AH155" s="36"/>
    </row>
    <row r="156" spans="1:34" ht="15.75" x14ac:dyDescent="0.25">
      <c r="A156" s="34" t="s">
        <v>38</v>
      </c>
      <c r="B156" s="34">
        <f>ROWS(A$1:$A157)</f>
        <v>157</v>
      </c>
      <c r="C156" s="34" t="str">
        <f>IF(AND('Entry point'!$B$22=Master!A156,Master!AG156="ACCOUNTING"),Master!B156,"")</f>
        <v/>
      </c>
      <c r="D156" s="34" t="e">
        <f>SMALL($C:$C,ROWS($C$1:C155))</f>
        <v>#NUM!</v>
      </c>
      <c r="E156" s="34" t="str">
        <f>IF(AND('Entry point'!$B$22=Master!A156,Master!AG156="CREW MANAGEMENT PARTNER"),Master!B156,"")</f>
        <v/>
      </c>
      <c r="F156" s="34" t="e">
        <f>SMALL($E:$E,ROWS($E$1:E155))</f>
        <v>#NUM!</v>
      </c>
      <c r="G156" s="34" t="str">
        <f>IF(AND('Entry point'!$B$22=Master!A156,Master!AG156="FLEET MANAGER"),Master!B156,"")</f>
        <v/>
      </c>
      <c r="H156" s="34" t="e">
        <f>SMALL($G:$G,ROWS($G$1:G155))</f>
        <v>#NUM!</v>
      </c>
      <c r="I156" s="34" t="str">
        <f>IF(AND('Entry point'!$B$22=Master!A156,Master!AG156="GROUP ISD"),Master!B156,"")</f>
        <v/>
      </c>
      <c r="J156" s="34" t="e">
        <f>SMALL($I:$I,ROWS($I$1:I155))</f>
        <v>#NUM!</v>
      </c>
      <c r="K156" s="34" t="str">
        <f>IF(AND('Entry point'!$B$22=Master!A156,Master!AG156="MANAGING DIRECTOR, CREW MANAGEMENT"),Master!B156,"")</f>
        <v/>
      </c>
      <c r="L156" s="34" t="e">
        <f>SMALL($K:$K,ROWS($K$1:K155))</f>
        <v>#NUM!</v>
      </c>
      <c r="M156" s="34" t="str">
        <f>IF(AND('Entry point'!$B$22=Master!A156,Master!AG156="MARINE SUPERINTENDENT"),Master!B156,"")</f>
        <v/>
      </c>
      <c r="N156" s="34" t="e">
        <f>SMALL($M:$M,ROWS($M$1:M155))</f>
        <v>#NUM!</v>
      </c>
      <c r="O156" s="34" t="str">
        <f>IF(AND('Entry point'!$B$22=Master!A156,Master!AG156="MD"),Master!B156,"")</f>
        <v/>
      </c>
      <c r="P156" s="34" t="e">
        <f>SMALL($O:$O,ROWS($O$1:O155))</f>
        <v>#NUM!</v>
      </c>
      <c r="Q156" s="34" t="str">
        <f>IF(AND('Entry point'!$B$22=Master!A156,Master!AG156="OD"),Master!B156,"")</f>
        <v/>
      </c>
      <c r="R156" s="34" t="e">
        <f>SMALL($Q:$Q,ROWS($Q$1:Q155))</f>
        <v>#NUM!</v>
      </c>
      <c r="S156" s="34" t="str">
        <f>IF(AND('Entry point'!$B$22=Master!A156,Master!AG156="OWNER"),Master!B156,"")</f>
        <v/>
      </c>
      <c r="T156" s="34" t="e">
        <f>SMALL($S:$S,ROWS($S$1:S155))</f>
        <v>#NUM!</v>
      </c>
      <c r="U156" s="34" t="str">
        <f>IF(AND('Entry point'!$B$22=Master!A156,Master!AG156="PLANNING MANAGER"),Master!B156,"")</f>
        <v/>
      </c>
      <c r="V156" s="34" t="e">
        <f>SMALL($U:$U,ROWS($U$1:U155))</f>
        <v>#NUM!</v>
      </c>
      <c r="W156" s="34" t="str">
        <f>IF(AND('Entry point'!$B$22=Master!A156,Master!AG156="PROCUREMENT RESPONSIBLE"),Master!B156,"")</f>
        <v/>
      </c>
      <c r="X156" s="34" t="e">
        <f>SMALL($W:$W,ROWS($W$1:W155))</f>
        <v>#NUM!</v>
      </c>
      <c r="Y156" s="34" t="str">
        <f>IF(AND('Entry point'!$B$22=Master!A156,Master!AG156="TECH SUPERINTENDENT"),Master!B156,"")</f>
        <v/>
      </c>
      <c r="Z156" s="34" t="e">
        <f>SMALL($Y:$Y,ROWS($Y$1:Y155))</f>
        <v>#NUM!</v>
      </c>
      <c r="AA156" s="34" t="str">
        <f>IF(AND('Entry point'!$B$22=Master!A156,Master!AG156="HSEQ MANAGER"),Master!B156,"")</f>
        <v/>
      </c>
      <c r="AB156" s="34" t="e">
        <f>SMALL($AA:$AA,ROWS($AA$1:AA155))</f>
        <v>#NUM!</v>
      </c>
      <c r="AC156" s="34" t="str">
        <f>IF(AND('Entry point'!$B$22=Master!A156,Master!AG156="MARCAS"),Master!B156,"")</f>
        <v/>
      </c>
      <c r="AD156" s="34" t="e">
        <f>SMALL($AC:$AC,ROWS($AC$1:AC155))</f>
        <v>#NUM!</v>
      </c>
      <c r="AE156" s="34">
        <v>1</v>
      </c>
      <c r="AF156" s="167" t="s">
        <v>81</v>
      </c>
      <c r="AG156" s="36" t="s">
        <v>619</v>
      </c>
      <c r="AH156" s="36"/>
    </row>
    <row r="157" spans="1:34" ht="15.75" x14ac:dyDescent="0.25">
      <c r="A157" s="34" t="s">
        <v>38</v>
      </c>
      <c r="B157" s="34">
        <f>ROWS(A$1:$A158)</f>
        <v>158</v>
      </c>
      <c r="C157" s="34" t="str">
        <f>IF(AND('Entry point'!$B$22=Master!A157,Master!AG157="ACCOUNTING"),Master!B157,"")</f>
        <v/>
      </c>
      <c r="D157" s="34" t="e">
        <f>SMALL($C:$C,ROWS($C$1:C156))</f>
        <v>#NUM!</v>
      </c>
      <c r="E157" s="34" t="str">
        <f>IF(AND('Entry point'!$B$22=Master!A157,Master!AG157="CREW MANAGEMENT PARTNER"),Master!B157,"")</f>
        <v/>
      </c>
      <c r="F157" s="34" t="e">
        <f>SMALL($E:$E,ROWS($E$1:E156))</f>
        <v>#NUM!</v>
      </c>
      <c r="G157" s="34" t="str">
        <f>IF(AND('Entry point'!$B$22=Master!A157,Master!AG157="FLEET MANAGER"),Master!B157,"")</f>
        <v/>
      </c>
      <c r="H157" s="34" t="e">
        <f>SMALL($G:$G,ROWS($G$1:G156))</f>
        <v>#NUM!</v>
      </c>
      <c r="I157" s="34" t="str">
        <f>IF(AND('Entry point'!$B$22=Master!A157,Master!AG157="GROUP ISD"),Master!B157,"")</f>
        <v/>
      </c>
      <c r="J157" s="34" t="e">
        <f>SMALL($I:$I,ROWS($I$1:I156))</f>
        <v>#NUM!</v>
      </c>
      <c r="K157" s="34" t="str">
        <f>IF(AND('Entry point'!$B$22=Master!A157,Master!AG157="MANAGING DIRECTOR, CREW MANAGEMENT"),Master!B157,"")</f>
        <v/>
      </c>
      <c r="L157" s="34" t="e">
        <f>SMALL($K:$K,ROWS($K$1:K156))</f>
        <v>#NUM!</v>
      </c>
      <c r="M157" s="34" t="str">
        <f>IF(AND('Entry point'!$B$22=Master!A157,Master!AG157="MARINE SUPERINTENDENT"),Master!B157,"")</f>
        <v/>
      </c>
      <c r="N157" s="34" t="e">
        <f>SMALL($M:$M,ROWS($M$1:M156))</f>
        <v>#NUM!</v>
      </c>
      <c r="O157" s="34" t="str">
        <f>IF(AND('Entry point'!$B$22=Master!A157,Master!AG157="MD"),Master!B157,"")</f>
        <v/>
      </c>
      <c r="P157" s="34" t="e">
        <f>SMALL($O:$O,ROWS($O$1:O156))</f>
        <v>#NUM!</v>
      </c>
      <c r="Q157" s="34" t="str">
        <f>IF(AND('Entry point'!$B$22=Master!A157,Master!AG157="OD"),Master!B157,"")</f>
        <v/>
      </c>
      <c r="R157" s="34" t="e">
        <f>SMALL($Q:$Q,ROWS($Q$1:Q156))</f>
        <v>#NUM!</v>
      </c>
      <c r="S157" s="34" t="str">
        <f>IF(AND('Entry point'!$B$22=Master!A157,Master!AG157="OWNER"),Master!B157,"")</f>
        <v/>
      </c>
      <c r="T157" s="34" t="e">
        <f>SMALL($S:$S,ROWS($S$1:S156))</f>
        <v>#NUM!</v>
      </c>
      <c r="U157" s="34" t="str">
        <f>IF(AND('Entry point'!$B$22=Master!A157,Master!AG157="PLANNING MANAGER"),Master!B157,"")</f>
        <v/>
      </c>
      <c r="V157" s="34" t="e">
        <f>SMALL($U:$U,ROWS($U$1:U156))</f>
        <v>#NUM!</v>
      </c>
      <c r="W157" s="34" t="str">
        <f>IF(AND('Entry point'!$B$22=Master!A157,Master!AG157="PROCUREMENT RESPONSIBLE"),Master!B157,"")</f>
        <v/>
      </c>
      <c r="X157" s="34" t="e">
        <f>SMALL($W:$W,ROWS($W$1:W156))</f>
        <v>#NUM!</v>
      </c>
      <c r="Y157" s="34" t="str">
        <f>IF(AND('Entry point'!$B$22=Master!A157,Master!AG157="TECH SUPERINTENDENT"),Master!B157,"")</f>
        <v/>
      </c>
      <c r="Z157" s="34" t="e">
        <f>SMALL($Y:$Y,ROWS($Y$1:Y156))</f>
        <v>#NUM!</v>
      </c>
      <c r="AA157" s="34" t="str">
        <f>IF(AND('Entry point'!$B$22=Master!A157,Master!AG157="HSEQ MANAGER"),Master!B157,"")</f>
        <v/>
      </c>
      <c r="AB157" s="34" t="e">
        <f>SMALL($AA:$AA,ROWS($AA$1:AA156))</f>
        <v>#NUM!</v>
      </c>
      <c r="AC157" s="34" t="str">
        <f>IF(AND('Entry point'!$B$22=Master!A157,Master!AG157="MARCAS"),Master!B157,"")</f>
        <v/>
      </c>
      <c r="AD157" s="34" t="e">
        <f>SMALL($AC:$AC,ROWS($AC$1:AC156))</f>
        <v>#NUM!</v>
      </c>
      <c r="AE157" s="34">
        <v>1</v>
      </c>
      <c r="AF157" s="167" t="s">
        <v>80</v>
      </c>
      <c r="AG157" s="36" t="s">
        <v>106</v>
      </c>
      <c r="AH157" s="36"/>
    </row>
    <row r="158" spans="1:34" ht="15.75" x14ac:dyDescent="0.25">
      <c r="A158" s="34" t="s">
        <v>38</v>
      </c>
      <c r="B158" s="34">
        <f>ROWS(A$1:$A159)</f>
        <v>159</v>
      </c>
      <c r="C158" s="34" t="str">
        <f>IF(AND('Entry point'!$B$22=Master!A158,Master!AG158="ACCOUNTING"),Master!B158,"")</f>
        <v/>
      </c>
      <c r="D158" s="34" t="e">
        <f>SMALL($C:$C,ROWS($C$1:C157))</f>
        <v>#NUM!</v>
      </c>
      <c r="E158" s="34" t="str">
        <f>IF(AND('Entry point'!$B$22=Master!A158,Master!AG158="CREW MANAGEMENT PARTNER"),Master!B158,"")</f>
        <v/>
      </c>
      <c r="F158" s="34" t="e">
        <f>SMALL($E:$E,ROWS($E$1:E157))</f>
        <v>#NUM!</v>
      </c>
      <c r="G158" s="34" t="str">
        <f>IF(AND('Entry point'!$B$22=Master!A158,Master!AG158="FLEET MANAGER"),Master!B158,"")</f>
        <v/>
      </c>
      <c r="H158" s="34" t="e">
        <f>SMALL($G:$G,ROWS($G$1:G157))</f>
        <v>#NUM!</v>
      </c>
      <c r="I158" s="34" t="str">
        <f>IF(AND('Entry point'!$B$22=Master!A158,Master!AG158="GROUP ISD"),Master!B158,"")</f>
        <v/>
      </c>
      <c r="J158" s="34" t="e">
        <f>SMALL($I:$I,ROWS($I$1:I157))</f>
        <v>#NUM!</v>
      </c>
      <c r="K158" s="34" t="str">
        <f>IF(AND('Entry point'!$B$22=Master!A158,Master!AG158="MANAGING DIRECTOR, CREW MANAGEMENT"),Master!B158,"")</f>
        <v/>
      </c>
      <c r="L158" s="34" t="e">
        <f>SMALL($K:$K,ROWS($K$1:K157))</f>
        <v>#NUM!</v>
      </c>
      <c r="M158" s="34" t="str">
        <f>IF(AND('Entry point'!$B$22=Master!A158,Master!AG158="MARINE SUPERINTENDENT"),Master!B158,"")</f>
        <v/>
      </c>
      <c r="N158" s="34" t="e">
        <f>SMALL($M:$M,ROWS($M$1:M157))</f>
        <v>#NUM!</v>
      </c>
      <c r="O158" s="34" t="str">
        <f>IF(AND('Entry point'!$B$22=Master!A158,Master!AG158="MD"),Master!B158,"")</f>
        <v/>
      </c>
      <c r="P158" s="34" t="e">
        <f>SMALL($O:$O,ROWS($O$1:O157))</f>
        <v>#NUM!</v>
      </c>
      <c r="Q158" s="34" t="str">
        <f>IF(AND('Entry point'!$B$22=Master!A158,Master!AG158="OD"),Master!B158,"")</f>
        <v/>
      </c>
      <c r="R158" s="34" t="e">
        <f>SMALL($Q:$Q,ROWS($Q$1:Q157))</f>
        <v>#NUM!</v>
      </c>
      <c r="S158" s="34" t="str">
        <f>IF(AND('Entry point'!$B$22=Master!A158,Master!AG158="OWNER"),Master!B158,"")</f>
        <v/>
      </c>
      <c r="T158" s="34" t="e">
        <f>SMALL($S:$S,ROWS($S$1:S157))</f>
        <v>#NUM!</v>
      </c>
      <c r="U158" s="34" t="str">
        <f>IF(AND('Entry point'!$B$22=Master!A158,Master!AG158="PLANNING MANAGER"),Master!B158,"")</f>
        <v/>
      </c>
      <c r="V158" s="34" t="e">
        <f>SMALL($U:$U,ROWS($U$1:U157))</f>
        <v>#NUM!</v>
      </c>
      <c r="W158" s="34" t="str">
        <f>IF(AND('Entry point'!$B$22=Master!A158,Master!AG158="PROCUREMENT RESPONSIBLE"),Master!B158,"")</f>
        <v/>
      </c>
      <c r="X158" s="34" t="e">
        <f>SMALL($W:$W,ROWS($W$1:W157))</f>
        <v>#NUM!</v>
      </c>
      <c r="Y158" s="34" t="str">
        <f>IF(AND('Entry point'!$B$22=Master!A158,Master!AG158="TECH SUPERINTENDENT"),Master!B158,"")</f>
        <v/>
      </c>
      <c r="Z158" s="34" t="e">
        <f>SMALL($Y:$Y,ROWS($Y$1:Y157))</f>
        <v>#NUM!</v>
      </c>
      <c r="AA158" s="34" t="str">
        <f>IF(AND('Entry point'!$B$22=Master!A158,Master!AG158="HSEQ MANAGER"),Master!B158,"")</f>
        <v/>
      </c>
      <c r="AB158" s="34" t="e">
        <f>SMALL($AA:$AA,ROWS($AA$1:AA157))</f>
        <v>#NUM!</v>
      </c>
      <c r="AC158" s="34" t="str">
        <f>IF(AND('Entry point'!$B$22=Master!A158,Master!AG158="MARCAS"),Master!B158,"")</f>
        <v/>
      </c>
      <c r="AD158" s="34" t="e">
        <f>SMALL($AC:$AC,ROWS($AC$1:AC157))</f>
        <v>#NUM!</v>
      </c>
      <c r="AE158" s="34">
        <v>1</v>
      </c>
      <c r="AF158" s="167" t="s">
        <v>561</v>
      </c>
      <c r="AG158" s="36" t="s">
        <v>637</v>
      </c>
      <c r="AH158" s="36"/>
    </row>
    <row r="159" spans="1:34" ht="15.75" x14ac:dyDescent="0.25">
      <c r="A159" s="34" t="s">
        <v>38</v>
      </c>
      <c r="B159" s="34">
        <f>ROWS(A$1:$A160)</f>
        <v>160</v>
      </c>
      <c r="C159" s="34" t="str">
        <f>IF(AND('Entry point'!$B$22=Master!A159,Master!AG159="ACCOUNTING"),Master!B159,"")</f>
        <v/>
      </c>
      <c r="D159" s="34" t="e">
        <f>SMALL($C:$C,ROWS($C$1:C158))</f>
        <v>#NUM!</v>
      </c>
      <c r="E159" s="34" t="str">
        <f>IF(AND('Entry point'!$B$22=Master!A159,Master!AG159="CREW MANAGEMENT PARTNER"),Master!B159,"")</f>
        <v/>
      </c>
      <c r="F159" s="34" t="e">
        <f>SMALL($E:$E,ROWS($E$1:E158))</f>
        <v>#NUM!</v>
      </c>
      <c r="G159" s="34" t="str">
        <f>IF(AND('Entry point'!$B$22=Master!A159,Master!AG159="FLEET MANAGER"),Master!B159,"")</f>
        <v/>
      </c>
      <c r="H159" s="34" t="e">
        <f>SMALL($G:$G,ROWS($G$1:G158))</f>
        <v>#NUM!</v>
      </c>
      <c r="I159" s="34" t="str">
        <f>IF(AND('Entry point'!$B$22=Master!A159,Master!AG159="GROUP ISD"),Master!B159,"")</f>
        <v/>
      </c>
      <c r="J159" s="34" t="e">
        <f>SMALL($I:$I,ROWS($I$1:I158))</f>
        <v>#NUM!</v>
      </c>
      <c r="K159" s="34" t="str">
        <f>IF(AND('Entry point'!$B$22=Master!A159,Master!AG159="MANAGING DIRECTOR, CREW MANAGEMENT"),Master!B159,"")</f>
        <v/>
      </c>
      <c r="L159" s="34" t="e">
        <f>SMALL($K:$K,ROWS($K$1:K158))</f>
        <v>#NUM!</v>
      </c>
      <c r="M159" s="34" t="str">
        <f>IF(AND('Entry point'!$B$22=Master!A159,Master!AG159="MARINE SUPERINTENDENT"),Master!B159,"")</f>
        <v/>
      </c>
      <c r="N159" s="34" t="e">
        <f>SMALL($M:$M,ROWS($M$1:M158))</f>
        <v>#NUM!</v>
      </c>
      <c r="O159" s="34" t="str">
        <f>IF(AND('Entry point'!$B$22=Master!A159,Master!AG159="MD"),Master!B159,"")</f>
        <v/>
      </c>
      <c r="P159" s="34" t="e">
        <f>SMALL($O:$O,ROWS($O$1:O158))</f>
        <v>#NUM!</v>
      </c>
      <c r="Q159" s="34" t="str">
        <f>IF(AND('Entry point'!$B$22=Master!A159,Master!AG159="OD"),Master!B159,"")</f>
        <v/>
      </c>
      <c r="R159" s="34" t="e">
        <f>SMALL($Q:$Q,ROWS($Q$1:Q158))</f>
        <v>#NUM!</v>
      </c>
      <c r="S159" s="34" t="str">
        <f>IF(AND('Entry point'!$B$22=Master!A159,Master!AG159="OWNER"),Master!B159,"")</f>
        <v/>
      </c>
      <c r="T159" s="34" t="e">
        <f>SMALL($S:$S,ROWS($S$1:S158))</f>
        <v>#NUM!</v>
      </c>
      <c r="U159" s="34" t="str">
        <f>IF(AND('Entry point'!$B$22=Master!A159,Master!AG159="PLANNING MANAGER"),Master!B159,"")</f>
        <v/>
      </c>
      <c r="V159" s="34" t="e">
        <f>SMALL($U:$U,ROWS($U$1:U158))</f>
        <v>#NUM!</v>
      </c>
      <c r="W159" s="34" t="str">
        <f>IF(AND('Entry point'!$B$22=Master!A159,Master!AG159="PROCUREMENT RESPONSIBLE"),Master!B159,"")</f>
        <v/>
      </c>
      <c r="X159" s="34" t="e">
        <f>SMALL($W:$W,ROWS($W$1:W158))</f>
        <v>#NUM!</v>
      </c>
      <c r="Y159" s="34" t="str">
        <f>IF(AND('Entry point'!$B$22=Master!A159,Master!AG159="TECH SUPERINTENDENT"),Master!B159,"")</f>
        <v/>
      </c>
      <c r="Z159" s="34" t="e">
        <f>SMALL($Y:$Y,ROWS($Y$1:Y158))</f>
        <v>#NUM!</v>
      </c>
      <c r="AA159" s="34" t="str">
        <f>IF(AND('Entry point'!$B$22=Master!A159,Master!AG159="HSEQ MANAGER"),Master!B159,"")</f>
        <v/>
      </c>
      <c r="AB159" s="34" t="e">
        <f>SMALL($AA:$AA,ROWS($AA$1:AA158))</f>
        <v>#NUM!</v>
      </c>
      <c r="AC159" s="34" t="str">
        <f>IF(AND('Entry point'!$B$22=Master!A159,Master!AG159="MARCAS"),Master!B159,"")</f>
        <v/>
      </c>
      <c r="AD159" s="34" t="e">
        <f>SMALL($AC:$AC,ROWS($AC$1:AC158))</f>
        <v>#NUM!</v>
      </c>
      <c r="AE159" s="34">
        <v>1</v>
      </c>
      <c r="AF159" s="167" t="s">
        <v>672</v>
      </c>
      <c r="AG159" s="36" t="s">
        <v>637</v>
      </c>
      <c r="AH159" s="36"/>
    </row>
    <row r="160" spans="1:34" ht="15.75" x14ac:dyDescent="0.25">
      <c r="A160" s="34" t="s">
        <v>38</v>
      </c>
      <c r="B160" s="34">
        <f>ROWS(A$1:$A161)</f>
        <v>161</v>
      </c>
      <c r="C160" s="34" t="str">
        <f>IF(AND('Entry point'!$B$22=Master!A160,Master!AG160="ACCOUNTING"),Master!B160,"")</f>
        <v/>
      </c>
      <c r="D160" s="34" t="e">
        <f>SMALL($C:$C,ROWS($C$1:C159))</f>
        <v>#NUM!</v>
      </c>
      <c r="E160" s="34" t="str">
        <f>IF(AND('Entry point'!$B$22=Master!A160,Master!AG160="CREW MANAGEMENT PARTNER"),Master!B160,"")</f>
        <v/>
      </c>
      <c r="F160" s="34" t="e">
        <f>SMALL($E:$E,ROWS($E$1:E159))</f>
        <v>#NUM!</v>
      </c>
      <c r="G160" s="34" t="str">
        <f>IF(AND('Entry point'!$B$22=Master!A160,Master!AG160="FLEET MANAGER"),Master!B160,"")</f>
        <v/>
      </c>
      <c r="H160" s="34" t="e">
        <f>SMALL($G:$G,ROWS($G$1:G159))</f>
        <v>#NUM!</v>
      </c>
      <c r="I160" s="34" t="str">
        <f>IF(AND('Entry point'!$B$22=Master!A160,Master!AG160="GROUP ISD"),Master!B160,"")</f>
        <v/>
      </c>
      <c r="J160" s="34" t="e">
        <f>SMALL($I:$I,ROWS($I$1:I159))</f>
        <v>#NUM!</v>
      </c>
      <c r="K160" s="34" t="str">
        <f>IF(AND('Entry point'!$B$22=Master!A160,Master!AG160="MANAGING DIRECTOR, CREW MANAGEMENT"),Master!B160,"")</f>
        <v/>
      </c>
      <c r="L160" s="34" t="e">
        <f>SMALL($K:$K,ROWS($K$1:K159))</f>
        <v>#NUM!</v>
      </c>
      <c r="M160" s="34" t="str">
        <f>IF(AND('Entry point'!$B$22=Master!A160,Master!AG160="MARINE SUPERINTENDENT"),Master!B160,"")</f>
        <v/>
      </c>
      <c r="N160" s="34" t="e">
        <f>SMALL($M:$M,ROWS($M$1:M159))</f>
        <v>#NUM!</v>
      </c>
      <c r="O160" s="34" t="str">
        <f>IF(AND('Entry point'!$B$22=Master!A160,Master!AG160="MD"),Master!B160,"")</f>
        <v/>
      </c>
      <c r="P160" s="34" t="e">
        <f>SMALL($O:$O,ROWS($O$1:O159))</f>
        <v>#NUM!</v>
      </c>
      <c r="Q160" s="34" t="str">
        <f>IF(AND('Entry point'!$B$22=Master!A160,Master!AG160="OD"),Master!B160,"")</f>
        <v/>
      </c>
      <c r="R160" s="34" t="e">
        <f>SMALL($Q:$Q,ROWS($Q$1:Q159))</f>
        <v>#NUM!</v>
      </c>
      <c r="S160" s="34" t="str">
        <f>IF(AND('Entry point'!$B$22=Master!A160,Master!AG160="OWNER"),Master!B160,"")</f>
        <v/>
      </c>
      <c r="T160" s="34" t="e">
        <f>SMALL($S:$S,ROWS($S$1:S159))</f>
        <v>#NUM!</v>
      </c>
      <c r="U160" s="34" t="str">
        <f>IF(AND('Entry point'!$B$22=Master!A160,Master!AG160="PLANNING MANAGER"),Master!B160,"")</f>
        <v/>
      </c>
      <c r="V160" s="34" t="e">
        <f>SMALL($U:$U,ROWS($U$1:U159))</f>
        <v>#NUM!</v>
      </c>
      <c r="W160" s="34" t="str">
        <f>IF(AND('Entry point'!$B$22=Master!A160,Master!AG160="PROCUREMENT RESPONSIBLE"),Master!B160,"")</f>
        <v/>
      </c>
      <c r="X160" s="34" t="e">
        <f>SMALL($W:$W,ROWS($W$1:W159))</f>
        <v>#NUM!</v>
      </c>
      <c r="Y160" s="34" t="str">
        <f>IF(AND('Entry point'!$B$22=Master!A160,Master!AG160="TECH SUPERINTENDENT"),Master!B160,"")</f>
        <v/>
      </c>
      <c r="Z160" s="34" t="e">
        <f>SMALL($Y:$Y,ROWS($Y$1:Y159))</f>
        <v>#NUM!</v>
      </c>
      <c r="AA160" s="34" t="str">
        <f>IF(AND('Entry point'!$B$22=Master!A160,Master!AG160="HSEQ MANAGER"),Master!B160,"")</f>
        <v/>
      </c>
      <c r="AB160" s="34" t="e">
        <f>SMALL($AA:$AA,ROWS($AA$1:AA159))</f>
        <v>#NUM!</v>
      </c>
      <c r="AC160" s="34" t="str">
        <f>IF(AND('Entry point'!$B$22=Master!A160,Master!AG160="MARCAS"),Master!B160,"")</f>
        <v/>
      </c>
      <c r="AD160" s="34" t="e">
        <f>SMALL($AC:$AC,ROWS($AC$1:AC159))</f>
        <v>#NUM!</v>
      </c>
      <c r="AE160" s="34">
        <v>1</v>
      </c>
      <c r="AF160" s="167" t="s">
        <v>673</v>
      </c>
      <c r="AG160" s="36" t="s">
        <v>637</v>
      </c>
      <c r="AH160" s="36"/>
    </row>
    <row r="161" spans="1:35" ht="15.75" x14ac:dyDescent="0.25">
      <c r="A161" s="34" t="s">
        <v>38</v>
      </c>
      <c r="B161" s="34">
        <f>ROWS(A$1:$A162)</f>
        <v>162</v>
      </c>
      <c r="C161" s="34" t="str">
        <f>IF(AND('Entry point'!$B$22=Master!A161,Master!AG161="ACCOUNTING"),Master!B161,"")</f>
        <v/>
      </c>
      <c r="D161" s="34" t="e">
        <f>SMALL($C:$C,ROWS($C$1:C160))</f>
        <v>#NUM!</v>
      </c>
      <c r="E161" s="34" t="str">
        <f>IF(AND('Entry point'!$B$22=Master!A161,Master!AG161="CREW MANAGEMENT PARTNER"),Master!B161,"")</f>
        <v/>
      </c>
      <c r="F161" s="34" t="e">
        <f>SMALL($E:$E,ROWS($E$1:E160))</f>
        <v>#NUM!</v>
      </c>
      <c r="G161" s="34" t="str">
        <f>IF(AND('Entry point'!$B$22=Master!A161,Master!AG161="FLEET MANAGER"),Master!B161,"")</f>
        <v/>
      </c>
      <c r="H161" s="34" t="e">
        <f>SMALL($G:$G,ROWS($G$1:G160))</f>
        <v>#NUM!</v>
      </c>
      <c r="I161" s="34" t="str">
        <f>IF(AND('Entry point'!$B$22=Master!A161,Master!AG161="GROUP ISD"),Master!B161,"")</f>
        <v/>
      </c>
      <c r="J161" s="34" t="e">
        <f>SMALL($I:$I,ROWS($I$1:I160))</f>
        <v>#NUM!</v>
      </c>
      <c r="K161" s="34" t="str">
        <f>IF(AND('Entry point'!$B$22=Master!A161,Master!AG161="MANAGING DIRECTOR, CREW MANAGEMENT"),Master!B161,"")</f>
        <v/>
      </c>
      <c r="L161" s="34" t="e">
        <f>SMALL($K:$K,ROWS($K$1:K160))</f>
        <v>#NUM!</v>
      </c>
      <c r="M161" s="34" t="str">
        <f>IF(AND('Entry point'!$B$22=Master!A161,Master!AG161="MARINE SUPERINTENDENT"),Master!B161,"")</f>
        <v/>
      </c>
      <c r="N161" s="34" t="e">
        <f>SMALL($M:$M,ROWS($M$1:M160))</f>
        <v>#NUM!</v>
      </c>
      <c r="O161" s="34" t="str">
        <f>IF(AND('Entry point'!$B$22=Master!A161,Master!AG161="MD"),Master!B161,"")</f>
        <v/>
      </c>
      <c r="P161" s="34" t="e">
        <f>SMALL($O:$O,ROWS($O$1:O160))</f>
        <v>#NUM!</v>
      </c>
      <c r="Q161" s="34" t="str">
        <f>IF(AND('Entry point'!$B$22=Master!A161,Master!AG161="OD"),Master!B161,"")</f>
        <v/>
      </c>
      <c r="R161" s="34" t="e">
        <f>SMALL($Q:$Q,ROWS($Q$1:Q160))</f>
        <v>#NUM!</v>
      </c>
      <c r="S161" s="34" t="str">
        <f>IF(AND('Entry point'!$B$22=Master!A161,Master!AG161="OWNER"),Master!B161,"")</f>
        <v/>
      </c>
      <c r="T161" s="34" t="e">
        <f>SMALL($S:$S,ROWS($S$1:S160))</f>
        <v>#NUM!</v>
      </c>
      <c r="U161" s="34" t="str">
        <f>IF(AND('Entry point'!$B$22=Master!A161,Master!AG161="PLANNING MANAGER"),Master!B161,"")</f>
        <v/>
      </c>
      <c r="V161" s="34" t="e">
        <f>SMALL($U:$U,ROWS($U$1:U160))</f>
        <v>#NUM!</v>
      </c>
      <c r="W161" s="34" t="str">
        <f>IF(AND('Entry point'!$B$22=Master!A161,Master!AG161="PROCUREMENT RESPONSIBLE"),Master!B161,"")</f>
        <v/>
      </c>
      <c r="X161" s="34" t="e">
        <f>SMALL($W:$W,ROWS($W$1:W160))</f>
        <v>#NUM!</v>
      </c>
      <c r="Y161" s="34" t="str">
        <f>IF(AND('Entry point'!$B$22=Master!A161,Master!AG161="TECH SUPERINTENDENT"),Master!B161,"")</f>
        <v/>
      </c>
      <c r="Z161" s="34" t="e">
        <f>SMALL($Y:$Y,ROWS($Y$1:Y160))</f>
        <v>#NUM!</v>
      </c>
      <c r="AA161" s="34" t="str">
        <f>IF(AND('Entry point'!$B$22=Master!A161,Master!AG161="HSEQ MANAGER"),Master!B161,"")</f>
        <v/>
      </c>
      <c r="AB161" s="34" t="e">
        <f>SMALL($AA:$AA,ROWS($AA$1:AA160))</f>
        <v>#NUM!</v>
      </c>
      <c r="AC161" s="34" t="str">
        <f>IF(AND('Entry point'!$B$22=Master!A161,Master!AG161="MARCAS"),Master!B161,"")</f>
        <v/>
      </c>
      <c r="AD161" s="34" t="e">
        <f>SMALL($AC:$AC,ROWS($AC$1:AC160))</f>
        <v>#NUM!</v>
      </c>
      <c r="AE161" s="34">
        <v>1</v>
      </c>
      <c r="AF161" s="167" t="s">
        <v>674</v>
      </c>
      <c r="AG161" s="36" t="s">
        <v>637</v>
      </c>
      <c r="AH161" s="36" t="s">
        <v>649</v>
      </c>
    </row>
    <row r="162" spans="1:35" ht="15.75" x14ac:dyDescent="0.25">
      <c r="A162" s="34" t="s">
        <v>38</v>
      </c>
      <c r="B162" s="34">
        <f>ROWS(A$1:$A163)</f>
        <v>163</v>
      </c>
      <c r="C162" s="34" t="str">
        <f>IF(AND('Entry point'!$B$22=Master!A162,Master!AG162="ACCOUNTING"),Master!B162,"")</f>
        <v/>
      </c>
      <c r="D162" s="34" t="e">
        <f>SMALL($C:$C,ROWS($C$1:C161))</f>
        <v>#NUM!</v>
      </c>
      <c r="E162" s="34" t="str">
        <f>IF(AND('Entry point'!$B$22=Master!A162,Master!AG162="CREW MANAGEMENT PARTNER"),Master!B162,"")</f>
        <v/>
      </c>
      <c r="F162" s="34" t="e">
        <f>SMALL($E:$E,ROWS($E$1:E161))</f>
        <v>#NUM!</v>
      </c>
      <c r="G162" s="34" t="str">
        <f>IF(AND('Entry point'!$B$22=Master!A162,Master!AG162="FLEET MANAGER"),Master!B162,"")</f>
        <v/>
      </c>
      <c r="H162" s="34" t="e">
        <f>SMALL($G:$G,ROWS($G$1:G161))</f>
        <v>#NUM!</v>
      </c>
      <c r="I162" s="34" t="str">
        <f>IF(AND('Entry point'!$B$22=Master!A162,Master!AG162="GROUP ISD"),Master!B162,"")</f>
        <v/>
      </c>
      <c r="J162" s="34" t="e">
        <f>SMALL($I:$I,ROWS($I$1:I161))</f>
        <v>#NUM!</v>
      </c>
      <c r="K162" s="34" t="str">
        <f>IF(AND('Entry point'!$B$22=Master!A162,Master!AG162="MANAGING DIRECTOR, CREW MANAGEMENT"),Master!B162,"")</f>
        <v/>
      </c>
      <c r="L162" s="34" t="e">
        <f>SMALL($K:$K,ROWS($K$1:K161))</f>
        <v>#NUM!</v>
      </c>
      <c r="M162" s="34" t="str">
        <f>IF(AND('Entry point'!$B$22=Master!A162,Master!AG162="MARINE SUPERINTENDENT"),Master!B162,"")</f>
        <v/>
      </c>
      <c r="N162" s="34" t="e">
        <f>SMALL($M:$M,ROWS($M$1:M161))</f>
        <v>#NUM!</v>
      </c>
      <c r="O162" s="34" t="str">
        <f>IF(AND('Entry point'!$B$22=Master!A162,Master!AG162="MD"),Master!B162,"")</f>
        <v/>
      </c>
      <c r="P162" s="34" t="e">
        <f>SMALL($O:$O,ROWS($O$1:O161))</f>
        <v>#NUM!</v>
      </c>
      <c r="Q162" s="34" t="str">
        <f>IF(AND('Entry point'!$B$22=Master!A162,Master!AG162="OD"),Master!B162,"")</f>
        <v/>
      </c>
      <c r="R162" s="34" t="e">
        <f>SMALL($Q:$Q,ROWS($Q$1:Q161))</f>
        <v>#NUM!</v>
      </c>
      <c r="S162" s="34" t="str">
        <f>IF(AND('Entry point'!$B$22=Master!A162,Master!AG162="OWNER"),Master!B162,"")</f>
        <v/>
      </c>
      <c r="T162" s="34" t="e">
        <f>SMALL($S:$S,ROWS($S$1:S161))</f>
        <v>#NUM!</v>
      </c>
      <c r="U162" s="34" t="str">
        <f>IF(AND('Entry point'!$B$22=Master!A162,Master!AG162="PLANNING MANAGER"),Master!B162,"")</f>
        <v/>
      </c>
      <c r="V162" s="34" t="e">
        <f>SMALL($U:$U,ROWS($U$1:U161))</f>
        <v>#NUM!</v>
      </c>
      <c r="W162" s="34" t="str">
        <f>IF(AND('Entry point'!$B$22=Master!A162,Master!AG162="PROCUREMENT RESPONSIBLE"),Master!B162,"")</f>
        <v/>
      </c>
      <c r="X162" s="34" t="e">
        <f>SMALL($W:$W,ROWS($W$1:W161))</f>
        <v>#NUM!</v>
      </c>
      <c r="Y162" s="34" t="str">
        <f>IF(AND('Entry point'!$B$22=Master!A162,Master!AG162="TECH SUPERINTENDENT"),Master!B162,"")</f>
        <v/>
      </c>
      <c r="Z162" s="34" t="e">
        <f>SMALL($Y:$Y,ROWS($Y$1:Y161))</f>
        <v>#NUM!</v>
      </c>
      <c r="AA162" s="34" t="str">
        <f>IF(AND('Entry point'!$B$22=Master!A162,Master!AG162="HSEQ MANAGER"),Master!B162,"")</f>
        <v/>
      </c>
      <c r="AB162" s="34" t="e">
        <f>SMALL($AA:$AA,ROWS($AA$1:AA161))</f>
        <v>#NUM!</v>
      </c>
      <c r="AC162" s="34" t="str">
        <f>IF(AND('Entry point'!$B$22=Master!A162,Master!AG162="MARCAS"),Master!B162,"")</f>
        <v/>
      </c>
      <c r="AD162" s="34" t="e">
        <f>SMALL($AC:$AC,ROWS($AC$1:AC161))</f>
        <v>#NUM!</v>
      </c>
      <c r="AE162" s="34">
        <v>1</v>
      </c>
      <c r="AF162" s="167" t="s">
        <v>676</v>
      </c>
      <c r="AG162" s="36" t="s">
        <v>637</v>
      </c>
      <c r="AH162" s="36"/>
    </row>
    <row r="163" spans="1:35" ht="15.75" x14ac:dyDescent="0.25">
      <c r="A163" s="34" t="s">
        <v>38</v>
      </c>
      <c r="B163" s="34">
        <f>ROWS(A$1:$A164)</f>
        <v>164</v>
      </c>
      <c r="C163" s="34" t="str">
        <f>IF(AND('Entry point'!$B$22=Master!A163,Master!AG163="ACCOUNTING"),Master!B163,"")</f>
        <v/>
      </c>
      <c r="D163" s="34" t="e">
        <f>SMALL($C:$C,ROWS($C$1:C162))</f>
        <v>#NUM!</v>
      </c>
      <c r="E163" s="34" t="str">
        <f>IF(AND('Entry point'!$B$22=Master!A163,Master!AG163="CREW MANAGEMENT PARTNER"),Master!B163,"")</f>
        <v/>
      </c>
      <c r="F163" s="34" t="e">
        <f>SMALL($E:$E,ROWS($E$1:E162))</f>
        <v>#NUM!</v>
      </c>
      <c r="G163" s="34" t="str">
        <f>IF(AND('Entry point'!$B$22=Master!A163,Master!AG163="FLEET MANAGER"),Master!B163,"")</f>
        <v/>
      </c>
      <c r="H163" s="34" t="e">
        <f>SMALL($G:$G,ROWS($G$1:G162))</f>
        <v>#NUM!</v>
      </c>
      <c r="I163" s="34" t="str">
        <f>IF(AND('Entry point'!$B$22=Master!A163,Master!AG163="GROUP ISD"),Master!B163,"")</f>
        <v/>
      </c>
      <c r="J163" s="34" t="e">
        <f>SMALL($I:$I,ROWS($I$1:I162))</f>
        <v>#NUM!</v>
      </c>
      <c r="K163" s="34" t="str">
        <f>IF(AND('Entry point'!$B$22=Master!A163,Master!AG163="MANAGING DIRECTOR, CREW MANAGEMENT"),Master!B163,"")</f>
        <v/>
      </c>
      <c r="L163" s="34" t="e">
        <f>SMALL($K:$K,ROWS($K$1:K162))</f>
        <v>#NUM!</v>
      </c>
      <c r="M163" s="34" t="str">
        <f>IF(AND('Entry point'!$B$22=Master!A163,Master!AG163="MARINE SUPERINTENDENT"),Master!B163,"")</f>
        <v/>
      </c>
      <c r="N163" s="34" t="e">
        <f>SMALL($M:$M,ROWS($M$1:M162))</f>
        <v>#NUM!</v>
      </c>
      <c r="O163" s="34" t="str">
        <f>IF(AND('Entry point'!$B$22=Master!A163,Master!AG163="MD"),Master!B163,"")</f>
        <v/>
      </c>
      <c r="P163" s="34" t="e">
        <f>SMALL($O:$O,ROWS($O$1:O162))</f>
        <v>#NUM!</v>
      </c>
      <c r="Q163" s="34" t="str">
        <f>IF(AND('Entry point'!$B$22=Master!A163,Master!AG163="OD"),Master!B163,"")</f>
        <v/>
      </c>
      <c r="R163" s="34" t="e">
        <f>SMALL($Q:$Q,ROWS($Q$1:Q162))</f>
        <v>#NUM!</v>
      </c>
      <c r="S163" s="34" t="str">
        <f>IF(AND('Entry point'!$B$22=Master!A163,Master!AG163="OWNER"),Master!B163,"")</f>
        <v/>
      </c>
      <c r="T163" s="34" t="e">
        <f>SMALL($S:$S,ROWS($S$1:S162))</f>
        <v>#NUM!</v>
      </c>
      <c r="U163" s="34" t="str">
        <f>IF(AND('Entry point'!$B$22=Master!A163,Master!AG163="PLANNING MANAGER"),Master!B163,"")</f>
        <v/>
      </c>
      <c r="V163" s="34" t="e">
        <f>SMALL($U:$U,ROWS($U$1:U162))</f>
        <v>#NUM!</v>
      </c>
      <c r="W163" s="34" t="str">
        <f>IF(AND('Entry point'!$B$22=Master!A163,Master!AG163="PROCUREMENT RESPONSIBLE"),Master!B163,"")</f>
        <v/>
      </c>
      <c r="X163" s="34" t="e">
        <f>SMALL($W:$W,ROWS($W$1:W162))</f>
        <v>#NUM!</v>
      </c>
      <c r="Y163" s="34" t="str">
        <f>IF(AND('Entry point'!$B$22=Master!A163,Master!AG163="TECH SUPERINTENDENT"),Master!B163,"")</f>
        <v/>
      </c>
      <c r="Z163" s="34" t="e">
        <f>SMALL($Y:$Y,ROWS($Y$1:Y162))</f>
        <v>#NUM!</v>
      </c>
      <c r="AA163" s="34" t="str">
        <f>IF(AND('Entry point'!$B$22=Master!A163,Master!AG163="HSEQ MANAGER"),Master!B163,"")</f>
        <v/>
      </c>
      <c r="AB163" s="34" t="e">
        <f>SMALL($AA:$AA,ROWS($AA$1:AA162))</f>
        <v>#NUM!</v>
      </c>
      <c r="AC163" s="34" t="str">
        <f>IF(AND('Entry point'!$B$22=Master!A163,Master!AG163="MARCAS"),Master!B163,"")</f>
        <v/>
      </c>
      <c r="AD163" s="34" t="e">
        <f>SMALL($AC:$AC,ROWS($AC$1:AC162))</f>
        <v>#NUM!</v>
      </c>
      <c r="AE163" s="34">
        <v>1</v>
      </c>
      <c r="AF163" s="27" t="s">
        <v>169</v>
      </c>
      <c r="AG163" s="36" t="s">
        <v>619</v>
      </c>
      <c r="AH163" s="36"/>
    </row>
    <row r="164" spans="1:35" ht="15.75" x14ac:dyDescent="0.25">
      <c r="A164" s="34" t="s">
        <v>38</v>
      </c>
      <c r="B164" s="34">
        <f>ROWS(A$1:$A165)</f>
        <v>165</v>
      </c>
      <c r="C164" s="34" t="str">
        <f>IF(AND('Entry point'!$B$22=Master!A164,Master!AG164="ACCOUNTING"),Master!B164,"")</f>
        <v/>
      </c>
      <c r="D164" s="34" t="e">
        <f>SMALL($C:$C,ROWS($C$1:C163))</f>
        <v>#NUM!</v>
      </c>
      <c r="E164" s="34" t="str">
        <f>IF(AND('Entry point'!$B$22=Master!A164,Master!AG164="CREW MANAGEMENT PARTNER"),Master!B164,"")</f>
        <v/>
      </c>
      <c r="F164" s="34" t="e">
        <f>SMALL($E:$E,ROWS($E$1:E163))</f>
        <v>#NUM!</v>
      </c>
      <c r="G164" s="34" t="str">
        <f>IF(AND('Entry point'!$B$22=Master!A164,Master!AG164="FLEET MANAGER"),Master!B164,"")</f>
        <v/>
      </c>
      <c r="H164" s="34" t="e">
        <f>SMALL($G:$G,ROWS($G$1:G163))</f>
        <v>#NUM!</v>
      </c>
      <c r="I164" s="34" t="str">
        <f>IF(AND('Entry point'!$B$22=Master!A164,Master!AG164="GROUP ISD"),Master!B164,"")</f>
        <v/>
      </c>
      <c r="J164" s="34" t="e">
        <f>SMALL($I:$I,ROWS($I$1:I163))</f>
        <v>#NUM!</v>
      </c>
      <c r="K164" s="34" t="str">
        <f>IF(AND('Entry point'!$B$22=Master!A164,Master!AG164="MANAGING DIRECTOR, CREW MANAGEMENT"),Master!B164,"")</f>
        <v/>
      </c>
      <c r="L164" s="34" t="e">
        <f>SMALL($K:$K,ROWS($K$1:K163))</f>
        <v>#NUM!</v>
      </c>
      <c r="M164" s="34" t="str">
        <f>IF(AND('Entry point'!$B$22=Master!A164,Master!AG164="MARINE SUPERINTENDENT"),Master!B164,"")</f>
        <v/>
      </c>
      <c r="N164" s="34" t="e">
        <f>SMALL($M:$M,ROWS($M$1:M163))</f>
        <v>#NUM!</v>
      </c>
      <c r="O164" s="34" t="str">
        <f>IF(AND('Entry point'!$B$22=Master!A164,Master!AG164="MD"),Master!B164,"")</f>
        <v/>
      </c>
      <c r="P164" s="34" t="e">
        <f>SMALL($O:$O,ROWS($O$1:O163))</f>
        <v>#NUM!</v>
      </c>
      <c r="Q164" s="34" t="str">
        <f>IF(AND('Entry point'!$B$22=Master!A164,Master!AG164="OD"),Master!B164,"")</f>
        <v/>
      </c>
      <c r="R164" s="34" t="e">
        <f>SMALL($Q:$Q,ROWS($Q$1:Q163))</f>
        <v>#NUM!</v>
      </c>
      <c r="S164" s="34" t="str">
        <f>IF(AND('Entry point'!$B$22=Master!A164,Master!AG164="OWNER"),Master!B164,"")</f>
        <v/>
      </c>
      <c r="T164" s="34" t="e">
        <f>SMALL($S:$S,ROWS($S$1:S163))</f>
        <v>#NUM!</v>
      </c>
      <c r="U164" s="34" t="str">
        <f>IF(AND('Entry point'!$B$22=Master!A164,Master!AG164="PLANNING MANAGER"),Master!B164,"")</f>
        <v/>
      </c>
      <c r="V164" s="34" t="e">
        <f>SMALL($U:$U,ROWS($U$1:U163))</f>
        <v>#NUM!</v>
      </c>
      <c r="W164" s="34" t="str">
        <f>IF(AND('Entry point'!$B$22=Master!A164,Master!AG164="PROCUREMENT RESPONSIBLE"),Master!B164,"")</f>
        <v/>
      </c>
      <c r="X164" s="34" t="e">
        <f>SMALL($W:$W,ROWS($W$1:W163))</f>
        <v>#NUM!</v>
      </c>
      <c r="Y164" s="34" t="str">
        <f>IF(AND('Entry point'!$B$22=Master!A164,Master!AG164="TECH SUPERINTENDENT"),Master!B164,"")</f>
        <v/>
      </c>
      <c r="Z164" s="34" t="e">
        <f>SMALL($Y:$Y,ROWS($Y$1:Y163))</f>
        <v>#NUM!</v>
      </c>
      <c r="AA164" s="34" t="str">
        <f>IF(AND('Entry point'!$B$22=Master!A164,Master!AG164="HSEQ MANAGER"),Master!B164,"")</f>
        <v/>
      </c>
      <c r="AB164" s="34" t="e">
        <f>SMALL($AA:$AA,ROWS($AA$1:AA163))</f>
        <v>#NUM!</v>
      </c>
      <c r="AC164" s="34" t="str">
        <f>IF(AND('Entry point'!$B$22=Master!A164,Master!AG164="MARCAS"),Master!B164,"")</f>
        <v/>
      </c>
      <c r="AD164" s="34" t="e">
        <f>SMALL($AC:$AC,ROWS($AC$1:AC163))</f>
        <v>#NUM!</v>
      </c>
      <c r="AE164" s="34">
        <v>1</v>
      </c>
      <c r="AF164" s="26" t="s">
        <v>546</v>
      </c>
      <c r="AG164" s="36" t="s">
        <v>619</v>
      </c>
      <c r="AH164" s="36"/>
    </row>
    <row r="165" spans="1:35" ht="15.75" x14ac:dyDescent="0.25">
      <c r="A165" s="34" t="s">
        <v>38</v>
      </c>
      <c r="B165" s="34">
        <f>ROWS(A$1:$A166)</f>
        <v>166</v>
      </c>
      <c r="C165" s="34" t="str">
        <f>IF(AND('Entry point'!$B$22=Master!A165,Master!AG165="ACCOUNTING"),Master!B165,"")</f>
        <v/>
      </c>
      <c r="D165" s="34" t="e">
        <f>SMALL($C:$C,ROWS($C$1:C164))</f>
        <v>#NUM!</v>
      </c>
      <c r="E165" s="34" t="str">
        <f>IF(AND('Entry point'!$B$22=Master!A165,Master!AG165="CREW MANAGEMENT PARTNER"),Master!B165,"")</f>
        <v/>
      </c>
      <c r="F165" s="34" t="e">
        <f>SMALL($E:$E,ROWS($E$1:E164))</f>
        <v>#NUM!</v>
      </c>
      <c r="G165" s="34" t="str">
        <f>IF(AND('Entry point'!$B$22=Master!A165,Master!AG165="FLEET MANAGER"),Master!B165,"")</f>
        <v/>
      </c>
      <c r="H165" s="34" t="e">
        <f>SMALL($G:$G,ROWS($G$1:G164))</f>
        <v>#NUM!</v>
      </c>
      <c r="I165" s="34" t="str">
        <f>IF(AND('Entry point'!$B$22=Master!A165,Master!AG165="GROUP ISD"),Master!B165,"")</f>
        <v/>
      </c>
      <c r="J165" s="34" t="e">
        <f>SMALL($I:$I,ROWS($I$1:I164))</f>
        <v>#NUM!</v>
      </c>
      <c r="K165" s="34" t="str">
        <f>IF(AND('Entry point'!$B$22=Master!A165,Master!AG165="MANAGING DIRECTOR, CREW MANAGEMENT"),Master!B165,"")</f>
        <v/>
      </c>
      <c r="L165" s="34" t="e">
        <f>SMALL($K:$K,ROWS($K$1:K164))</f>
        <v>#NUM!</v>
      </c>
      <c r="M165" s="34" t="str">
        <f>IF(AND('Entry point'!$B$22=Master!A165,Master!AG165="MARINE SUPERINTENDENT"),Master!B165,"")</f>
        <v/>
      </c>
      <c r="N165" s="34" t="e">
        <f>SMALL($M:$M,ROWS($M$1:M164))</f>
        <v>#NUM!</v>
      </c>
      <c r="O165" s="34" t="str">
        <f>IF(AND('Entry point'!$B$22=Master!A165,Master!AG165="MD"),Master!B165,"")</f>
        <v/>
      </c>
      <c r="P165" s="34" t="e">
        <f>SMALL($O:$O,ROWS($O$1:O164))</f>
        <v>#NUM!</v>
      </c>
      <c r="Q165" s="34" t="str">
        <f>IF(AND('Entry point'!$B$22=Master!A165,Master!AG165="OD"),Master!B165,"")</f>
        <v/>
      </c>
      <c r="R165" s="34" t="e">
        <f>SMALL($Q:$Q,ROWS($Q$1:Q164))</f>
        <v>#NUM!</v>
      </c>
      <c r="S165" s="34" t="str">
        <f>IF(AND('Entry point'!$B$22=Master!A165,Master!AG165="OWNER"),Master!B165,"")</f>
        <v/>
      </c>
      <c r="T165" s="34" t="e">
        <f>SMALL($S:$S,ROWS($S$1:S164))</f>
        <v>#NUM!</v>
      </c>
      <c r="U165" s="34" t="str">
        <f>IF(AND('Entry point'!$B$22=Master!A165,Master!AG165="PLANNING MANAGER"),Master!B165,"")</f>
        <v/>
      </c>
      <c r="V165" s="34" t="e">
        <f>SMALL($U:$U,ROWS($U$1:U164))</f>
        <v>#NUM!</v>
      </c>
      <c r="W165" s="34" t="str">
        <f>IF(AND('Entry point'!$B$22=Master!A165,Master!AG165="PROCUREMENT RESPONSIBLE"),Master!B165,"")</f>
        <v/>
      </c>
      <c r="X165" s="34" t="e">
        <f>SMALL($W:$W,ROWS($W$1:W164))</f>
        <v>#NUM!</v>
      </c>
      <c r="Y165" s="34" t="str">
        <f>IF(AND('Entry point'!$B$22=Master!A165,Master!AG165="TECH SUPERINTENDENT"),Master!B165,"")</f>
        <v/>
      </c>
      <c r="Z165" s="34" t="e">
        <f>SMALL($Y:$Y,ROWS($Y$1:Y164))</f>
        <v>#NUM!</v>
      </c>
      <c r="AA165" s="34" t="str">
        <f>IF(AND('Entry point'!$B$22=Master!A165,Master!AG165="HSEQ MANAGER"),Master!B165,"")</f>
        <v/>
      </c>
      <c r="AB165" s="34" t="e">
        <f>SMALL($AA:$AA,ROWS($AA$1:AA164))</f>
        <v>#NUM!</v>
      </c>
      <c r="AC165" s="34" t="str">
        <f>IF(AND('Entry point'!$B$22=Master!A165,Master!AG165="MARCAS"),Master!B165,"")</f>
        <v/>
      </c>
      <c r="AD165" s="34" t="e">
        <f>SMALL($AC:$AC,ROWS($AC$1:AC164))</f>
        <v>#NUM!</v>
      </c>
      <c r="AE165" s="34">
        <v>1</v>
      </c>
      <c r="AF165" s="35" t="s">
        <v>65</v>
      </c>
      <c r="AG165" s="36" t="s">
        <v>637</v>
      </c>
      <c r="AH165" s="36"/>
    </row>
    <row r="166" spans="1:35" ht="15.75" x14ac:dyDescent="0.25">
      <c r="A166" s="34" t="s">
        <v>38</v>
      </c>
      <c r="B166" s="34">
        <f>ROWS(A$1:$A167)</f>
        <v>167</v>
      </c>
      <c r="C166" s="34" t="str">
        <f>IF(AND('Entry point'!$B$22=Master!A166,Master!AG166="ACCOUNTING"),Master!B166,"")</f>
        <v/>
      </c>
      <c r="D166" s="34" t="e">
        <f>SMALL($C:$C,ROWS($C$1:C165))</f>
        <v>#NUM!</v>
      </c>
      <c r="E166" s="34" t="str">
        <f>IF(AND('Entry point'!$B$22=Master!A166,Master!AG166="CREW MANAGEMENT PARTNER"),Master!B166,"")</f>
        <v/>
      </c>
      <c r="F166" s="34" t="e">
        <f>SMALL($E:$E,ROWS($E$1:E165))</f>
        <v>#NUM!</v>
      </c>
      <c r="G166" s="34" t="str">
        <f>IF(AND('Entry point'!$B$22=Master!A166,Master!AG166="FLEET MANAGER"),Master!B166,"")</f>
        <v/>
      </c>
      <c r="H166" s="34" t="e">
        <f>SMALL($G:$G,ROWS($G$1:G165))</f>
        <v>#NUM!</v>
      </c>
      <c r="I166" s="34" t="str">
        <f>IF(AND('Entry point'!$B$22=Master!A166,Master!AG166="GROUP ISD"),Master!B166,"")</f>
        <v/>
      </c>
      <c r="J166" s="34" t="e">
        <f>SMALL($I:$I,ROWS($I$1:I165))</f>
        <v>#NUM!</v>
      </c>
      <c r="K166" s="34" t="str">
        <f>IF(AND('Entry point'!$B$22=Master!A166,Master!AG166="MANAGING DIRECTOR, CREW MANAGEMENT"),Master!B166,"")</f>
        <v/>
      </c>
      <c r="L166" s="34" t="e">
        <f>SMALL($K:$K,ROWS($K$1:K165))</f>
        <v>#NUM!</v>
      </c>
      <c r="M166" s="34" t="str">
        <f>IF(AND('Entry point'!$B$22=Master!A166,Master!AG166="MARINE SUPERINTENDENT"),Master!B166,"")</f>
        <v/>
      </c>
      <c r="N166" s="34" t="e">
        <f>SMALL($M:$M,ROWS($M$1:M165))</f>
        <v>#NUM!</v>
      </c>
      <c r="O166" s="34" t="str">
        <f>IF(AND('Entry point'!$B$22=Master!A166,Master!AG166="MD"),Master!B166,"")</f>
        <v/>
      </c>
      <c r="P166" s="34" t="e">
        <f>SMALL($O:$O,ROWS($O$1:O165))</f>
        <v>#NUM!</v>
      </c>
      <c r="Q166" s="34" t="str">
        <f>IF(AND('Entry point'!$B$22=Master!A166,Master!AG166="OD"),Master!B166,"")</f>
        <v/>
      </c>
      <c r="R166" s="34" t="e">
        <f>SMALL($Q:$Q,ROWS($Q$1:Q165))</f>
        <v>#NUM!</v>
      </c>
      <c r="S166" s="34" t="str">
        <f>IF(AND('Entry point'!$B$22=Master!A166,Master!AG166="OWNER"),Master!B166,"")</f>
        <v/>
      </c>
      <c r="T166" s="34" t="e">
        <f>SMALL($S:$S,ROWS($S$1:S165))</f>
        <v>#NUM!</v>
      </c>
      <c r="U166" s="34" t="str">
        <f>IF(AND('Entry point'!$B$22=Master!A166,Master!AG166="PLANNING MANAGER"),Master!B166,"")</f>
        <v/>
      </c>
      <c r="V166" s="34" t="e">
        <f>SMALL($U:$U,ROWS($U$1:U165))</f>
        <v>#NUM!</v>
      </c>
      <c r="W166" s="34" t="str">
        <f>IF(AND('Entry point'!$B$22=Master!A166,Master!AG166="PROCUREMENT RESPONSIBLE"),Master!B166,"")</f>
        <v/>
      </c>
      <c r="X166" s="34" t="e">
        <f>SMALL($W:$W,ROWS($W$1:W165))</f>
        <v>#NUM!</v>
      </c>
      <c r="Y166" s="34" t="str">
        <f>IF(AND('Entry point'!$B$22=Master!A166,Master!AG166="TECH SUPERINTENDENT"),Master!B166,"")</f>
        <v/>
      </c>
      <c r="Z166" s="34" t="e">
        <f>SMALL($Y:$Y,ROWS($Y$1:Y165))</f>
        <v>#NUM!</v>
      </c>
      <c r="AA166" s="34" t="str">
        <f>IF(AND('Entry point'!$B$22=Master!A166,Master!AG166="HSEQ MANAGER"),Master!B166,"")</f>
        <v/>
      </c>
      <c r="AB166" s="34" t="e">
        <f>SMALL($AA:$AA,ROWS($AA$1:AA165))</f>
        <v>#NUM!</v>
      </c>
      <c r="AC166" s="34" t="str">
        <f>IF(AND('Entry point'!$B$22=Master!A166,Master!AG166="MARCAS"),Master!B166,"")</f>
        <v/>
      </c>
      <c r="AD166" s="34" t="e">
        <f>SMALL($AC:$AC,ROWS($AC$1:AC165))</f>
        <v>#NUM!</v>
      </c>
      <c r="AE166" s="34">
        <v>1</v>
      </c>
      <c r="AF166" s="35" t="s">
        <v>69</v>
      </c>
      <c r="AG166" s="36" t="s">
        <v>637</v>
      </c>
      <c r="AH166" s="36"/>
    </row>
    <row r="167" spans="1:35" ht="15.75" x14ac:dyDescent="0.25">
      <c r="A167" s="34" t="s">
        <v>38</v>
      </c>
      <c r="B167" s="34">
        <f>ROWS(A$1:$A168)</f>
        <v>168</v>
      </c>
      <c r="C167" s="34" t="str">
        <f>IF(AND('Entry point'!$B$22=Master!A167,Master!AG167="ACCOUNTING"),Master!B167,"")</f>
        <v/>
      </c>
      <c r="D167" s="34" t="e">
        <f>SMALL($C:$C,ROWS($C$1:C166))</f>
        <v>#NUM!</v>
      </c>
      <c r="E167" s="34" t="str">
        <f>IF(AND('Entry point'!$B$22=Master!A167,Master!AG167="CREW MANAGEMENT PARTNER"),Master!B167,"")</f>
        <v/>
      </c>
      <c r="F167" s="34" t="e">
        <f>SMALL($E:$E,ROWS($E$1:E166))</f>
        <v>#NUM!</v>
      </c>
      <c r="G167" s="34" t="str">
        <f>IF(AND('Entry point'!$B$22=Master!A167,Master!AG167="FLEET MANAGER"),Master!B167,"")</f>
        <v/>
      </c>
      <c r="H167" s="34" t="e">
        <f>SMALL($G:$G,ROWS($G$1:G166))</f>
        <v>#NUM!</v>
      </c>
      <c r="I167" s="34" t="str">
        <f>IF(AND('Entry point'!$B$22=Master!A167,Master!AG167="GROUP ISD"),Master!B167,"")</f>
        <v/>
      </c>
      <c r="J167" s="34" t="e">
        <f>SMALL($I:$I,ROWS($I$1:I166))</f>
        <v>#NUM!</v>
      </c>
      <c r="K167" s="34" t="str">
        <f>IF(AND('Entry point'!$B$22=Master!A167,Master!AG167="MANAGING DIRECTOR, CREW MANAGEMENT"),Master!B167,"")</f>
        <v/>
      </c>
      <c r="L167" s="34" t="e">
        <f>SMALL($K:$K,ROWS($K$1:K166))</f>
        <v>#NUM!</v>
      </c>
      <c r="M167" s="34" t="str">
        <f>IF(AND('Entry point'!$B$22=Master!A167,Master!AG167="MARINE SUPERINTENDENT"),Master!B167,"")</f>
        <v/>
      </c>
      <c r="N167" s="34" t="e">
        <f>SMALL($M:$M,ROWS($M$1:M166))</f>
        <v>#NUM!</v>
      </c>
      <c r="O167" s="34" t="str">
        <f>IF(AND('Entry point'!$B$22=Master!A167,Master!AG167="MD"),Master!B167,"")</f>
        <v/>
      </c>
      <c r="P167" s="34" t="e">
        <f>SMALL($O:$O,ROWS($O$1:O166))</f>
        <v>#NUM!</v>
      </c>
      <c r="Q167" s="34" t="str">
        <f>IF(AND('Entry point'!$B$22=Master!A167,Master!AG167="OD"),Master!B167,"")</f>
        <v/>
      </c>
      <c r="R167" s="34" t="e">
        <f>SMALL($Q:$Q,ROWS($Q$1:Q166))</f>
        <v>#NUM!</v>
      </c>
      <c r="S167" s="34" t="str">
        <f>IF(AND('Entry point'!$B$22=Master!A167,Master!AG167="OWNER"),Master!B167,"")</f>
        <v/>
      </c>
      <c r="T167" s="34" t="e">
        <f>SMALL($S:$S,ROWS($S$1:S166))</f>
        <v>#NUM!</v>
      </c>
      <c r="U167" s="34" t="str">
        <f>IF(AND('Entry point'!$B$22=Master!A167,Master!AG167="PLANNING MANAGER"),Master!B167,"")</f>
        <v/>
      </c>
      <c r="V167" s="34" t="e">
        <f>SMALL($U:$U,ROWS($U$1:U166))</f>
        <v>#NUM!</v>
      </c>
      <c r="W167" s="34" t="str">
        <f>IF(AND('Entry point'!$B$22=Master!A167,Master!AG167="PROCUREMENT RESPONSIBLE"),Master!B167,"")</f>
        <v/>
      </c>
      <c r="X167" s="34" t="e">
        <f>SMALL($W:$W,ROWS($W$1:W166))</f>
        <v>#NUM!</v>
      </c>
      <c r="Y167" s="34" t="str">
        <f>IF(AND('Entry point'!$B$22=Master!A167,Master!AG167="TECH SUPERINTENDENT"),Master!B167,"")</f>
        <v/>
      </c>
      <c r="Z167" s="34" t="e">
        <f>SMALL($Y:$Y,ROWS($Y$1:Y166))</f>
        <v>#NUM!</v>
      </c>
      <c r="AA167" s="34" t="str">
        <f>IF(AND('Entry point'!$B$22=Master!A167,Master!AG167="HSEQ MANAGER"),Master!B167,"")</f>
        <v/>
      </c>
      <c r="AB167" s="34" t="e">
        <f>SMALL($AA:$AA,ROWS($AA$1:AA166))</f>
        <v>#NUM!</v>
      </c>
      <c r="AC167" s="34" t="str">
        <f>IF(AND('Entry point'!$B$22=Master!A167,Master!AG167="MARCAS"),Master!B167,"")</f>
        <v/>
      </c>
      <c r="AD167" s="34" t="e">
        <f>SMALL($AC:$AC,ROWS($AC$1:AC166))</f>
        <v>#NUM!</v>
      </c>
      <c r="AE167" s="34">
        <v>1</v>
      </c>
      <c r="AF167" s="167" t="s">
        <v>79</v>
      </c>
      <c r="AG167" s="36" t="s">
        <v>637</v>
      </c>
      <c r="AH167" s="36" t="s">
        <v>784</v>
      </c>
    </row>
    <row r="168" spans="1:35" ht="15.75" x14ac:dyDescent="0.25">
      <c r="A168" s="34" t="s">
        <v>38</v>
      </c>
      <c r="B168" s="34">
        <f>ROWS(A$1:$A169)</f>
        <v>169</v>
      </c>
      <c r="C168" s="34" t="str">
        <f>IF(AND('Entry point'!$B$22=Master!A168,Master!AG168="ACCOUNTING"),Master!B168,"")</f>
        <v/>
      </c>
      <c r="D168" s="34" t="e">
        <f>SMALL($C:$C,ROWS($C$1:C167))</f>
        <v>#NUM!</v>
      </c>
      <c r="E168" s="34" t="str">
        <f>IF(AND('Entry point'!$B$22=Master!A168,Master!AG168="CREW MANAGEMENT PARTNER"),Master!B168,"")</f>
        <v/>
      </c>
      <c r="F168" s="34" t="e">
        <f>SMALL($E:$E,ROWS($E$1:E167))</f>
        <v>#NUM!</v>
      </c>
      <c r="G168" s="34" t="str">
        <f>IF(AND('Entry point'!$B$22=Master!A168,Master!AG168="FLEET MANAGER"),Master!B168,"")</f>
        <v/>
      </c>
      <c r="H168" s="34" t="e">
        <f>SMALL($G:$G,ROWS($G$1:G167))</f>
        <v>#NUM!</v>
      </c>
      <c r="I168" s="34" t="str">
        <f>IF(AND('Entry point'!$B$22=Master!A168,Master!AG168="GROUP ISD"),Master!B168,"")</f>
        <v/>
      </c>
      <c r="J168" s="34" t="e">
        <f>SMALL($I:$I,ROWS($I$1:I167))</f>
        <v>#NUM!</v>
      </c>
      <c r="K168" s="34" t="str">
        <f>IF(AND('Entry point'!$B$22=Master!A168,Master!AG168="MANAGING DIRECTOR, CREW MANAGEMENT"),Master!B168,"")</f>
        <v/>
      </c>
      <c r="L168" s="34" t="e">
        <f>SMALL($K:$K,ROWS($K$1:K167))</f>
        <v>#NUM!</v>
      </c>
      <c r="M168" s="34" t="str">
        <f>IF(AND('Entry point'!$B$22=Master!A168,Master!AG168="MARINE SUPERINTENDENT"),Master!B168,"")</f>
        <v/>
      </c>
      <c r="N168" s="34" t="e">
        <f>SMALL($M:$M,ROWS($M$1:M167))</f>
        <v>#NUM!</v>
      </c>
      <c r="O168" s="34" t="str">
        <f>IF(AND('Entry point'!$B$22=Master!A168,Master!AG168="MD"),Master!B168,"")</f>
        <v/>
      </c>
      <c r="P168" s="34" t="e">
        <f>SMALL($O:$O,ROWS($O$1:O167))</f>
        <v>#NUM!</v>
      </c>
      <c r="Q168" s="34" t="str">
        <f>IF(AND('Entry point'!$B$22=Master!A168,Master!AG168="OD"),Master!B168,"")</f>
        <v/>
      </c>
      <c r="R168" s="34" t="e">
        <f>SMALL($Q:$Q,ROWS($Q$1:Q167))</f>
        <v>#NUM!</v>
      </c>
      <c r="S168" s="34" t="str">
        <f>IF(AND('Entry point'!$B$22=Master!A168,Master!AG168="OWNER"),Master!B168,"")</f>
        <v/>
      </c>
      <c r="T168" s="34" t="e">
        <f>SMALL($S:$S,ROWS($S$1:S167))</f>
        <v>#NUM!</v>
      </c>
      <c r="U168" s="34" t="str">
        <f>IF(AND('Entry point'!$B$22=Master!A168,Master!AG168="PLANNING MANAGER"),Master!B168,"")</f>
        <v/>
      </c>
      <c r="V168" s="34" t="e">
        <f>SMALL($U:$U,ROWS($U$1:U167))</f>
        <v>#NUM!</v>
      </c>
      <c r="W168" s="34" t="str">
        <f>IF(AND('Entry point'!$B$22=Master!A168,Master!AG168="PROCUREMENT RESPONSIBLE"),Master!B168,"")</f>
        <v/>
      </c>
      <c r="X168" s="34" t="e">
        <f>SMALL($W:$W,ROWS($W$1:W167))</f>
        <v>#NUM!</v>
      </c>
      <c r="Y168" s="34" t="str">
        <f>IF(AND('Entry point'!$B$22=Master!A168,Master!AG168="TECH SUPERINTENDENT"),Master!B168,"")</f>
        <v/>
      </c>
      <c r="Z168" s="34" t="e">
        <f>SMALL($Y:$Y,ROWS($Y$1:Y167))</f>
        <v>#NUM!</v>
      </c>
      <c r="AA168" s="34" t="str">
        <f>IF(AND('Entry point'!$B$22=Master!A168,Master!AG168="HSEQ MANAGER"),Master!B168,"")</f>
        <v/>
      </c>
      <c r="AB168" s="34" t="e">
        <f>SMALL($AA:$AA,ROWS($AA$1:AA167))</f>
        <v>#NUM!</v>
      </c>
      <c r="AC168" s="34" t="str">
        <f>IF(AND('Entry point'!$B$22=Master!A168,Master!AG168="MARCAS"),Master!B168,"")</f>
        <v/>
      </c>
      <c r="AD168" s="34" t="e">
        <f>SMALL($AC:$AC,ROWS($AC$1:AC167))</f>
        <v>#NUM!</v>
      </c>
      <c r="AE168" s="34">
        <v>1</v>
      </c>
      <c r="AF168" s="167" t="s">
        <v>79</v>
      </c>
      <c r="AG168" s="36" t="s">
        <v>779</v>
      </c>
      <c r="AH168" s="36"/>
    </row>
    <row r="169" spans="1:35" ht="15.75" x14ac:dyDescent="0.25">
      <c r="A169" s="34" t="s">
        <v>38</v>
      </c>
      <c r="B169" s="34">
        <f>ROWS(A$1:$A170)</f>
        <v>170</v>
      </c>
      <c r="C169" s="34" t="str">
        <f>IF(AND('Entry point'!$B$22=Master!A169,Master!AG169="ACCOUNTING"),Master!B169,"")</f>
        <v/>
      </c>
      <c r="D169" s="34" t="e">
        <f>SMALL($C:$C,ROWS($C$1:C168))</f>
        <v>#NUM!</v>
      </c>
      <c r="E169" s="34" t="str">
        <f>IF(AND('Entry point'!$B$22=Master!A169,Master!AG169="CREW MANAGEMENT PARTNER"),Master!B169,"")</f>
        <v/>
      </c>
      <c r="F169" s="34" t="e">
        <f>SMALL($E:$E,ROWS($E$1:E168))</f>
        <v>#NUM!</v>
      </c>
      <c r="G169" s="34" t="str">
        <f>IF(AND('Entry point'!$B$22=Master!A169,Master!AG169="FLEET MANAGER"),Master!B169,"")</f>
        <v/>
      </c>
      <c r="H169" s="34" t="e">
        <f>SMALL($G:$G,ROWS($G$1:G168))</f>
        <v>#NUM!</v>
      </c>
      <c r="I169" s="34" t="str">
        <f>IF(AND('Entry point'!$B$22=Master!A169,Master!AG169="GROUP ISD"),Master!B169,"")</f>
        <v/>
      </c>
      <c r="J169" s="34" t="e">
        <f>SMALL($I:$I,ROWS($I$1:I168))</f>
        <v>#NUM!</v>
      </c>
      <c r="K169" s="34" t="str">
        <f>IF(AND('Entry point'!$B$22=Master!A169,Master!AG169="MANAGING DIRECTOR, CREW MANAGEMENT"),Master!B169,"")</f>
        <v/>
      </c>
      <c r="L169" s="34" t="e">
        <f>SMALL($K:$K,ROWS($K$1:K168))</f>
        <v>#NUM!</v>
      </c>
      <c r="M169" s="34" t="str">
        <f>IF(AND('Entry point'!$B$22=Master!A169,Master!AG169="MARINE SUPERINTENDENT"),Master!B169,"")</f>
        <v/>
      </c>
      <c r="N169" s="34" t="e">
        <f>SMALL($M:$M,ROWS($M$1:M168))</f>
        <v>#NUM!</v>
      </c>
      <c r="O169" s="34" t="str">
        <f>IF(AND('Entry point'!$B$22=Master!A169,Master!AG169="MD"),Master!B169,"")</f>
        <v/>
      </c>
      <c r="P169" s="34" t="e">
        <f>SMALL($O:$O,ROWS($O$1:O168))</f>
        <v>#NUM!</v>
      </c>
      <c r="Q169" s="34" t="str">
        <f>IF(AND('Entry point'!$B$22=Master!A169,Master!AG169="OD"),Master!B169,"")</f>
        <v/>
      </c>
      <c r="R169" s="34" t="e">
        <f>SMALL($Q:$Q,ROWS($Q$1:Q168))</f>
        <v>#NUM!</v>
      </c>
      <c r="S169" s="34" t="str">
        <f>IF(AND('Entry point'!$B$22=Master!A169,Master!AG169="OWNER"),Master!B169,"")</f>
        <v/>
      </c>
      <c r="T169" s="34" t="e">
        <f>SMALL($S:$S,ROWS($S$1:S168))</f>
        <v>#NUM!</v>
      </c>
      <c r="U169" s="34" t="str">
        <f>IF(AND('Entry point'!$B$22=Master!A169,Master!AG169="PLANNING MANAGER"),Master!B169,"")</f>
        <v/>
      </c>
      <c r="V169" s="34" t="e">
        <f>SMALL($U:$U,ROWS($U$1:U168))</f>
        <v>#NUM!</v>
      </c>
      <c r="W169" s="34" t="str">
        <f>IF(AND('Entry point'!$B$22=Master!A169,Master!AG169="PROCUREMENT RESPONSIBLE"),Master!B169,"")</f>
        <v/>
      </c>
      <c r="X169" s="34" t="e">
        <f>SMALL($W:$W,ROWS($W$1:W168))</f>
        <v>#NUM!</v>
      </c>
      <c r="Y169" s="34" t="str">
        <f>IF(AND('Entry point'!$B$22=Master!A169,Master!AG169="TECH SUPERINTENDENT"),Master!B169,"")</f>
        <v/>
      </c>
      <c r="Z169" s="34" t="e">
        <f>SMALL($Y:$Y,ROWS($Y$1:Y168))</f>
        <v>#NUM!</v>
      </c>
      <c r="AA169" s="34" t="str">
        <f>IF(AND('Entry point'!$B$22=Master!A169,Master!AG169="HSEQ MANAGER"),Master!B169,"")</f>
        <v/>
      </c>
      <c r="AB169" s="34" t="e">
        <f>SMALL($AA:$AA,ROWS($AA$1:AA168))</f>
        <v>#NUM!</v>
      </c>
      <c r="AC169" s="34" t="str">
        <f>IF(AND('Entry point'!$B$22=Master!A169,Master!AG169="MARCAS"),Master!B169,"")</f>
        <v/>
      </c>
      <c r="AD169" s="34" t="e">
        <f>SMALL($AC:$AC,ROWS($AC$1:AC168))</f>
        <v>#NUM!</v>
      </c>
      <c r="AE169" s="34">
        <v>1</v>
      </c>
      <c r="AF169" s="35" t="s">
        <v>73</v>
      </c>
      <c r="AG169" s="36" t="s">
        <v>619</v>
      </c>
      <c r="AH169" s="36"/>
    </row>
    <row r="170" spans="1:35" ht="15.75" x14ac:dyDescent="0.25">
      <c r="A170" s="34" t="s">
        <v>38</v>
      </c>
      <c r="B170" s="34">
        <f>ROWS(A$1:$A171)</f>
        <v>171</v>
      </c>
      <c r="C170" s="34" t="str">
        <f>IF(AND('Entry point'!$B$22=Master!A170,Master!AG170="ACCOUNTING"),Master!B170,"")</f>
        <v/>
      </c>
      <c r="D170" s="34" t="e">
        <f>SMALL($C:$C,ROWS($C$1:C169))</f>
        <v>#NUM!</v>
      </c>
      <c r="E170" s="34" t="str">
        <f>IF(AND('Entry point'!$B$22=Master!A170,Master!AG170="CREW MANAGEMENT PARTNER"),Master!B170,"")</f>
        <v/>
      </c>
      <c r="F170" s="34" t="e">
        <f>SMALL($E:$E,ROWS($E$1:E169))</f>
        <v>#NUM!</v>
      </c>
      <c r="G170" s="34" t="str">
        <f>IF(AND('Entry point'!$B$22=Master!A170,Master!AG170="FLEET MANAGER"),Master!B170,"")</f>
        <v/>
      </c>
      <c r="H170" s="34" t="e">
        <f>SMALL($G:$G,ROWS($G$1:G169))</f>
        <v>#NUM!</v>
      </c>
      <c r="I170" s="34" t="str">
        <f>IF(AND('Entry point'!$B$22=Master!A170,Master!AG170="GROUP ISD"),Master!B170,"")</f>
        <v/>
      </c>
      <c r="J170" s="34" t="e">
        <f>SMALL($I:$I,ROWS($I$1:I169))</f>
        <v>#NUM!</v>
      </c>
      <c r="K170" s="34" t="str">
        <f>IF(AND('Entry point'!$B$22=Master!A170,Master!AG170="MANAGING DIRECTOR, CREW MANAGEMENT"),Master!B170,"")</f>
        <v/>
      </c>
      <c r="L170" s="34" t="e">
        <f>SMALL($K:$K,ROWS($K$1:K169))</f>
        <v>#NUM!</v>
      </c>
      <c r="M170" s="34" t="str">
        <f>IF(AND('Entry point'!$B$22=Master!A170,Master!AG170="MARINE SUPERINTENDENT"),Master!B170,"")</f>
        <v/>
      </c>
      <c r="N170" s="34" t="e">
        <f>SMALL($M:$M,ROWS($M$1:M169))</f>
        <v>#NUM!</v>
      </c>
      <c r="O170" s="34" t="str">
        <f>IF(AND('Entry point'!$B$22=Master!A170,Master!AG170="MD"),Master!B170,"")</f>
        <v/>
      </c>
      <c r="P170" s="34" t="e">
        <f>SMALL($O:$O,ROWS($O$1:O169))</f>
        <v>#NUM!</v>
      </c>
      <c r="Q170" s="34" t="str">
        <f>IF(AND('Entry point'!$B$22=Master!A170,Master!AG170="OD"),Master!B170,"")</f>
        <v/>
      </c>
      <c r="R170" s="34" t="e">
        <f>SMALL($Q:$Q,ROWS($Q$1:Q169))</f>
        <v>#NUM!</v>
      </c>
      <c r="S170" s="34" t="str">
        <f>IF(AND('Entry point'!$B$22=Master!A170,Master!AG170="OWNER"),Master!B170,"")</f>
        <v/>
      </c>
      <c r="T170" s="34" t="e">
        <f>SMALL($S:$S,ROWS($S$1:S169))</f>
        <v>#NUM!</v>
      </c>
      <c r="U170" s="34" t="str">
        <f>IF(AND('Entry point'!$B$22=Master!A170,Master!AG170="PLANNING MANAGER"),Master!B170,"")</f>
        <v/>
      </c>
      <c r="V170" s="34" t="e">
        <f>SMALL($U:$U,ROWS($U$1:U169))</f>
        <v>#NUM!</v>
      </c>
      <c r="W170" s="34" t="str">
        <f>IF(AND('Entry point'!$B$22=Master!A170,Master!AG170="PROCUREMENT RESPONSIBLE"),Master!B170,"")</f>
        <v/>
      </c>
      <c r="X170" s="34" t="e">
        <f>SMALL($W:$W,ROWS($W$1:W169))</f>
        <v>#NUM!</v>
      </c>
      <c r="Y170" s="34" t="str">
        <f>IF(AND('Entry point'!$B$22=Master!A170,Master!AG170="TECH SUPERINTENDENT"),Master!B170,"")</f>
        <v/>
      </c>
      <c r="Z170" s="34" t="e">
        <f>SMALL($Y:$Y,ROWS($Y$1:Y169))</f>
        <v>#NUM!</v>
      </c>
      <c r="AA170" s="34" t="str">
        <f>IF(AND('Entry point'!$B$22=Master!A170,Master!AG170="HSEQ MANAGER"),Master!B170,"")</f>
        <v/>
      </c>
      <c r="AB170" s="34" t="e">
        <f>SMALL($AA:$AA,ROWS($AA$1:AA169))</f>
        <v>#NUM!</v>
      </c>
      <c r="AC170" s="34" t="str">
        <f>IF(AND('Entry point'!$B$22=Master!A170,Master!AG170="MARCAS"),Master!B170,"")</f>
        <v/>
      </c>
      <c r="AD170" s="34" t="e">
        <f>SMALL($AC:$AC,ROWS($AC$1:AC169))</f>
        <v>#NUM!</v>
      </c>
      <c r="AE170" s="34">
        <v>1</v>
      </c>
      <c r="AF170" s="26" t="s">
        <v>182</v>
      </c>
      <c r="AG170" s="36" t="s">
        <v>637</v>
      </c>
      <c r="AH170" s="36"/>
    </row>
    <row r="171" spans="1:35" ht="15.75" x14ac:dyDescent="0.25">
      <c r="A171" s="34" t="s">
        <v>38</v>
      </c>
      <c r="B171" s="34">
        <f>ROWS(A$1:$A172)</f>
        <v>172</v>
      </c>
      <c r="C171" s="34" t="str">
        <f>IF(AND('Entry point'!$B$22=Master!A171,Master!AG171="ACCOUNTING"),Master!B171,"")</f>
        <v/>
      </c>
      <c r="D171" s="34" t="e">
        <f>SMALL($C:$C,ROWS($C$1:C170))</f>
        <v>#NUM!</v>
      </c>
      <c r="E171" s="34" t="str">
        <f>IF(AND('Entry point'!$B$22=Master!A171,Master!AG171="CREW MANAGEMENT PARTNER"),Master!B171,"")</f>
        <v/>
      </c>
      <c r="F171" s="34" t="e">
        <f>SMALL($E:$E,ROWS($E$1:E170))</f>
        <v>#NUM!</v>
      </c>
      <c r="G171" s="34" t="str">
        <f>IF(AND('Entry point'!$B$22=Master!A171,Master!AG171="FLEET MANAGER"),Master!B171,"")</f>
        <v/>
      </c>
      <c r="H171" s="34" t="e">
        <f>SMALL($G:$G,ROWS($G$1:G170))</f>
        <v>#NUM!</v>
      </c>
      <c r="I171" s="34" t="str">
        <f>IF(AND('Entry point'!$B$22=Master!A171,Master!AG171="GROUP ISD"),Master!B171,"")</f>
        <v/>
      </c>
      <c r="J171" s="34" t="e">
        <f>SMALL($I:$I,ROWS($I$1:I170))</f>
        <v>#NUM!</v>
      </c>
      <c r="K171" s="34" t="str">
        <f>IF(AND('Entry point'!$B$22=Master!A171,Master!AG171="MANAGING DIRECTOR, CREW MANAGEMENT"),Master!B171,"")</f>
        <v/>
      </c>
      <c r="L171" s="34" t="e">
        <f>SMALL($K:$K,ROWS($K$1:K170))</f>
        <v>#NUM!</v>
      </c>
      <c r="M171" s="34" t="str">
        <f>IF(AND('Entry point'!$B$22=Master!A171,Master!AG171="MARINE SUPERINTENDENT"),Master!B171,"")</f>
        <v/>
      </c>
      <c r="N171" s="34" t="e">
        <f>SMALL($M:$M,ROWS($M$1:M170))</f>
        <v>#NUM!</v>
      </c>
      <c r="O171" s="34" t="str">
        <f>IF(AND('Entry point'!$B$22=Master!A171,Master!AG171="MD"),Master!B171,"")</f>
        <v/>
      </c>
      <c r="P171" s="34" t="e">
        <f>SMALL($O:$O,ROWS($O$1:O170))</f>
        <v>#NUM!</v>
      </c>
      <c r="Q171" s="34" t="str">
        <f>IF(AND('Entry point'!$B$22=Master!A171,Master!AG171="OD"),Master!B171,"")</f>
        <v/>
      </c>
      <c r="R171" s="34" t="e">
        <f>SMALL($Q:$Q,ROWS($Q$1:Q170))</f>
        <v>#NUM!</v>
      </c>
      <c r="S171" s="34" t="str">
        <f>IF(AND('Entry point'!$B$22=Master!A171,Master!AG171="OWNER"),Master!B171,"")</f>
        <v/>
      </c>
      <c r="T171" s="34" t="e">
        <f>SMALL($S:$S,ROWS($S$1:S170))</f>
        <v>#NUM!</v>
      </c>
      <c r="U171" s="34" t="str">
        <f>IF(AND('Entry point'!$B$22=Master!A171,Master!AG171="PLANNING MANAGER"),Master!B171,"")</f>
        <v/>
      </c>
      <c r="V171" s="34" t="e">
        <f>SMALL($U:$U,ROWS($U$1:U170))</f>
        <v>#NUM!</v>
      </c>
      <c r="W171" s="34" t="str">
        <f>IF(AND('Entry point'!$B$22=Master!A171,Master!AG171="PROCUREMENT RESPONSIBLE"),Master!B171,"")</f>
        <v/>
      </c>
      <c r="X171" s="34" t="e">
        <f>SMALL($W:$W,ROWS($W$1:W170))</f>
        <v>#NUM!</v>
      </c>
      <c r="Y171" s="34" t="str">
        <f>IF(AND('Entry point'!$B$22=Master!A171,Master!AG171="TECH SUPERINTENDENT"),Master!B171,"")</f>
        <v/>
      </c>
      <c r="Z171" s="34" t="e">
        <f>SMALL($Y:$Y,ROWS($Y$1:Y170))</f>
        <v>#NUM!</v>
      </c>
      <c r="AA171" s="34" t="str">
        <f>IF(AND('Entry point'!$B$22=Master!A171,Master!AG171="HSEQ MANAGER"),Master!B171,"")</f>
        <v/>
      </c>
      <c r="AB171" s="34" t="e">
        <f>SMALL($AA:$AA,ROWS($AA$1:AA170))</f>
        <v>#NUM!</v>
      </c>
      <c r="AC171" s="34" t="str">
        <f>IF(AND('Entry point'!$B$22=Master!A171,Master!AG171="MARCAS"),Master!B171,"")</f>
        <v/>
      </c>
      <c r="AD171" s="34" t="e">
        <f>SMALL($AC:$AC,ROWS($AC$1:AC170))</f>
        <v>#NUM!</v>
      </c>
      <c r="AE171" s="34">
        <v>1</v>
      </c>
      <c r="AF171" s="35" t="s">
        <v>60</v>
      </c>
      <c r="AG171" s="36" t="s">
        <v>637</v>
      </c>
      <c r="AH171" s="36"/>
    </row>
    <row r="172" spans="1:35" s="180" customFormat="1" ht="15.75" x14ac:dyDescent="0.25">
      <c r="A172" s="34" t="s">
        <v>38</v>
      </c>
      <c r="B172" s="34">
        <f>ROWS(A$1:$A173)</f>
        <v>173</v>
      </c>
      <c r="C172" s="34" t="str">
        <f>IF(AND('Entry point'!$B$22=Master!A172,Master!AG172="ACCOUNTING"),Master!B172,"")</f>
        <v/>
      </c>
      <c r="D172" s="34" t="e">
        <f>SMALL($C:$C,ROWS($C$1:C171))</f>
        <v>#NUM!</v>
      </c>
      <c r="E172" s="34" t="str">
        <f>IF(AND('Entry point'!$B$22=Master!A172,Master!AG172="CREW MANAGEMENT PARTNER"),Master!B172,"")</f>
        <v/>
      </c>
      <c r="F172" s="34" t="e">
        <f>SMALL($E:$E,ROWS($E$1:E171))</f>
        <v>#NUM!</v>
      </c>
      <c r="G172" s="34" t="str">
        <f>IF(AND('Entry point'!$B$22=Master!A172,Master!AG172="FLEET MANAGER"),Master!B172,"")</f>
        <v/>
      </c>
      <c r="H172" s="34" t="e">
        <f>SMALL($G:$G,ROWS($G$1:G171))</f>
        <v>#NUM!</v>
      </c>
      <c r="I172" s="34" t="str">
        <f>IF(AND('Entry point'!$B$22=Master!A172,Master!AG172="GROUP ISD"),Master!B172,"")</f>
        <v/>
      </c>
      <c r="J172" s="34" t="e">
        <f>SMALL($I:$I,ROWS($I$1:I171))</f>
        <v>#NUM!</v>
      </c>
      <c r="K172" s="34" t="str">
        <f>IF(AND('Entry point'!$B$22=Master!A172,Master!AG172="MANAGING DIRECTOR, CREW MANAGEMENT"),Master!B172,"")</f>
        <v/>
      </c>
      <c r="L172" s="34" t="e">
        <f>SMALL($K:$K,ROWS($K$1:K171))</f>
        <v>#NUM!</v>
      </c>
      <c r="M172" s="34" t="str">
        <f>IF(AND('Entry point'!$B$22=Master!A172,Master!AG172="MARINE SUPERINTENDENT"),Master!B172,"")</f>
        <v/>
      </c>
      <c r="N172" s="34" t="e">
        <f>SMALL($M:$M,ROWS($M$1:M171))</f>
        <v>#NUM!</v>
      </c>
      <c r="O172" s="34" t="str">
        <f>IF(AND('Entry point'!$B$22=Master!A172,Master!AG172="MD"),Master!B172,"")</f>
        <v/>
      </c>
      <c r="P172" s="34" t="e">
        <f>SMALL($O:$O,ROWS($O$1:O171))</f>
        <v>#NUM!</v>
      </c>
      <c r="Q172" s="34" t="str">
        <f>IF(AND('Entry point'!$B$22=Master!A172,Master!AG172="OD"),Master!B172,"")</f>
        <v/>
      </c>
      <c r="R172" s="34" t="e">
        <f>SMALL($Q:$Q,ROWS($Q$1:Q171))</f>
        <v>#NUM!</v>
      </c>
      <c r="S172" s="34" t="str">
        <f>IF(AND('Entry point'!$B$22=Master!A172,Master!AG172="OWNER"),Master!B172,"")</f>
        <v/>
      </c>
      <c r="T172" s="34" t="e">
        <f>SMALL($S:$S,ROWS($S$1:S171))</f>
        <v>#NUM!</v>
      </c>
      <c r="U172" s="34" t="str">
        <f>IF(AND('Entry point'!$B$22=Master!A172,Master!AG172="PLANNING MANAGER"),Master!B172,"")</f>
        <v/>
      </c>
      <c r="V172" s="34" t="e">
        <f>SMALL($U:$U,ROWS($U$1:U171))</f>
        <v>#NUM!</v>
      </c>
      <c r="W172" s="34" t="str">
        <f>IF(AND('Entry point'!$B$22=Master!A172,Master!AG172="PROCUREMENT RESPONSIBLE"),Master!B172,"")</f>
        <v/>
      </c>
      <c r="X172" s="34" t="e">
        <f>SMALL($W:$W,ROWS($W$1:W171))</f>
        <v>#NUM!</v>
      </c>
      <c r="Y172" s="34" t="str">
        <f>IF(AND('Entry point'!$B$22=Master!A172,Master!AG172="TECH SUPERINTENDENT"),Master!B172,"")</f>
        <v/>
      </c>
      <c r="Z172" s="34" t="e">
        <f>SMALL($Y:$Y,ROWS($Y$1:Y171))</f>
        <v>#NUM!</v>
      </c>
      <c r="AA172" s="34" t="str">
        <f>IF(AND('Entry point'!$B$22=Master!A172,Master!AG172="HSEQ MANAGER"),Master!B172,"")</f>
        <v/>
      </c>
      <c r="AB172" s="34" t="e">
        <f>SMALL($AA:$AA,ROWS($AA$1:AA171))</f>
        <v>#NUM!</v>
      </c>
      <c r="AC172" s="34" t="str">
        <f>IF(AND('Entry point'!$B$22=Master!A172,Master!AG172="MARCAS"),Master!B172,"")</f>
        <v/>
      </c>
      <c r="AD172" s="34" t="e">
        <f>SMALL($AC:$AC,ROWS($AC$1:AC171))</f>
        <v>#NUM!</v>
      </c>
      <c r="AE172" s="34">
        <v>1</v>
      </c>
      <c r="AF172" s="35" t="s">
        <v>654</v>
      </c>
      <c r="AG172" s="36" t="s">
        <v>637</v>
      </c>
      <c r="AH172" s="36"/>
    </row>
    <row r="173" spans="1:35" s="180" customFormat="1" ht="15.75" x14ac:dyDescent="0.25">
      <c r="A173" s="34" t="s">
        <v>38</v>
      </c>
      <c r="B173" s="34">
        <f>ROWS(A$1:$A174)</f>
        <v>174</v>
      </c>
      <c r="C173" s="34" t="str">
        <f>IF(AND('Entry point'!$B$22=Master!A173,Master!AG173="ACCOUNTING"),Master!B173,"")</f>
        <v/>
      </c>
      <c r="D173" s="34" t="e">
        <f>SMALL($C:$C,ROWS($C$1:C172))</f>
        <v>#NUM!</v>
      </c>
      <c r="E173" s="34" t="str">
        <f>IF(AND('Entry point'!$B$22=Master!A173,Master!AG173="CREW MANAGEMENT PARTNER"),Master!B173,"")</f>
        <v/>
      </c>
      <c r="F173" s="34" t="e">
        <f>SMALL($E:$E,ROWS($E$1:E172))</f>
        <v>#NUM!</v>
      </c>
      <c r="G173" s="34" t="str">
        <f>IF(AND('Entry point'!$B$22=Master!A173,Master!AG173="FLEET MANAGER"),Master!B173,"")</f>
        <v/>
      </c>
      <c r="H173" s="34" t="e">
        <f>SMALL($G:$G,ROWS($G$1:G172))</f>
        <v>#NUM!</v>
      </c>
      <c r="I173" s="34" t="str">
        <f>IF(AND('Entry point'!$B$22=Master!A173,Master!AG173="GROUP ISD"),Master!B173,"")</f>
        <v/>
      </c>
      <c r="J173" s="34" t="e">
        <f>SMALL($I:$I,ROWS($I$1:I172))</f>
        <v>#NUM!</v>
      </c>
      <c r="K173" s="34" t="str">
        <f>IF(AND('Entry point'!$B$22=Master!A173,Master!AG173="MANAGING DIRECTOR, CREW MANAGEMENT"),Master!B173,"")</f>
        <v/>
      </c>
      <c r="L173" s="34" t="e">
        <f>SMALL($K:$K,ROWS($K$1:K172))</f>
        <v>#NUM!</v>
      </c>
      <c r="M173" s="34" t="str">
        <f>IF(AND('Entry point'!$B$22=Master!A173,Master!AG173="MARINE SUPERINTENDENT"),Master!B173,"")</f>
        <v/>
      </c>
      <c r="N173" s="34" t="e">
        <f>SMALL($M:$M,ROWS($M$1:M172))</f>
        <v>#NUM!</v>
      </c>
      <c r="O173" s="34" t="str">
        <f>IF(AND('Entry point'!$B$22=Master!A173,Master!AG173="MD"),Master!B173,"")</f>
        <v/>
      </c>
      <c r="P173" s="34" t="e">
        <f>SMALL($O:$O,ROWS($O$1:O172))</f>
        <v>#NUM!</v>
      </c>
      <c r="Q173" s="34" t="str">
        <f>IF(AND('Entry point'!$B$22=Master!A173,Master!AG173="OD"),Master!B173,"")</f>
        <v/>
      </c>
      <c r="R173" s="34" t="e">
        <f>SMALL($Q:$Q,ROWS($Q$1:Q172))</f>
        <v>#NUM!</v>
      </c>
      <c r="S173" s="34" t="str">
        <f>IF(AND('Entry point'!$B$22=Master!A173,Master!AG173="OWNER"),Master!B173,"")</f>
        <v/>
      </c>
      <c r="T173" s="34" t="e">
        <f>SMALL($S:$S,ROWS($S$1:S172))</f>
        <v>#NUM!</v>
      </c>
      <c r="U173" s="34" t="str">
        <f>IF(AND('Entry point'!$B$22=Master!A173,Master!AG173="PLANNING MANAGER"),Master!B173,"")</f>
        <v/>
      </c>
      <c r="V173" s="34" t="e">
        <f>SMALL($U:$U,ROWS($U$1:U172))</f>
        <v>#NUM!</v>
      </c>
      <c r="W173" s="34" t="str">
        <f>IF(AND('Entry point'!$B$22=Master!A173,Master!AG173="PROCUREMENT RESPONSIBLE"),Master!B173,"")</f>
        <v/>
      </c>
      <c r="X173" s="34" t="e">
        <f>SMALL($W:$W,ROWS($W$1:W172))</f>
        <v>#NUM!</v>
      </c>
      <c r="Y173" s="34" t="str">
        <f>IF(AND('Entry point'!$B$22=Master!A173,Master!AG173="TECH SUPERINTENDENT"),Master!B173,"")</f>
        <v/>
      </c>
      <c r="Z173" s="34" t="e">
        <f>SMALL($Y:$Y,ROWS($Y$1:Y172))</f>
        <v>#NUM!</v>
      </c>
      <c r="AA173" s="34" t="str">
        <f>IF(AND('Entry point'!$B$22=Master!A173,Master!AG173="HSEQ MANAGER"),Master!B173,"")</f>
        <v/>
      </c>
      <c r="AB173" s="34" t="e">
        <f>SMALL($AA:$AA,ROWS($AA$1:AA172))</f>
        <v>#NUM!</v>
      </c>
      <c r="AC173" s="34" t="str">
        <f>IF(AND('Entry point'!$B$22=Master!A173,Master!AG173="MARCAS"),Master!B173,"")</f>
        <v/>
      </c>
      <c r="AD173" s="34" t="e">
        <f>SMALL($AC:$AC,ROWS($AC$1:AC172))</f>
        <v>#NUM!</v>
      </c>
      <c r="AE173" s="34">
        <v>1</v>
      </c>
      <c r="AF173" s="35" t="s">
        <v>736</v>
      </c>
      <c r="AG173" s="36" t="s">
        <v>686</v>
      </c>
      <c r="AH173" s="181" t="s">
        <v>803</v>
      </c>
      <c r="AI173" s="180" t="s">
        <v>811</v>
      </c>
    </row>
    <row r="174" spans="1:35" s="180" customFormat="1" ht="15.75" x14ac:dyDescent="0.25">
      <c r="A174" s="34" t="s">
        <v>38</v>
      </c>
      <c r="B174" s="34">
        <f>ROWS(A$1:$A175)</f>
        <v>175</v>
      </c>
      <c r="C174" s="34" t="str">
        <f>IF(AND('Entry point'!$B$22=Master!A174,Master!AG174="ACCOUNTING"),Master!B174,"")</f>
        <v/>
      </c>
      <c r="D174" s="34" t="e">
        <f>SMALL($C:$C,ROWS($C$1:C173))</f>
        <v>#NUM!</v>
      </c>
      <c r="E174" s="34" t="str">
        <f>IF(AND('Entry point'!$B$22=Master!A174,Master!AG174="CREW MANAGEMENT PARTNER"),Master!B174,"")</f>
        <v/>
      </c>
      <c r="F174" s="34" t="e">
        <f>SMALL($E:$E,ROWS($E$1:E173))</f>
        <v>#NUM!</v>
      </c>
      <c r="G174" s="34" t="str">
        <f>IF(AND('Entry point'!$B$22=Master!A174,Master!AG174="FLEET MANAGER"),Master!B174,"")</f>
        <v/>
      </c>
      <c r="H174" s="34" t="e">
        <f>SMALL($G:$G,ROWS($G$1:G173))</f>
        <v>#NUM!</v>
      </c>
      <c r="I174" s="34" t="str">
        <f>IF(AND('Entry point'!$B$22=Master!A174,Master!AG174="GROUP ISD"),Master!B174,"")</f>
        <v/>
      </c>
      <c r="J174" s="34" t="e">
        <f>SMALL($I:$I,ROWS($I$1:I173))</f>
        <v>#NUM!</v>
      </c>
      <c r="K174" s="34" t="str">
        <f>IF(AND('Entry point'!$B$22=Master!A174,Master!AG174="MANAGING DIRECTOR, CREW MANAGEMENT"),Master!B174,"")</f>
        <v/>
      </c>
      <c r="L174" s="34" t="e">
        <f>SMALL($K:$K,ROWS($K$1:K173))</f>
        <v>#NUM!</v>
      </c>
      <c r="M174" s="34" t="str">
        <f>IF(AND('Entry point'!$B$22=Master!A174,Master!AG174="MARINE SUPERINTENDENT"),Master!B174,"")</f>
        <v/>
      </c>
      <c r="N174" s="34" t="e">
        <f>SMALL($M:$M,ROWS($M$1:M173))</f>
        <v>#NUM!</v>
      </c>
      <c r="O174" s="34" t="str">
        <f>IF(AND('Entry point'!$B$22=Master!A174,Master!AG174="MD"),Master!B174,"")</f>
        <v/>
      </c>
      <c r="P174" s="34" t="e">
        <f>SMALL($O:$O,ROWS($O$1:O173))</f>
        <v>#NUM!</v>
      </c>
      <c r="Q174" s="34" t="str">
        <f>IF(AND('Entry point'!$B$22=Master!A174,Master!AG174="OD"),Master!B174,"")</f>
        <v/>
      </c>
      <c r="R174" s="34" t="e">
        <f>SMALL($Q:$Q,ROWS($Q$1:Q173))</f>
        <v>#NUM!</v>
      </c>
      <c r="S174" s="34" t="str">
        <f>IF(AND('Entry point'!$B$22=Master!A174,Master!AG174="OWNER"),Master!B174,"")</f>
        <v/>
      </c>
      <c r="T174" s="34" t="e">
        <f>SMALL($S:$S,ROWS($S$1:S173))</f>
        <v>#NUM!</v>
      </c>
      <c r="U174" s="34" t="str">
        <f>IF(AND('Entry point'!$B$22=Master!A174,Master!AG174="PLANNING MANAGER"),Master!B174,"")</f>
        <v/>
      </c>
      <c r="V174" s="34" t="e">
        <f>SMALL($U:$U,ROWS($U$1:U173))</f>
        <v>#NUM!</v>
      </c>
      <c r="W174" s="34" t="str">
        <f>IF(AND('Entry point'!$B$22=Master!A174,Master!AG174="PROCUREMENT RESPONSIBLE"),Master!B174,"")</f>
        <v/>
      </c>
      <c r="X174" s="34" t="e">
        <f>SMALL($W:$W,ROWS($W$1:W173))</f>
        <v>#NUM!</v>
      </c>
      <c r="Y174" s="34" t="str">
        <f>IF(AND('Entry point'!$B$22=Master!A174,Master!AG174="TECH SUPERINTENDENT"),Master!B174,"")</f>
        <v/>
      </c>
      <c r="Z174" s="34" t="e">
        <f>SMALL($Y:$Y,ROWS($Y$1:Y173))</f>
        <v>#NUM!</v>
      </c>
      <c r="AA174" s="34" t="str">
        <f>IF(AND('Entry point'!$B$22=Master!A174,Master!AG174="HSEQ MANAGER"),Master!B174,"")</f>
        <v/>
      </c>
      <c r="AB174" s="34" t="e">
        <f>SMALL($AA:$AA,ROWS($AA$1:AA173))</f>
        <v>#NUM!</v>
      </c>
      <c r="AC174" s="34" t="str">
        <f>IF(AND('Entry point'!$B$22=Master!A174,Master!AG174="MARCAS"),Master!B174,"")</f>
        <v/>
      </c>
      <c r="AD174" s="34" t="e">
        <f>SMALL($AC:$AC,ROWS($AC$1:AC173))</f>
        <v>#NUM!</v>
      </c>
      <c r="AE174" s="34">
        <v>1</v>
      </c>
      <c r="AF174" s="35" t="s">
        <v>736</v>
      </c>
      <c r="AG174" s="36" t="s">
        <v>779</v>
      </c>
      <c r="AH174" s="36"/>
    </row>
    <row r="175" spans="1:35" s="180" customFormat="1" ht="15.75" x14ac:dyDescent="0.25">
      <c r="A175" s="34" t="s">
        <v>38</v>
      </c>
      <c r="B175" s="34">
        <f>ROWS(A$1:$A176)</f>
        <v>176</v>
      </c>
      <c r="C175" s="34" t="str">
        <f>IF(AND('Entry point'!$B$22=Master!A175,Master!AG175="ACCOUNTING"),Master!B175,"")</f>
        <v/>
      </c>
      <c r="D175" s="34" t="e">
        <f>SMALL($C:$C,ROWS($C$1:C174))</f>
        <v>#NUM!</v>
      </c>
      <c r="E175" s="34" t="str">
        <f>IF(AND('Entry point'!$B$22=Master!A175,Master!AG175="CREW MANAGEMENT PARTNER"),Master!B175,"")</f>
        <v/>
      </c>
      <c r="F175" s="34" t="e">
        <f>SMALL($E:$E,ROWS($E$1:E174))</f>
        <v>#NUM!</v>
      </c>
      <c r="G175" s="34" t="str">
        <f>IF(AND('Entry point'!$B$22=Master!A175,Master!AG175="FLEET MANAGER"),Master!B175,"")</f>
        <v/>
      </c>
      <c r="H175" s="34" t="e">
        <f>SMALL($G:$G,ROWS($G$1:G174))</f>
        <v>#NUM!</v>
      </c>
      <c r="I175" s="34" t="str">
        <f>IF(AND('Entry point'!$B$22=Master!A175,Master!AG175="GROUP ISD"),Master!B175,"")</f>
        <v/>
      </c>
      <c r="J175" s="34" t="e">
        <f>SMALL($I:$I,ROWS($I$1:I174))</f>
        <v>#NUM!</v>
      </c>
      <c r="K175" s="34" t="str">
        <f>IF(AND('Entry point'!$B$22=Master!A175,Master!AG175="MANAGING DIRECTOR, CREW MANAGEMENT"),Master!B175,"")</f>
        <v/>
      </c>
      <c r="L175" s="34" t="e">
        <f>SMALL($K:$K,ROWS($K$1:K174))</f>
        <v>#NUM!</v>
      </c>
      <c r="M175" s="34" t="str">
        <f>IF(AND('Entry point'!$B$22=Master!A175,Master!AG175="MARINE SUPERINTENDENT"),Master!B175,"")</f>
        <v/>
      </c>
      <c r="N175" s="34" t="e">
        <f>SMALL($M:$M,ROWS($M$1:M174))</f>
        <v>#NUM!</v>
      </c>
      <c r="O175" s="34" t="str">
        <f>IF(AND('Entry point'!$B$22=Master!A175,Master!AG175="MD"),Master!B175,"")</f>
        <v/>
      </c>
      <c r="P175" s="34" t="e">
        <f>SMALL($O:$O,ROWS($O$1:O174))</f>
        <v>#NUM!</v>
      </c>
      <c r="Q175" s="34" t="str">
        <f>IF(AND('Entry point'!$B$22=Master!A175,Master!AG175="OD"),Master!B175,"")</f>
        <v/>
      </c>
      <c r="R175" s="34" t="e">
        <f>SMALL($Q:$Q,ROWS($Q$1:Q174))</f>
        <v>#NUM!</v>
      </c>
      <c r="S175" s="34" t="str">
        <f>IF(AND('Entry point'!$B$22=Master!A175,Master!AG175="OWNER"),Master!B175,"")</f>
        <v/>
      </c>
      <c r="T175" s="34" t="e">
        <f>SMALL($S:$S,ROWS($S$1:S174))</f>
        <v>#NUM!</v>
      </c>
      <c r="U175" s="34" t="str">
        <f>IF(AND('Entry point'!$B$22=Master!A175,Master!AG175="PLANNING MANAGER"),Master!B175,"")</f>
        <v/>
      </c>
      <c r="V175" s="34" t="e">
        <f>SMALL($U:$U,ROWS($U$1:U174))</f>
        <v>#NUM!</v>
      </c>
      <c r="W175" s="34" t="str">
        <f>IF(AND('Entry point'!$B$22=Master!A175,Master!AG175="PROCUREMENT RESPONSIBLE"),Master!B175,"")</f>
        <v/>
      </c>
      <c r="X175" s="34" t="e">
        <f>SMALL($W:$W,ROWS($W$1:W174))</f>
        <v>#NUM!</v>
      </c>
      <c r="Y175" s="34" t="str">
        <f>IF(AND('Entry point'!$B$22=Master!A175,Master!AG175="TECH SUPERINTENDENT"),Master!B175,"")</f>
        <v/>
      </c>
      <c r="Z175" s="34" t="e">
        <f>SMALL($Y:$Y,ROWS($Y$1:Y174))</f>
        <v>#NUM!</v>
      </c>
      <c r="AA175" s="34" t="str">
        <f>IF(AND('Entry point'!$B$22=Master!A175,Master!AG175="HSEQ MANAGER"),Master!B175,"")</f>
        <v/>
      </c>
      <c r="AB175" s="34" t="e">
        <f>SMALL($AA:$AA,ROWS($AA$1:AA174))</f>
        <v>#NUM!</v>
      </c>
      <c r="AC175" s="34" t="str">
        <f>IF(AND('Entry point'!$B$22=Master!A175,Master!AG175="MARCAS"),Master!B175,"")</f>
        <v/>
      </c>
      <c r="AD175" s="34" t="e">
        <f>SMALL($AC:$AC,ROWS($AC$1:AC174))</f>
        <v>#NUM!</v>
      </c>
      <c r="AE175" s="34">
        <v>1</v>
      </c>
      <c r="AF175" s="35" t="s">
        <v>737</v>
      </c>
      <c r="AG175" s="36" t="s">
        <v>704</v>
      </c>
      <c r="AH175" s="36" t="s">
        <v>783</v>
      </c>
    </row>
    <row r="176" spans="1:35" s="180" customFormat="1" ht="15.75" x14ac:dyDescent="0.25">
      <c r="A176" s="34" t="s">
        <v>38</v>
      </c>
      <c r="B176" s="34">
        <f>ROWS(A$1:$A177)</f>
        <v>177</v>
      </c>
      <c r="C176" s="34" t="str">
        <f>IF(AND('Entry point'!$B$22=Master!A176,Master!AG176="ACCOUNTING"),Master!B176,"")</f>
        <v/>
      </c>
      <c r="D176" s="34" t="e">
        <f>SMALL($C:$C,ROWS($C$1:C175))</f>
        <v>#NUM!</v>
      </c>
      <c r="E176" s="34" t="str">
        <f>IF(AND('Entry point'!$B$22=Master!A176,Master!AG176="CREW MANAGEMENT PARTNER"),Master!B176,"")</f>
        <v/>
      </c>
      <c r="F176" s="34" t="e">
        <f>SMALL($E:$E,ROWS($E$1:E175))</f>
        <v>#NUM!</v>
      </c>
      <c r="G176" s="34" t="str">
        <f>IF(AND('Entry point'!$B$22=Master!A176,Master!AG176="FLEET MANAGER"),Master!B176,"")</f>
        <v/>
      </c>
      <c r="H176" s="34" t="e">
        <f>SMALL($G:$G,ROWS($G$1:G175))</f>
        <v>#NUM!</v>
      </c>
      <c r="I176" s="34" t="str">
        <f>IF(AND('Entry point'!$B$22=Master!A176,Master!AG176="GROUP ISD"),Master!B176,"")</f>
        <v/>
      </c>
      <c r="J176" s="34" t="e">
        <f>SMALL($I:$I,ROWS($I$1:I175))</f>
        <v>#NUM!</v>
      </c>
      <c r="K176" s="34" t="str">
        <f>IF(AND('Entry point'!$B$22=Master!A176,Master!AG176="MANAGING DIRECTOR, CREW MANAGEMENT"),Master!B176,"")</f>
        <v/>
      </c>
      <c r="L176" s="34" t="e">
        <f>SMALL($K:$K,ROWS($K$1:K175))</f>
        <v>#NUM!</v>
      </c>
      <c r="M176" s="34" t="str">
        <f>IF(AND('Entry point'!$B$22=Master!A176,Master!AG176="MARINE SUPERINTENDENT"),Master!B176,"")</f>
        <v/>
      </c>
      <c r="N176" s="34" t="e">
        <f>SMALL($M:$M,ROWS($M$1:M175))</f>
        <v>#NUM!</v>
      </c>
      <c r="O176" s="34" t="str">
        <f>IF(AND('Entry point'!$B$22=Master!A176,Master!AG176="MD"),Master!B176,"")</f>
        <v/>
      </c>
      <c r="P176" s="34" t="e">
        <f>SMALL($O:$O,ROWS($O$1:O175))</f>
        <v>#NUM!</v>
      </c>
      <c r="Q176" s="34" t="str">
        <f>IF(AND('Entry point'!$B$22=Master!A176,Master!AG176="OD"),Master!B176,"")</f>
        <v/>
      </c>
      <c r="R176" s="34" t="e">
        <f>SMALL($Q:$Q,ROWS($Q$1:Q175))</f>
        <v>#NUM!</v>
      </c>
      <c r="S176" s="34" t="str">
        <f>IF(AND('Entry point'!$B$22=Master!A176,Master!AG176="OWNER"),Master!B176,"")</f>
        <v/>
      </c>
      <c r="T176" s="34" t="e">
        <f>SMALL($S:$S,ROWS($S$1:S175))</f>
        <v>#NUM!</v>
      </c>
      <c r="U176" s="34" t="str">
        <f>IF(AND('Entry point'!$B$22=Master!A176,Master!AG176="PLANNING MANAGER"),Master!B176,"")</f>
        <v/>
      </c>
      <c r="V176" s="34" t="e">
        <f>SMALL($U:$U,ROWS($U$1:U175))</f>
        <v>#NUM!</v>
      </c>
      <c r="W176" s="34" t="str">
        <f>IF(AND('Entry point'!$B$22=Master!A176,Master!AG176="PROCUREMENT RESPONSIBLE"),Master!B176,"")</f>
        <v/>
      </c>
      <c r="X176" s="34" t="e">
        <f>SMALL($W:$W,ROWS($W$1:W175))</f>
        <v>#NUM!</v>
      </c>
      <c r="Y176" s="34" t="str">
        <f>IF(AND('Entry point'!$B$22=Master!A176,Master!AG176="TECH SUPERINTENDENT"),Master!B176,"")</f>
        <v/>
      </c>
      <c r="Z176" s="34" t="e">
        <f>SMALL($Y:$Y,ROWS($Y$1:Y175))</f>
        <v>#NUM!</v>
      </c>
      <c r="AA176" s="34" t="str">
        <f>IF(AND('Entry point'!$B$22=Master!A176,Master!AG176="HSEQ MANAGER"),Master!B176,"")</f>
        <v/>
      </c>
      <c r="AB176" s="34" t="e">
        <f>SMALL($AA:$AA,ROWS($AA$1:AA175))</f>
        <v>#NUM!</v>
      </c>
      <c r="AC176" s="34" t="str">
        <f>IF(AND('Entry point'!$B$22=Master!A176,Master!AG176="MARCAS"),Master!B176,"")</f>
        <v/>
      </c>
      <c r="AD176" s="34" t="e">
        <f>SMALL($AC:$AC,ROWS($AC$1:AC175))</f>
        <v>#NUM!</v>
      </c>
      <c r="AE176" s="34">
        <v>1</v>
      </c>
      <c r="AF176" s="35" t="s">
        <v>737</v>
      </c>
      <c r="AG176" s="36" t="s">
        <v>779</v>
      </c>
      <c r="AH176" s="36"/>
    </row>
    <row r="177" spans="1:34" ht="15.75" x14ac:dyDescent="0.25">
      <c r="A177" s="40" t="s">
        <v>569</v>
      </c>
      <c r="B177" s="34">
        <f>ROWS(A$1:$A178)</f>
        <v>178</v>
      </c>
      <c r="C177" s="34" t="str">
        <f>IF(AND('Entry point'!$B$22=Master!A177,Master!AG177="ACCOUNTING"),Master!B177,"")</f>
        <v/>
      </c>
      <c r="D177" s="34" t="e">
        <f>SMALL($C:$C,ROWS($C$1:C176))</f>
        <v>#NUM!</v>
      </c>
      <c r="E177" s="34" t="str">
        <f>IF(AND('Entry point'!$B$22=Master!A177,Master!AG177="CREW MANAGEMENT PARTNER"),Master!B177,"")</f>
        <v/>
      </c>
      <c r="F177" s="34" t="e">
        <f>SMALL($E:$E,ROWS($E$1:E176))</f>
        <v>#NUM!</v>
      </c>
      <c r="G177" s="34">
        <f>IF(AND('Entry point'!$B$22=Master!A177,Master!AG177="FLEET MANAGER"),Master!B177,"")</f>
        <v>178</v>
      </c>
      <c r="H177" s="34" t="e">
        <f>SMALL($G:$G,ROWS($G$1:G176))</f>
        <v>#NUM!</v>
      </c>
      <c r="I177" s="34" t="str">
        <f>IF(AND('Entry point'!$B$22=Master!A177,Master!AG177="GROUP ISD"),Master!B177,"")</f>
        <v/>
      </c>
      <c r="J177" s="34" t="e">
        <f>SMALL($I:$I,ROWS($I$1:I176))</f>
        <v>#NUM!</v>
      </c>
      <c r="K177" s="34" t="str">
        <f>IF(AND('Entry point'!$B$22=Master!A177,Master!AG177="MANAGING DIRECTOR, CREW MANAGEMENT"),Master!B177,"")</f>
        <v/>
      </c>
      <c r="L177" s="34" t="e">
        <f>SMALL($K:$K,ROWS($K$1:K176))</f>
        <v>#NUM!</v>
      </c>
      <c r="M177" s="34" t="str">
        <f>IF(AND('Entry point'!$B$22=Master!A177,Master!AG177="MARINE SUPERINTENDENT"),Master!B177,"")</f>
        <v/>
      </c>
      <c r="N177" s="34" t="e">
        <f>SMALL($M:$M,ROWS($M$1:M176))</f>
        <v>#NUM!</v>
      </c>
      <c r="O177" s="34" t="str">
        <f>IF(AND('Entry point'!$B$22=Master!A177,Master!AG177="MD"),Master!B177,"")</f>
        <v/>
      </c>
      <c r="P177" s="34" t="e">
        <f>SMALL($O:$O,ROWS($O$1:O176))</f>
        <v>#NUM!</v>
      </c>
      <c r="Q177" s="34" t="str">
        <f>IF(AND('Entry point'!$B$22=Master!A177,Master!AG177="OD"),Master!B177,"")</f>
        <v/>
      </c>
      <c r="R177" s="34" t="e">
        <f>SMALL($Q:$Q,ROWS($Q$1:Q176))</f>
        <v>#NUM!</v>
      </c>
      <c r="S177" s="34" t="str">
        <f>IF(AND('Entry point'!$B$22=Master!A177,Master!AG177="OWNER"),Master!B177,"")</f>
        <v/>
      </c>
      <c r="T177" s="34" t="e">
        <f>SMALL($S:$S,ROWS($S$1:S176))</f>
        <v>#NUM!</v>
      </c>
      <c r="U177" s="34" t="str">
        <f>IF(AND('Entry point'!$B$22=Master!A177,Master!AG177="PLANNING MANAGER"),Master!B177,"")</f>
        <v/>
      </c>
      <c r="V177" s="34" t="e">
        <f>SMALL($U:$U,ROWS($U$1:U176))</f>
        <v>#NUM!</v>
      </c>
      <c r="W177" s="34" t="str">
        <f>IF(AND('Entry point'!$B$22=Master!A177,Master!AG177="PROCUREMENT RESPONSIBLE"),Master!B177,"")</f>
        <v/>
      </c>
      <c r="X177" s="34" t="e">
        <f>SMALL($W:$W,ROWS($W$1:W176))</f>
        <v>#NUM!</v>
      </c>
      <c r="Y177" s="34" t="str">
        <f>IF(AND('Entry point'!$B$22=Master!A177,Master!AG177="TECH SUPERINTENDENT"),Master!B177,"")</f>
        <v/>
      </c>
      <c r="Z177" s="34" t="e">
        <f>SMALL($Y:$Y,ROWS($Y$1:Y176))</f>
        <v>#NUM!</v>
      </c>
      <c r="AA177" s="34" t="str">
        <f>IF(AND('Entry point'!$B$22=Master!A177,Master!AG177="HSEQ MANAGER"),Master!B177,"")</f>
        <v/>
      </c>
      <c r="AB177" s="34" t="e">
        <f>SMALL($AA:$AA,ROWS($AA$1:AA176))</f>
        <v>#NUM!</v>
      </c>
      <c r="AC177" s="34" t="str">
        <f>IF(AND('Entry point'!$B$22=Master!A177,Master!AG177="MARCAS"),Master!B177,"")</f>
        <v/>
      </c>
      <c r="AD177" s="34" t="e">
        <f>SMALL($AC:$AC,ROWS($AC$1:AC176))</f>
        <v>#NUM!</v>
      </c>
      <c r="AE177" s="34">
        <v>1</v>
      </c>
      <c r="AF177" s="26" t="s">
        <v>570</v>
      </c>
      <c r="AG177" s="36" t="s">
        <v>35</v>
      </c>
      <c r="AH177" s="36"/>
    </row>
    <row r="178" spans="1:34" ht="15.75" x14ac:dyDescent="0.25">
      <c r="A178" s="40" t="s">
        <v>569</v>
      </c>
      <c r="B178" s="34">
        <f>ROWS(A$1:$A179)</f>
        <v>179</v>
      </c>
      <c r="C178" s="34" t="str">
        <f>IF(AND('Entry point'!$B$22=Master!A178,Master!AG178="ACCOUNTING"),Master!B178,"")</f>
        <v/>
      </c>
      <c r="D178" s="34" t="e">
        <f>SMALL($C:$C,ROWS($C$1:C177))</f>
        <v>#NUM!</v>
      </c>
      <c r="E178" s="34" t="str">
        <f>IF(AND('Entry point'!$B$22=Master!A178,Master!AG178="CREW MANAGEMENT PARTNER"),Master!B178,"")</f>
        <v/>
      </c>
      <c r="F178" s="34" t="e">
        <f>SMALL($E:$E,ROWS($E$1:E177))</f>
        <v>#NUM!</v>
      </c>
      <c r="G178" s="34" t="str">
        <f>IF(AND('Entry point'!$B$22=Master!A178,Master!AG178="FLEET MANAGER"),Master!B178,"")</f>
        <v/>
      </c>
      <c r="H178" s="34" t="e">
        <f>SMALL($G:$G,ROWS($G$1:G177))</f>
        <v>#NUM!</v>
      </c>
      <c r="I178" s="34" t="str">
        <f>IF(AND('Entry point'!$B$22=Master!A178,Master!AG178="GROUP ISD"),Master!B178,"")</f>
        <v/>
      </c>
      <c r="J178" s="34" t="e">
        <f>SMALL($I:$I,ROWS($I$1:I177))</f>
        <v>#NUM!</v>
      </c>
      <c r="K178" s="34" t="str">
        <f>IF(AND('Entry point'!$B$22=Master!A178,Master!AG178="MANAGING DIRECTOR, CREW MANAGEMENT"),Master!B178,"")</f>
        <v/>
      </c>
      <c r="L178" s="34" t="e">
        <f>SMALL($K:$K,ROWS($K$1:K177))</f>
        <v>#NUM!</v>
      </c>
      <c r="M178" s="34" t="str">
        <f>IF(AND('Entry point'!$B$22=Master!A178,Master!AG178="MARINE SUPERINTENDENT"),Master!B178,"")</f>
        <v/>
      </c>
      <c r="N178" s="34" t="e">
        <f>SMALL($M:$M,ROWS($M$1:M177))</f>
        <v>#NUM!</v>
      </c>
      <c r="O178" s="34" t="str">
        <f>IF(AND('Entry point'!$B$22=Master!A178,Master!AG178="MD"),Master!B178,"")</f>
        <v/>
      </c>
      <c r="P178" s="34" t="e">
        <f>SMALL($O:$O,ROWS($O$1:O177))</f>
        <v>#NUM!</v>
      </c>
      <c r="Q178" s="34">
        <f>IF(AND('Entry point'!$B$22=Master!A178,Master!AG178="OD"),Master!B178,"")</f>
        <v>179</v>
      </c>
      <c r="R178" s="34" t="e">
        <f>SMALL($Q:$Q,ROWS($Q$1:Q177))</f>
        <v>#NUM!</v>
      </c>
      <c r="S178" s="34" t="str">
        <f>IF(AND('Entry point'!$B$22=Master!A178,Master!AG178="OWNER"),Master!B178,"")</f>
        <v/>
      </c>
      <c r="T178" s="34" t="e">
        <f>SMALL($S:$S,ROWS($S$1:S177))</f>
        <v>#NUM!</v>
      </c>
      <c r="U178" s="34" t="str">
        <f>IF(AND('Entry point'!$B$22=Master!A178,Master!AG178="PLANNING MANAGER"),Master!B178,"")</f>
        <v/>
      </c>
      <c r="V178" s="34" t="e">
        <f>SMALL($U:$U,ROWS($U$1:U177))</f>
        <v>#NUM!</v>
      </c>
      <c r="W178" s="34" t="str">
        <f>IF(AND('Entry point'!$B$22=Master!A178,Master!AG178="PROCUREMENT RESPONSIBLE"),Master!B178,"")</f>
        <v/>
      </c>
      <c r="X178" s="34" t="e">
        <f>SMALL($W:$W,ROWS($W$1:W177))</f>
        <v>#NUM!</v>
      </c>
      <c r="Y178" s="34" t="str">
        <f>IF(AND('Entry point'!$B$22=Master!A178,Master!AG178="TECH SUPERINTENDENT"),Master!B178,"")</f>
        <v/>
      </c>
      <c r="Z178" s="34" t="e">
        <f>SMALL($Y:$Y,ROWS($Y$1:Y177))</f>
        <v>#NUM!</v>
      </c>
      <c r="AA178" s="34" t="str">
        <f>IF(AND('Entry point'!$B$22=Master!A178,Master!AG178="HSEQ MANAGER"),Master!B178,"")</f>
        <v/>
      </c>
      <c r="AB178" s="34" t="e">
        <f>SMALL($AA:$AA,ROWS($AA$1:AA177))</f>
        <v>#NUM!</v>
      </c>
      <c r="AC178" s="34" t="str">
        <f>IF(AND('Entry point'!$B$22=Master!A178,Master!AG178="MARCAS"),Master!B178,"")</f>
        <v/>
      </c>
      <c r="AD178" s="34" t="e">
        <f>SMALL($AC:$AC,ROWS($AC$1:AC177))</f>
        <v>#NUM!</v>
      </c>
      <c r="AE178" s="34">
        <v>1</v>
      </c>
      <c r="AF178" s="36" t="s">
        <v>151</v>
      </c>
      <c r="AG178" s="36" t="s">
        <v>704</v>
      </c>
      <c r="AH178" s="36"/>
    </row>
    <row r="179" spans="1:34" ht="15.75" x14ac:dyDescent="0.25">
      <c r="A179" s="40" t="s">
        <v>569</v>
      </c>
      <c r="B179" s="34">
        <f>ROWS(A$1:$A180)</f>
        <v>180</v>
      </c>
      <c r="C179" s="34" t="str">
        <f>IF(AND('Entry point'!$B$22=Master!A179,Master!AG179="ACCOUNTING"),Master!B179,"")</f>
        <v/>
      </c>
      <c r="D179" s="34" t="e">
        <f>SMALL($C:$C,ROWS($C$1:C178))</f>
        <v>#NUM!</v>
      </c>
      <c r="E179" s="34" t="str">
        <f>IF(AND('Entry point'!$B$22=Master!A179,Master!AG179="CREW MANAGEMENT PARTNER"),Master!B179,"")</f>
        <v/>
      </c>
      <c r="F179" s="34" t="e">
        <f>SMALL($E:$E,ROWS($E$1:E178))</f>
        <v>#NUM!</v>
      </c>
      <c r="G179" s="34" t="str">
        <f>IF(AND('Entry point'!$B$22=Master!A179,Master!AG179="FLEET MANAGER"),Master!B179,"")</f>
        <v/>
      </c>
      <c r="H179" s="34" t="e">
        <f>SMALL($G:$G,ROWS($G$1:G178))</f>
        <v>#NUM!</v>
      </c>
      <c r="I179" s="34" t="str">
        <f>IF(AND('Entry point'!$B$22=Master!A179,Master!AG179="GROUP ISD"),Master!B179,"")</f>
        <v/>
      </c>
      <c r="J179" s="34" t="e">
        <f>SMALL($I:$I,ROWS($I$1:I178))</f>
        <v>#NUM!</v>
      </c>
      <c r="K179" s="34" t="str">
        <f>IF(AND('Entry point'!$B$22=Master!A179,Master!AG179="MANAGING DIRECTOR, CREW MANAGEMENT"),Master!B179,"")</f>
        <v/>
      </c>
      <c r="L179" s="34" t="e">
        <f>SMALL($K:$K,ROWS($K$1:K178))</f>
        <v>#NUM!</v>
      </c>
      <c r="M179" s="34" t="str">
        <f>IF(AND('Entry point'!$B$22=Master!A179,Master!AG179="MARINE SUPERINTENDENT"),Master!B179,"")</f>
        <v/>
      </c>
      <c r="N179" s="34" t="e">
        <f>SMALL($M:$M,ROWS($M$1:M178))</f>
        <v>#NUM!</v>
      </c>
      <c r="O179" s="34" t="str">
        <f>IF(AND('Entry point'!$B$22=Master!A179,Master!AG179="MD"),Master!B179,"")</f>
        <v/>
      </c>
      <c r="P179" s="34" t="e">
        <f>SMALL($O:$O,ROWS($O$1:O178))</f>
        <v>#NUM!</v>
      </c>
      <c r="Q179" s="34">
        <f>IF(AND('Entry point'!$B$22=Master!A179,Master!AG179="OD"),Master!B179,"")</f>
        <v>180</v>
      </c>
      <c r="R179" s="34" t="e">
        <f>SMALL($Q:$Q,ROWS($Q$1:Q178))</f>
        <v>#NUM!</v>
      </c>
      <c r="S179" s="34" t="str">
        <f>IF(AND('Entry point'!$B$22=Master!A179,Master!AG179="OWNER"),Master!B179,"")</f>
        <v/>
      </c>
      <c r="T179" s="34" t="e">
        <f>SMALL($S:$S,ROWS($S$1:S178))</f>
        <v>#NUM!</v>
      </c>
      <c r="U179" s="34" t="str">
        <f>IF(AND('Entry point'!$B$22=Master!A179,Master!AG179="PLANNING MANAGER"),Master!B179,"")</f>
        <v/>
      </c>
      <c r="V179" s="34" t="e">
        <f>SMALL($U:$U,ROWS($U$1:U178))</f>
        <v>#NUM!</v>
      </c>
      <c r="W179" s="34" t="str">
        <f>IF(AND('Entry point'!$B$22=Master!A179,Master!AG179="PROCUREMENT RESPONSIBLE"),Master!B179,"")</f>
        <v/>
      </c>
      <c r="X179" s="34" t="e">
        <f>SMALL($W:$W,ROWS($W$1:W178))</f>
        <v>#NUM!</v>
      </c>
      <c r="Y179" s="34" t="str">
        <f>IF(AND('Entry point'!$B$22=Master!A179,Master!AG179="TECH SUPERINTENDENT"),Master!B179,"")</f>
        <v/>
      </c>
      <c r="Z179" s="34" t="e">
        <f>SMALL($Y:$Y,ROWS($Y$1:Y178))</f>
        <v>#NUM!</v>
      </c>
      <c r="AA179" s="34" t="str">
        <f>IF(AND('Entry point'!$B$22=Master!A179,Master!AG179="HSEQ MANAGER"),Master!B179,"")</f>
        <v/>
      </c>
      <c r="AB179" s="34" t="e">
        <f>SMALL($AA:$AA,ROWS($AA$1:AA178))</f>
        <v>#NUM!</v>
      </c>
      <c r="AC179" s="34" t="str">
        <f>IF(AND('Entry point'!$B$22=Master!A179,Master!AG179="MARCAS"),Master!B179,"")</f>
        <v/>
      </c>
      <c r="AD179" s="34" t="e">
        <f>SMALL($AC:$AC,ROWS($AC$1:AC178))</f>
        <v>#NUM!</v>
      </c>
      <c r="AE179" s="34">
        <v>1</v>
      </c>
      <c r="AF179" s="36" t="s">
        <v>134</v>
      </c>
      <c r="AG179" s="36" t="s">
        <v>704</v>
      </c>
      <c r="AH179" s="36"/>
    </row>
    <row r="180" spans="1:34" ht="47.25" x14ac:dyDescent="0.25">
      <c r="A180" s="40" t="s">
        <v>569</v>
      </c>
      <c r="B180" s="34">
        <f>ROWS(A$1:$A181)</f>
        <v>181</v>
      </c>
      <c r="C180" s="34" t="str">
        <f>IF(AND('Entry point'!$B$22=Master!A180,Master!AG180="ACCOUNTING"),Master!B180,"")</f>
        <v/>
      </c>
      <c r="D180" s="34" t="e">
        <f>SMALL($C:$C,ROWS($C$1:C179))</f>
        <v>#NUM!</v>
      </c>
      <c r="E180" s="34" t="str">
        <f>IF(AND('Entry point'!$B$22=Master!A180,Master!AG180="CREW MANAGEMENT PARTNER"),Master!B180,"")</f>
        <v/>
      </c>
      <c r="F180" s="34" t="e">
        <f>SMALL($E:$E,ROWS($E$1:E179))</f>
        <v>#NUM!</v>
      </c>
      <c r="G180" s="34" t="str">
        <f>IF(AND('Entry point'!$B$22=Master!A180,Master!AG180="FLEET MANAGER"),Master!B180,"")</f>
        <v/>
      </c>
      <c r="H180" s="34" t="e">
        <f>SMALL($G:$G,ROWS($G$1:G179))</f>
        <v>#NUM!</v>
      </c>
      <c r="I180" s="34" t="str">
        <f>IF(AND('Entry point'!$B$22=Master!A180,Master!AG180="GROUP ISD"),Master!B180,"")</f>
        <v/>
      </c>
      <c r="J180" s="34" t="e">
        <f>SMALL($I:$I,ROWS($I$1:I179))</f>
        <v>#NUM!</v>
      </c>
      <c r="K180" s="34" t="str">
        <f>IF(AND('Entry point'!$B$22=Master!A180,Master!AG180="MANAGING DIRECTOR, CREW MANAGEMENT"),Master!B180,"")</f>
        <v/>
      </c>
      <c r="L180" s="34" t="e">
        <f>SMALL($K:$K,ROWS($K$1:K179))</f>
        <v>#NUM!</v>
      </c>
      <c r="M180" s="34" t="str">
        <f>IF(AND('Entry point'!$B$22=Master!A180,Master!AG180="MARINE SUPERINTENDENT"),Master!B180,"")</f>
        <v/>
      </c>
      <c r="N180" s="34" t="e">
        <f>SMALL($M:$M,ROWS($M$1:M179))</f>
        <v>#NUM!</v>
      </c>
      <c r="O180" s="34" t="str">
        <f>IF(AND('Entry point'!$B$22=Master!A180,Master!AG180="MD"),Master!B180,"")</f>
        <v/>
      </c>
      <c r="P180" s="34" t="e">
        <f>SMALL($O:$O,ROWS($O$1:O179))</f>
        <v>#NUM!</v>
      </c>
      <c r="Q180" s="34">
        <f>IF(AND('Entry point'!$B$22=Master!A180,Master!AG180="OD"),Master!B180,"")</f>
        <v>181</v>
      </c>
      <c r="R180" s="34" t="e">
        <f>SMALL($Q:$Q,ROWS($Q$1:Q179))</f>
        <v>#NUM!</v>
      </c>
      <c r="S180" s="34" t="str">
        <f>IF(AND('Entry point'!$B$22=Master!A180,Master!AG180="OWNER"),Master!B180,"")</f>
        <v/>
      </c>
      <c r="T180" s="34" t="e">
        <f>SMALL($S:$S,ROWS($S$1:S179))</f>
        <v>#NUM!</v>
      </c>
      <c r="U180" s="34" t="str">
        <f>IF(AND('Entry point'!$B$22=Master!A180,Master!AG180="PLANNING MANAGER"),Master!B180,"")</f>
        <v/>
      </c>
      <c r="V180" s="34" t="e">
        <f>SMALL($U:$U,ROWS($U$1:U179))</f>
        <v>#NUM!</v>
      </c>
      <c r="W180" s="34" t="str">
        <f>IF(AND('Entry point'!$B$22=Master!A180,Master!AG180="PROCUREMENT RESPONSIBLE"),Master!B180,"")</f>
        <v/>
      </c>
      <c r="X180" s="34" t="e">
        <f>SMALL($W:$W,ROWS($W$1:W179))</f>
        <v>#NUM!</v>
      </c>
      <c r="Y180" s="34" t="str">
        <f>IF(AND('Entry point'!$B$22=Master!A180,Master!AG180="TECH SUPERINTENDENT"),Master!B180,"")</f>
        <v/>
      </c>
      <c r="Z180" s="34" t="e">
        <f>SMALL($Y:$Y,ROWS($Y$1:Y179))</f>
        <v>#NUM!</v>
      </c>
      <c r="AA180" s="34" t="str">
        <f>IF(AND('Entry point'!$B$22=Master!A180,Master!AG180="HSEQ MANAGER"),Master!B180,"")</f>
        <v/>
      </c>
      <c r="AB180" s="34" t="e">
        <f>SMALL($AA:$AA,ROWS($AA$1:AA179))</f>
        <v>#NUM!</v>
      </c>
      <c r="AC180" s="34" t="str">
        <f>IF(AND('Entry point'!$B$22=Master!A180,Master!AG180="MARCAS"),Master!B180,"")</f>
        <v/>
      </c>
      <c r="AD180" s="34" t="e">
        <f>SMALL($AC:$AC,ROWS($AC$1:AC179))</f>
        <v>#NUM!</v>
      </c>
      <c r="AE180" s="34">
        <v>1</v>
      </c>
      <c r="AF180" s="38" t="s">
        <v>148</v>
      </c>
      <c r="AG180" s="36" t="s">
        <v>704</v>
      </c>
      <c r="AH180" s="36"/>
    </row>
    <row r="181" spans="1:34" ht="15.75" x14ac:dyDescent="0.25">
      <c r="A181" s="40" t="s">
        <v>569</v>
      </c>
      <c r="B181" s="34">
        <f>ROWS(A$1:$A182)</f>
        <v>182</v>
      </c>
      <c r="C181" s="34" t="str">
        <f>IF(AND('Entry point'!$B$22=Master!A181,Master!AG181="ACCOUNTING"),Master!B181,"")</f>
        <v/>
      </c>
      <c r="D181" s="34" t="e">
        <f>SMALL($C:$C,ROWS($C$1:C180))</f>
        <v>#NUM!</v>
      </c>
      <c r="E181" s="34" t="str">
        <f>IF(AND('Entry point'!$B$22=Master!A181,Master!AG181="CREW MANAGEMENT PARTNER"),Master!B181,"")</f>
        <v/>
      </c>
      <c r="F181" s="34" t="e">
        <f>SMALL($E:$E,ROWS($E$1:E180))</f>
        <v>#NUM!</v>
      </c>
      <c r="G181" s="34" t="str">
        <f>IF(AND('Entry point'!$B$22=Master!A181,Master!AG181="FLEET MANAGER"),Master!B181,"")</f>
        <v/>
      </c>
      <c r="H181" s="34" t="e">
        <f>SMALL($G:$G,ROWS($G$1:G180))</f>
        <v>#NUM!</v>
      </c>
      <c r="I181" s="34" t="str">
        <f>IF(AND('Entry point'!$B$22=Master!A181,Master!AG181="GROUP ISD"),Master!B181,"")</f>
        <v/>
      </c>
      <c r="J181" s="34" t="e">
        <f>SMALL($I:$I,ROWS($I$1:I180))</f>
        <v>#NUM!</v>
      </c>
      <c r="K181" s="34">
        <f>IF(AND('Entry point'!$B$22=Master!A181,Master!AG181="MANAGING DIRECTOR, CREW MANAGEMENT"),Master!B181,"")</f>
        <v>182</v>
      </c>
      <c r="L181" s="34" t="e">
        <f>SMALL($K:$K,ROWS($K$1:K180))</f>
        <v>#NUM!</v>
      </c>
      <c r="M181" s="34" t="str">
        <f>IF(AND('Entry point'!$B$22=Master!A181,Master!AG181="MARINE SUPERINTENDENT"),Master!B181,"")</f>
        <v/>
      </c>
      <c r="N181" s="34" t="e">
        <f>SMALL($M:$M,ROWS($M$1:M180))</f>
        <v>#NUM!</v>
      </c>
      <c r="O181" s="34" t="str">
        <f>IF(AND('Entry point'!$B$22=Master!A181,Master!AG181="MD"),Master!B181,"")</f>
        <v/>
      </c>
      <c r="P181" s="34" t="e">
        <f>SMALL($O:$O,ROWS($O$1:O180))</f>
        <v>#NUM!</v>
      </c>
      <c r="Q181" s="34" t="str">
        <f>IF(AND('Entry point'!$B$22=Master!A181,Master!AG181="OD"),Master!B181,"")</f>
        <v/>
      </c>
      <c r="R181" s="34" t="e">
        <f>SMALL($Q:$Q,ROWS($Q$1:Q180))</f>
        <v>#NUM!</v>
      </c>
      <c r="S181" s="34" t="str">
        <f>IF(AND('Entry point'!$B$22=Master!A181,Master!AG181="OWNER"),Master!B181,"")</f>
        <v/>
      </c>
      <c r="T181" s="34" t="e">
        <f>SMALL($S:$S,ROWS($S$1:S180))</f>
        <v>#NUM!</v>
      </c>
      <c r="U181" s="34" t="str">
        <f>IF(AND('Entry point'!$B$22=Master!A181,Master!AG181="PLANNING MANAGER"),Master!B181,"")</f>
        <v/>
      </c>
      <c r="V181" s="34" t="e">
        <f>SMALL($U:$U,ROWS($U$1:U180))</f>
        <v>#NUM!</v>
      </c>
      <c r="W181" s="34" t="str">
        <f>IF(AND('Entry point'!$B$22=Master!A181,Master!AG181="PROCUREMENT RESPONSIBLE"),Master!B181,"")</f>
        <v/>
      </c>
      <c r="X181" s="34" t="e">
        <f>SMALL($W:$W,ROWS($W$1:W180))</f>
        <v>#NUM!</v>
      </c>
      <c r="Y181" s="34" t="str">
        <f>IF(AND('Entry point'!$B$22=Master!A181,Master!AG181="TECH SUPERINTENDENT"),Master!B181,"")</f>
        <v/>
      </c>
      <c r="Z181" s="34" t="e">
        <f>SMALL($Y:$Y,ROWS($Y$1:Y180))</f>
        <v>#NUM!</v>
      </c>
      <c r="AA181" s="34" t="str">
        <f>IF(AND('Entry point'!$B$22=Master!A181,Master!AG181="HSEQ MANAGER"),Master!B181,"")</f>
        <v/>
      </c>
      <c r="AB181" s="34" t="e">
        <f>SMALL($AA:$AA,ROWS($AA$1:AA180))</f>
        <v>#NUM!</v>
      </c>
      <c r="AC181" s="34" t="str">
        <f>IF(AND('Entry point'!$B$22=Master!A181,Master!AG181="MARCAS"),Master!B181,"")</f>
        <v/>
      </c>
      <c r="AD181" s="34" t="e">
        <f>SMALL($AC:$AC,ROWS($AC$1:AC180))</f>
        <v>#NUM!</v>
      </c>
      <c r="AE181" s="34">
        <v>1</v>
      </c>
      <c r="AF181" s="35" t="s">
        <v>657</v>
      </c>
      <c r="AG181" s="36" t="s">
        <v>620</v>
      </c>
      <c r="AH181" s="36"/>
    </row>
    <row r="182" spans="1:34" ht="15.75" x14ac:dyDescent="0.25">
      <c r="A182" s="40" t="s">
        <v>569</v>
      </c>
      <c r="B182" s="34">
        <f>ROWS(A$1:$A183)</f>
        <v>183</v>
      </c>
      <c r="C182" s="34" t="str">
        <f>IF(AND('Entry point'!$B$22=Master!A182,Master!AG182="ACCOUNTING"),Master!B182,"")</f>
        <v/>
      </c>
      <c r="D182" s="34" t="e">
        <f>SMALL($C:$C,ROWS($C$1:C181))</f>
        <v>#NUM!</v>
      </c>
      <c r="E182" s="34" t="str">
        <f>IF(AND('Entry point'!$B$22=Master!A182,Master!AG182="CREW MANAGEMENT PARTNER"),Master!B182,"")</f>
        <v/>
      </c>
      <c r="F182" s="34" t="e">
        <f>SMALL($E:$E,ROWS($E$1:E181))</f>
        <v>#NUM!</v>
      </c>
      <c r="G182" s="34">
        <f>IF(AND('Entry point'!$B$22=Master!A182,Master!AG182="FLEET MANAGER"),Master!B182,"")</f>
        <v>183</v>
      </c>
      <c r="H182" s="34" t="e">
        <f>SMALL($G:$G,ROWS($G$1:G181))</f>
        <v>#NUM!</v>
      </c>
      <c r="I182" s="34" t="str">
        <f>IF(AND('Entry point'!$B$22=Master!A182,Master!AG182="GROUP ISD"),Master!B182,"")</f>
        <v/>
      </c>
      <c r="J182" s="34" t="e">
        <f>SMALL($I:$I,ROWS($I$1:I181))</f>
        <v>#NUM!</v>
      </c>
      <c r="K182" s="34" t="str">
        <f>IF(AND('Entry point'!$B$22=Master!A182,Master!AG182="MANAGING DIRECTOR, CREW MANAGEMENT"),Master!B182,"")</f>
        <v/>
      </c>
      <c r="L182" s="34" t="e">
        <f>SMALL($K:$K,ROWS($K$1:K181))</f>
        <v>#NUM!</v>
      </c>
      <c r="M182" s="34" t="str">
        <f>IF(AND('Entry point'!$B$22=Master!A182,Master!AG182="MARINE SUPERINTENDENT"),Master!B182,"")</f>
        <v/>
      </c>
      <c r="N182" s="34" t="e">
        <f>SMALL($M:$M,ROWS($M$1:M181))</f>
        <v>#NUM!</v>
      </c>
      <c r="O182" s="34" t="str">
        <f>IF(AND('Entry point'!$B$22=Master!A182,Master!AG182="MD"),Master!B182,"")</f>
        <v/>
      </c>
      <c r="P182" s="34" t="e">
        <f>SMALL($O:$O,ROWS($O$1:O181))</f>
        <v>#NUM!</v>
      </c>
      <c r="Q182" s="34" t="str">
        <f>IF(AND('Entry point'!$B$22=Master!A182,Master!AG182="OD"),Master!B182,"")</f>
        <v/>
      </c>
      <c r="R182" s="34" t="e">
        <f>SMALL($Q:$Q,ROWS($Q$1:Q181))</f>
        <v>#NUM!</v>
      </c>
      <c r="S182" s="34" t="str">
        <f>IF(AND('Entry point'!$B$22=Master!A182,Master!AG182="OWNER"),Master!B182,"")</f>
        <v/>
      </c>
      <c r="T182" s="34" t="e">
        <f>SMALL($S:$S,ROWS($S$1:S181))</f>
        <v>#NUM!</v>
      </c>
      <c r="U182" s="34" t="str">
        <f>IF(AND('Entry point'!$B$22=Master!A182,Master!AG182="PLANNING MANAGER"),Master!B182,"")</f>
        <v/>
      </c>
      <c r="V182" s="34" t="e">
        <f>SMALL($U:$U,ROWS($U$1:U181))</f>
        <v>#NUM!</v>
      </c>
      <c r="W182" s="34" t="str">
        <f>IF(AND('Entry point'!$B$22=Master!A182,Master!AG182="PROCUREMENT RESPONSIBLE"),Master!B182,"")</f>
        <v/>
      </c>
      <c r="X182" s="34" t="e">
        <f>SMALL($W:$W,ROWS($W$1:W181))</f>
        <v>#NUM!</v>
      </c>
      <c r="Y182" s="34" t="str">
        <f>IF(AND('Entry point'!$B$22=Master!A182,Master!AG182="TECH SUPERINTENDENT"),Master!B182,"")</f>
        <v/>
      </c>
      <c r="Z182" s="34" t="e">
        <f>SMALL($Y:$Y,ROWS($Y$1:Y181))</f>
        <v>#NUM!</v>
      </c>
      <c r="AA182" s="34" t="str">
        <f>IF(AND('Entry point'!$B$22=Master!A182,Master!AG182="HSEQ MANAGER"),Master!B182,"")</f>
        <v/>
      </c>
      <c r="AB182" s="34" t="e">
        <f>SMALL($AA:$AA,ROWS($AA$1:AA181))</f>
        <v>#NUM!</v>
      </c>
      <c r="AC182" s="34" t="str">
        <f>IF(AND('Entry point'!$B$22=Master!A182,Master!AG182="MARCAS"),Master!B182,"")</f>
        <v/>
      </c>
      <c r="AD182" s="34" t="e">
        <f>SMALL($AC:$AC,ROWS($AC$1:AC181))</f>
        <v>#NUM!</v>
      </c>
      <c r="AE182" s="34">
        <v>1</v>
      </c>
      <c r="AF182" s="36" t="s">
        <v>565</v>
      </c>
      <c r="AG182" s="36" t="s">
        <v>35</v>
      </c>
      <c r="AH182" s="36"/>
    </row>
    <row r="183" spans="1:34" ht="15.75" x14ac:dyDescent="0.25">
      <c r="A183" s="40" t="s">
        <v>569</v>
      </c>
      <c r="B183" s="34">
        <f>ROWS(A$1:$A184)</f>
        <v>184</v>
      </c>
      <c r="C183" s="34" t="str">
        <f>IF(AND('Entry point'!$B$22=Master!A183,Master!AG183="ACCOUNTING"),Master!B183,"")</f>
        <v/>
      </c>
      <c r="D183" s="34" t="e">
        <f>SMALL($C:$C,ROWS($C$1:C182))</f>
        <v>#NUM!</v>
      </c>
      <c r="E183" s="34" t="str">
        <f>IF(AND('Entry point'!$B$22=Master!A183,Master!AG183="CREW MANAGEMENT PARTNER"),Master!B183,"")</f>
        <v/>
      </c>
      <c r="F183" s="34" t="e">
        <f>SMALL($E:$E,ROWS($E$1:E182))</f>
        <v>#NUM!</v>
      </c>
      <c r="G183" s="34" t="str">
        <f>IF(AND('Entry point'!$B$22=Master!A183,Master!AG183="FLEET MANAGER"),Master!B183,"")</f>
        <v/>
      </c>
      <c r="H183" s="34" t="e">
        <f>SMALL($G:$G,ROWS($G$1:G182))</f>
        <v>#NUM!</v>
      </c>
      <c r="I183" s="34" t="str">
        <f>IF(AND('Entry point'!$B$22=Master!A183,Master!AG183="GROUP ISD"),Master!B183,"")</f>
        <v/>
      </c>
      <c r="J183" s="34" t="e">
        <f>SMALL($I:$I,ROWS($I$1:I182))</f>
        <v>#NUM!</v>
      </c>
      <c r="K183" s="34" t="str">
        <f>IF(AND('Entry point'!$B$22=Master!A183,Master!AG183="MANAGING DIRECTOR, CREW MANAGEMENT"),Master!B183,"")</f>
        <v/>
      </c>
      <c r="L183" s="34" t="e">
        <f>SMALL($K:$K,ROWS($K$1:K182))</f>
        <v>#NUM!</v>
      </c>
      <c r="M183" s="34" t="str">
        <f>IF(AND('Entry point'!$B$22=Master!A183,Master!AG183="MARINE SUPERINTENDENT"),Master!B183,"")</f>
        <v/>
      </c>
      <c r="N183" s="34" t="e">
        <f>SMALL($M:$M,ROWS($M$1:M182))</f>
        <v>#NUM!</v>
      </c>
      <c r="O183" s="34" t="str">
        <f>IF(AND('Entry point'!$B$22=Master!A183,Master!AG183="MD"),Master!B183,"")</f>
        <v/>
      </c>
      <c r="P183" s="34" t="e">
        <f>SMALL($O:$O,ROWS($O$1:O182))</f>
        <v>#NUM!</v>
      </c>
      <c r="Q183" s="34">
        <f>IF(AND('Entry point'!$B$22=Master!A183,Master!AG183="OD"),Master!B183,"")</f>
        <v>184</v>
      </c>
      <c r="R183" s="34" t="e">
        <f>SMALL($Q:$Q,ROWS($Q$1:Q182))</f>
        <v>#NUM!</v>
      </c>
      <c r="S183" s="34" t="str">
        <f>IF(AND('Entry point'!$B$22=Master!A183,Master!AG183="OWNER"),Master!B183,"")</f>
        <v/>
      </c>
      <c r="T183" s="34" t="e">
        <f>SMALL($S:$S,ROWS($S$1:S182))</f>
        <v>#NUM!</v>
      </c>
      <c r="U183" s="34" t="str">
        <f>IF(AND('Entry point'!$B$22=Master!A183,Master!AG183="PLANNING MANAGER"),Master!B183,"")</f>
        <v/>
      </c>
      <c r="V183" s="34" t="e">
        <f>SMALL($U:$U,ROWS($U$1:U182))</f>
        <v>#NUM!</v>
      </c>
      <c r="W183" s="34" t="str">
        <f>IF(AND('Entry point'!$B$22=Master!A183,Master!AG183="PROCUREMENT RESPONSIBLE"),Master!B183,"")</f>
        <v/>
      </c>
      <c r="X183" s="34" t="e">
        <f>SMALL($W:$W,ROWS($W$1:W182))</f>
        <v>#NUM!</v>
      </c>
      <c r="Y183" s="34" t="str">
        <f>IF(AND('Entry point'!$B$22=Master!A183,Master!AG183="TECH SUPERINTENDENT"),Master!B183,"")</f>
        <v/>
      </c>
      <c r="Z183" s="34" t="e">
        <f>SMALL($Y:$Y,ROWS($Y$1:Y182))</f>
        <v>#NUM!</v>
      </c>
      <c r="AA183" s="34" t="str">
        <f>IF(AND('Entry point'!$B$22=Master!A183,Master!AG183="HSEQ MANAGER"),Master!B183,"")</f>
        <v/>
      </c>
      <c r="AB183" s="34" t="e">
        <f>SMALL($AA:$AA,ROWS($AA$1:AA182))</f>
        <v>#NUM!</v>
      </c>
      <c r="AC183" s="34" t="str">
        <f>IF(AND('Entry point'!$B$22=Master!A183,Master!AG183="MARCAS"),Master!B183,"")</f>
        <v/>
      </c>
      <c r="AD183" s="34" t="e">
        <f>SMALL($AC:$AC,ROWS($AC$1:AC182))</f>
        <v>#NUM!</v>
      </c>
      <c r="AE183" s="34">
        <v>1</v>
      </c>
      <c r="AF183" s="36" t="s">
        <v>149</v>
      </c>
      <c r="AG183" s="36" t="s">
        <v>704</v>
      </c>
      <c r="AH183" s="36"/>
    </row>
    <row r="184" spans="1:34" ht="15.75" x14ac:dyDescent="0.25">
      <c r="A184" s="40" t="s">
        <v>569</v>
      </c>
      <c r="B184" s="34">
        <f>ROWS(A$1:$A185)</f>
        <v>185</v>
      </c>
      <c r="C184" s="34" t="str">
        <f>IF(AND('Entry point'!$B$22=Master!A184,Master!AG184="ACCOUNTING"),Master!B184,"")</f>
        <v/>
      </c>
      <c r="D184" s="34" t="e">
        <f>SMALL($C:$C,ROWS($C$1:C183))</f>
        <v>#NUM!</v>
      </c>
      <c r="E184" s="34" t="str">
        <f>IF(AND('Entry point'!$B$22=Master!A184,Master!AG184="CREW MANAGEMENT PARTNER"),Master!B184,"")</f>
        <v/>
      </c>
      <c r="F184" s="34" t="e">
        <f>SMALL($E:$E,ROWS($E$1:E183))</f>
        <v>#NUM!</v>
      </c>
      <c r="G184" s="34">
        <f>IF(AND('Entry point'!$B$22=Master!A184,Master!AG184="FLEET MANAGER"),Master!B184,"")</f>
        <v>185</v>
      </c>
      <c r="H184" s="34" t="e">
        <f>SMALL($G:$G,ROWS($G$1:G183))</f>
        <v>#NUM!</v>
      </c>
      <c r="I184" s="34" t="str">
        <f>IF(AND('Entry point'!$B$22=Master!A184,Master!AG184="GROUP ISD"),Master!B184,"")</f>
        <v/>
      </c>
      <c r="J184" s="34" t="e">
        <f>SMALL($I:$I,ROWS($I$1:I183))</f>
        <v>#NUM!</v>
      </c>
      <c r="K184" s="34" t="str">
        <f>IF(AND('Entry point'!$B$22=Master!A184,Master!AG184="MANAGING DIRECTOR, CREW MANAGEMENT"),Master!B184,"")</f>
        <v/>
      </c>
      <c r="L184" s="34" t="e">
        <f>SMALL($K:$K,ROWS($K$1:K183))</f>
        <v>#NUM!</v>
      </c>
      <c r="M184" s="34" t="str">
        <f>IF(AND('Entry point'!$B$22=Master!A184,Master!AG184="MARINE SUPERINTENDENT"),Master!B184,"")</f>
        <v/>
      </c>
      <c r="N184" s="34" t="e">
        <f>SMALL($M:$M,ROWS($M$1:M183))</f>
        <v>#NUM!</v>
      </c>
      <c r="O184" s="34" t="str">
        <f>IF(AND('Entry point'!$B$22=Master!A184,Master!AG184="MD"),Master!B184,"")</f>
        <v/>
      </c>
      <c r="P184" s="34" t="e">
        <f>SMALL($O:$O,ROWS($O$1:O183))</f>
        <v>#NUM!</v>
      </c>
      <c r="Q184" s="34" t="str">
        <f>IF(AND('Entry point'!$B$22=Master!A184,Master!AG184="OD"),Master!B184,"")</f>
        <v/>
      </c>
      <c r="R184" s="34" t="e">
        <f>SMALL($Q:$Q,ROWS($Q$1:Q183))</f>
        <v>#NUM!</v>
      </c>
      <c r="S184" s="34" t="str">
        <f>IF(AND('Entry point'!$B$22=Master!A184,Master!AG184="OWNER"),Master!B184,"")</f>
        <v/>
      </c>
      <c r="T184" s="34" t="e">
        <f>SMALL($S:$S,ROWS($S$1:S183))</f>
        <v>#NUM!</v>
      </c>
      <c r="U184" s="34" t="str">
        <f>IF(AND('Entry point'!$B$22=Master!A184,Master!AG184="PLANNING MANAGER"),Master!B184,"")</f>
        <v/>
      </c>
      <c r="V184" s="34" t="e">
        <f>SMALL($U:$U,ROWS($U$1:U183))</f>
        <v>#NUM!</v>
      </c>
      <c r="W184" s="34" t="str">
        <f>IF(AND('Entry point'!$B$22=Master!A184,Master!AG184="PROCUREMENT RESPONSIBLE"),Master!B184,"")</f>
        <v/>
      </c>
      <c r="X184" s="34" t="e">
        <f>SMALL($W:$W,ROWS($W$1:W183))</f>
        <v>#NUM!</v>
      </c>
      <c r="Y184" s="34" t="str">
        <f>IF(AND('Entry point'!$B$22=Master!A184,Master!AG184="TECH SUPERINTENDENT"),Master!B184,"")</f>
        <v/>
      </c>
      <c r="Z184" s="34" t="e">
        <f>SMALL($Y:$Y,ROWS($Y$1:Y183))</f>
        <v>#NUM!</v>
      </c>
      <c r="AA184" s="34" t="str">
        <f>IF(AND('Entry point'!$B$22=Master!A184,Master!AG184="HSEQ MANAGER"),Master!B184,"")</f>
        <v/>
      </c>
      <c r="AB184" s="34" t="e">
        <f>SMALL($AA:$AA,ROWS($AA$1:AA183))</f>
        <v>#NUM!</v>
      </c>
      <c r="AC184" s="34" t="str">
        <f>IF(AND('Entry point'!$B$22=Master!A184,Master!AG184="MARCAS"),Master!B184,"")</f>
        <v/>
      </c>
      <c r="AD184" s="34" t="e">
        <f>SMALL($AC:$AC,ROWS($AC$1:AC183))</f>
        <v>#NUM!</v>
      </c>
      <c r="AE184" s="34">
        <v>1</v>
      </c>
      <c r="AF184" s="36" t="s">
        <v>153</v>
      </c>
      <c r="AG184" s="36" t="s">
        <v>35</v>
      </c>
      <c r="AH184" s="36"/>
    </row>
    <row r="185" spans="1:34" ht="15.75" x14ac:dyDescent="0.25">
      <c r="A185" s="40" t="s">
        <v>569</v>
      </c>
      <c r="B185" s="34">
        <f>ROWS(A$1:$A186)</f>
        <v>186</v>
      </c>
      <c r="C185" s="34" t="str">
        <f>IF(AND('Entry point'!$B$22=Master!A185,Master!AG185="ACCOUNTING"),Master!B185,"")</f>
        <v/>
      </c>
      <c r="D185" s="34" t="e">
        <f>SMALL($C:$C,ROWS($C$1:C184))</f>
        <v>#NUM!</v>
      </c>
      <c r="E185" s="34" t="str">
        <f>IF(AND('Entry point'!$B$22=Master!A185,Master!AG185="CREW MANAGEMENT PARTNER"),Master!B185,"")</f>
        <v/>
      </c>
      <c r="F185" s="34" t="e">
        <f>SMALL($E:$E,ROWS($E$1:E184))</f>
        <v>#NUM!</v>
      </c>
      <c r="G185" s="34" t="str">
        <f>IF(AND('Entry point'!$B$22=Master!A185,Master!AG185="FLEET MANAGER"),Master!B185,"")</f>
        <v/>
      </c>
      <c r="H185" s="34" t="e">
        <f>SMALL($G:$G,ROWS($G$1:G184))</f>
        <v>#NUM!</v>
      </c>
      <c r="I185" s="34" t="str">
        <f>IF(AND('Entry point'!$B$22=Master!A185,Master!AG185="GROUP ISD"),Master!B185,"")</f>
        <v/>
      </c>
      <c r="J185" s="34" t="e">
        <f>SMALL($I:$I,ROWS($I$1:I184))</f>
        <v>#NUM!</v>
      </c>
      <c r="K185" s="34" t="str">
        <f>IF(AND('Entry point'!$B$22=Master!A185,Master!AG185="MANAGING DIRECTOR, CREW MANAGEMENT"),Master!B185,"")</f>
        <v/>
      </c>
      <c r="L185" s="34" t="e">
        <f>SMALL($K:$K,ROWS($K$1:K184))</f>
        <v>#NUM!</v>
      </c>
      <c r="M185" s="34" t="str">
        <f>IF(AND('Entry point'!$B$22=Master!A185,Master!AG185="MARINE SUPERINTENDENT"),Master!B185,"")</f>
        <v/>
      </c>
      <c r="N185" s="34" t="e">
        <f>SMALL($M:$M,ROWS($M$1:M184))</f>
        <v>#NUM!</v>
      </c>
      <c r="O185" s="34" t="str">
        <f>IF(AND('Entry point'!$B$22=Master!A185,Master!AG185="MD"),Master!B185,"")</f>
        <v/>
      </c>
      <c r="P185" s="34" t="e">
        <f>SMALL($O:$O,ROWS($O$1:O184))</f>
        <v>#NUM!</v>
      </c>
      <c r="Q185" s="34" t="str">
        <f>IF(AND('Entry point'!$B$22=Master!A185,Master!AG185="OD"),Master!B185,"")</f>
        <v/>
      </c>
      <c r="R185" s="34" t="e">
        <f>SMALL($Q:$Q,ROWS($Q$1:Q184))</f>
        <v>#NUM!</v>
      </c>
      <c r="S185" s="34" t="str">
        <f>IF(AND('Entry point'!$B$22=Master!A185,Master!AG185="OWNER"),Master!B185,"")</f>
        <v/>
      </c>
      <c r="T185" s="34" t="e">
        <f>SMALL($S:$S,ROWS($S$1:S184))</f>
        <v>#NUM!</v>
      </c>
      <c r="U185" s="34" t="str">
        <f>IF(AND('Entry point'!$B$22=Master!A185,Master!AG185="PLANNING MANAGER"),Master!B185,"")</f>
        <v/>
      </c>
      <c r="V185" s="34" t="e">
        <f>SMALL($U:$U,ROWS($U$1:U184))</f>
        <v>#NUM!</v>
      </c>
      <c r="W185" s="34" t="str">
        <f>IF(AND('Entry point'!$B$22=Master!A185,Master!AG185="PROCUREMENT RESPONSIBLE"),Master!B185,"")</f>
        <v/>
      </c>
      <c r="X185" s="34" t="e">
        <f>SMALL($W:$W,ROWS($W$1:W184))</f>
        <v>#NUM!</v>
      </c>
      <c r="Y185" s="34">
        <f>IF(AND('Entry point'!$B$22=Master!A185,Master!AG185="TECH SUPERINTENDENT"),Master!B185,"")</f>
        <v>186</v>
      </c>
      <c r="Z185" s="34" t="e">
        <f>SMALL($Y:$Y,ROWS($Y$1:Y184))</f>
        <v>#NUM!</v>
      </c>
      <c r="AA185" s="34" t="str">
        <f>IF(AND('Entry point'!$B$22=Master!A185,Master!AG185="HSEQ MANAGER"),Master!B185,"")</f>
        <v/>
      </c>
      <c r="AB185" s="34" t="e">
        <f>SMALL($AA:$AA,ROWS($AA$1:AA184))</f>
        <v>#NUM!</v>
      </c>
      <c r="AC185" s="34" t="str">
        <f>IF(AND('Entry point'!$B$22=Master!A185,Master!AG185="MARCAS"),Master!B185,"")</f>
        <v/>
      </c>
      <c r="AD185" s="34" t="e">
        <f>SMALL($AC:$AC,ROWS($AC$1:AC184))</f>
        <v>#NUM!</v>
      </c>
      <c r="AE185" s="34">
        <v>1</v>
      </c>
      <c r="AF185" s="36" t="s">
        <v>155</v>
      </c>
      <c r="AG185" s="36" t="s">
        <v>91</v>
      </c>
      <c r="AH185" s="36"/>
    </row>
    <row r="186" spans="1:34" ht="15.75" x14ac:dyDescent="0.25">
      <c r="A186" s="40" t="s">
        <v>569</v>
      </c>
      <c r="B186" s="34">
        <f>ROWS(A$1:$A187)</f>
        <v>187</v>
      </c>
      <c r="C186" s="34" t="str">
        <f>IF(AND('Entry point'!$B$22=Master!A186,Master!AG186="ACCOUNTING"),Master!B186,"")</f>
        <v/>
      </c>
      <c r="D186" s="34" t="e">
        <f>SMALL($C:$C,ROWS($C$1:C185))</f>
        <v>#NUM!</v>
      </c>
      <c r="E186" s="34" t="str">
        <f>IF(AND('Entry point'!$B$22=Master!A186,Master!AG186="CREW MANAGEMENT PARTNER"),Master!B186,"")</f>
        <v/>
      </c>
      <c r="F186" s="34" t="e">
        <f>SMALL($E:$E,ROWS($E$1:E185))</f>
        <v>#NUM!</v>
      </c>
      <c r="G186" s="34" t="str">
        <f>IF(AND('Entry point'!$B$22=Master!A186,Master!AG186="FLEET MANAGER"),Master!B186,"")</f>
        <v/>
      </c>
      <c r="H186" s="34" t="e">
        <f>SMALL($G:$G,ROWS($G$1:G185))</f>
        <v>#NUM!</v>
      </c>
      <c r="I186" s="34" t="str">
        <f>IF(AND('Entry point'!$B$22=Master!A186,Master!AG186="GROUP ISD"),Master!B186,"")</f>
        <v/>
      </c>
      <c r="J186" s="34" t="e">
        <f>SMALL($I:$I,ROWS($I$1:I185))</f>
        <v>#NUM!</v>
      </c>
      <c r="K186" s="34" t="str">
        <f>IF(AND('Entry point'!$B$22=Master!A186,Master!AG186="MANAGING DIRECTOR, CREW MANAGEMENT"),Master!B186,"")</f>
        <v/>
      </c>
      <c r="L186" s="34" t="e">
        <f>SMALL($K:$K,ROWS($K$1:K185))</f>
        <v>#NUM!</v>
      </c>
      <c r="M186" s="34" t="str">
        <f>IF(AND('Entry point'!$B$22=Master!A186,Master!AG186="MARINE SUPERINTENDENT"),Master!B186,"")</f>
        <v/>
      </c>
      <c r="N186" s="34" t="e">
        <f>SMALL($M:$M,ROWS($M$1:M185))</f>
        <v>#NUM!</v>
      </c>
      <c r="O186" s="34">
        <f>IF(AND('Entry point'!$B$22=Master!A186,Master!AG186="MD"),Master!B186,"")</f>
        <v>187</v>
      </c>
      <c r="P186" s="34" t="e">
        <f>SMALL($O:$O,ROWS($O$1:O185))</f>
        <v>#NUM!</v>
      </c>
      <c r="Q186" s="34" t="str">
        <f>IF(AND('Entry point'!$B$22=Master!A186,Master!AG186="OD"),Master!B186,"")</f>
        <v/>
      </c>
      <c r="R186" s="34" t="e">
        <f>SMALL($Q:$Q,ROWS($Q$1:Q185))</f>
        <v>#NUM!</v>
      </c>
      <c r="S186" s="34" t="str">
        <f>IF(AND('Entry point'!$B$22=Master!A186,Master!AG186="OWNER"),Master!B186,"")</f>
        <v/>
      </c>
      <c r="T186" s="34" t="e">
        <f>SMALL($S:$S,ROWS($S$1:S185))</f>
        <v>#NUM!</v>
      </c>
      <c r="U186" s="34" t="str">
        <f>IF(AND('Entry point'!$B$22=Master!A186,Master!AG186="PLANNING MANAGER"),Master!B186,"")</f>
        <v/>
      </c>
      <c r="V186" s="34" t="e">
        <f>SMALL($U:$U,ROWS($U$1:U185))</f>
        <v>#NUM!</v>
      </c>
      <c r="W186" s="34" t="str">
        <f>IF(AND('Entry point'!$B$22=Master!A186,Master!AG186="PROCUREMENT RESPONSIBLE"),Master!B186,"")</f>
        <v/>
      </c>
      <c r="X186" s="34" t="e">
        <f>SMALL($W:$W,ROWS($W$1:W185))</f>
        <v>#NUM!</v>
      </c>
      <c r="Y186" s="34" t="str">
        <f>IF(AND('Entry point'!$B$22=Master!A186,Master!AG186="TECH SUPERINTENDENT"),Master!B186,"")</f>
        <v/>
      </c>
      <c r="Z186" s="34" t="e">
        <f>SMALL($Y:$Y,ROWS($Y$1:Y185))</f>
        <v>#NUM!</v>
      </c>
      <c r="AA186" s="34" t="str">
        <f>IF(AND('Entry point'!$B$22=Master!A186,Master!AG186="HSEQ MANAGER"),Master!B186,"")</f>
        <v/>
      </c>
      <c r="AB186" s="34" t="e">
        <f>SMALL($AA:$AA,ROWS($AA$1:AA185))</f>
        <v>#NUM!</v>
      </c>
      <c r="AC186" s="34" t="str">
        <f>IF(AND('Entry point'!$B$22=Master!A186,Master!AG186="MARCAS"),Master!B186,"")</f>
        <v/>
      </c>
      <c r="AD186" s="34" t="e">
        <f>SMALL($AC:$AC,ROWS($AC$1:AC185))</f>
        <v>#NUM!</v>
      </c>
      <c r="AE186" s="34">
        <v>1</v>
      </c>
      <c r="AF186" s="36" t="s">
        <v>145</v>
      </c>
      <c r="AG186" s="36" t="s">
        <v>703</v>
      </c>
      <c r="AH186" s="36"/>
    </row>
    <row r="187" spans="1:34" ht="15.75" x14ac:dyDescent="0.25">
      <c r="A187" s="40" t="s">
        <v>569</v>
      </c>
      <c r="B187" s="34">
        <f>ROWS(A$1:$A188)</f>
        <v>188</v>
      </c>
      <c r="C187" s="34" t="str">
        <f>IF(AND('Entry point'!$B$22=Master!A187,Master!AG187="ACCOUNTING"),Master!B187,"")</f>
        <v/>
      </c>
      <c r="D187" s="34" t="e">
        <f>SMALL($C:$C,ROWS($C$1:C186))</f>
        <v>#NUM!</v>
      </c>
      <c r="E187" s="34" t="str">
        <f>IF(AND('Entry point'!$B$22=Master!A187,Master!AG187="CREW MANAGEMENT PARTNER"),Master!B187,"")</f>
        <v/>
      </c>
      <c r="F187" s="34" t="e">
        <f>SMALL($E:$E,ROWS($E$1:E186))</f>
        <v>#NUM!</v>
      </c>
      <c r="G187" s="34" t="str">
        <f>IF(AND('Entry point'!$B$22=Master!A187,Master!AG187="FLEET MANAGER"),Master!B187,"")</f>
        <v/>
      </c>
      <c r="H187" s="34" t="e">
        <f>SMALL($G:$G,ROWS($G$1:G186))</f>
        <v>#NUM!</v>
      </c>
      <c r="I187" s="34" t="str">
        <f>IF(AND('Entry point'!$B$22=Master!A187,Master!AG187="GROUP ISD"),Master!B187,"")</f>
        <v/>
      </c>
      <c r="J187" s="34" t="e">
        <f>SMALL($I:$I,ROWS($I$1:I186))</f>
        <v>#NUM!</v>
      </c>
      <c r="K187" s="34" t="str">
        <f>IF(AND('Entry point'!$B$22=Master!A187,Master!AG187="MANAGING DIRECTOR, CREW MANAGEMENT"),Master!B187,"")</f>
        <v/>
      </c>
      <c r="L187" s="34" t="e">
        <f>SMALL($K:$K,ROWS($K$1:K186))</f>
        <v>#NUM!</v>
      </c>
      <c r="M187" s="34" t="str">
        <f>IF(AND('Entry point'!$B$22=Master!A187,Master!AG187="MARINE SUPERINTENDENT"),Master!B187,"")</f>
        <v/>
      </c>
      <c r="N187" s="34" t="e">
        <f>SMALL($M:$M,ROWS($M$1:M186))</f>
        <v>#NUM!</v>
      </c>
      <c r="O187" s="34">
        <f>IF(AND('Entry point'!$B$22=Master!A187,Master!AG187="MD"),Master!B187,"")</f>
        <v>188</v>
      </c>
      <c r="P187" s="34" t="e">
        <f>SMALL($O:$O,ROWS($O$1:O186))</f>
        <v>#NUM!</v>
      </c>
      <c r="Q187" s="34" t="str">
        <f>IF(AND('Entry point'!$B$22=Master!A187,Master!AG187="OD"),Master!B187,"")</f>
        <v/>
      </c>
      <c r="R187" s="34" t="e">
        <f>SMALL($Q:$Q,ROWS($Q$1:Q186))</f>
        <v>#NUM!</v>
      </c>
      <c r="S187" s="34" t="str">
        <f>IF(AND('Entry point'!$B$22=Master!A187,Master!AG187="OWNER"),Master!B187,"")</f>
        <v/>
      </c>
      <c r="T187" s="34" t="e">
        <f>SMALL($S:$S,ROWS($S$1:S186))</f>
        <v>#NUM!</v>
      </c>
      <c r="U187" s="34" t="str">
        <f>IF(AND('Entry point'!$B$22=Master!A187,Master!AG187="PLANNING MANAGER"),Master!B187,"")</f>
        <v/>
      </c>
      <c r="V187" s="34" t="e">
        <f>SMALL($U:$U,ROWS($U$1:U186))</f>
        <v>#NUM!</v>
      </c>
      <c r="W187" s="34" t="str">
        <f>IF(AND('Entry point'!$B$22=Master!A187,Master!AG187="PROCUREMENT RESPONSIBLE"),Master!B187,"")</f>
        <v/>
      </c>
      <c r="X187" s="34" t="e">
        <f>SMALL($W:$W,ROWS($W$1:W186))</f>
        <v>#NUM!</v>
      </c>
      <c r="Y187" s="34" t="str">
        <f>IF(AND('Entry point'!$B$22=Master!A187,Master!AG187="TECH SUPERINTENDENT"),Master!B187,"")</f>
        <v/>
      </c>
      <c r="Z187" s="34" t="e">
        <f>SMALL($Y:$Y,ROWS($Y$1:Y186))</f>
        <v>#NUM!</v>
      </c>
      <c r="AA187" s="34" t="str">
        <f>IF(AND('Entry point'!$B$22=Master!A187,Master!AG187="HSEQ MANAGER"),Master!B187,"")</f>
        <v/>
      </c>
      <c r="AB187" s="34" t="e">
        <f>SMALL($AA:$AA,ROWS($AA$1:AA186))</f>
        <v>#NUM!</v>
      </c>
      <c r="AC187" s="34" t="str">
        <f>IF(AND('Entry point'!$B$22=Master!A187,Master!AG187="MARCAS"),Master!B187,"")</f>
        <v/>
      </c>
      <c r="AD187" s="34" t="e">
        <f>SMALL($AC:$AC,ROWS($AC$1:AC186))</f>
        <v>#NUM!</v>
      </c>
      <c r="AE187" s="34">
        <v>1</v>
      </c>
      <c r="AF187" s="36" t="s">
        <v>157</v>
      </c>
      <c r="AG187" s="36" t="s">
        <v>703</v>
      </c>
      <c r="AH187" s="36"/>
    </row>
    <row r="188" spans="1:34" ht="15.75" x14ac:dyDescent="0.25">
      <c r="A188" s="40" t="s">
        <v>569</v>
      </c>
      <c r="B188" s="34">
        <f>ROWS(A$1:$A189)</f>
        <v>189</v>
      </c>
      <c r="C188" s="34" t="str">
        <f>IF(AND('Entry point'!$B$22=Master!A188,Master!AG188="ACCOUNTING"),Master!B188,"")</f>
        <v/>
      </c>
      <c r="D188" s="34" t="e">
        <f>SMALL($C:$C,ROWS($C$1:C187))</f>
        <v>#NUM!</v>
      </c>
      <c r="E188" s="34" t="str">
        <f>IF(AND('Entry point'!$B$22=Master!A188,Master!AG188="CREW MANAGEMENT PARTNER"),Master!B188,"")</f>
        <v/>
      </c>
      <c r="F188" s="34" t="e">
        <f>SMALL($E:$E,ROWS($E$1:E187))</f>
        <v>#NUM!</v>
      </c>
      <c r="G188" s="34" t="str">
        <f>IF(AND('Entry point'!$B$22=Master!A188,Master!AG188="FLEET MANAGER"),Master!B188,"")</f>
        <v/>
      </c>
      <c r="H188" s="34" t="e">
        <f>SMALL($G:$G,ROWS($G$1:G187))</f>
        <v>#NUM!</v>
      </c>
      <c r="I188" s="34" t="str">
        <f>IF(AND('Entry point'!$B$22=Master!A188,Master!AG188="GROUP ISD"),Master!B188,"")</f>
        <v/>
      </c>
      <c r="J188" s="34" t="e">
        <f>SMALL($I:$I,ROWS($I$1:I187))</f>
        <v>#NUM!</v>
      </c>
      <c r="K188" s="34" t="str">
        <f>IF(AND('Entry point'!$B$22=Master!A188,Master!AG188="MANAGING DIRECTOR, CREW MANAGEMENT"),Master!B188,"")</f>
        <v/>
      </c>
      <c r="L188" s="34" t="e">
        <f>SMALL($K:$K,ROWS($K$1:K187))</f>
        <v>#NUM!</v>
      </c>
      <c r="M188" s="34" t="str">
        <f>IF(AND('Entry point'!$B$22=Master!A188,Master!AG188="MARINE SUPERINTENDENT"),Master!B188,"")</f>
        <v/>
      </c>
      <c r="N188" s="34" t="e">
        <f>SMALL($M:$M,ROWS($M$1:M187))</f>
        <v>#NUM!</v>
      </c>
      <c r="O188" s="34" t="str">
        <f>IF(AND('Entry point'!$B$22=Master!A188,Master!AG188="MD"),Master!B188,"")</f>
        <v/>
      </c>
      <c r="P188" s="34" t="e">
        <f>SMALL($O:$O,ROWS($O$1:O187))</f>
        <v>#NUM!</v>
      </c>
      <c r="Q188" s="34">
        <f>IF(AND('Entry point'!$B$22=Master!A188,Master!AG188="OD"),Master!B188,"")</f>
        <v>189</v>
      </c>
      <c r="R188" s="34" t="e">
        <f>SMALL($Q:$Q,ROWS($Q$1:Q187))</f>
        <v>#NUM!</v>
      </c>
      <c r="S188" s="34" t="str">
        <f>IF(AND('Entry point'!$B$22=Master!A188,Master!AG188="OWNER"),Master!B188,"")</f>
        <v/>
      </c>
      <c r="T188" s="34" t="e">
        <f>SMALL($S:$S,ROWS($S$1:S187))</f>
        <v>#NUM!</v>
      </c>
      <c r="U188" s="34" t="str">
        <f>IF(AND('Entry point'!$B$22=Master!A188,Master!AG188="PLANNING MANAGER"),Master!B188,"")</f>
        <v/>
      </c>
      <c r="V188" s="34" t="e">
        <f>SMALL($U:$U,ROWS($U$1:U187))</f>
        <v>#NUM!</v>
      </c>
      <c r="W188" s="34" t="str">
        <f>IF(AND('Entry point'!$B$22=Master!A188,Master!AG188="PROCUREMENT RESPONSIBLE"),Master!B188,"")</f>
        <v/>
      </c>
      <c r="X188" s="34" t="e">
        <f>SMALL($W:$W,ROWS($W$1:W187))</f>
        <v>#NUM!</v>
      </c>
      <c r="Y188" s="34" t="str">
        <f>IF(AND('Entry point'!$B$22=Master!A188,Master!AG188="TECH SUPERINTENDENT"),Master!B188,"")</f>
        <v/>
      </c>
      <c r="Z188" s="34" t="e">
        <f>SMALL($Y:$Y,ROWS($Y$1:Y187))</f>
        <v>#NUM!</v>
      </c>
      <c r="AA188" s="34" t="str">
        <f>IF(AND('Entry point'!$B$22=Master!A188,Master!AG188="HSEQ MANAGER"),Master!B188,"")</f>
        <v/>
      </c>
      <c r="AB188" s="34" t="e">
        <f>SMALL($AA:$AA,ROWS($AA$1:AA187))</f>
        <v>#NUM!</v>
      </c>
      <c r="AC188" s="34" t="str">
        <f>IF(AND('Entry point'!$B$22=Master!A188,Master!AG188="MARCAS"),Master!B188,"")</f>
        <v/>
      </c>
      <c r="AD188" s="34" t="e">
        <f>SMALL($AC:$AC,ROWS($AC$1:AC187))</f>
        <v>#NUM!</v>
      </c>
      <c r="AE188" s="34">
        <v>1</v>
      </c>
      <c r="AF188" s="26" t="s">
        <v>560</v>
      </c>
      <c r="AG188" s="36" t="s">
        <v>704</v>
      </c>
      <c r="AH188" s="36"/>
    </row>
    <row r="189" spans="1:34" ht="15.75" x14ac:dyDescent="0.25">
      <c r="A189" s="40" t="s">
        <v>569</v>
      </c>
      <c r="B189" s="34">
        <f>ROWS(A$1:$A190)</f>
        <v>190</v>
      </c>
      <c r="C189" s="34" t="str">
        <f>IF(AND('Entry point'!$B$22=Master!A189,Master!AG189="ACCOUNTING"),Master!B189,"")</f>
        <v/>
      </c>
      <c r="D189" s="34" t="e">
        <f>SMALL($C:$C,ROWS($C$1:C188))</f>
        <v>#NUM!</v>
      </c>
      <c r="E189" s="34" t="str">
        <f>IF(AND('Entry point'!$B$22=Master!A189,Master!AG189="CREW MANAGEMENT PARTNER"),Master!B189,"")</f>
        <v/>
      </c>
      <c r="F189" s="34" t="e">
        <f>SMALL($E:$E,ROWS($E$1:E188))</f>
        <v>#NUM!</v>
      </c>
      <c r="G189" s="34" t="str">
        <f>IF(AND('Entry point'!$B$22=Master!A189,Master!AG189="FLEET MANAGER"),Master!B189,"")</f>
        <v/>
      </c>
      <c r="H189" s="34" t="e">
        <f>SMALL($G:$G,ROWS($G$1:G188))</f>
        <v>#NUM!</v>
      </c>
      <c r="I189" s="34" t="str">
        <f>IF(AND('Entry point'!$B$22=Master!A189,Master!AG189="GROUP ISD"),Master!B189,"")</f>
        <v/>
      </c>
      <c r="J189" s="34" t="e">
        <f>SMALL($I:$I,ROWS($I$1:I188))</f>
        <v>#NUM!</v>
      </c>
      <c r="K189" s="34" t="str">
        <f>IF(AND('Entry point'!$B$22=Master!A189,Master!AG189="MANAGING DIRECTOR, CREW MANAGEMENT"),Master!B189,"")</f>
        <v/>
      </c>
      <c r="L189" s="34" t="e">
        <f>SMALL($K:$K,ROWS($K$1:K188))</f>
        <v>#NUM!</v>
      </c>
      <c r="M189" s="34" t="str">
        <f>IF(AND('Entry point'!$B$22=Master!A189,Master!AG189="MARINE SUPERINTENDENT"),Master!B189,"")</f>
        <v/>
      </c>
      <c r="N189" s="34" t="e">
        <f>SMALL($M:$M,ROWS($M$1:M188))</f>
        <v>#NUM!</v>
      </c>
      <c r="O189" s="34" t="str">
        <f>IF(AND('Entry point'!$B$22=Master!A189,Master!AG189="MD"),Master!B189,"")</f>
        <v/>
      </c>
      <c r="P189" s="34" t="e">
        <f>SMALL($O:$O,ROWS($O$1:O188))</f>
        <v>#NUM!</v>
      </c>
      <c r="Q189" s="34" t="str">
        <f>IF(AND('Entry point'!$B$22=Master!A189,Master!AG189="OD"),Master!B189,"")</f>
        <v/>
      </c>
      <c r="R189" s="34" t="e">
        <f>SMALL($Q:$Q,ROWS($Q$1:Q188))</f>
        <v>#NUM!</v>
      </c>
      <c r="S189" s="34">
        <f>IF(AND('Entry point'!$B$22=Master!A189,Master!AG189="OWNER"),Master!B189,"")</f>
        <v>190</v>
      </c>
      <c r="T189" s="34" t="e">
        <f>SMALL($S:$S,ROWS($S$1:S188))</f>
        <v>#NUM!</v>
      </c>
      <c r="U189" s="34" t="str">
        <f>IF(AND('Entry point'!$B$22=Master!A189,Master!AG189="PLANNING MANAGER"),Master!B189,"")</f>
        <v/>
      </c>
      <c r="V189" s="34" t="e">
        <f>SMALL($U:$U,ROWS($U$1:U188))</f>
        <v>#NUM!</v>
      </c>
      <c r="W189" s="34" t="str">
        <f>IF(AND('Entry point'!$B$22=Master!A189,Master!AG189="PROCUREMENT RESPONSIBLE"),Master!B189,"")</f>
        <v/>
      </c>
      <c r="X189" s="34" t="e">
        <f>SMALL($W:$W,ROWS($W$1:W188))</f>
        <v>#NUM!</v>
      </c>
      <c r="Y189" s="34" t="str">
        <f>IF(AND('Entry point'!$B$22=Master!A189,Master!AG189="TECH SUPERINTENDENT"),Master!B189,"")</f>
        <v/>
      </c>
      <c r="Z189" s="34" t="e">
        <f>SMALL($Y:$Y,ROWS($Y$1:Y188))</f>
        <v>#NUM!</v>
      </c>
      <c r="AA189" s="34" t="str">
        <f>IF(AND('Entry point'!$B$22=Master!A189,Master!AG189="HSEQ MANAGER"),Master!B189,"")</f>
        <v/>
      </c>
      <c r="AB189" s="34" t="e">
        <f>SMALL($AA:$AA,ROWS($AA$1:AA188))</f>
        <v>#NUM!</v>
      </c>
      <c r="AC189" s="34" t="str">
        <f>IF(AND('Entry point'!$B$22=Master!A189,Master!AG189="MARCAS"),Master!B189,"")</f>
        <v/>
      </c>
      <c r="AD189" s="34" t="e">
        <f>SMALL($AC:$AC,ROWS($AC$1:AC188))</f>
        <v>#NUM!</v>
      </c>
      <c r="AE189" s="34">
        <v>1</v>
      </c>
      <c r="AF189" s="36" t="s">
        <v>160</v>
      </c>
      <c r="AG189" s="36" t="s">
        <v>159</v>
      </c>
      <c r="AH189" s="36"/>
    </row>
    <row r="190" spans="1:34" ht="15.75" x14ac:dyDescent="0.25">
      <c r="A190" s="40" t="s">
        <v>569</v>
      </c>
      <c r="B190" s="34">
        <f>ROWS(A$1:$A191)</f>
        <v>191</v>
      </c>
      <c r="C190" s="34" t="str">
        <f>IF(AND('Entry point'!$B$22=Master!A190,Master!AG190="ACCOUNTING"),Master!B190,"")</f>
        <v/>
      </c>
      <c r="D190" s="34" t="e">
        <f>SMALL($C:$C,ROWS($C$1:C189))</f>
        <v>#NUM!</v>
      </c>
      <c r="E190" s="34" t="str">
        <f>IF(AND('Entry point'!$B$22=Master!A190,Master!AG190="CREW MANAGEMENT PARTNER"),Master!B190,"")</f>
        <v/>
      </c>
      <c r="F190" s="34" t="e">
        <f>SMALL($E:$E,ROWS($E$1:E189))</f>
        <v>#NUM!</v>
      </c>
      <c r="G190" s="34" t="str">
        <f>IF(AND('Entry point'!$B$22=Master!A190,Master!AG190="FLEET MANAGER"),Master!B190,"")</f>
        <v/>
      </c>
      <c r="H190" s="34" t="e">
        <f>SMALL($G:$G,ROWS($G$1:G189))</f>
        <v>#NUM!</v>
      </c>
      <c r="I190" s="34" t="str">
        <f>IF(AND('Entry point'!$B$22=Master!A190,Master!AG190="GROUP ISD"),Master!B190,"")</f>
        <v/>
      </c>
      <c r="J190" s="34" t="e">
        <f>SMALL($I:$I,ROWS($I$1:I189))</f>
        <v>#NUM!</v>
      </c>
      <c r="K190" s="34" t="str">
        <f>IF(AND('Entry point'!$B$22=Master!A190,Master!AG190="MANAGING DIRECTOR, CREW MANAGEMENT"),Master!B190,"")</f>
        <v/>
      </c>
      <c r="L190" s="34" t="e">
        <f>SMALL($K:$K,ROWS($K$1:K189))</f>
        <v>#NUM!</v>
      </c>
      <c r="M190" s="34" t="str">
        <f>IF(AND('Entry point'!$B$22=Master!A190,Master!AG190="MARINE SUPERINTENDENT"),Master!B190,"")</f>
        <v/>
      </c>
      <c r="N190" s="34" t="e">
        <f>SMALL($M:$M,ROWS($M$1:M189))</f>
        <v>#NUM!</v>
      </c>
      <c r="O190" s="34" t="str">
        <f>IF(AND('Entry point'!$B$22=Master!A190,Master!AG190="MD"),Master!B190,"")</f>
        <v/>
      </c>
      <c r="P190" s="34" t="e">
        <f>SMALL($O:$O,ROWS($O$1:O189))</f>
        <v>#NUM!</v>
      </c>
      <c r="Q190" s="34">
        <f>IF(AND('Entry point'!$B$22=Master!A190,Master!AG190="OD"),Master!B190,"")</f>
        <v>191</v>
      </c>
      <c r="R190" s="34" t="e">
        <f>SMALL($Q:$Q,ROWS($Q$1:Q189))</f>
        <v>#NUM!</v>
      </c>
      <c r="S190" s="34" t="str">
        <f>IF(AND('Entry point'!$B$22=Master!A190,Master!AG190="OWNER"),Master!B190,"")</f>
        <v/>
      </c>
      <c r="T190" s="34" t="e">
        <f>SMALL($S:$S,ROWS($S$1:S189))</f>
        <v>#NUM!</v>
      </c>
      <c r="U190" s="34" t="str">
        <f>IF(AND('Entry point'!$B$22=Master!A190,Master!AG190="PLANNING MANAGER"),Master!B190,"")</f>
        <v/>
      </c>
      <c r="V190" s="34" t="e">
        <f>SMALL($U:$U,ROWS($U$1:U189))</f>
        <v>#NUM!</v>
      </c>
      <c r="W190" s="34" t="str">
        <f>IF(AND('Entry point'!$B$22=Master!A190,Master!AG190="PROCUREMENT RESPONSIBLE"),Master!B190,"")</f>
        <v/>
      </c>
      <c r="X190" s="34" t="e">
        <f>SMALL($W:$W,ROWS($W$1:W189))</f>
        <v>#NUM!</v>
      </c>
      <c r="Y190" s="34" t="str">
        <f>IF(AND('Entry point'!$B$22=Master!A190,Master!AG190="TECH SUPERINTENDENT"),Master!B190,"")</f>
        <v/>
      </c>
      <c r="Z190" s="34" t="e">
        <f>SMALL($Y:$Y,ROWS($Y$1:Y189))</f>
        <v>#NUM!</v>
      </c>
      <c r="AA190" s="34" t="str">
        <f>IF(AND('Entry point'!$B$22=Master!A190,Master!AG190="HSEQ MANAGER"),Master!B190,"")</f>
        <v/>
      </c>
      <c r="AB190" s="34" t="e">
        <f>SMALL($AA:$AA,ROWS($AA$1:AA189))</f>
        <v>#NUM!</v>
      </c>
      <c r="AC190" s="34" t="str">
        <f>IF(AND('Entry point'!$B$22=Master!A190,Master!AG190="MARCAS"),Master!B190,"")</f>
        <v/>
      </c>
      <c r="AD190" s="34" t="e">
        <f>SMALL($AC:$AC,ROWS($AC$1:AC189))</f>
        <v>#NUM!</v>
      </c>
      <c r="AE190" s="34">
        <v>1</v>
      </c>
      <c r="AF190" s="36" t="s">
        <v>150</v>
      </c>
      <c r="AG190" s="36" t="s">
        <v>704</v>
      </c>
      <c r="AH190" s="36"/>
    </row>
    <row r="191" spans="1:34" ht="15.75" x14ac:dyDescent="0.25">
      <c r="A191" s="40" t="s">
        <v>569</v>
      </c>
      <c r="B191" s="34">
        <f>ROWS(A$1:$A192)</f>
        <v>192</v>
      </c>
      <c r="C191" s="34" t="str">
        <f>IF(AND('Entry point'!$B$22=Master!A191,Master!AG191="ACCOUNTING"),Master!B191,"")</f>
        <v/>
      </c>
      <c r="D191" s="34" t="e">
        <f>SMALL($C:$C,ROWS($C$1:C190))</f>
        <v>#NUM!</v>
      </c>
      <c r="E191" s="34" t="str">
        <f>IF(AND('Entry point'!$B$22=Master!A191,Master!AG191="CREW MANAGEMENT PARTNER"),Master!B191,"")</f>
        <v/>
      </c>
      <c r="F191" s="34" t="e">
        <f>SMALL($E:$E,ROWS($E$1:E190))</f>
        <v>#NUM!</v>
      </c>
      <c r="G191" s="34" t="str">
        <f>IF(AND('Entry point'!$B$22=Master!A191,Master!AG191="FLEET MANAGER"),Master!B191,"")</f>
        <v/>
      </c>
      <c r="H191" s="34" t="e">
        <f>SMALL($G:$G,ROWS($G$1:G190))</f>
        <v>#NUM!</v>
      </c>
      <c r="I191" s="34" t="str">
        <f>IF(AND('Entry point'!$B$22=Master!A191,Master!AG191="GROUP ISD"),Master!B191,"")</f>
        <v/>
      </c>
      <c r="J191" s="34" t="e">
        <f>SMALL($I:$I,ROWS($I$1:I190))</f>
        <v>#NUM!</v>
      </c>
      <c r="K191" s="34" t="str">
        <f>IF(AND('Entry point'!$B$22=Master!A191,Master!AG191="MANAGING DIRECTOR, CREW MANAGEMENT"),Master!B191,"")</f>
        <v/>
      </c>
      <c r="L191" s="34" t="e">
        <f>SMALL($K:$K,ROWS($K$1:K190))</f>
        <v>#NUM!</v>
      </c>
      <c r="M191" s="34" t="str">
        <f>IF(AND('Entry point'!$B$22=Master!A191,Master!AG191="MARINE SUPERINTENDENT"),Master!B191,"")</f>
        <v/>
      </c>
      <c r="N191" s="34" t="e">
        <f>SMALL($M:$M,ROWS($M$1:M190))</f>
        <v>#NUM!</v>
      </c>
      <c r="O191" s="34" t="str">
        <f>IF(AND('Entry point'!$B$22=Master!A191,Master!AG191="MD"),Master!B191,"")</f>
        <v/>
      </c>
      <c r="P191" s="34" t="e">
        <f>SMALL($O:$O,ROWS($O$1:O190))</f>
        <v>#NUM!</v>
      </c>
      <c r="Q191" s="34">
        <f>IF(AND('Entry point'!$B$22=Master!A191,Master!AG191="OD"),Master!B191,"")</f>
        <v>192</v>
      </c>
      <c r="R191" s="34" t="e">
        <f>SMALL($Q:$Q,ROWS($Q$1:Q190))</f>
        <v>#NUM!</v>
      </c>
      <c r="S191" s="34" t="str">
        <f>IF(AND('Entry point'!$B$22=Master!A191,Master!AG191="OWNER"),Master!B191,"")</f>
        <v/>
      </c>
      <c r="T191" s="34" t="e">
        <f>SMALL($S:$S,ROWS($S$1:S190))</f>
        <v>#NUM!</v>
      </c>
      <c r="U191" s="34" t="str">
        <f>IF(AND('Entry point'!$B$22=Master!A191,Master!AG191="PLANNING MANAGER"),Master!B191,"")</f>
        <v/>
      </c>
      <c r="V191" s="34" t="e">
        <f>SMALL($U:$U,ROWS($U$1:U190))</f>
        <v>#NUM!</v>
      </c>
      <c r="W191" s="34" t="str">
        <f>IF(AND('Entry point'!$B$22=Master!A191,Master!AG191="PROCUREMENT RESPONSIBLE"),Master!B191,"")</f>
        <v/>
      </c>
      <c r="X191" s="34" t="e">
        <f>SMALL($W:$W,ROWS($W$1:W190))</f>
        <v>#NUM!</v>
      </c>
      <c r="Y191" s="34" t="str">
        <f>IF(AND('Entry point'!$B$22=Master!A191,Master!AG191="TECH SUPERINTENDENT"),Master!B191,"")</f>
        <v/>
      </c>
      <c r="Z191" s="34" t="e">
        <f>SMALL($Y:$Y,ROWS($Y$1:Y190))</f>
        <v>#NUM!</v>
      </c>
      <c r="AA191" s="34" t="str">
        <f>IF(AND('Entry point'!$B$22=Master!A191,Master!AG191="HSEQ MANAGER"),Master!B191,"")</f>
        <v/>
      </c>
      <c r="AB191" s="34" t="e">
        <f>SMALL($AA:$AA,ROWS($AA$1:AA190))</f>
        <v>#NUM!</v>
      </c>
      <c r="AC191" s="34" t="str">
        <f>IF(AND('Entry point'!$B$22=Master!A191,Master!AG191="MARCAS"),Master!B191,"")</f>
        <v/>
      </c>
      <c r="AD191" s="34" t="e">
        <f>SMALL($AC:$AC,ROWS($AC$1:AC190))</f>
        <v>#NUM!</v>
      </c>
      <c r="AE191" s="34">
        <v>1</v>
      </c>
      <c r="AF191" s="36" t="s">
        <v>53</v>
      </c>
      <c r="AG191" s="36" t="s">
        <v>704</v>
      </c>
      <c r="AH191" s="36"/>
    </row>
    <row r="192" spans="1:34" ht="15.75" x14ac:dyDescent="0.25">
      <c r="A192" s="40" t="s">
        <v>569</v>
      </c>
      <c r="B192" s="34">
        <f>ROWS(A$1:$A193)</f>
        <v>193</v>
      </c>
      <c r="C192" s="34" t="str">
        <f>IF(AND('Entry point'!$B$22=Master!A192,Master!AG192="ACCOUNTING"),Master!B192,"")</f>
        <v/>
      </c>
      <c r="D192" s="34" t="e">
        <f>SMALL($C:$C,ROWS($C$1:C191))</f>
        <v>#NUM!</v>
      </c>
      <c r="E192" s="34" t="str">
        <f>IF(AND('Entry point'!$B$22=Master!A192,Master!AG192="CREW MANAGEMENT PARTNER"),Master!B192,"")</f>
        <v/>
      </c>
      <c r="F192" s="34" t="e">
        <f>SMALL($E:$E,ROWS($E$1:E191))</f>
        <v>#NUM!</v>
      </c>
      <c r="G192" s="34" t="str">
        <f>IF(AND('Entry point'!$B$22=Master!A192,Master!AG192="FLEET MANAGER"),Master!B192,"")</f>
        <v/>
      </c>
      <c r="H192" s="34" t="e">
        <f>SMALL($G:$G,ROWS($G$1:G191))</f>
        <v>#NUM!</v>
      </c>
      <c r="I192" s="34" t="str">
        <f>IF(AND('Entry point'!$B$22=Master!A192,Master!AG192="GROUP ISD"),Master!B192,"")</f>
        <v/>
      </c>
      <c r="J192" s="34" t="e">
        <f>SMALL($I:$I,ROWS($I$1:I191))</f>
        <v>#NUM!</v>
      </c>
      <c r="K192" s="34" t="str">
        <f>IF(AND('Entry point'!$B$22=Master!A192,Master!AG192="MANAGING DIRECTOR, CREW MANAGEMENT"),Master!B192,"")</f>
        <v/>
      </c>
      <c r="L192" s="34" t="e">
        <f>SMALL($K:$K,ROWS($K$1:K191))</f>
        <v>#NUM!</v>
      </c>
      <c r="M192" s="34" t="str">
        <f>IF(AND('Entry point'!$B$22=Master!A192,Master!AG192="MARINE SUPERINTENDENT"),Master!B192,"")</f>
        <v/>
      </c>
      <c r="N192" s="34" t="e">
        <f>SMALL($M:$M,ROWS($M$1:M191))</f>
        <v>#NUM!</v>
      </c>
      <c r="O192" s="34" t="str">
        <f>IF(AND('Entry point'!$B$22=Master!A192,Master!AG192="MD"),Master!B192,"")</f>
        <v/>
      </c>
      <c r="P192" s="34" t="e">
        <f>SMALL($O:$O,ROWS($O$1:O191))</f>
        <v>#NUM!</v>
      </c>
      <c r="Q192" s="34">
        <f>IF(AND('Entry point'!$B$22=Master!A192,Master!AG192="OD"),Master!B192,"")</f>
        <v>193</v>
      </c>
      <c r="R192" s="34" t="e">
        <f>SMALL($Q:$Q,ROWS($Q$1:Q191))</f>
        <v>#NUM!</v>
      </c>
      <c r="S192" s="34" t="str">
        <f>IF(AND('Entry point'!$B$22=Master!A192,Master!AG192="OWNER"),Master!B192,"")</f>
        <v/>
      </c>
      <c r="T192" s="34" t="e">
        <f>SMALL($S:$S,ROWS($S$1:S191))</f>
        <v>#NUM!</v>
      </c>
      <c r="U192" s="34" t="str">
        <f>IF(AND('Entry point'!$B$22=Master!A192,Master!AG192="PLANNING MANAGER"),Master!B192,"")</f>
        <v/>
      </c>
      <c r="V192" s="34" t="e">
        <f>SMALL($U:$U,ROWS($U$1:U191))</f>
        <v>#NUM!</v>
      </c>
      <c r="W192" s="34" t="str">
        <f>IF(AND('Entry point'!$B$22=Master!A192,Master!AG192="PROCUREMENT RESPONSIBLE"),Master!B192,"")</f>
        <v/>
      </c>
      <c r="X192" s="34" t="e">
        <f>SMALL($W:$W,ROWS($W$1:W191))</f>
        <v>#NUM!</v>
      </c>
      <c r="Y192" s="34" t="str">
        <f>IF(AND('Entry point'!$B$22=Master!A192,Master!AG192="TECH SUPERINTENDENT"),Master!B192,"")</f>
        <v/>
      </c>
      <c r="Z192" s="34" t="e">
        <f>SMALL($Y:$Y,ROWS($Y$1:Y191))</f>
        <v>#NUM!</v>
      </c>
      <c r="AA192" s="34" t="str">
        <f>IF(AND('Entry point'!$B$22=Master!A192,Master!AG192="HSEQ MANAGER"),Master!B192,"")</f>
        <v/>
      </c>
      <c r="AB192" s="34" t="e">
        <f>SMALL($AA:$AA,ROWS($AA$1:AA191))</f>
        <v>#NUM!</v>
      </c>
      <c r="AC192" s="34" t="str">
        <f>IF(AND('Entry point'!$B$22=Master!A192,Master!AG192="MARCAS"),Master!B192,"")</f>
        <v/>
      </c>
      <c r="AD192" s="34" t="e">
        <f>SMALL($AC:$AC,ROWS($AC$1:AC191))</f>
        <v>#NUM!</v>
      </c>
      <c r="AE192" s="34">
        <v>1</v>
      </c>
      <c r="AF192" s="36" t="s">
        <v>54</v>
      </c>
      <c r="AG192" s="36" t="s">
        <v>704</v>
      </c>
      <c r="AH192" s="36"/>
    </row>
    <row r="193" spans="1:34" ht="15.75" x14ac:dyDescent="0.25">
      <c r="A193" s="40" t="s">
        <v>569</v>
      </c>
      <c r="B193" s="34">
        <f>ROWS(A$1:$A194)</f>
        <v>194</v>
      </c>
      <c r="C193" s="34" t="str">
        <f>IF(AND('Entry point'!$B$22=Master!A193,Master!AG193="ACCOUNTING"),Master!B193,"")</f>
        <v/>
      </c>
      <c r="D193" s="34" t="e">
        <f>SMALL($C:$C,ROWS($C$1:C192))</f>
        <v>#NUM!</v>
      </c>
      <c r="E193" s="34" t="str">
        <f>IF(AND('Entry point'!$B$22=Master!A193,Master!AG193="CREW MANAGEMENT PARTNER"),Master!B193,"")</f>
        <v/>
      </c>
      <c r="F193" s="34" t="e">
        <f>SMALL($E:$E,ROWS($E$1:E192))</f>
        <v>#NUM!</v>
      </c>
      <c r="G193" s="34" t="str">
        <f>IF(AND('Entry point'!$B$22=Master!A193,Master!AG193="FLEET MANAGER"),Master!B193,"")</f>
        <v/>
      </c>
      <c r="H193" s="34" t="e">
        <f>SMALL($G:$G,ROWS($G$1:G192))</f>
        <v>#NUM!</v>
      </c>
      <c r="I193" s="34" t="str">
        <f>IF(AND('Entry point'!$B$22=Master!A193,Master!AG193="GROUP ISD"),Master!B193,"")</f>
        <v/>
      </c>
      <c r="J193" s="34" t="e">
        <f>SMALL($I:$I,ROWS($I$1:I192))</f>
        <v>#NUM!</v>
      </c>
      <c r="K193" s="34" t="str">
        <f>IF(AND('Entry point'!$B$22=Master!A193,Master!AG193="MANAGING DIRECTOR, CREW MANAGEMENT"),Master!B193,"")</f>
        <v/>
      </c>
      <c r="L193" s="34" t="e">
        <f>SMALL($K:$K,ROWS($K$1:K192))</f>
        <v>#NUM!</v>
      </c>
      <c r="M193" s="34" t="str">
        <f>IF(AND('Entry point'!$B$22=Master!A193,Master!AG193="MARINE SUPERINTENDENT"),Master!B193,"")</f>
        <v/>
      </c>
      <c r="N193" s="34" t="e">
        <f>SMALL($M:$M,ROWS($M$1:M192))</f>
        <v>#NUM!</v>
      </c>
      <c r="O193" s="34" t="str">
        <f>IF(AND('Entry point'!$B$22=Master!A193,Master!AG193="MD"),Master!B193,"")</f>
        <v/>
      </c>
      <c r="P193" s="34" t="e">
        <f>SMALL($O:$O,ROWS($O$1:O192))</f>
        <v>#NUM!</v>
      </c>
      <c r="Q193" s="34">
        <f>IF(AND('Entry point'!$B$22=Master!A193,Master!AG193="OD"),Master!B193,"")</f>
        <v>194</v>
      </c>
      <c r="R193" s="34" t="e">
        <f>SMALL($Q:$Q,ROWS($Q$1:Q192))</f>
        <v>#NUM!</v>
      </c>
      <c r="S193" s="34" t="str">
        <f>IF(AND('Entry point'!$B$22=Master!A193,Master!AG193="OWNER"),Master!B193,"")</f>
        <v/>
      </c>
      <c r="T193" s="34" t="e">
        <f>SMALL($S:$S,ROWS($S$1:S192))</f>
        <v>#NUM!</v>
      </c>
      <c r="U193" s="34" t="str">
        <f>IF(AND('Entry point'!$B$22=Master!A193,Master!AG193="PLANNING MANAGER"),Master!B193,"")</f>
        <v/>
      </c>
      <c r="V193" s="34" t="e">
        <f>SMALL($U:$U,ROWS($U$1:U192))</f>
        <v>#NUM!</v>
      </c>
      <c r="W193" s="34" t="str">
        <f>IF(AND('Entry point'!$B$22=Master!A193,Master!AG193="PROCUREMENT RESPONSIBLE"),Master!B193,"")</f>
        <v/>
      </c>
      <c r="X193" s="34" t="e">
        <f>SMALL($W:$W,ROWS($W$1:W192))</f>
        <v>#NUM!</v>
      </c>
      <c r="Y193" s="34" t="str">
        <f>IF(AND('Entry point'!$B$22=Master!A193,Master!AG193="TECH SUPERINTENDENT"),Master!B193,"")</f>
        <v/>
      </c>
      <c r="Z193" s="34" t="e">
        <f>SMALL($Y:$Y,ROWS($Y$1:Y192))</f>
        <v>#NUM!</v>
      </c>
      <c r="AA193" s="34" t="str">
        <f>IF(AND('Entry point'!$B$22=Master!A193,Master!AG193="HSEQ MANAGER"),Master!B193,"")</f>
        <v/>
      </c>
      <c r="AB193" s="34" t="e">
        <f>SMALL($AA:$AA,ROWS($AA$1:AA192))</f>
        <v>#NUM!</v>
      </c>
      <c r="AC193" s="34" t="str">
        <f>IF(AND('Entry point'!$B$22=Master!A193,Master!AG193="MARCAS"),Master!B193,"")</f>
        <v/>
      </c>
      <c r="AD193" s="34" t="e">
        <f>SMALL($AC:$AC,ROWS($AC$1:AC192))</f>
        <v>#NUM!</v>
      </c>
      <c r="AE193" s="34">
        <v>1</v>
      </c>
      <c r="AF193" s="36" t="s">
        <v>147</v>
      </c>
      <c r="AG193" s="36" t="s">
        <v>704</v>
      </c>
      <c r="AH193" s="36"/>
    </row>
    <row r="194" spans="1:34" ht="15.75" x14ac:dyDescent="0.25">
      <c r="A194" s="40" t="s">
        <v>569</v>
      </c>
      <c r="B194" s="34">
        <f>ROWS(A$1:$A195)</f>
        <v>195</v>
      </c>
      <c r="C194" s="34" t="str">
        <f>IF(AND('Entry point'!$B$22=Master!A194,Master!AG194="ACCOUNTING"),Master!B194,"")</f>
        <v/>
      </c>
      <c r="D194" s="34" t="e">
        <f>SMALL($C:$C,ROWS($C$1:C193))</f>
        <v>#NUM!</v>
      </c>
      <c r="E194" s="34" t="str">
        <f>IF(AND('Entry point'!$B$22=Master!A194,Master!AG194="CREW MANAGEMENT PARTNER"),Master!B194,"")</f>
        <v/>
      </c>
      <c r="F194" s="34" t="e">
        <f>SMALL($E:$E,ROWS($E$1:E193))</f>
        <v>#NUM!</v>
      </c>
      <c r="G194" s="34" t="str">
        <f>IF(AND('Entry point'!$B$22=Master!A194,Master!AG194="FLEET MANAGER"),Master!B194,"")</f>
        <v/>
      </c>
      <c r="H194" s="34" t="e">
        <f>SMALL($G:$G,ROWS($G$1:G193))</f>
        <v>#NUM!</v>
      </c>
      <c r="I194" s="34" t="str">
        <f>IF(AND('Entry point'!$B$22=Master!A194,Master!AG194="GROUP ISD"),Master!B194,"")</f>
        <v/>
      </c>
      <c r="J194" s="34" t="e">
        <f>SMALL($I:$I,ROWS($I$1:I193))</f>
        <v>#NUM!</v>
      </c>
      <c r="K194" s="34" t="str">
        <f>IF(AND('Entry point'!$B$22=Master!A194,Master!AG194="MANAGING DIRECTOR, CREW MANAGEMENT"),Master!B194,"")</f>
        <v/>
      </c>
      <c r="L194" s="34" t="e">
        <f>SMALL($K:$K,ROWS($K$1:K193))</f>
        <v>#NUM!</v>
      </c>
      <c r="M194" s="34" t="str">
        <f>IF(AND('Entry point'!$B$22=Master!A194,Master!AG194="MARINE SUPERINTENDENT"),Master!B194,"")</f>
        <v/>
      </c>
      <c r="N194" s="34" t="e">
        <f>SMALL($M:$M,ROWS($M$1:M193))</f>
        <v>#NUM!</v>
      </c>
      <c r="O194" s="34" t="str">
        <f>IF(AND('Entry point'!$B$22=Master!A194,Master!AG194="MD"),Master!B194,"")</f>
        <v/>
      </c>
      <c r="P194" s="34" t="e">
        <f>SMALL($O:$O,ROWS($O$1:O193))</f>
        <v>#NUM!</v>
      </c>
      <c r="Q194" s="34">
        <f>IF(AND('Entry point'!$B$22=Master!A194,Master!AG194="OD"),Master!B194,"")</f>
        <v>195</v>
      </c>
      <c r="R194" s="34" t="e">
        <f>SMALL($Q:$Q,ROWS($Q$1:Q193))</f>
        <v>#NUM!</v>
      </c>
      <c r="S194" s="34" t="str">
        <f>IF(AND('Entry point'!$B$22=Master!A194,Master!AG194="OWNER"),Master!B194,"")</f>
        <v/>
      </c>
      <c r="T194" s="34" t="e">
        <f>SMALL($S:$S,ROWS($S$1:S193))</f>
        <v>#NUM!</v>
      </c>
      <c r="U194" s="34" t="str">
        <f>IF(AND('Entry point'!$B$22=Master!A194,Master!AG194="PLANNING MANAGER"),Master!B194,"")</f>
        <v/>
      </c>
      <c r="V194" s="34" t="e">
        <f>SMALL($U:$U,ROWS($U$1:U193))</f>
        <v>#NUM!</v>
      </c>
      <c r="W194" s="34" t="str">
        <f>IF(AND('Entry point'!$B$22=Master!A194,Master!AG194="PROCUREMENT RESPONSIBLE"),Master!B194,"")</f>
        <v/>
      </c>
      <c r="X194" s="34" t="e">
        <f>SMALL($W:$W,ROWS($W$1:W193))</f>
        <v>#NUM!</v>
      </c>
      <c r="Y194" s="34" t="str">
        <f>IF(AND('Entry point'!$B$22=Master!A194,Master!AG194="TECH SUPERINTENDENT"),Master!B194,"")</f>
        <v/>
      </c>
      <c r="Z194" s="34" t="e">
        <f>SMALL($Y:$Y,ROWS($Y$1:Y193))</f>
        <v>#NUM!</v>
      </c>
      <c r="AA194" s="34" t="str">
        <f>IF(AND('Entry point'!$B$22=Master!A194,Master!AG194="HSEQ MANAGER"),Master!B194,"")</f>
        <v/>
      </c>
      <c r="AB194" s="34" t="e">
        <f>SMALL($AA:$AA,ROWS($AA$1:AA193))</f>
        <v>#NUM!</v>
      </c>
      <c r="AC194" s="34" t="str">
        <f>IF(AND('Entry point'!$B$22=Master!A194,Master!AG194="MARCAS"),Master!B194,"")</f>
        <v/>
      </c>
      <c r="AD194" s="34" t="e">
        <f>SMALL($AC:$AC,ROWS($AC$1:AC193))</f>
        <v>#NUM!</v>
      </c>
      <c r="AE194" s="34">
        <v>1</v>
      </c>
      <c r="AF194" s="27" t="s">
        <v>55</v>
      </c>
      <c r="AG194" s="36" t="s">
        <v>704</v>
      </c>
      <c r="AH194" s="36"/>
    </row>
    <row r="195" spans="1:34" ht="38.25" customHeight="1" x14ac:dyDescent="0.25">
      <c r="A195" s="40" t="s">
        <v>569</v>
      </c>
      <c r="B195" s="34">
        <f>ROWS(A$1:$A196)</f>
        <v>196</v>
      </c>
      <c r="C195" s="34" t="str">
        <f>IF(AND('Entry point'!$B$22=Master!A195,Master!AG195="ACCOUNTING"),Master!B195,"")</f>
        <v/>
      </c>
      <c r="D195" s="34" t="e">
        <f>SMALL($C:$C,ROWS($C$1:C194))</f>
        <v>#NUM!</v>
      </c>
      <c r="E195" s="34" t="str">
        <f>IF(AND('Entry point'!$B$22=Master!A195,Master!AG195="CREW MANAGEMENT PARTNER"),Master!B195,"")</f>
        <v/>
      </c>
      <c r="F195" s="34" t="e">
        <f>SMALL($E:$E,ROWS($E$1:E194))</f>
        <v>#NUM!</v>
      </c>
      <c r="G195" s="34">
        <f>IF(AND('Entry point'!$B$22=Master!A195,Master!AG195="FLEET MANAGER"),Master!B195,"")</f>
        <v>196</v>
      </c>
      <c r="H195" s="34" t="e">
        <f>SMALL($G:$G,ROWS($G$1:G194))</f>
        <v>#NUM!</v>
      </c>
      <c r="I195" s="34" t="str">
        <f>IF(AND('Entry point'!$B$22=Master!A195,Master!AG195="GROUP ISD"),Master!B195,"")</f>
        <v/>
      </c>
      <c r="J195" s="34" t="e">
        <f>SMALL($I:$I,ROWS($I$1:I194))</f>
        <v>#NUM!</v>
      </c>
      <c r="K195" s="34" t="str">
        <f>IF(AND('Entry point'!$B$22=Master!A195,Master!AG195="MANAGING DIRECTOR, CREW MANAGEMENT"),Master!B195,"")</f>
        <v/>
      </c>
      <c r="L195" s="34" t="e">
        <f>SMALL($K:$K,ROWS($K$1:K194))</f>
        <v>#NUM!</v>
      </c>
      <c r="M195" s="34" t="str">
        <f>IF(AND('Entry point'!$B$22=Master!A195,Master!AG195="MARINE SUPERINTENDENT"),Master!B195,"")</f>
        <v/>
      </c>
      <c r="N195" s="34" t="e">
        <f>SMALL($M:$M,ROWS($M$1:M194))</f>
        <v>#NUM!</v>
      </c>
      <c r="O195" s="34" t="str">
        <f>IF(AND('Entry point'!$B$22=Master!A195,Master!AG195="MD"),Master!B195,"")</f>
        <v/>
      </c>
      <c r="P195" s="34" t="e">
        <f>SMALL($O:$O,ROWS($O$1:O194))</f>
        <v>#NUM!</v>
      </c>
      <c r="Q195" s="34" t="str">
        <f>IF(AND('Entry point'!$B$22=Master!A195,Master!AG195="OD"),Master!B195,"")</f>
        <v/>
      </c>
      <c r="R195" s="34" t="e">
        <f>SMALL($Q:$Q,ROWS($Q$1:Q194))</f>
        <v>#NUM!</v>
      </c>
      <c r="S195" s="34" t="str">
        <f>IF(AND('Entry point'!$B$22=Master!A195,Master!AG195="OWNER"),Master!B195,"")</f>
        <v/>
      </c>
      <c r="T195" s="34" t="e">
        <f>SMALL($S:$S,ROWS($S$1:S194))</f>
        <v>#NUM!</v>
      </c>
      <c r="U195" s="34" t="str">
        <f>IF(AND('Entry point'!$B$22=Master!A195,Master!AG195="PLANNING MANAGER"),Master!B195,"")</f>
        <v/>
      </c>
      <c r="V195" s="34" t="e">
        <f>SMALL($U:$U,ROWS($U$1:U194))</f>
        <v>#NUM!</v>
      </c>
      <c r="W195" s="34" t="str">
        <f>IF(AND('Entry point'!$B$22=Master!A195,Master!AG195="PROCUREMENT RESPONSIBLE"),Master!B195,"")</f>
        <v/>
      </c>
      <c r="X195" s="34" t="e">
        <f>SMALL($W:$W,ROWS($W$1:W194))</f>
        <v>#NUM!</v>
      </c>
      <c r="Y195" s="34" t="str">
        <f>IF(AND('Entry point'!$B$22=Master!A195,Master!AG195="TECH SUPERINTENDENT"),Master!B195,"")</f>
        <v/>
      </c>
      <c r="Z195" s="34" t="e">
        <f>SMALL($Y:$Y,ROWS($Y$1:Y194))</f>
        <v>#NUM!</v>
      </c>
      <c r="AA195" s="34" t="str">
        <f>IF(AND('Entry point'!$B$22=Master!A195,Master!AG195="HSEQ MANAGER"),Master!B195,"")</f>
        <v/>
      </c>
      <c r="AB195" s="34" t="e">
        <f>SMALL($AA:$AA,ROWS($AA$1:AA194))</f>
        <v>#NUM!</v>
      </c>
      <c r="AC195" s="34" t="str">
        <f>IF(AND('Entry point'!$B$22=Master!A195,Master!AG195="MARCAS"),Master!B195,"")</f>
        <v/>
      </c>
      <c r="AD195" s="34" t="e">
        <f>SMALL($AC:$AC,ROWS($AC$1:AC194))</f>
        <v>#NUM!</v>
      </c>
      <c r="AE195" s="34">
        <v>1</v>
      </c>
      <c r="AF195" s="38" t="s">
        <v>682</v>
      </c>
      <c r="AG195" s="36" t="s">
        <v>35</v>
      </c>
      <c r="AH195" s="36"/>
    </row>
    <row r="196" spans="1:34" ht="15.75" x14ac:dyDescent="0.25">
      <c r="A196" s="40" t="s">
        <v>569</v>
      </c>
      <c r="B196" s="34">
        <f>ROWS(A$1:$A197)</f>
        <v>197</v>
      </c>
      <c r="C196" s="34" t="str">
        <f>IF(AND('Entry point'!$B$22=Master!A196,Master!AG196="ACCOUNTING"),Master!B196,"")</f>
        <v/>
      </c>
      <c r="D196" s="34" t="e">
        <f>SMALL($C:$C,ROWS($C$1:C195))</f>
        <v>#NUM!</v>
      </c>
      <c r="E196" s="34" t="str">
        <f>IF(AND('Entry point'!$B$22=Master!A196,Master!AG196="CREW MANAGEMENT PARTNER"),Master!B196,"")</f>
        <v/>
      </c>
      <c r="F196" s="34" t="e">
        <f>SMALL($E:$E,ROWS($E$1:E195))</f>
        <v>#NUM!</v>
      </c>
      <c r="G196" s="34" t="str">
        <f>IF(AND('Entry point'!$B$22=Master!A196,Master!AG196="FLEET MANAGER"),Master!B196,"")</f>
        <v/>
      </c>
      <c r="H196" s="34" t="e">
        <f>SMALL($G:$G,ROWS($G$1:G195))</f>
        <v>#NUM!</v>
      </c>
      <c r="I196" s="34" t="str">
        <f>IF(AND('Entry point'!$B$22=Master!A196,Master!AG196="GROUP ISD"),Master!B196,"")</f>
        <v/>
      </c>
      <c r="J196" s="34" t="e">
        <f>SMALL($I:$I,ROWS($I$1:I195))</f>
        <v>#NUM!</v>
      </c>
      <c r="K196" s="34" t="str">
        <f>IF(AND('Entry point'!$B$22=Master!A196,Master!AG196="MANAGING DIRECTOR, CREW MANAGEMENT"),Master!B196,"")</f>
        <v/>
      </c>
      <c r="L196" s="34" t="e">
        <f>SMALL($K:$K,ROWS($K$1:K195))</f>
        <v>#NUM!</v>
      </c>
      <c r="M196" s="34" t="str">
        <f>IF(AND('Entry point'!$B$22=Master!A196,Master!AG196="MARINE SUPERINTENDENT"),Master!B196,"")</f>
        <v/>
      </c>
      <c r="N196" s="34" t="e">
        <f>SMALL($M:$M,ROWS($M$1:M195))</f>
        <v>#NUM!</v>
      </c>
      <c r="O196" s="34">
        <f>IF(AND('Entry point'!$B$22=Master!A196,Master!AG196="MD"),Master!B196,"")</f>
        <v>197</v>
      </c>
      <c r="P196" s="34" t="e">
        <f>SMALL($O:$O,ROWS($O$1:O195))</f>
        <v>#NUM!</v>
      </c>
      <c r="Q196" s="34" t="str">
        <f>IF(AND('Entry point'!$B$22=Master!A196,Master!AG196="OD"),Master!B196,"")</f>
        <v/>
      </c>
      <c r="R196" s="34" t="e">
        <f>SMALL($Q:$Q,ROWS($Q$1:Q195))</f>
        <v>#NUM!</v>
      </c>
      <c r="S196" s="34" t="str">
        <f>IF(AND('Entry point'!$B$22=Master!A196,Master!AG196="OWNER"),Master!B196,"")</f>
        <v/>
      </c>
      <c r="T196" s="34" t="e">
        <f>SMALL($S:$S,ROWS($S$1:S195))</f>
        <v>#NUM!</v>
      </c>
      <c r="U196" s="34" t="str">
        <f>IF(AND('Entry point'!$B$22=Master!A196,Master!AG196="PLANNING MANAGER"),Master!B196,"")</f>
        <v/>
      </c>
      <c r="V196" s="34" t="e">
        <f>SMALL($U:$U,ROWS($U$1:U195))</f>
        <v>#NUM!</v>
      </c>
      <c r="W196" s="34" t="str">
        <f>IF(AND('Entry point'!$B$22=Master!A196,Master!AG196="PROCUREMENT RESPONSIBLE"),Master!B196,"")</f>
        <v/>
      </c>
      <c r="X196" s="34" t="e">
        <f>SMALL($W:$W,ROWS($W$1:W195))</f>
        <v>#NUM!</v>
      </c>
      <c r="Y196" s="34" t="str">
        <f>IF(AND('Entry point'!$B$22=Master!A196,Master!AG196="TECH SUPERINTENDENT"),Master!B196,"")</f>
        <v/>
      </c>
      <c r="Z196" s="34" t="e">
        <f>SMALL($Y:$Y,ROWS($Y$1:Y195))</f>
        <v>#NUM!</v>
      </c>
      <c r="AA196" s="34" t="str">
        <f>IF(AND('Entry point'!$B$22=Master!A196,Master!AG196="HSEQ MANAGER"),Master!B196,"")</f>
        <v/>
      </c>
      <c r="AB196" s="34" t="e">
        <f>SMALL($AA:$AA,ROWS($AA$1:AA195))</f>
        <v>#NUM!</v>
      </c>
      <c r="AC196" s="34" t="str">
        <f>IF(AND('Entry point'!$B$22=Master!A196,Master!AG196="MARCAS"),Master!B196,"")</f>
        <v/>
      </c>
      <c r="AD196" s="34" t="e">
        <f>SMALL($AC:$AC,ROWS($AC$1:AC195))</f>
        <v>#NUM!</v>
      </c>
      <c r="AE196" s="34">
        <v>1</v>
      </c>
      <c r="AF196" s="36" t="s">
        <v>144</v>
      </c>
      <c r="AG196" s="36" t="s">
        <v>703</v>
      </c>
      <c r="AH196" s="36"/>
    </row>
    <row r="197" spans="1:34" ht="47.25" x14ac:dyDescent="0.25">
      <c r="A197" s="40" t="s">
        <v>569</v>
      </c>
      <c r="B197" s="34">
        <f>ROWS(A$1:$A198)</f>
        <v>198</v>
      </c>
      <c r="C197" s="34" t="str">
        <f>IF(AND('Entry point'!$B$22=Master!A197,Master!AG197="ACCOUNTING"),Master!B197,"")</f>
        <v/>
      </c>
      <c r="D197" s="34" t="e">
        <f>SMALL($C:$C,ROWS($C$1:C196))</f>
        <v>#NUM!</v>
      </c>
      <c r="E197" s="34" t="str">
        <f>IF(AND('Entry point'!$B$22=Master!A197,Master!AG197="CREW MANAGEMENT PARTNER"),Master!B197,"")</f>
        <v/>
      </c>
      <c r="F197" s="34" t="e">
        <f>SMALL($E:$E,ROWS($E$1:E196))</f>
        <v>#NUM!</v>
      </c>
      <c r="G197" s="34" t="str">
        <f>IF(AND('Entry point'!$B$22=Master!A197,Master!AG197="FLEET MANAGER"),Master!B197,"")</f>
        <v/>
      </c>
      <c r="H197" s="34" t="e">
        <f>SMALL($G:$G,ROWS($G$1:G196))</f>
        <v>#NUM!</v>
      </c>
      <c r="I197" s="34" t="str">
        <f>IF(AND('Entry point'!$B$22=Master!A197,Master!AG197="GROUP ISD"),Master!B197,"")</f>
        <v/>
      </c>
      <c r="J197" s="34" t="e">
        <f>SMALL($I:$I,ROWS($I$1:I196))</f>
        <v>#NUM!</v>
      </c>
      <c r="K197" s="34" t="str">
        <f>IF(AND('Entry point'!$B$22=Master!A197,Master!AG197="MANAGING DIRECTOR, CREW MANAGEMENT"),Master!B197,"")</f>
        <v/>
      </c>
      <c r="L197" s="34" t="e">
        <f>SMALL($K:$K,ROWS($K$1:K196))</f>
        <v>#NUM!</v>
      </c>
      <c r="M197" s="34" t="str">
        <f>IF(AND('Entry point'!$B$22=Master!A197,Master!AG197="MARINE SUPERINTENDENT"),Master!B197,"")</f>
        <v/>
      </c>
      <c r="N197" s="34" t="e">
        <f>SMALL($M:$M,ROWS($M$1:M196))</f>
        <v>#NUM!</v>
      </c>
      <c r="O197" s="34">
        <f>IF(AND('Entry point'!$B$22=Master!A197,Master!AG197="MD"),Master!B197,"")</f>
        <v>198</v>
      </c>
      <c r="P197" s="34" t="e">
        <f>SMALL($O:$O,ROWS($O$1:O196))</f>
        <v>#NUM!</v>
      </c>
      <c r="Q197" s="34" t="str">
        <f>IF(AND('Entry point'!$B$22=Master!A197,Master!AG197="OD"),Master!B197,"")</f>
        <v/>
      </c>
      <c r="R197" s="34" t="e">
        <f>SMALL($Q:$Q,ROWS($Q$1:Q196))</f>
        <v>#NUM!</v>
      </c>
      <c r="S197" s="34" t="str">
        <f>IF(AND('Entry point'!$B$22=Master!A197,Master!AG197="OWNER"),Master!B197,"")</f>
        <v/>
      </c>
      <c r="T197" s="34" t="e">
        <f>SMALL($S:$S,ROWS($S$1:S196))</f>
        <v>#NUM!</v>
      </c>
      <c r="U197" s="34" t="str">
        <f>IF(AND('Entry point'!$B$22=Master!A197,Master!AG197="PLANNING MANAGER"),Master!B197,"")</f>
        <v/>
      </c>
      <c r="V197" s="34" t="e">
        <f>SMALL($U:$U,ROWS($U$1:U196))</f>
        <v>#NUM!</v>
      </c>
      <c r="W197" s="34" t="str">
        <f>IF(AND('Entry point'!$B$22=Master!A197,Master!AG197="PROCUREMENT RESPONSIBLE"),Master!B197,"")</f>
        <v/>
      </c>
      <c r="X197" s="34" t="e">
        <f>SMALL($W:$W,ROWS($W$1:W196))</f>
        <v>#NUM!</v>
      </c>
      <c r="Y197" s="34" t="str">
        <f>IF(AND('Entry point'!$B$22=Master!A197,Master!AG197="TECH SUPERINTENDENT"),Master!B197,"")</f>
        <v/>
      </c>
      <c r="Z197" s="34" t="e">
        <f>SMALL($Y:$Y,ROWS($Y$1:Y196))</f>
        <v>#NUM!</v>
      </c>
      <c r="AA197" s="34" t="str">
        <f>IF(AND('Entry point'!$B$22=Master!A197,Master!AG197="HSEQ MANAGER"),Master!B197,"")</f>
        <v/>
      </c>
      <c r="AB197" s="34" t="e">
        <f>SMALL($AA:$AA,ROWS($AA$1:AA196))</f>
        <v>#NUM!</v>
      </c>
      <c r="AC197" s="34" t="str">
        <f>IF(AND('Entry point'!$B$22=Master!A197,Master!AG197="MARCAS"),Master!B197,"")</f>
        <v/>
      </c>
      <c r="AD197" s="34" t="e">
        <f>SMALL($AC:$AC,ROWS($AC$1:AC196))</f>
        <v>#NUM!</v>
      </c>
      <c r="AE197" s="34">
        <v>1</v>
      </c>
      <c r="AF197" s="27" t="s">
        <v>52</v>
      </c>
      <c r="AG197" s="36" t="s">
        <v>703</v>
      </c>
      <c r="AH197" s="36"/>
    </row>
    <row r="198" spans="1:34" ht="15.75" x14ac:dyDescent="0.25">
      <c r="A198" s="40" t="s">
        <v>569</v>
      </c>
      <c r="B198" s="34">
        <f>ROWS(A$1:$A199)</f>
        <v>199</v>
      </c>
      <c r="C198" s="34" t="str">
        <f>IF(AND('Entry point'!$B$22=Master!A198,Master!AG198="ACCOUNTING"),Master!B198,"")</f>
        <v/>
      </c>
      <c r="D198" s="34" t="e">
        <f>SMALL($C:$C,ROWS($C$1:C197))</f>
        <v>#NUM!</v>
      </c>
      <c r="E198" s="34" t="str">
        <f>IF(AND('Entry point'!$B$22=Master!A198,Master!AG198="CREW MANAGEMENT PARTNER"),Master!B198,"")</f>
        <v/>
      </c>
      <c r="F198" s="34" t="e">
        <f>SMALL($E:$E,ROWS($E$1:E197))</f>
        <v>#NUM!</v>
      </c>
      <c r="G198" s="34" t="str">
        <f>IF(AND('Entry point'!$B$22=Master!A198,Master!AG198="FLEET MANAGER"),Master!B198,"")</f>
        <v/>
      </c>
      <c r="H198" s="34" t="e">
        <f>SMALL($G:$G,ROWS($G$1:G197))</f>
        <v>#NUM!</v>
      </c>
      <c r="I198" s="34" t="str">
        <f>IF(AND('Entry point'!$B$22=Master!A198,Master!AG198="GROUP ISD"),Master!B198,"")</f>
        <v/>
      </c>
      <c r="J198" s="34" t="e">
        <f>SMALL($I:$I,ROWS($I$1:I197))</f>
        <v>#NUM!</v>
      </c>
      <c r="K198" s="34" t="str">
        <f>IF(AND('Entry point'!$B$22=Master!A198,Master!AG198="MANAGING DIRECTOR, CREW MANAGEMENT"),Master!B198,"")</f>
        <v/>
      </c>
      <c r="L198" s="34" t="e">
        <f>SMALL($K:$K,ROWS($K$1:K197))</f>
        <v>#NUM!</v>
      </c>
      <c r="M198" s="34" t="str">
        <f>IF(AND('Entry point'!$B$22=Master!A198,Master!AG198="MARINE SUPERINTENDENT"),Master!B198,"")</f>
        <v/>
      </c>
      <c r="N198" s="34" t="e">
        <f>SMALL($M:$M,ROWS($M$1:M197))</f>
        <v>#NUM!</v>
      </c>
      <c r="O198" s="34">
        <f>IF(AND('Entry point'!$B$22=Master!A198,Master!AG198="MD"),Master!B198,"")</f>
        <v>199</v>
      </c>
      <c r="P198" s="34" t="e">
        <f>SMALL($O:$O,ROWS($O$1:O197))</f>
        <v>#NUM!</v>
      </c>
      <c r="Q198" s="34" t="str">
        <f>IF(AND('Entry point'!$B$22=Master!A198,Master!AG198="OD"),Master!B198,"")</f>
        <v/>
      </c>
      <c r="R198" s="34" t="e">
        <f>SMALL($Q:$Q,ROWS($Q$1:Q197))</f>
        <v>#NUM!</v>
      </c>
      <c r="S198" s="34" t="str">
        <f>IF(AND('Entry point'!$B$22=Master!A198,Master!AG198="OWNER"),Master!B198,"")</f>
        <v/>
      </c>
      <c r="T198" s="34" t="e">
        <f>SMALL($S:$S,ROWS($S$1:S197))</f>
        <v>#NUM!</v>
      </c>
      <c r="U198" s="34" t="str">
        <f>IF(AND('Entry point'!$B$22=Master!A198,Master!AG198="PLANNING MANAGER"),Master!B198,"")</f>
        <v/>
      </c>
      <c r="V198" s="34" t="e">
        <f>SMALL($U:$U,ROWS($U$1:U197))</f>
        <v>#NUM!</v>
      </c>
      <c r="W198" s="34" t="str">
        <f>IF(AND('Entry point'!$B$22=Master!A198,Master!AG198="PROCUREMENT RESPONSIBLE"),Master!B198,"")</f>
        <v/>
      </c>
      <c r="X198" s="34" t="e">
        <f>SMALL($W:$W,ROWS($W$1:W197))</f>
        <v>#NUM!</v>
      </c>
      <c r="Y198" s="34" t="str">
        <f>IF(AND('Entry point'!$B$22=Master!A198,Master!AG198="TECH SUPERINTENDENT"),Master!B198,"")</f>
        <v/>
      </c>
      <c r="Z198" s="34" t="e">
        <f>SMALL($Y:$Y,ROWS($Y$1:Y197))</f>
        <v>#NUM!</v>
      </c>
      <c r="AA198" s="34" t="str">
        <f>IF(AND('Entry point'!$B$22=Master!A198,Master!AG198="HSEQ MANAGER"),Master!B198,"")</f>
        <v/>
      </c>
      <c r="AB198" s="34" t="e">
        <f>SMALL($AA:$AA,ROWS($AA$1:AA197))</f>
        <v>#NUM!</v>
      </c>
      <c r="AC198" s="34" t="str">
        <f>IF(AND('Entry point'!$B$22=Master!A198,Master!AG198="MARCAS"),Master!B198,"")</f>
        <v/>
      </c>
      <c r="AD198" s="34" t="e">
        <f>SMALL($AC:$AC,ROWS($AC$1:AC197))</f>
        <v>#NUM!</v>
      </c>
      <c r="AE198" s="34">
        <v>1</v>
      </c>
      <c r="AF198" s="36" t="s">
        <v>143</v>
      </c>
      <c r="AG198" s="36" t="s">
        <v>703</v>
      </c>
      <c r="AH198" s="36"/>
    </row>
    <row r="199" spans="1:34" ht="15.75" x14ac:dyDescent="0.25">
      <c r="A199" s="40" t="s">
        <v>569</v>
      </c>
      <c r="B199" s="34">
        <f>ROWS(A$1:$A200)</f>
        <v>200</v>
      </c>
      <c r="C199" s="34" t="str">
        <f>IF(AND('Entry point'!$B$22=Master!A199,Master!AG199="ACCOUNTING"),Master!B199,"")</f>
        <v/>
      </c>
      <c r="D199" s="34" t="e">
        <f>SMALL($C:$C,ROWS($C$1:C198))</f>
        <v>#NUM!</v>
      </c>
      <c r="E199" s="34" t="str">
        <f>IF(AND('Entry point'!$B$22=Master!A199,Master!AG199="CREW MANAGEMENT PARTNER"),Master!B199,"")</f>
        <v/>
      </c>
      <c r="F199" s="34" t="e">
        <f>SMALL($E:$E,ROWS($E$1:E198))</f>
        <v>#NUM!</v>
      </c>
      <c r="G199" s="34" t="str">
        <f>IF(AND('Entry point'!$B$22=Master!A199,Master!AG199="FLEET MANAGER"),Master!B199,"")</f>
        <v/>
      </c>
      <c r="H199" s="34" t="e">
        <f>SMALL($G:$G,ROWS($G$1:G198))</f>
        <v>#NUM!</v>
      </c>
      <c r="I199" s="34" t="str">
        <f>IF(AND('Entry point'!$B$22=Master!A199,Master!AG199="GROUP ISD"),Master!B199,"")</f>
        <v/>
      </c>
      <c r="J199" s="34" t="e">
        <f>SMALL($I:$I,ROWS($I$1:I198))</f>
        <v>#NUM!</v>
      </c>
      <c r="K199" s="34" t="str">
        <f>IF(AND('Entry point'!$B$22=Master!A199,Master!AG199="MANAGING DIRECTOR, CREW MANAGEMENT"),Master!B199,"")</f>
        <v/>
      </c>
      <c r="L199" s="34" t="e">
        <f>SMALL($K:$K,ROWS($K$1:K198))</f>
        <v>#NUM!</v>
      </c>
      <c r="M199" s="34" t="str">
        <f>IF(AND('Entry point'!$B$22=Master!A199,Master!AG199="MARINE SUPERINTENDENT"),Master!B199,"")</f>
        <v/>
      </c>
      <c r="N199" s="34" t="e">
        <f>SMALL($M:$M,ROWS($M$1:M198))</f>
        <v>#NUM!</v>
      </c>
      <c r="O199" s="34" t="str">
        <f>IF(AND('Entry point'!$B$22=Master!A199,Master!AG199="MD"),Master!B199,"")</f>
        <v/>
      </c>
      <c r="P199" s="34" t="e">
        <f>SMALL($O:$O,ROWS($O$1:O198))</f>
        <v>#NUM!</v>
      </c>
      <c r="Q199" s="34">
        <f>IF(AND('Entry point'!$B$22=Master!A199,Master!AG199="OD"),Master!B199,"")</f>
        <v>200</v>
      </c>
      <c r="R199" s="34" t="e">
        <f>SMALL($Q:$Q,ROWS($Q$1:Q198))</f>
        <v>#NUM!</v>
      </c>
      <c r="S199" s="34" t="str">
        <f>IF(AND('Entry point'!$B$22=Master!A199,Master!AG199="OWNER"),Master!B199,"")</f>
        <v/>
      </c>
      <c r="T199" s="34" t="e">
        <f>SMALL($S:$S,ROWS($S$1:S198))</f>
        <v>#NUM!</v>
      </c>
      <c r="U199" s="34" t="str">
        <f>IF(AND('Entry point'!$B$22=Master!A199,Master!AG199="PLANNING MANAGER"),Master!B199,"")</f>
        <v/>
      </c>
      <c r="V199" s="34" t="e">
        <f>SMALL($U:$U,ROWS($U$1:U198))</f>
        <v>#NUM!</v>
      </c>
      <c r="W199" s="34" t="str">
        <f>IF(AND('Entry point'!$B$22=Master!A199,Master!AG199="PROCUREMENT RESPONSIBLE"),Master!B199,"")</f>
        <v/>
      </c>
      <c r="X199" s="34" t="e">
        <f>SMALL($W:$W,ROWS($W$1:W198))</f>
        <v>#NUM!</v>
      </c>
      <c r="Y199" s="34" t="str">
        <f>IF(AND('Entry point'!$B$22=Master!A199,Master!AG199="TECH SUPERINTENDENT"),Master!B199,"")</f>
        <v/>
      </c>
      <c r="Z199" s="34" t="e">
        <f>SMALL($Y:$Y,ROWS($Y$1:Y198))</f>
        <v>#NUM!</v>
      </c>
      <c r="AA199" s="34" t="str">
        <f>IF(AND('Entry point'!$B$22=Master!A199,Master!AG199="HSEQ MANAGER"),Master!B199,"")</f>
        <v/>
      </c>
      <c r="AB199" s="34" t="e">
        <f>SMALL($AA:$AA,ROWS($AA$1:AA198))</f>
        <v>#NUM!</v>
      </c>
      <c r="AC199" s="34" t="str">
        <f>IF(AND('Entry point'!$B$22=Master!A199,Master!AG199="MARCAS"),Master!B199,"")</f>
        <v/>
      </c>
      <c r="AD199" s="34" t="e">
        <f>SMALL($AC:$AC,ROWS($AC$1:AC198))</f>
        <v>#NUM!</v>
      </c>
      <c r="AE199" s="34">
        <v>1</v>
      </c>
      <c r="AF199" s="36" t="s">
        <v>146</v>
      </c>
      <c r="AG199" s="36" t="s">
        <v>704</v>
      </c>
      <c r="AH199" s="36"/>
    </row>
    <row r="200" spans="1:34" ht="94.5" x14ac:dyDescent="0.25">
      <c r="A200" s="40" t="s">
        <v>569</v>
      </c>
      <c r="B200" s="34">
        <f>ROWS(A$1:$A201)</f>
        <v>201</v>
      </c>
      <c r="C200" s="34" t="str">
        <f>IF(AND('Entry point'!$B$22=Master!A200,Master!AG200="ACCOUNTING"),Master!B200,"")</f>
        <v/>
      </c>
      <c r="D200" s="34" t="e">
        <f>SMALL($C:$C,ROWS($C$1:C199))</f>
        <v>#NUM!</v>
      </c>
      <c r="E200" s="34" t="str">
        <f>IF(AND('Entry point'!$B$22=Master!A200,Master!AG200="CREW MANAGEMENT PARTNER"),Master!B200,"")</f>
        <v/>
      </c>
      <c r="F200" s="34" t="e">
        <f>SMALL($E:$E,ROWS($E$1:E199))</f>
        <v>#NUM!</v>
      </c>
      <c r="G200" s="34" t="str">
        <f>IF(AND('Entry point'!$B$22=Master!A200,Master!AG200="FLEET MANAGER"),Master!B200,"")</f>
        <v/>
      </c>
      <c r="H200" s="34" t="e">
        <f>SMALL($G:$G,ROWS($G$1:G199))</f>
        <v>#NUM!</v>
      </c>
      <c r="I200" s="34" t="str">
        <f>IF(AND('Entry point'!$B$22=Master!A200,Master!AG200="GROUP ISD"),Master!B200,"")</f>
        <v/>
      </c>
      <c r="J200" s="34" t="e">
        <f>SMALL($I:$I,ROWS($I$1:I199))</f>
        <v>#NUM!</v>
      </c>
      <c r="K200" s="34" t="str">
        <f>IF(AND('Entry point'!$B$22=Master!A200,Master!AG200="MANAGING DIRECTOR, CREW MANAGEMENT"),Master!B200,"")</f>
        <v/>
      </c>
      <c r="L200" s="34" t="e">
        <f>SMALL($K:$K,ROWS($K$1:K199))</f>
        <v>#NUM!</v>
      </c>
      <c r="M200" s="34" t="str">
        <f>IF(AND('Entry point'!$B$22=Master!A200,Master!AG200="MARINE SUPERINTENDENT"),Master!B200,"")</f>
        <v/>
      </c>
      <c r="N200" s="34" t="e">
        <f>SMALL($M:$M,ROWS($M$1:M199))</f>
        <v>#NUM!</v>
      </c>
      <c r="O200" s="34" t="str">
        <f>IF(AND('Entry point'!$B$22=Master!A200,Master!AG200="MD"),Master!B200,"")</f>
        <v/>
      </c>
      <c r="P200" s="34" t="e">
        <f>SMALL($O:$O,ROWS($O$1:O199))</f>
        <v>#NUM!</v>
      </c>
      <c r="Q200" s="34" t="str">
        <f>IF(AND('Entry point'!$B$22=Master!A200,Master!AG200="OD"),Master!B200,"")</f>
        <v/>
      </c>
      <c r="R200" s="34" t="e">
        <f>SMALL($Q:$Q,ROWS($Q$1:Q199))</f>
        <v>#NUM!</v>
      </c>
      <c r="S200" s="34" t="str">
        <f>IF(AND('Entry point'!$B$22=Master!A200,Master!AG200="OWNER"),Master!B200,"")</f>
        <v/>
      </c>
      <c r="T200" s="34" t="e">
        <f>SMALL($S:$S,ROWS($S$1:S199))</f>
        <v>#NUM!</v>
      </c>
      <c r="U200" s="34" t="str">
        <f>IF(AND('Entry point'!$B$22=Master!A200,Master!AG200="PLANNING MANAGER"),Master!B200,"")</f>
        <v/>
      </c>
      <c r="V200" s="34" t="e">
        <f>SMALL($U:$U,ROWS($U$1:U199))</f>
        <v>#NUM!</v>
      </c>
      <c r="W200" s="34" t="str">
        <f>IF(AND('Entry point'!$B$22=Master!A200,Master!AG200="PROCUREMENT RESPONSIBLE"),Master!B200,"")</f>
        <v/>
      </c>
      <c r="X200" s="34" t="e">
        <f>SMALL($W:$W,ROWS($W$1:W199))</f>
        <v>#NUM!</v>
      </c>
      <c r="Y200" s="34">
        <f>IF(AND('Entry point'!$B$22=Master!A200,Master!AG200="TECH SUPERINTENDENT"),Master!B200,"")</f>
        <v>201</v>
      </c>
      <c r="Z200" s="34" t="e">
        <f>SMALL($Y:$Y,ROWS($Y$1:Y199))</f>
        <v>#NUM!</v>
      </c>
      <c r="AA200" s="34" t="str">
        <f>IF(AND('Entry point'!$B$22=Master!A200,Master!AG200="HSEQ MANAGER"),Master!B200,"")</f>
        <v/>
      </c>
      <c r="AB200" s="34" t="e">
        <f>SMALL($AA:$AA,ROWS($AA$1:AA199))</f>
        <v>#NUM!</v>
      </c>
      <c r="AC200" s="34" t="str">
        <f>IF(AND('Entry point'!$B$22=Master!A200,Master!AG200="MARCAS"),Master!B200,"")</f>
        <v/>
      </c>
      <c r="AD200" s="34" t="e">
        <f>SMALL($AC:$AC,ROWS($AC$1:AC199))</f>
        <v>#NUM!</v>
      </c>
      <c r="AE200" s="34">
        <v>1</v>
      </c>
      <c r="AF200" s="38" t="s">
        <v>691</v>
      </c>
      <c r="AG200" s="36" t="s">
        <v>91</v>
      </c>
      <c r="AH200" s="36"/>
    </row>
    <row r="201" spans="1:34" ht="15.75" x14ac:dyDescent="0.25">
      <c r="A201" s="40" t="s">
        <v>569</v>
      </c>
      <c r="B201" s="34">
        <f>ROWS(A$1:$A202)</f>
        <v>202</v>
      </c>
      <c r="C201" s="34" t="str">
        <f>IF(AND('Entry point'!$B$22=Master!A201,Master!AG201="ACCOUNTING"),Master!B201,"")</f>
        <v/>
      </c>
      <c r="D201" s="34" t="e">
        <f>SMALL($C:$C,ROWS($C$1:C200))</f>
        <v>#NUM!</v>
      </c>
      <c r="E201" s="34" t="str">
        <f>IF(AND('Entry point'!$B$22=Master!A201,Master!AG201="CREW MANAGEMENT PARTNER"),Master!B201,"")</f>
        <v/>
      </c>
      <c r="F201" s="34" t="e">
        <f>SMALL($E:$E,ROWS($E$1:E200))</f>
        <v>#NUM!</v>
      </c>
      <c r="G201" s="34">
        <f>IF(AND('Entry point'!$B$22=Master!A201,Master!AG201="FLEET MANAGER"),Master!B201,"")</f>
        <v>202</v>
      </c>
      <c r="H201" s="34" t="e">
        <f>SMALL($G:$G,ROWS($G$1:G200))</f>
        <v>#NUM!</v>
      </c>
      <c r="I201" s="34" t="str">
        <f>IF(AND('Entry point'!$B$22=Master!A201,Master!AG201="GROUP ISD"),Master!B201,"")</f>
        <v/>
      </c>
      <c r="J201" s="34" t="e">
        <f>SMALL($I:$I,ROWS($I$1:I200))</f>
        <v>#NUM!</v>
      </c>
      <c r="K201" s="34" t="str">
        <f>IF(AND('Entry point'!$B$22=Master!A201,Master!AG201="MANAGING DIRECTOR, CREW MANAGEMENT"),Master!B201,"")</f>
        <v/>
      </c>
      <c r="L201" s="34" t="e">
        <f>SMALL($K:$K,ROWS($K$1:K200))</f>
        <v>#NUM!</v>
      </c>
      <c r="M201" s="34" t="str">
        <f>IF(AND('Entry point'!$B$22=Master!A201,Master!AG201="MARINE SUPERINTENDENT"),Master!B201,"")</f>
        <v/>
      </c>
      <c r="N201" s="34" t="e">
        <f>SMALL($M:$M,ROWS($M$1:M200))</f>
        <v>#NUM!</v>
      </c>
      <c r="O201" s="34" t="str">
        <f>IF(AND('Entry point'!$B$22=Master!A201,Master!AG201="MD"),Master!B201,"")</f>
        <v/>
      </c>
      <c r="P201" s="34" t="e">
        <f>SMALL($O:$O,ROWS($O$1:O200))</f>
        <v>#NUM!</v>
      </c>
      <c r="Q201" s="34" t="str">
        <f>IF(AND('Entry point'!$B$22=Master!A201,Master!AG201="OD"),Master!B201,"")</f>
        <v/>
      </c>
      <c r="R201" s="34" t="e">
        <f>SMALL($Q:$Q,ROWS($Q$1:Q200))</f>
        <v>#NUM!</v>
      </c>
      <c r="S201" s="34" t="str">
        <f>IF(AND('Entry point'!$B$22=Master!A201,Master!AG201="OWNER"),Master!B201,"")</f>
        <v/>
      </c>
      <c r="T201" s="34" t="e">
        <f>SMALL($S:$S,ROWS($S$1:S200))</f>
        <v>#NUM!</v>
      </c>
      <c r="U201" s="34" t="str">
        <f>IF(AND('Entry point'!$B$22=Master!A201,Master!AG201="PLANNING MANAGER"),Master!B201,"")</f>
        <v/>
      </c>
      <c r="V201" s="34" t="e">
        <f>SMALL($U:$U,ROWS($U$1:U200))</f>
        <v>#NUM!</v>
      </c>
      <c r="W201" s="34" t="str">
        <f>IF(AND('Entry point'!$B$22=Master!A201,Master!AG201="PROCUREMENT RESPONSIBLE"),Master!B201,"")</f>
        <v/>
      </c>
      <c r="X201" s="34" t="e">
        <f>SMALL($W:$W,ROWS($W$1:W200))</f>
        <v>#NUM!</v>
      </c>
      <c r="Y201" s="34" t="str">
        <f>IF(AND('Entry point'!$B$22=Master!A201,Master!AG201="TECH SUPERINTENDENT"),Master!B201,"")</f>
        <v/>
      </c>
      <c r="Z201" s="34" t="e">
        <f>SMALL($Y:$Y,ROWS($Y$1:Y200))</f>
        <v>#NUM!</v>
      </c>
      <c r="AA201" s="34" t="str">
        <f>IF(AND('Entry point'!$B$22=Master!A201,Master!AG201="HSEQ MANAGER"),Master!B201,"")</f>
        <v/>
      </c>
      <c r="AB201" s="34" t="e">
        <f>SMALL($AA:$AA,ROWS($AA$1:AA200))</f>
        <v>#NUM!</v>
      </c>
      <c r="AC201" s="34" t="str">
        <f>IF(AND('Entry point'!$B$22=Master!A201,Master!AG201="MARCAS"),Master!B201,"")</f>
        <v/>
      </c>
      <c r="AD201" s="34" t="e">
        <f>SMALL($AC:$AC,ROWS($AC$1:AC200))</f>
        <v>#NUM!</v>
      </c>
      <c r="AE201" s="34">
        <v>1</v>
      </c>
      <c r="AF201" s="36" t="s">
        <v>129</v>
      </c>
      <c r="AG201" s="36" t="s">
        <v>35</v>
      </c>
      <c r="AH201" s="36"/>
    </row>
    <row r="202" spans="1:34" ht="15.75" x14ac:dyDescent="0.25">
      <c r="A202" s="40" t="s">
        <v>569</v>
      </c>
      <c r="B202" s="34">
        <f>ROWS(A$1:$A203)</f>
        <v>203</v>
      </c>
      <c r="C202" s="34" t="str">
        <f>IF(AND('Entry point'!$B$22=Master!A202,Master!AG202="ACCOUNTING"),Master!B202,"")</f>
        <v/>
      </c>
      <c r="D202" s="34" t="e">
        <f>SMALL($C:$C,ROWS($C$1:C201))</f>
        <v>#NUM!</v>
      </c>
      <c r="E202" s="34" t="str">
        <f>IF(AND('Entry point'!$B$22=Master!A202,Master!AG202="CREW MANAGEMENT PARTNER"),Master!B202,"")</f>
        <v/>
      </c>
      <c r="F202" s="34" t="e">
        <f>SMALL($E:$E,ROWS($E$1:E201))</f>
        <v>#NUM!</v>
      </c>
      <c r="G202" s="34" t="str">
        <f>IF(AND('Entry point'!$B$22=Master!A202,Master!AG202="FLEET MANAGER"),Master!B202,"")</f>
        <v/>
      </c>
      <c r="H202" s="34" t="e">
        <f>SMALL($G:$G,ROWS($G$1:G201))</f>
        <v>#NUM!</v>
      </c>
      <c r="I202" s="34" t="str">
        <f>IF(AND('Entry point'!$B$22=Master!A202,Master!AG202="GROUP ISD"),Master!B202,"")</f>
        <v/>
      </c>
      <c r="J202" s="34" t="e">
        <f>SMALL($I:$I,ROWS($I$1:I201))</f>
        <v>#NUM!</v>
      </c>
      <c r="K202" s="34" t="str">
        <f>IF(AND('Entry point'!$B$22=Master!A202,Master!AG202="MANAGING DIRECTOR, CREW MANAGEMENT"),Master!B202,"")</f>
        <v/>
      </c>
      <c r="L202" s="34" t="e">
        <f>SMALL($K:$K,ROWS($K$1:K201))</f>
        <v>#NUM!</v>
      </c>
      <c r="M202" s="34" t="str">
        <f>IF(AND('Entry point'!$B$22=Master!A202,Master!AG202="MARINE SUPERINTENDENT"),Master!B202,"")</f>
        <v/>
      </c>
      <c r="N202" s="34" t="e">
        <f>SMALL($M:$M,ROWS($M$1:M201))</f>
        <v>#NUM!</v>
      </c>
      <c r="O202" s="34" t="str">
        <f>IF(AND('Entry point'!$B$22=Master!A202,Master!AG202="MD"),Master!B202,"")</f>
        <v/>
      </c>
      <c r="P202" s="34" t="e">
        <f>SMALL($O:$O,ROWS($O$1:O201))</f>
        <v>#NUM!</v>
      </c>
      <c r="Q202" s="34" t="str">
        <f>IF(AND('Entry point'!$B$22=Master!A202,Master!AG202="OD"),Master!B202,"")</f>
        <v/>
      </c>
      <c r="R202" s="34" t="e">
        <f>SMALL($Q:$Q,ROWS($Q$1:Q201))</f>
        <v>#NUM!</v>
      </c>
      <c r="S202" s="34">
        <f>IF(AND('Entry point'!$B$22=Master!A202,Master!AG202="OWNER"),Master!B202,"")</f>
        <v>203</v>
      </c>
      <c r="T202" s="34" t="e">
        <f>SMALL($S:$S,ROWS($S$1:S201))</f>
        <v>#NUM!</v>
      </c>
      <c r="U202" s="34" t="str">
        <f>IF(AND('Entry point'!$B$22=Master!A202,Master!AG202="PLANNING MANAGER"),Master!B202,"")</f>
        <v/>
      </c>
      <c r="V202" s="34" t="e">
        <f>SMALL($U:$U,ROWS($U$1:U201))</f>
        <v>#NUM!</v>
      </c>
      <c r="W202" s="34" t="str">
        <f>IF(AND('Entry point'!$B$22=Master!A202,Master!AG202="PROCUREMENT RESPONSIBLE"),Master!B202,"")</f>
        <v/>
      </c>
      <c r="X202" s="34" t="e">
        <f>SMALL($W:$W,ROWS($W$1:W201))</f>
        <v>#NUM!</v>
      </c>
      <c r="Y202" s="34" t="str">
        <f>IF(AND('Entry point'!$B$22=Master!A202,Master!AG202="TECH SUPERINTENDENT"),Master!B202,"")</f>
        <v/>
      </c>
      <c r="Z202" s="34" t="e">
        <f>SMALL($Y:$Y,ROWS($Y$1:Y201))</f>
        <v>#NUM!</v>
      </c>
      <c r="AA202" s="34" t="str">
        <f>IF(AND('Entry point'!$B$22=Master!A202,Master!AG202="HSEQ MANAGER"),Master!B202,"")</f>
        <v/>
      </c>
      <c r="AB202" s="34" t="e">
        <f>SMALL($AA:$AA,ROWS($AA$1:AA201))</f>
        <v>#NUM!</v>
      </c>
      <c r="AC202" s="34" t="str">
        <f>IF(AND('Entry point'!$B$22=Master!A202,Master!AG202="MARCAS"),Master!B202,"")</f>
        <v/>
      </c>
      <c r="AD202" s="34" t="e">
        <f>SMALL($AC:$AC,ROWS($AC$1:AC201))</f>
        <v>#NUM!</v>
      </c>
      <c r="AE202" s="34">
        <v>1</v>
      </c>
      <c r="AF202" s="36" t="s">
        <v>163</v>
      </c>
      <c r="AG202" s="36" t="s">
        <v>159</v>
      </c>
      <c r="AH202" s="36"/>
    </row>
    <row r="203" spans="1:34" ht="15.75" x14ac:dyDescent="0.25">
      <c r="A203" s="40" t="s">
        <v>569</v>
      </c>
      <c r="B203" s="34">
        <f>ROWS(A$1:$A204)</f>
        <v>204</v>
      </c>
      <c r="C203" s="34" t="str">
        <f>IF(AND('Entry point'!$B$22=Master!A203,Master!AG203="ACCOUNTING"),Master!B203,"")</f>
        <v/>
      </c>
      <c r="D203" s="34" t="e">
        <f>SMALL($C:$C,ROWS($C$1:C202))</f>
        <v>#NUM!</v>
      </c>
      <c r="E203" s="34" t="str">
        <f>IF(AND('Entry point'!$B$22=Master!A203,Master!AG203="CREW MANAGEMENT PARTNER"),Master!B203,"")</f>
        <v/>
      </c>
      <c r="F203" s="34" t="e">
        <f>SMALL($E:$E,ROWS($E$1:E202))</f>
        <v>#NUM!</v>
      </c>
      <c r="G203" s="34" t="str">
        <f>IF(AND('Entry point'!$B$22=Master!A203,Master!AG203="FLEET MANAGER"),Master!B203,"")</f>
        <v/>
      </c>
      <c r="H203" s="34" t="e">
        <f>SMALL($G:$G,ROWS($G$1:G202))</f>
        <v>#NUM!</v>
      </c>
      <c r="I203" s="34" t="str">
        <f>IF(AND('Entry point'!$B$22=Master!A203,Master!AG203="GROUP ISD"),Master!B203,"")</f>
        <v/>
      </c>
      <c r="J203" s="34" t="e">
        <f>SMALL($I:$I,ROWS($I$1:I202))</f>
        <v>#NUM!</v>
      </c>
      <c r="K203" s="34" t="str">
        <f>IF(AND('Entry point'!$B$22=Master!A203,Master!AG203="MANAGING DIRECTOR, CREW MANAGEMENT"),Master!B203,"")</f>
        <v/>
      </c>
      <c r="L203" s="34" t="e">
        <f>SMALL($K:$K,ROWS($K$1:K202))</f>
        <v>#NUM!</v>
      </c>
      <c r="M203" s="34" t="str">
        <f>IF(AND('Entry point'!$B$22=Master!A203,Master!AG203="MARINE SUPERINTENDENT"),Master!B203,"")</f>
        <v/>
      </c>
      <c r="N203" s="34" t="e">
        <f>SMALL($M:$M,ROWS($M$1:M202))</f>
        <v>#NUM!</v>
      </c>
      <c r="O203" s="34" t="str">
        <f>IF(AND('Entry point'!$B$22=Master!A203,Master!AG203="MD"),Master!B203,"")</f>
        <v/>
      </c>
      <c r="P203" s="34" t="e">
        <f>SMALL($O:$O,ROWS($O$1:O202))</f>
        <v>#NUM!</v>
      </c>
      <c r="Q203" s="34">
        <f>IF(AND('Entry point'!$B$22=Master!A203,Master!AG203="OD"),Master!B203,"")</f>
        <v>204</v>
      </c>
      <c r="R203" s="34" t="e">
        <f>SMALL($Q:$Q,ROWS($Q$1:Q202))</f>
        <v>#NUM!</v>
      </c>
      <c r="S203" s="34" t="str">
        <f>IF(AND('Entry point'!$B$22=Master!A203,Master!AG203="OWNER"),Master!B203,"")</f>
        <v/>
      </c>
      <c r="T203" s="34" t="e">
        <f>SMALL($S:$S,ROWS($S$1:S202))</f>
        <v>#NUM!</v>
      </c>
      <c r="U203" s="34" t="str">
        <f>IF(AND('Entry point'!$B$22=Master!A203,Master!AG203="PLANNING MANAGER"),Master!B203,"")</f>
        <v/>
      </c>
      <c r="V203" s="34" t="e">
        <f>SMALL($U:$U,ROWS($U$1:U202))</f>
        <v>#NUM!</v>
      </c>
      <c r="W203" s="34" t="str">
        <f>IF(AND('Entry point'!$B$22=Master!A203,Master!AG203="PROCUREMENT RESPONSIBLE"),Master!B203,"")</f>
        <v/>
      </c>
      <c r="X203" s="34" t="e">
        <f>SMALL($W:$W,ROWS($W$1:W202))</f>
        <v>#NUM!</v>
      </c>
      <c r="Y203" s="34" t="str">
        <f>IF(AND('Entry point'!$B$22=Master!A203,Master!AG203="TECH SUPERINTENDENT"),Master!B203,"")</f>
        <v/>
      </c>
      <c r="Z203" s="34" t="e">
        <f>SMALL($Y:$Y,ROWS($Y$1:Y202))</f>
        <v>#NUM!</v>
      </c>
      <c r="AA203" s="34" t="str">
        <f>IF(AND('Entry point'!$B$22=Master!A203,Master!AG203="HSEQ MANAGER"),Master!B203,"")</f>
        <v/>
      </c>
      <c r="AB203" s="34" t="e">
        <f>SMALL($AA:$AA,ROWS($AA$1:AA202))</f>
        <v>#NUM!</v>
      </c>
      <c r="AC203" s="34" t="str">
        <f>IF(AND('Entry point'!$B$22=Master!A203,Master!AG203="MARCAS"),Master!B203,"")</f>
        <v/>
      </c>
      <c r="AD203" s="34" t="e">
        <f>SMALL($AC:$AC,ROWS($AC$1:AC202))</f>
        <v>#NUM!</v>
      </c>
      <c r="AE203" s="34">
        <v>1</v>
      </c>
      <c r="AF203" s="36" t="s">
        <v>535</v>
      </c>
      <c r="AG203" s="36" t="s">
        <v>704</v>
      </c>
      <c r="AH203" s="36"/>
    </row>
    <row r="204" spans="1:34" ht="15.75" x14ac:dyDescent="0.25">
      <c r="A204" s="40" t="s">
        <v>569</v>
      </c>
      <c r="B204" s="34">
        <f>ROWS(A$1:$A205)</f>
        <v>205</v>
      </c>
      <c r="C204" s="34" t="str">
        <f>IF(AND('Entry point'!$B$22=Master!A204,Master!AG204="ACCOUNTING"),Master!B204,"")</f>
        <v/>
      </c>
      <c r="D204" s="34" t="e">
        <f>SMALL($C:$C,ROWS($C$1:C203))</f>
        <v>#NUM!</v>
      </c>
      <c r="E204" s="34" t="str">
        <f>IF(AND('Entry point'!$B$22=Master!A204,Master!AG204="CREW MANAGEMENT PARTNER"),Master!B204,"")</f>
        <v/>
      </c>
      <c r="F204" s="34" t="e">
        <f>SMALL($E:$E,ROWS($E$1:E203))</f>
        <v>#NUM!</v>
      </c>
      <c r="G204" s="34">
        <f>IF(AND('Entry point'!$B$22=Master!A204,Master!AG204="FLEET MANAGER"),Master!B204,"")</f>
        <v>205</v>
      </c>
      <c r="H204" s="34" t="e">
        <f>SMALL($G:$G,ROWS($G$1:G203))</f>
        <v>#NUM!</v>
      </c>
      <c r="I204" s="34" t="str">
        <f>IF(AND('Entry point'!$B$22=Master!A204,Master!AG204="GROUP ISD"),Master!B204,"")</f>
        <v/>
      </c>
      <c r="J204" s="34" t="e">
        <f>SMALL($I:$I,ROWS($I$1:I203))</f>
        <v>#NUM!</v>
      </c>
      <c r="K204" s="34" t="str">
        <f>IF(AND('Entry point'!$B$22=Master!A204,Master!AG204="MANAGING DIRECTOR, CREW MANAGEMENT"),Master!B204,"")</f>
        <v/>
      </c>
      <c r="L204" s="34" t="e">
        <f>SMALL($K:$K,ROWS($K$1:K203))</f>
        <v>#NUM!</v>
      </c>
      <c r="M204" s="34" t="str">
        <f>IF(AND('Entry point'!$B$22=Master!A204,Master!AG204="MARINE SUPERINTENDENT"),Master!B204,"")</f>
        <v/>
      </c>
      <c r="N204" s="34" t="e">
        <f>SMALL($M:$M,ROWS($M$1:M203))</f>
        <v>#NUM!</v>
      </c>
      <c r="O204" s="34" t="str">
        <f>IF(AND('Entry point'!$B$22=Master!A204,Master!AG204="MD"),Master!B204,"")</f>
        <v/>
      </c>
      <c r="P204" s="34" t="e">
        <f>SMALL($O:$O,ROWS($O$1:O203))</f>
        <v>#NUM!</v>
      </c>
      <c r="Q204" s="34" t="str">
        <f>IF(AND('Entry point'!$B$22=Master!A204,Master!AG204="OD"),Master!B204,"")</f>
        <v/>
      </c>
      <c r="R204" s="34" t="e">
        <f>SMALL($Q:$Q,ROWS($Q$1:Q203))</f>
        <v>#NUM!</v>
      </c>
      <c r="S204" s="34" t="str">
        <f>IF(AND('Entry point'!$B$22=Master!A204,Master!AG204="OWNER"),Master!B204,"")</f>
        <v/>
      </c>
      <c r="T204" s="34" t="e">
        <f>SMALL($S:$S,ROWS($S$1:S203))</f>
        <v>#NUM!</v>
      </c>
      <c r="U204" s="34" t="str">
        <f>IF(AND('Entry point'!$B$22=Master!A204,Master!AG204="PLANNING MANAGER"),Master!B204,"")</f>
        <v/>
      </c>
      <c r="V204" s="34" t="e">
        <f>SMALL($U:$U,ROWS($U$1:U203))</f>
        <v>#NUM!</v>
      </c>
      <c r="W204" s="34" t="str">
        <f>IF(AND('Entry point'!$B$22=Master!A204,Master!AG204="PROCUREMENT RESPONSIBLE"),Master!B204,"")</f>
        <v/>
      </c>
      <c r="X204" s="34" t="e">
        <f>SMALL($W:$W,ROWS($W$1:W203))</f>
        <v>#NUM!</v>
      </c>
      <c r="Y204" s="34" t="str">
        <f>IF(AND('Entry point'!$B$22=Master!A204,Master!AG204="TECH SUPERINTENDENT"),Master!B204,"")</f>
        <v/>
      </c>
      <c r="Z204" s="34" t="e">
        <f>SMALL($Y:$Y,ROWS($Y$1:Y203))</f>
        <v>#NUM!</v>
      </c>
      <c r="AA204" s="34" t="str">
        <f>IF(AND('Entry point'!$B$22=Master!A204,Master!AG204="HSEQ MANAGER"),Master!B204,"")</f>
        <v/>
      </c>
      <c r="AB204" s="34" t="e">
        <f>SMALL($AA:$AA,ROWS($AA$1:AA203))</f>
        <v>#NUM!</v>
      </c>
      <c r="AC204" s="34" t="str">
        <f>IF(AND('Entry point'!$B$22=Master!A204,Master!AG204="MARCAS"),Master!B204,"")</f>
        <v/>
      </c>
      <c r="AD204" s="34" t="e">
        <f>SMALL($AC:$AC,ROWS($AC$1:AC203))</f>
        <v>#NUM!</v>
      </c>
      <c r="AE204" s="34">
        <v>1</v>
      </c>
      <c r="AF204" s="36" t="s">
        <v>133</v>
      </c>
      <c r="AG204" s="36" t="s">
        <v>35</v>
      </c>
      <c r="AH204" s="36"/>
    </row>
    <row r="205" spans="1:34" ht="15.75" x14ac:dyDescent="0.25">
      <c r="A205" s="40" t="s">
        <v>569</v>
      </c>
      <c r="B205" s="34">
        <f>ROWS(A$1:$A206)</f>
        <v>206</v>
      </c>
      <c r="C205" s="34" t="str">
        <f>IF(AND('Entry point'!$B$22=Master!A205,Master!AG205="ACCOUNTING"),Master!B205,"")</f>
        <v/>
      </c>
      <c r="D205" s="34" t="e">
        <f>SMALL($C:$C,ROWS($C$1:C204))</f>
        <v>#NUM!</v>
      </c>
      <c r="E205" s="34" t="str">
        <f>IF(AND('Entry point'!$B$22=Master!A205,Master!AG205="CREW MANAGEMENT PARTNER"),Master!B205,"")</f>
        <v/>
      </c>
      <c r="F205" s="34" t="e">
        <f>SMALL($E:$E,ROWS($E$1:E204))</f>
        <v>#NUM!</v>
      </c>
      <c r="G205" s="34" t="str">
        <f>IF(AND('Entry point'!$B$22=Master!A205,Master!AG205="FLEET MANAGER"),Master!B205,"")</f>
        <v/>
      </c>
      <c r="H205" s="34" t="e">
        <f>SMALL($G:$G,ROWS($G$1:G204))</f>
        <v>#NUM!</v>
      </c>
      <c r="I205" s="34" t="str">
        <f>IF(AND('Entry point'!$B$22=Master!A205,Master!AG205="GROUP ISD"),Master!B205,"")</f>
        <v/>
      </c>
      <c r="J205" s="34" t="e">
        <f>SMALL($I:$I,ROWS($I$1:I204))</f>
        <v>#NUM!</v>
      </c>
      <c r="K205" s="34" t="str">
        <f>IF(AND('Entry point'!$B$22=Master!A205,Master!AG205="MANAGING DIRECTOR, CREW MANAGEMENT"),Master!B205,"")</f>
        <v/>
      </c>
      <c r="L205" s="34" t="e">
        <f>SMALL($K:$K,ROWS($K$1:K204))</f>
        <v>#NUM!</v>
      </c>
      <c r="M205" s="34" t="str">
        <f>IF(AND('Entry point'!$B$22=Master!A205,Master!AG205="MARINE SUPERINTENDENT"),Master!B205,"")</f>
        <v/>
      </c>
      <c r="N205" s="34" t="e">
        <f>SMALL($M:$M,ROWS($M$1:M204))</f>
        <v>#NUM!</v>
      </c>
      <c r="O205" s="34">
        <f>IF(AND('Entry point'!$B$22=Master!A205,Master!AG205="MD"),Master!B205,"")</f>
        <v>206</v>
      </c>
      <c r="P205" s="34" t="e">
        <f>SMALL($O:$O,ROWS($O$1:O204))</f>
        <v>#NUM!</v>
      </c>
      <c r="Q205" s="34" t="str">
        <f>IF(AND('Entry point'!$B$22=Master!A205,Master!AG205="OD"),Master!B205,"")</f>
        <v/>
      </c>
      <c r="R205" s="34" t="e">
        <f>SMALL($Q:$Q,ROWS($Q$1:Q204))</f>
        <v>#NUM!</v>
      </c>
      <c r="S205" s="34" t="str">
        <f>IF(AND('Entry point'!$B$22=Master!A205,Master!AG205="OWNER"),Master!B205,"")</f>
        <v/>
      </c>
      <c r="T205" s="34" t="e">
        <f>SMALL($S:$S,ROWS($S$1:S204))</f>
        <v>#NUM!</v>
      </c>
      <c r="U205" s="34" t="str">
        <f>IF(AND('Entry point'!$B$22=Master!A205,Master!AG205="PLANNING MANAGER"),Master!B205,"")</f>
        <v/>
      </c>
      <c r="V205" s="34" t="e">
        <f>SMALL($U:$U,ROWS($U$1:U204))</f>
        <v>#NUM!</v>
      </c>
      <c r="W205" s="34" t="str">
        <f>IF(AND('Entry point'!$B$22=Master!A205,Master!AG205="PROCUREMENT RESPONSIBLE"),Master!B205,"")</f>
        <v/>
      </c>
      <c r="X205" s="34" t="e">
        <f>SMALL($W:$W,ROWS($W$1:W204))</f>
        <v>#NUM!</v>
      </c>
      <c r="Y205" s="34" t="str">
        <f>IF(AND('Entry point'!$B$22=Master!A205,Master!AG205="TECH SUPERINTENDENT"),Master!B205,"")</f>
        <v/>
      </c>
      <c r="Z205" s="34" t="e">
        <f>SMALL($Y:$Y,ROWS($Y$1:Y204))</f>
        <v>#NUM!</v>
      </c>
      <c r="AA205" s="34" t="str">
        <f>IF(AND('Entry point'!$B$22=Master!A205,Master!AG205="HSEQ MANAGER"),Master!B205,"")</f>
        <v/>
      </c>
      <c r="AB205" s="34" t="e">
        <f>SMALL($AA:$AA,ROWS($AA$1:AA204))</f>
        <v>#NUM!</v>
      </c>
      <c r="AC205" s="34" t="str">
        <f>IF(AND('Entry point'!$B$22=Master!A205,Master!AG205="MARCAS"),Master!B205,"")</f>
        <v/>
      </c>
      <c r="AD205" s="34" t="e">
        <f>SMALL($AC:$AC,ROWS($AC$1:AC204))</f>
        <v>#NUM!</v>
      </c>
      <c r="AE205" s="34">
        <v>1</v>
      </c>
      <c r="AF205" s="36" t="s">
        <v>156</v>
      </c>
      <c r="AG205" s="36" t="s">
        <v>703</v>
      </c>
      <c r="AH205" s="36"/>
    </row>
    <row r="206" spans="1:34" ht="15.75" x14ac:dyDescent="0.25">
      <c r="A206" s="40" t="s">
        <v>569</v>
      </c>
      <c r="B206" s="34">
        <f>ROWS(A$1:$A207)</f>
        <v>207</v>
      </c>
      <c r="C206" s="34" t="str">
        <f>IF(AND('Entry point'!$B$22=Master!A206,Master!AG206="ACCOUNTING"),Master!B206,"")</f>
        <v/>
      </c>
      <c r="D206" s="34" t="e">
        <f>SMALL($C:$C,ROWS($C$1:C205))</f>
        <v>#NUM!</v>
      </c>
      <c r="E206" s="34" t="str">
        <f>IF(AND('Entry point'!$B$22=Master!A206,Master!AG206="CREW MANAGEMENT PARTNER"),Master!B206,"")</f>
        <v/>
      </c>
      <c r="F206" s="34" t="e">
        <f>SMALL($E:$E,ROWS($E$1:E205))</f>
        <v>#NUM!</v>
      </c>
      <c r="G206" s="34" t="str">
        <f>IF(AND('Entry point'!$B$22=Master!A206,Master!AG206="FLEET MANAGER"),Master!B206,"")</f>
        <v/>
      </c>
      <c r="H206" s="34" t="e">
        <f>SMALL($G:$G,ROWS($G$1:G205))</f>
        <v>#NUM!</v>
      </c>
      <c r="I206" s="34" t="str">
        <f>IF(AND('Entry point'!$B$22=Master!A206,Master!AG206="GROUP ISD"),Master!B206,"")</f>
        <v/>
      </c>
      <c r="J206" s="34" t="e">
        <f>SMALL($I:$I,ROWS($I$1:I205))</f>
        <v>#NUM!</v>
      </c>
      <c r="K206" s="34" t="str">
        <f>IF(AND('Entry point'!$B$22=Master!A206,Master!AG206="MANAGING DIRECTOR, CREW MANAGEMENT"),Master!B206,"")</f>
        <v/>
      </c>
      <c r="L206" s="34" t="e">
        <f>SMALL($K:$K,ROWS($K$1:K205))</f>
        <v>#NUM!</v>
      </c>
      <c r="M206" s="34" t="str">
        <f>IF(AND('Entry point'!$B$22=Master!A206,Master!AG206="MARINE SUPERINTENDENT"),Master!B206,"")</f>
        <v/>
      </c>
      <c r="N206" s="34" t="e">
        <f>SMALL($M:$M,ROWS($M$1:M205))</f>
        <v>#NUM!</v>
      </c>
      <c r="O206" s="34">
        <f>IF(AND('Entry point'!$B$22=Master!A206,Master!AG206="MD"),Master!B206,"")</f>
        <v>207</v>
      </c>
      <c r="P206" s="34" t="e">
        <f>SMALL($O:$O,ROWS($O$1:O205))</f>
        <v>#NUM!</v>
      </c>
      <c r="Q206" s="34" t="str">
        <f>IF(AND('Entry point'!$B$22=Master!A206,Master!AG206="OD"),Master!B206,"")</f>
        <v/>
      </c>
      <c r="R206" s="34" t="e">
        <f>SMALL($Q:$Q,ROWS($Q$1:Q205))</f>
        <v>#NUM!</v>
      </c>
      <c r="S206" s="34" t="str">
        <f>IF(AND('Entry point'!$B$22=Master!A206,Master!AG206="OWNER"),Master!B206,"")</f>
        <v/>
      </c>
      <c r="T206" s="34" t="e">
        <f>SMALL($S:$S,ROWS($S$1:S205))</f>
        <v>#NUM!</v>
      </c>
      <c r="U206" s="34" t="str">
        <f>IF(AND('Entry point'!$B$22=Master!A206,Master!AG206="PLANNING MANAGER"),Master!B206,"")</f>
        <v/>
      </c>
      <c r="V206" s="34" t="e">
        <f>SMALL($U:$U,ROWS($U$1:U205))</f>
        <v>#NUM!</v>
      </c>
      <c r="W206" s="34" t="str">
        <f>IF(AND('Entry point'!$B$22=Master!A206,Master!AG206="PROCUREMENT RESPONSIBLE"),Master!B206,"")</f>
        <v/>
      </c>
      <c r="X206" s="34" t="e">
        <f>SMALL($W:$W,ROWS($W$1:W205))</f>
        <v>#NUM!</v>
      </c>
      <c r="Y206" s="34" t="str">
        <f>IF(AND('Entry point'!$B$22=Master!A206,Master!AG206="TECH SUPERINTENDENT"),Master!B206,"")</f>
        <v/>
      </c>
      <c r="Z206" s="34" t="e">
        <f>SMALL($Y:$Y,ROWS($Y$1:Y205))</f>
        <v>#NUM!</v>
      </c>
      <c r="AA206" s="34" t="str">
        <f>IF(AND('Entry point'!$B$22=Master!A206,Master!AG206="HSEQ MANAGER"),Master!B206,"")</f>
        <v/>
      </c>
      <c r="AB206" s="34" t="e">
        <f>SMALL($AA:$AA,ROWS($AA$1:AA205))</f>
        <v>#NUM!</v>
      </c>
      <c r="AC206" s="34" t="str">
        <f>IF(AND('Entry point'!$B$22=Master!A206,Master!AG206="MARCAS"),Master!B206,"")</f>
        <v/>
      </c>
      <c r="AD206" s="34" t="e">
        <f>SMALL($AC:$AC,ROWS($AC$1:AC205))</f>
        <v>#NUM!</v>
      </c>
      <c r="AE206" s="34">
        <v>1</v>
      </c>
      <c r="AF206" s="36" t="s">
        <v>139</v>
      </c>
      <c r="AG206" s="36" t="s">
        <v>703</v>
      </c>
      <c r="AH206" s="36"/>
    </row>
    <row r="207" spans="1:34" ht="15.75" x14ac:dyDescent="0.25">
      <c r="A207" s="40" t="s">
        <v>569</v>
      </c>
      <c r="B207" s="34">
        <f>ROWS(A$1:$A208)</f>
        <v>208</v>
      </c>
      <c r="C207" s="34" t="str">
        <f>IF(AND('Entry point'!$B$22=Master!A207,Master!AG207="ACCOUNTING"),Master!B207,"")</f>
        <v/>
      </c>
      <c r="D207" s="34" t="e">
        <f>SMALL($C:$C,ROWS($C$1:C206))</f>
        <v>#NUM!</v>
      </c>
      <c r="E207" s="34" t="str">
        <f>IF(AND('Entry point'!$B$22=Master!A207,Master!AG207="CREW MANAGEMENT PARTNER"),Master!B207,"")</f>
        <v/>
      </c>
      <c r="F207" s="34" t="e">
        <f>SMALL($E:$E,ROWS($E$1:E206))</f>
        <v>#NUM!</v>
      </c>
      <c r="G207" s="34">
        <f>IF(AND('Entry point'!$B$22=Master!A207,Master!AG207="FLEET MANAGER"),Master!B207,"")</f>
        <v>208</v>
      </c>
      <c r="H207" s="34" t="e">
        <f>SMALL($G:$G,ROWS($G$1:G206))</f>
        <v>#NUM!</v>
      </c>
      <c r="I207" s="34" t="str">
        <f>IF(AND('Entry point'!$B$22=Master!A207,Master!AG207="GROUP ISD"),Master!B207,"")</f>
        <v/>
      </c>
      <c r="J207" s="34" t="e">
        <f>SMALL($I:$I,ROWS($I$1:I206))</f>
        <v>#NUM!</v>
      </c>
      <c r="K207" s="34" t="str">
        <f>IF(AND('Entry point'!$B$22=Master!A207,Master!AG207="MANAGING DIRECTOR, CREW MANAGEMENT"),Master!B207,"")</f>
        <v/>
      </c>
      <c r="L207" s="34" t="e">
        <f>SMALL($K:$K,ROWS($K$1:K206))</f>
        <v>#NUM!</v>
      </c>
      <c r="M207" s="34" t="str">
        <f>IF(AND('Entry point'!$B$22=Master!A207,Master!AG207="MARINE SUPERINTENDENT"),Master!B207,"")</f>
        <v/>
      </c>
      <c r="N207" s="34" t="e">
        <f>SMALL($M:$M,ROWS($M$1:M206))</f>
        <v>#NUM!</v>
      </c>
      <c r="O207" s="34" t="str">
        <f>IF(AND('Entry point'!$B$22=Master!A207,Master!AG207="MD"),Master!B207,"")</f>
        <v/>
      </c>
      <c r="P207" s="34" t="e">
        <f>SMALL($O:$O,ROWS($O$1:O206))</f>
        <v>#NUM!</v>
      </c>
      <c r="Q207" s="34" t="str">
        <f>IF(AND('Entry point'!$B$22=Master!A207,Master!AG207="OD"),Master!B207,"")</f>
        <v/>
      </c>
      <c r="R207" s="34" t="e">
        <f>SMALL($Q:$Q,ROWS($Q$1:Q206))</f>
        <v>#NUM!</v>
      </c>
      <c r="S207" s="34" t="str">
        <f>IF(AND('Entry point'!$B$22=Master!A207,Master!AG207="OWNER"),Master!B207,"")</f>
        <v/>
      </c>
      <c r="T207" s="34" t="e">
        <f>SMALL($S:$S,ROWS($S$1:S206))</f>
        <v>#NUM!</v>
      </c>
      <c r="U207" s="34" t="str">
        <f>IF(AND('Entry point'!$B$22=Master!A207,Master!AG207="PLANNING MANAGER"),Master!B207,"")</f>
        <v/>
      </c>
      <c r="V207" s="34" t="e">
        <f>SMALL($U:$U,ROWS($U$1:U206))</f>
        <v>#NUM!</v>
      </c>
      <c r="W207" s="34" t="str">
        <f>IF(AND('Entry point'!$B$22=Master!A207,Master!AG207="PROCUREMENT RESPONSIBLE"),Master!B207,"")</f>
        <v/>
      </c>
      <c r="X207" s="34" t="e">
        <f>SMALL($W:$W,ROWS($W$1:W206))</f>
        <v>#NUM!</v>
      </c>
      <c r="Y207" s="34" t="str">
        <f>IF(AND('Entry point'!$B$22=Master!A207,Master!AG207="TECH SUPERINTENDENT"),Master!B207,"")</f>
        <v/>
      </c>
      <c r="Z207" s="34" t="e">
        <f>SMALL($Y:$Y,ROWS($Y$1:Y206))</f>
        <v>#NUM!</v>
      </c>
      <c r="AA207" s="34" t="str">
        <f>IF(AND('Entry point'!$B$22=Master!A207,Master!AG207="HSEQ MANAGER"),Master!B207,"")</f>
        <v/>
      </c>
      <c r="AB207" s="34" t="e">
        <f>SMALL($AA:$AA,ROWS($AA$1:AA206))</f>
        <v>#NUM!</v>
      </c>
      <c r="AC207" s="34" t="str">
        <f>IF(AND('Entry point'!$B$22=Master!A207,Master!AG207="MARCAS"),Master!B207,"")</f>
        <v/>
      </c>
      <c r="AD207" s="34" t="e">
        <f>SMALL($AC:$AC,ROWS($AC$1:AC206))</f>
        <v>#NUM!</v>
      </c>
      <c r="AE207" s="34">
        <v>1</v>
      </c>
      <c r="AF207" s="36" t="s">
        <v>132</v>
      </c>
      <c r="AG207" s="36" t="s">
        <v>35</v>
      </c>
      <c r="AH207" s="36" t="s">
        <v>739</v>
      </c>
    </row>
    <row r="208" spans="1:34" ht="15.75" x14ac:dyDescent="0.25">
      <c r="A208" s="40"/>
      <c r="B208" s="34">
        <f>ROWS(A$1:$A209)</f>
        <v>209</v>
      </c>
      <c r="C208" s="34" t="str">
        <f>IF(AND('Entry point'!$B$22=Master!A208,Master!AG208="ACCOUNTING"),Master!B208,"")</f>
        <v/>
      </c>
      <c r="D208" s="34" t="e">
        <f>SMALL($C:$C,ROWS($C$1:C207))</f>
        <v>#NUM!</v>
      </c>
      <c r="E208" s="34" t="str">
        <f>IF(AND('Entry point'!$B$22=Master!A208,Master!AG208="CREW MANAGEMENT PARTNER"),Master!B208,"")</f>
        <v/>
      </c>
      <c r="F208" s="34" t="e">
        <f>SMALL($E:$E,ROWS($E$1:E207))</f>
        <v>#NUM!</v>
      </c>
      <c r="G208" s="34" t="str">
        <f>IF(AND('Entry point'!$B$22=Master!A208,Master!AG208="FLEET MANAGER"),Master!B208,"")</f>
        <v/>
      </c>
      <c r="H208" s="34" t="e">
        <f>SMALL($G:$G,ROWS($G$1:G207))</f>
        <v>#NUM!</v>
      </c>
      <c r="I208" s="34" t="str">
        <f>IF(AND('Entry point'!$B$22=Master!A208,Master!AG208="GROUP ISD"),Master!B208,"")</f>
        <v/>
      </c>
      <c r="J208" s="34" t="e">
        <f>SMALL($I:$I,ROWS($I$1:I207))</f>
        <v>#NUM!</v>
      </c>
      <c r="K208" s="34" t="str">
        <f>IF(AND('Entry point'!$B$22=Master!A208,Master!AG208="MANAGING DIRECTOR, CREW MANAGEMENT"),Master!B208,"")</f>
        <v/>
      </c>
      <c r="L208" s="34" t="e">
        <f>SMALL($K:$K,ROWS($K$1:K207))</f>
        <v>#NUM!</v>
      </c>
      <c r="M208" s="34" t="str">
        <f>IF(AND('Entry point'!$B$22=Master!A208,Master!AG208="MARINE SUPERINTENDENT"),Master!B208,"")</f>
        <v/>
      </c>
      <c r="N208" s="34" t="e">
        <f>SMALL($M:$M,ROWS($M$1:M207))</f>
        <v>#NUM!</v>
      </c>
      <c r="O208" s="34" t="str">
        <f>IF(AND('Entry point'!$B$22=Master!A208,Master!AG208="MD"),Master!B208,"")</f>
        <v/>
      </c>
      <c r="P208" s="34" t="e">
        <f>SMALL($O:$O,ROWS($O$1:O207))</f>
        <v>#NUM!</v>
      </c>
      <c r="Q208" s="34" t="str">
        <f>IF(AND('Entry point'!$B$22=Master!A208,Master!AG208="OD"),Master!B208,"")</f>
        <v/>
      </c>
      <c r="R208" s="34" t="e">
        <f>SMALL($Q:$Q,ROWS($Q$1:Q207))</f>
        <v>#NUM!</v>
      </c>
      <c r="S208" s="34" t="str">
        <f>IF(AND('Entry point'!$B$22=Master!A208,Master!AG208="OWNER"),Master!B208,"")</f>
        <v/>
      </c>
      <c r="T208" s="34" t="e">
        <f>SMALL($S:$S,ROWS($S$1:S207))</f>
        <v>#NUM!</v>
      </c>
      <c r="U208" s="34" t="str">
        <f>IF(AND('Entry point'!$B$22=Master!A208,Master!AG208="PLANNING MANAGER"),Master!B208,"")</f>
        <v/>
      </c>
      <c r="V208" s="34" t="e">
        <f>SMALL($U:$U,ROWS($U$1:U207))</f>
        <v>#NUM!</v>
      </c>
      <c r="W208" s="34" t="str">
        <f>IF(AND('Entry point'!$B$22=Master!A208,Master!AG208="PROCUREMENT RESPONSIBLE"),Master!B208,"")</f>
        <v/>
      </c>
      <c r="X208" s="34" t="e">
        <f>SMALL($W:$W,ROWS($W$1:W207))</f>
        <v>#NUM!</v>
      </c>
      <c r="Y208" s="34" t="str">
        <f>IF(AND('Entry point'!$B$22=Master!A208,Master!AG208="TECH SUPERINTENDENT"),Master!B208,"")</f>
        <v/>
      </c>
      <c r="Z208" s="34" t="e">
        <f>SMALL($Y:$Y,ROWS($Y$1:Y207))</f>
        <v>#NUM!</v>
      </c>
      <c r="AA208" s="34" t="str">
        <f>IF(AND('Entry point'!$B$22=Master!A208,Master!AG208="HSEQ MANAGER"),Master!B208,"")</f>
        <v/>
      </c>
      <c r="AB208" s="34" t="e">
        <f>SMALL($AA:$AA,ROWS($AA$1:AA207))</f>
        <v>#NUM!</v>
      </c>
      <c r="AC208" s="34" t="str">
        <f>IF(AND('Entry point'!$B$22=Master!A208,Master!AG208="MARCAS"),Master!B208,"")</f>
        <v/>
      </c>
      <c r="AD208" s="34" t="e">
        <f>SMALL($AC:$AC,ROWS($AC$1:AC207))</f>
        <v>#NUM!</v>
      </c>
      <c r="AE208" s="34">
        <v>1</v>
      </c>
      <c r="AF208" s="36" t="s">
        <v>132</v>
      </c>
      <c r="AG208" s="36" t="s">
        <v>779</v>
      </c>
      <c r="AH208" s="36"/>
    </row>
    <row r="209" spans="1:34" ht="15.75" x14ac:dyDescent="0.25">
      <c r="A209" s="40" t="s">
        <v>569</v>
      </c>
      <c r="B209" s="34">
        <f>ROWS(A$1:$A210)</f>
        <v>210</v>
      </c>
      <c r="C209" s="34" t="str">
        <f>IF(AND('Entry point'!$B$22=Master!A209,Master!AG209="ACCOUNTING"),Master!B209,"")</f>
        <v/>
      </c>
      <c r="D209" s="34" t="e">
        <f>SMALL($C:$C,ROWS($C$1:C208))</f>
        <v>#NUM!</v>
      </c>
      <c r="E209" s="34" t="str">
        <f>IF(AND('Entry point'!$B$22=Master!A209,Master!AG209="CREW MANAGEMENT PARTNER"),Master!B209,"")</f>
        <v/>
      </c>
      <c r="F209" s="34" t="e">
        <f>SMALL($E:$E,ROWS($E$1:E208))</f>
        <v>#NUM!</v>
      </c>
      <c r="G209" s="34" t="str">
        <f>IF(AND('Entry point'!$B$22=Master!A209,Master!AG209="FLEET MANAGER"),Master!B209,"")</f>
        <v/>
      </c>
      <c r="H209" s="34" t="e">
        <f>SMALL($G:$G,ROWS($G$1:G208))</f>
        <v>#NUM!</v>
      </c>
      <c r="I209" s="34" t="str">
        <f>IF(AND('Entry point'!$B$22=Master!A209,Master!AG209="GROUP ISD"),Master!B209,"")</f>
        <v/>
      </c>
      <c r="J209" s="34" t="e">
        <f>SMALL($I:$I,ROWS($I$1:I208))</f>
        <v>#NUM!</v>
      </c>
      <c r="K209" s="34" t="str">
        <f>IF(AND('Entry point'!$B$22=Master!A209,Master!AG209="MANAGING DIRECTOR, CREW MANAGEMENT"),Master!B209,"")</f>
        <v/>
      </c>
      <c r="L209" s="34" t="e">
        <f>SMALL($K:$K,ROWS($K$1:K208))</f>
        <v>#NUM!</v>
      </c>
      <c r="M209" s="34" t="str">
        <f>IF(AND('Entry point'!$B$22=Master!A209,Master!AG209="MARINE SUPERINTENDENT"),Master!B209,"")</f>
        <v/>
      </c>
      <c r="N209" s="34" t="e">
        <f>SMALL($M:$M,ROWS($M$1:M208))</f>
        <v>#NUM!</v>
      </c>
      <c r="O209" s="34" t="str">
        <f>IF(AND('Entry point'!$B$22=Master!A209,Master!AG209="MD"),Master!B209,"")</f>
        <v/>
      </c>
      <c r="P209" s="34" t="e">
        <f>SMALL($O:$O,ROWS($O$1:O208))</f>
        <v>#NUM!</v>
      </c>
      <c r="Q209" s="34" t="str">
        <f>IF(AND('Entry point'!$B$22=Master!A209,Master!AG209="OD"),Master!B209,"")</f>
        <v/>
      </c>
      <c r="R209" s="34" t="e">
        <f>SMALL($Q:$Q,ROWS($Q$1:Q208))</f>
        <v>#NUM!</v>
      </c>
      <c r="S209" s="34">
        <f>IF(AND('Entry point'!$B$22=Master!A209,Master!AG209="OWNER"),Master!B209,"")</f>
        <v>210</v>
      </c>
      <c r="T209" s="34" t="e">
        <f>SMALL($S:$S,ROWS($S$1:S208))</f>
        <v>#NUM!</v>
      </c>
      <c r="U209" s="34" t="str">
        <f>IF(AND('Entry point'!$B$22=Master!A209,Master!AG209="PLANNING MANAGER"),Master!B209,"")</f>
        <v/>
      </c>
      <c r="V209" s="34" t="e">
        <f>SMALL($U:$U,ROWS($U$1:U208))</f>
        <v>#NUM!</v>
      </c>
      <c r="W209" s="34" t="str">
        <f>IF(AND('Entry point'!$B$22=Master!A209,Master!AG209="PROCUREMENT RESPONSIBLE"),Master!B209,"")</f>
        <v/>
      </c>
      <c r="X209" s="34" t="e">
        <f>SMALL($W:$W,ROWS($W$1:W208))</f>
        <v>#NUM!</v>
      </c>
      <c r="Y209" s="34" t="str">
        <f>IF(AND('Entry point'!$B$22=Master!A209,Master!AG209="TECH SUPERINTENDENT"),Master!B209,"")</f>
        <v/>
      </c>
      <c r="Z209" s="34" t="e">
        <f>SMALL($Y:$Y,ROWS($Y$1:Y208))</f>
        <v>#NUM!</v>
      </c>
      <c r="AA209" s="34" t="str">
        <f>IF(AND('Entry point'!$B$22=Master!A209,Master!AG209="HSEQ MANAGER"),Master!B209,"")</f>
        <v/>
      </c>
      <c r="AB209" s="34" t="e">
        <f>SMALL($AA:$AA,ROWS($AA$1:AA208))</f>
        <v>#NUM!</v>
      </c>
      <c r="AC209" s="34" t="str">
        <f>IF(AND('Entry point'!$B$22=Master!A209,Master!AG209="MARCAS"),Master!B209,"")</f>
        <v/>
      </c>
      <c r="AD209" s="34" t="e">
        <f>SMALL($AC:$AC,ROWS($AC$1:AC208))</f>
        <v>#NUM!</v>
      </c>
      <c r="AE209" s="34">
        <v>1</v>
      </c>
      <c r="AF209" s="36" t="s">
        <v>402</v>
      </c>
      <c r="AG209" s="36" t="s">
        <v>159</v>
      </c>
      <c r="AH209" s="36"/>
    </row>
    <row r="210" spans="1:34" ht="15.75" x14ac:dyDescent="0.25">
      <c r="A210" s="40" t="s">
        <v>569</v>
      </c>
      <c r="B210" s="34">
        <f>ROWS(A$1:$A211)</f>
        <v>211</v>
      </c>
      <c r="C210" s="34" t="str">
        <f>IF(AND('Entry point'!$B$22=Master!A210,Master!AG210="ACCOUNTING"),Master!B210,"")</f>
        <v/>
      </c>
      <c r="D210" s="34" t="e">
        <f>SMALL($C:$C,ROWS($C$1:C209))</f>
        <v>#NUM!</v>
      </c>
      <c r="E210" s="34" t="str">
        <f>IF(AND('Entry point'!$B$22=Master!A210,Master!AG210="CREW MANAGEMENT PARTNER"),Master!B210,"")</f>
        <v/>
      </c>
      <c r="F210" s="34" t="e">
        <f>SMALL($E:$E,ROWS($E$1:E209))</f>
        <v>#NUM!</v>
      </c>
      <c r="G210" s="34" t="str">
        <f>IF(AND('Entry point'!$B$22=Master!A210,Master!AG210="FLEET MANAGER"),Master!B210,"")</f>
        <v/>
      </c>
      <c r="H210" s="34" t="e">
        <f>SMALL($G:$G,ROWS($G$1:G209))</f>
        <v>#NUM!</v>
      </c>
      <c r="I210" s="34" t="str">
        <f>IF(AND('Entry point'!$B$22=Master!A210,Master!AG210="GROUP ISD"),Master!B210,"")</f>
        <v/>
      </c>
      <c r="J210" s="34" t="e">
        <f>SMALL($I:$I,ROWS($I$1:I209))</f>
        <v>#NUM!</v>
      </c>
      <c r="K210" s="34" t="str">
        <f>IF(AND('Entry point'!$B$22=Master!A210,Master!AG210="MANAGING DIRECTOR, CREW MANAGEMENT"),Master!B210,"")</f>
        <v/>
      </c>
      <c r="L210" s="34" t="e">
        <f>SMALL($K:$K,ROWS($K$1:K209))</f>
        <v>#NUM!</v>
      </c>
      <c r="M210" s="34" t="str">
        <f>IF(AND('Entry point'!$B$22=Master!A210,Master!AG210="MARINE SUPERINTENDENT"),Master!B210,"")</f>
        <v/>
      </c>
      <c r="N210" s="34" t="e">
        <f>SMALL($M:$M,ROWS($M$1:M209))</f>
        <v>#NUM!</v>
      </c>
      <c r="O210" s="34">
        <f>IF(AND('Entry point'!$B$22=Master!A210,Master!AG210="MD"),Master!B210,"")</f>
        <v>211</v>
      </c>
      <c r="P210" s="34" t="e">
        <f>SMALL($O:$O,ROWS($O$1:O209))</f>
        <v>#NUM!</v>
      </c>
      <c r="Q210" s="34" t="str">
        <f>IF(AND('Entry point'!$B$22=Master!A210,Master!AG210="OD"),Master!B210,"")</f>
        <v/>
      </c>
      <c r="R210" s="34" t="e">
        <f>SMALL($Q:$Q,ROWS($Q$1:Q209))</f>
        <v>#NUM!</v>
      </c>
      <c r="S210" s="34" t="str">
        <f>IF(AND('Entry point'!$B$22=Master!A210,Master!AG210="OWNER"),Master!B210,"")</f>
        <v/>
      </c>
      <c r="T210" s="34" t="e">
        <f>SMALL($S:$S,ROWS($S$1:S209))</f>
        <v>#NUM!</v>
      </c>
      <c r="U210" s="34" t="str">
        <f>IF(AND('Entry point'!$B$22=Master!A210,Master!AG210="PLANNING MANAGER"),Master!B210,"")</f>
        <v/>
      </c>
      <c r="V210" s="34" t="e">
        <f>SMALL($U:$U,ROWS($U$1:U209))</f>
        <v>#NUM!</v>
      </c>
      <c r="W210" s="34" t="str">
        <f>IF(AND('Entry point'!$B$22=Master!A210,Master!AG210="PROCUREMENT RESPONSIBLE"),Master!B210,"")</f>
        <v/>
      </c>
      <c r="X210" s="34" t="e">
        <f>SMALL($W:$W,ROWS($W$1:W209))</f>
        <v>#NUM!</v>
      </c>
      <c r="Y210" s="34" t="str">
        <f>IF(AND('Entry point'!$B$22=Master!A210,Master!AG210="TECH SUPERINTENDENT"),Master!B210,"")</f>
        <v/>
      </c>
      <c r="Z210" s="34" t="e">
        <f>SMALL($Y:$Y,ROWS($Y$1:Y209))</f>
        <v>#NUM!</v>
      </c>
      <c r="AA210" s="34" t="str">
        <f>IF(AND('Entry point'!$B$22=Master!A210,Master!AG210="HSEQ MANAGER"),Master!B210,"")</f>
        <v/>
      </c>
      <c r="AB210" s="34" t="e">
        <f>SMALL($AA:$AA,ROWS($AA$1:AA209))</f>
        <v>#NUM!</v>
      </c>
      <c r="AC210" s="34" t="str">
        <f>IF(AND('Entry point'!$B$22=Master!A210,Master!AG210="MARCAS"),Master!B210,"")</f>
        <v/>
      </c>
      <c r="AD210" s="34" t="e">
        <f>SMALL($AC:$AC,ROWS($AC$1:AC209))</f>
        <v>#NUM!</v>
      </c>
      <c r="AE210" s="34">
        <v>1</v>
      </c>
      <c r="AF210" s="36" t="s">
        <v>140</v>
      </c>
      <c r="AG210" s="36" t="s">
        <v>703</v>
      </c>
      <c r="AH210" s="36"/>
    </row>
    <row r="211" spans="1:34" ht="15.75" x14ac:dyDescent="0.25">
      <c r="A211" s="40" t="s">
        <v>569</v>
      </c>
      <c r="B211" s="34">
        <f>ROWS(A$1:$A212)</f>
        <v>212</v>
      </c>
      <c r="C211" s="34" t="str">
        <f>IF(AND('Entry point'!$B$22=Master!A211,Master!AG211="ACCOUNTING"),Master!B211,"")</f>
        <v/>
      </c>
      <c r="D211" s="34" t="e">
        <f>SMALL($C:$C,ROWS($C$1:C210))</f>
        <v>#NUM!</v>
      </c>
      <c r="E211" s="34" t="str">
        <f>IF(AND('Entry point'!$B$22=Master!A211,Master!AG211="CREW MANAGEMENT PARTNER"),Master!B211,"")</f>
        <v/>
      </c>
      <c r="F211" s="34" t="e">
        <f>SMALL($E:$E,ROWS($E$1:E210))</f>
        <v>#NUM!</v>
      </c>
      <c r="G211" s="34" t="str">
        <f>IF(AND('Entry point'!$B$22=Master!A211,Master!AG211="FLEET MANAGER"),Master!B211,"")</f>
        <v/>
      </c>
      <c r="H211" s="34" t="e">
        <f>SMALL($G:$G,ROWS($G$1:G210))</f>
        <v>#NUM!</v>
      </c>
      <c r="I211" s="34" t="str">
        <f>IF(AND('Entry point'!$B$22=Master!A211,Master!AG211="GROUP ISD"),Master!B211,"")</f>
        <v/>
      </c>
      <c r="J211" s="34" t="e">
        <f>SMALL($I:$I,ROWS($I$1:I210))</f>
        <v>#NUM!</v>
      </c>
      <c r="K211" s="34" t="str">
        <f>IF(AND('Entry point'!$B$22=Master!A211,Master!AG211="MANAGING DIRECTOR, CREW MANAGEMENT"),Master!B211,"")</f>
        <v/>
      </c>
      <c r="L211" s="34" t="e">
        <f>SMALL($K:$K,ROWS($K$1:K210))</f>
        <v>#NUM!</v>
      </c>
      <c r="M211" s="34" t="str">
        <f>IF(AND('Entry point'!$B$22=Master!A211,Master!AG211="MARINE SUPERINTENDENT"),Master!B211,"")</f>
        <v/>
      </c>
      <c r="N211" s="34" t="e">
        <f>SMALL($M:$M,ROWS($M$1:M210))</f>
        <v>#NUM!</v>
      </c>
      <c r="O211" s="34" t="str">
        <f>IF(AND('Entry point'!$B$22=Master!A211,Master!AG211="MD"),Master!B211,"")</f>
        <v/>
      </c>
      <c r="P211" s="34" t="e">
        <f>SMALL($O:$O,ROWS($O$1:O210))</f>
        <v>#NUM!</v>
      </c>
      <c r="Q211" s="34">
        <f>IF(AND('Entry point'!$B$22=Master!A211,Master!AG211="OD"),Master!B211,"")</f>
        <v>212</v>
      </c>
      <c r="R211" s="34" t="e">
        <f>SMALL($Q:$Q,ROWS($Q$1:Q210))</f>
        <v>#NUM!</v>
      </c>
      <c r="S211" s="34" t="str">
        <f>IF(AND('Entry point'!$B$22=Master!A211,Master!AG211="OWNER"),Master!B211,"")</f>
        <v/>
      </c>
      <c r="T211" s="34" t="e">
        <f>SMALL($S:$S,ROWS($S$1:S210))</f>
        <v>#NUM!</v>
      </c>
      <c r="U211" s="34" t="str">
        <f>IF(AND('Entry point'!$B$22=Master!A211,Master!AG211="PLANNING MANAGER"),Master!B211,"")</f>
        <v/>
      </c>
      <c r="V211" s="34" t="e">
        <f>SMALL($U:$U,ROWS($U$1:U210))</f>
        <v>#NUM!</v>
      </c>
      <c r="W211" s="34" t="str">
        <f>IF(AND('Entry point'!$B$22=Master!A211,Master!AG211="PROCUREMENT RESPONSIBLE"),Master!B211,"")</f>
        <v/>
      </c>
      <c r="X211" s="34" t="e">
        <f>SMALL($W:$W,ROWS($W$1:W210))</f>
        <v>#NUM!</v>
      </c>
      <c r="Y211" s="34" t="str">
        <f>IF(AND('Entry point'!$B$22=Master!A211,Master!AG211="TECH SUPERINTENDENT"),Master!B211,"")</f>
        <v/>
      </c>
      <c r="Z211" s="34" t="e">
        <f>SMALL($Y:$Y,ROWS($Y$1:Y210))</f>
        <v>#NUM!</v>
      </c>
      <c r="AA211" s="34" t="str">
        <f>IF(AND('Entry point'!$B$22=Master!A211,Master!AG211="HSEQ MANAGER"),Master!B211,"")</f>
        <v/>
      </c>
      <c r="AB211" s="34" t="e">
        <f>SMALL($AA:$AA,ROWS($AA$1:AA210))</f>
        <v>#NUM!</v>
      </c>
      <c r="AC211" s="34" t="str">
        <f>IF(AND('Entry point'!$B$22=Master!A211,Master!AG211="MARCAS"),Master!B211,"")</f>
        <v/>
      </c>
      <c r="AD211" s="34" t="e">
        <f>SMALL($AC:$AC,ROWS($AC$1:AC210))</f>
        <v>#NUM!</v>
      </c>
      <c r="AE211" s="34">
        <v>1</v>
      </c>
      <c r="AF211" s="26" t="s">
        <v>401</v>
      </c>
      <c r="AG211" s="36" t="s">
        <v>704</v>
      </c>
      <c r="AH211" s="36"/>
    </row>
    <row r="212" spans="1:34" ht="15.75" x14ac:dyDescent="0.25">
      <c r="A212" s="40" t="s">
        <v>569</v>
      </c>
      <c r="B212" s="34">
        <f>ROWS(A$1:$A213)</f>
        <v>213</v>
      </c>
      <c r="C212" s="34" t="str">
        <f>IF(AND('Entry point'!$B$22=Master!A212,Master!AG212="ACCOUNTING"),Master!B212,"")</f>
        <v/>
      </c>
      <c r="D212" s="34" t="e">
        <f>SMALL($C:$C,ROWS($C$1:C211))</f>
        <v>#NUM!</v>
      </c>
      <c r="E212" s="34" t="str">
        <f>IF(AND('Entry point'!$B$22=Master!A212,Master!AG212="CREW MANAGEMENT PARTNER"),Master!B212,"")</f>
        <v/>
      </c>
      <c r="F212" s="34" t="e">
        <f>SMALL($E:$E,ROWS($E$1:E211))</f>
        <v>#NUM!</v>
      </c>
      <c r="G212" s="34" t="str">
        <f>IF(AND('Entry point'!$B$22=Master!A212,Master!AG212="FLEET MANAGER"),Master!B212,"")</f>
        <v/>
      </c>
      <c r="H212" s="34" t="e">
        <f>SMALL($G:$G,ROWS($G$1:G211))</f>
        <v>#NUM!</v>
      </c>
      <c r="I212" s="34" t="str">
        <f>IF(AND('Entry point'!$B$22=Master!A212,Master!AG212="GROUP ISD"),Master!B212,"")</f>
        <v/>
      </c>
      <c r="J212" s="34" t="e">
        <f>SMALL($I:$I,ROWS($I$1:I211))</f>
        <v>#NUM!</v>
      </c>
      <c r="K212" s="34" t="str">
        <f>IF(AND('Entry point'!$B$22=Master!A212,Master!AG212="MANAGING DIRECTOR, CREW MANAGEMENT"),Master!B212,"")</f>
        <v/>
      </c>
      <c r="L212" s="34" t="e">
        <f>SMALL($K:$K,ROWS($K$1:K211))</f>
        <v>#NUM!</v>
      </c>
      <c r="M212" s="34" t="str">
        <f>IF(AND('Entry point'!$B$22=Master!A212,Master!AG212="MARINE SUPERINTENDENT"),Master!B212,"")</f>
        <v/>
      </c>
      <c r="N212" s="34" t="e">
        <f>SMALL($M:$M,ROWS($M$1:M211))</f>
        <v>#NUM!</v>
      </c>
      <c r="O212" s="34">
        <f>IF(AND('Entry point'!$B$22=Master!A212,Master!AG212="MD"),Master!B212,"")</f>
        <v>213</v>
      </c>
      <c r="P212" s="34" t="e">
        <f>SMALL($O:$O,ROWS($O$1:O211))</f>
        <v>#NUM!</v>
      </c>
      <c r="Q212" s="34" t="str">
        <f>IF(AND('Entry point'!$B$22=Master!A212,Master!AG212="OD"),Master!B212,"")</f>
        <v/>
      </c>
      <c r="R212" s="34" t="e">
        <f>SMALL($Q:$Q,ROWS($Q$1:Q211))</f>
        <v>#NUM!</v>
      </c>
      <c r="S212" s="34" t="str">
        <f>IF(AND('Entry point'!$B$22=Master!A212,Master!AG212="OWNER"),Master!B212,"")</f>
        <v/>
      </c>
      <c r="T212" s="34" t="e">
        <f>SMALL($S:$S,ROWS($S$1:S211))</f>
        <v>#NUM!</v>
      </c>
      <c r="U212" s="34" t="str">
        <f>IF(AND('Entry point'!$B$22=Master!A212,Master!AG212="PLANNING MANAGER"),Master!B212,"")</f>
        <v/>
      </c>
      <c r="V212" s="34" t="e">
        <f>SMALL($U:$U,ROWS($U$1:U211))</f>
        <v>#NUM!</v>
      </c>
      <c r="W212" s="34" t="str">
        <f>IF(AND('Entry point'!$B$22=Master!A212,Master!AG212="PROCUREMENT RESPONSIBLE"),Master!B212,"")</f>
        <v/>
      </c>
      <c r="X212" s="34" t="e">
        <f>SMALL($W:$W,ROWS($W$1:W211))</f>
        <v>#NUM!</v>
      </c>
      <c r="Y212" s="34" t="str">
        <f>IF(AND('Entry point'!$B$22=Master!A212,Master!AG212="TECH SUPERINTENDENT"),Master!B212,"")</f>
        <v/>
      </c>
      <c r="Z212" s="34" t="e">
        <f>SMALL($Y:$Y,ROWS($Y$1:Y211))</f>
        <v>#NUM!</v>
      </c>
      <c r="AA212" s="34" t="str">
        <f>IF(AND('Entry point'!$B$22=Master!A212,Master!AG212="HSEQ MANAGER"),Master!B212,"")</f>
        <v/>
      </c>
      <c r="AB212" s="34" t="e">
        <f>SMALL($AA:$AA,ROWS($AA$1:AA211))</f>
        <v>#NUM!</v>
      </c>
      <c r="AC212" s="34" t="str">
        <f>IF(AND('Entry point'!$B$22=Master!A212,Master!AG212="MARCAS"),Master!B212,"")</f>
        <v/>
      </c>
      <c r="AD212" s="34" t="e">
        <f>SMALL($AC:$AC,ROWS($AC$1:AC211))</f>
        <v>#NUM!</v>
      </c>
      <c r="AE212" s="34">
        <v>1</v>
      </c>
      <c r="AF212" s="36" t="s">
        <v>138</v>
      </c>
      <c r="AG212" s="36" t="s">
        <v>703</v>
      </c>
      <c r="AH212" s="36"/>
    </row>
    <row r="213" spans="1:34" ht="15.75" x14ac:dyDescent="0.25">
      <c r="A213" s="40" t="s">
        <v>569</v>
      </c>
      <c r="B213" s="34">
        <f>ROWS(A$1:$A214)</f>
        <v>214</v>
      </c>
      <c r="C213" s="34" t="str">
        <f>IF(AND('Entry point'!$B$22=Master!A213,Master!AG213="ACCOUNTING"),Master!B213,"")</f>
        <v/>
      </c>
      <c r="D213" s="34" t="e">
        <f>SMALL($C:$C,ROWS($C$1:C212))</f>
        <v>#NUM!</v>
      </c>
      <c r="E213" s="34" t="str">
        <f>IF(AND('Entry point'!$B$22=Master!A213,Master!AG213="CREW MANAGEMENT PARTNER"),Master!B213,"")</f>
        <v/>
      </c>
      <c r="F213" s="34" t="e">
        <f>SMALL($E:$E,ROWS($E$1:E212))</f>
        <v>#NUM!</v>
      </c>
      <c r="G213" s="34" t="str">
        <f>IF(AND('Entry point'!$B$22=Master!A213,Master!AG213="FLEET MANAGER"),Master!B213,"")</f>
        <v/>
      </c>
      <c r="H213" s="34" t="e">
        <f>SMALL($G:$G,ROWS($G$1:G212))</f>
        <v>#NUM!</v>
      </c>
      <c r="I213" s="34" t="str">
        <f>IF(AND('Entry point'!$B$22=Master!A213,Master!AG213="GROUP ISD"),Master!B213,"")</f>
        <v/>
      </c>
      <c r="J213" s="34" t="e">
        <f>SMALL($I:$I,ROWS($I$1:I212))</f>
        <v>#NUM!</v>
      </c>
      <c r="K213" s="34" t="str">
        <f>IF(AND('Entry point'!$B$22=Master!A213,Master!AG213="MANAGING DIRECTOR, CREW MANAGEMENT"),Master!B213,"")</f>
        <v/>
      </c>
      <c r="L213" s="34" t="e">
        <f>SMALL($K:$K,ROWS($K$1:K212))</f>
        <v>#NUM!</v>
      </c>
      <c r="M213" s="34" t="str">
        <f>IF(AND('Entry point'!$B$22=Master!A213,Master!AG213="MARINE SUPERINTENDENT"),Master!B213,"")</f>
        <v/>
      </c>
      <c r="N213" s="34" t="e">
        <f>SMALL($M:$M,ROWS($M$1:M212))</f>
        <v>#NUM!</v>
      </c>
      <c r="O213" s="34" t="str">
        <f>IF(AND('Entry point'!$B$22=Master!A213,Master!AG213="MD"),Master!B213,"")</f>
        <v/>
      </c>
      <c r="P213" s="34" t="e">
        <f>SMALL($O:$O,ROWS($O$1:O212))</f>
        <v>#NUM!</v>
      </c>
      <c r="Q213" s="34" t="str">
        <f>IF(AND('Entry point'!$B$22=Master!A213,Master!AG213="OD"),Master!B213,"")</f>
        <v/>
      </c>
      <c r="R213" s="34" t="e">
        <f>SMALL($Q:$Q,ROWS($Q$1:Q212))</f>
        <v>#NUM!</v>
      </c>
      <c r="S213" s="34">
        <f>IF(AND('Entry point'!$B$22=Master!A213,Master!AG213="OWNER"),Master!B213,"")</f>
        <v>214</v>
      </c>
      <c r="T213" s="34" t="e">
        <f>SMALL($S:$S,ROWS($S$1:S212))</f>
        <v>#NUM!</v>
      </c>
      <c r="U213" s="34" t="str">
        <f>IF(AND('Entry point'!$B$22=Master!A213,Master!AG213="PLANNING MANAGER"),Master!B213,"")</f>
        <v/>
      </c>
      <c r="V213" s="34" t="e">
        <f>SMALL($U:$U,ROWS($U$1:U212))</f>
        <v>#NUM!</v>
      </c>
      <c r="W213" s="34" t="str">
        <f>IF(AND('Entry point'!$B$22=Master!A213,Master!AG213="PROCUREMENT RESPONSIBLE"),Master!B213,"")</f>
        <v/>
      </c>
      <c r="X213" s="34" t="e">
        <f>SMALL($W:$W,ROWS($W$1:W212))</f>
        <v>#NUM!</v>
      </c>
      <c r="Y213" s="34" t="str">
        <f>IF(AND('Entry point'!$B$22=Master!A213,Master!AG213="TECH SUPERINTENDENT"),Master!B213,"")</f>
        <v/>
      </c>
      <c r="Z213" s="34" t="e">
        <f>SMALL($Y:$Y,ROWS($Y$1:Y212))</f>
        <v>#NUM!</v>
      </c>
      <c r="AA213" s="34" t="str">
        <f>IF(AND('Entry point'!$B$22=Master!A213,Master!AG213="HSEQ MANAGER"),Master!B213,"")</f>
        <v/>
      </c>
      <c r="AB213" s="34" t="e">
        <f>SMALL($AA:$AA,ROWS($AA$1:AA212))</f>
        <v>#NUM!</v>
      </c>
      <c r="AC213" s="34" t="str">
        <f>IF(AND('Entry point'!$B$22=Master!A213,Master!AG213="MARCAS"),Master!B213,"")</f>
        <v/>
      </c>
      <c r="AD213" s="34" t="e">
        <f>SMALL($AC:$AC,ROWS($AC$1:AC212))</f>
        <v>#NUM!</v>
      </c>
      <c r="AE213" s="34">
        <v>1</v>
      </c>
      <c r="AF213" s="36" t="s">
        <v>162</v>
      </c>
      <c r="AG213" s="36" t="s">
        <v>159</v>
      </c>
      <c r="AH213" s="36"/>
    </row>
    <row r="214" spans="1:34" ht="15.75" x14ac:dyDescent="0.25">
      <c r="A214" s="40" t="s">
        <v>569</v>
      </c>
      <c r="B214" s="34">
        <f>ROWS(A$1:$A215)</f>
        <v>215</v>
      </c>
      <c r="C214" s="34" t="str">
        <f>IF(AND('Entry point'!$B$22=Master!A214,Master!AG214="ACCOUNTING"),Master!B214,"")</f>
        <v/>
      </c>
      <c r="D214" s="34" t="e">
        <f>SMALL($C:$C,ROWS($C$1:C213))</f>
        <v>#NUM!</v>
      </c>
      <c r="E214" s="34" t="str">
        <f>IF(AND('Entry point'!$B$22=Master!A214,Master!AG214="CREW MANAGEMENT PARTNER"),Master!B214,"")</f>
        <v/>
      </c>
      <c r="F214" s="34" t="e">
        <f>SMALL($E:$E,ROWS($E$1:E213))</f>
        <v>#NUM!</v>
      </c>
      <c r="G214" s="34">
        <f>IF(AND('Entry point'!$B$22=Master!A214,Master!AG214="FLEET MANAGER"),Master!B214,"")</f>
        <v>215</v>
      </c>
      <c r="H214" s="34" t="e">
        <f>SMALL($G:$G,ROWS($G$1:G213))</f>
        <v>#NUM!</v>
      </c>
      <c r="I214" s="34" t="str">
        <f>IF(AND('Entry point'!$B$22=Master!A214,Master!AG214="GROUP ISD"),Master!B214,"")</f>
        <v/>
      </c>
      <c r="J214" s="34" t="e">
        <f>SMALL($I:$I,ROWS($I$1:I213))</f>
        <v>#NUM!</v>
      </c>
      <c r="K214" s="34" t="str">
        <f>IF(AND('Entry point'!$B$22=Master!A214,Master!AG214="MANAGING DIRECTOR, CREW MANAGEMENT"),Master!B214,"")</f>
        <v/>
      </c>
      <c r="L214" s="34" t="e">
        <f>SMALL($K:$K,ROWS($K$1:K213))</f>
        <v>#NUM!</v>
      </c>
      <c r="M214" s="34" t="str">
        <f>IF(AND('Entry point'!$B$22=Master!A214,Master!AG214="MARINE SUPERINTENDENT"),Master!B214,"")</f>
        <v/>
      </c>
      <c r="N214" s="34" t="e">
        <f>SMALL($M:$M,ROWS($M$1:M213))</f>
        <v>#NUM!</v>
      </c>
      <c r="O214" s="34" t="str">
        <f>IF(AND('Entry point'!$B$22=Master!A214,Master!AG214="MD"),Master!B214,"")</f>
        <v/>
      </c>
      <c r="P214" s="34" t="e">
        <f>SMALL($O:$O,ROWS($O$1:O213))</f>
        <v>#NUM!</v>
      </c>
      <c r="Q214" s="34" t="str">
        <f>IF(AND('Entry point'!$B$22=Master!A214,Master!AG214="OD"),Master!B214,"")</f>
        <v/>
      </c>
      <c r="R214" s="34" t="e">
        <f>SMALL($Q:$Q,ROWS($Q$1:Q213))</f>
        <v>#NUM!</v>
      </c>
      <c r="S214" s="34" t="str">
        <f>IF(AND('Entry point'!$B$22=Master!A214,Master!AG214="OWNER"),Master!B214,"")</f>
        <v/>
      </c>
      <c r="T214" s="34" t="e">
        <f>SMALL($S:$S,ROWS($S$1:S213))</f>
        <v>#NUM!</v>
      </c>
      <c r="U214" s="34" t="str">
        <f>IF(AND('Entry point'!$B$22=Master!A214,Master!AG214="PLANNING MANAGER"),Master!B214,"")</f>
        <v/>
      </c>
      <c r="V214" s="34" t="e">
        <f>SMALL($U:$U,ROWS($U$1:U213))</f>
        <v>#NUM!</v>
      </c>
      <c r="W214" s="34" t="str">
        <f>IF(AND('Entry point'!$B$22=Master!A214,Master!AG214="PROCUREMENT RESPONSIBLE"),Master!B214,"")</f>
        <v/>
      </c>
      <c r="X214" s="34" t="e">
        <f>SMALL($W:$W,ROWS($W$1:W213))</f>
        <v>#NUM!</v>
      </c>
      <c r="Y214" s="34" t="str">
        <f>IF(AND('Entry point'!$B$22=Master!A214,Master!AG214="TECH SUPERINTENDENT"),Master!B214,"")</f>
        <v/>
      </c>
      <c r="Z214" s="34" t="e">
        <f>SMALL($Y:$Y,ROWS($Y$1:Y213))</f>
        <v>#NUM!</v>
      </c>
      <c r="AA214" s="34" t="str">
        <f>IF(AND('Entry point'!$B$22=Master!A214,Master!AG214="HSEQ MANAGER"),Master!B214,"")</f>
        <v/>
      </c>
      <c r="AB214" s="34" t="e">
        <f>SMALL($AA:$AA,ROWS($AA$1:AA213))</f>
        <v>#NUM!</v>
      </c>
      <c r="AC214" s="34" t="str">
        <f>IF(AND('Entry point'!$B$22=Master!A214,Master!AG214="MARCAS"),Master!B214,"")</f>
        <v/>
      </c>
      <c r="AD214" s="34" t="e">
        <f>SMALL($AC:$AC,ROWS($AC$1:AC213))</f>
        <v>#NUM!</v>
      </c>
      <c r="AE214" s="34">
        <v>1</v>
      </c>
      <c r="AF214" s="36" t="s">
        <v>128</v>
      </c>
      <c r="AG214" s="36" t="s">
        <v>35</v>
      </c>
      <c r="AH214" s="36"/>
    </row>
    <row r="215" spans="1:34" ht="15.75" x14ac:dyDescent="0.25">
      <c r="A215" s="40" t="s">
        <v>569</v>
      </c>
      <c r="B215" s="34">
        <f>ROWS(A$1:$A216)</f>
        <v>216</v>
      </c>
      <c r="C215" s="34" t="str">
        <f>IF(AND('Entry point'!$B$22=Master!A215,Master!AG215="ACCOUNTING"),Master!B215,"")</f>
        <v/>
      </c>
      <c r="D215" s="34" t="e">
        <f>SMALL($C:$C,ROWS($C$1:C214))</f>
        <v>#NUM!</v>
      </c>
      <c r="E215" s="34" t="str">
        <f>IF(AND('Entry point'!$B$22=Master!A215,Master!AG215="CREW MANAGEMENT PARTNER"),Master!B215,"")</f>
        <v/>
      </c>
      <c r="F215" s="34" t="e">
        <f>SMALL($E:$E,ROWS($E$1:E214))</f>
        <v>#NUM!</v>
      </c>
      <c r="G215" s="34" t="str">
        <f>IF(AND('Entry point'!$B$22=Master!A215,Master!AG215="FLEET MANAGER"),Master!B215,"")</f>
        <v/>
      </c>
      <c r="H215" s="34" t="e">
        <f>SMALL($G:$G,ROWS($G$1:G214))</f>
        <v>#NUM!</v>
      </c>
      <c r="I215" s="34" t="str">
        <f>IF(AND('Entry point'!$B$22=Master!A215,Master!AG215="GROUP ISD"),Master!B215,"")</f>
        <v/>
      </c>
      <c r="J215" s="34" t="e">
        <f>SMALL($I:$I,ROWS($I$1:I214))</f>
        <v>#NUM!</v>
      </c>
      <c r="K215" s="34" t="str">
        <f>IF(AND('Entry point'!$B$22=Master!A215,Master!AG215="MANAGING DIRECTOR, CREW MANAGEMENT"),Master!B215,"")</f>
        <v/>
      </c>
      <c r="L215" s="34" t="e">
        <f>SMALL($K:$K,ROWS($K$1:K214))</f>
        <v>#NUM!</v>
      </c>
      <c r="M215" s="34" t="str">
        <f>IF(AND('Entry point'!$B$22=Master!A215,Master!AG215="MARINE SUPERINTENDENT"),Master!B215,"")</f>
        <v/>
      </c>
      <c r="N215" s="34" t="e">
        <f>SMALL($M:$M,ROWS($M$1:M214))</f>
        <v>#NUM!</v>
      </c>
      <c r="O215" s="34" t="str">
        <f>IF(AND('Entry point'!$B$22=Master!A215,Master!AG215="MD"),Master!B215,"")</f>
        <v/>
      </c>
      <c r="P215" s="34" t="e">
        <f>SMALL($O:$O,ROWS($O$1:O214))</f>
        <v>#NUM!</v>
      </c>
      <c r="Q215" s="34">
        <f>IF(AND('Entry point'!$B$22=Master!A215,Master!AG215="OD"),Master!B215,"")</f>
        <v>216</v>
      </c>
      <c r="R215" s="34" t="e">
        <f>SMALL($Q:$Q,ROWS($Q$1:Q214))</f>
        <v>#NUM!</v>
      </c>
      <c r="S215" s="34" t="str">
        <f>IF(AND('Entry point'!$B$22=Master!A215,Master!AG215="OWNER"),Master!B215,"")</f>
        <v/>
      </c>
      <c r="T215" s="34" t="e">
        <f>SMALL($S:$S,ROWS($S$1:S214))</f>
        <v>#NUM!</v>
      </c>
      <c r="U215" s="34" t="str">
        <f>IF(AND('Entry point'!$B$22=Master!A215,Master!AG215="PLANNING MANAGER"),Master!B215,"")</f>
        <v/>
      </c>
      <c r="V215" s="34" t="e">
        <f>SMALL($U:$U,ROWS($U$1:U214))</f>
        <v>#NUM!</v>
      </c>
      <c r="W215" s="34" t="str">
        <f>IF(AND('Entry point'!$B$22=Master!A215,Master!AG215="PROCUREMENT RESPONSIBLE"),Master!B215,"")</f>
        <v/>
      </c>
      <c r="X215" s="34" t="e">
        <f>SMALL($W:$W,ROWS($W$1:W214))</f>
        <v>#NUM!</v>
      </c>
      <c r="Y215" s="34" t="str">
        <f>IF(AND('Entry point'!$B$22=Master!A215,Master!AG215="TECH SUPERINTENDENT"),Master!B215,"")</f>
        <v/>
      </c>
      <c r="Z215" s="34" t="e">
        <f>SMALL($Y:$Y,ROWS($Y$1:Y214))</f>
        <v>#NUM!</v>
      </c>
      <c r="AA215" s="34" t="str">
        <f>IF(AND('Entry point'!$B$22=Master!A215,Master!AG215="HSEQ MANAGER"),Master!B215,"")</f>
        <v/>
      </c>
      <c r="AB215" s="34" t="e">
        <f>SMALL($AA:$AA,ROWS($AA$1:AA214))</f>
        <v>#NUM!</v>
      </c>
      <c r="AC215" s="34" t="str">
        <f>IF(AND('Entry point'!$B$22=Master!A215,Master!AG215="MARCAS"),Master!B215,"")</f>
        <v/>
      </c>
      <c r="AD215" s="34" t="e">
        <f>SMALL($AC:$AC,ROWS($AC$1:AC214))</f>
        <v>#NUM!</v>
      </c>
      <c r="AE215" s="34">
        <v>1</v>
      </c>
      <c r="AF215" s="36" t="s">
        <v>51</v>
      </c>
      <c r="AG215" s="36" t="s">
        <v>704</v>
      </c>
      <c r="AH215" s="36"/>
    </row>
    <row r="216" spans="1:34" ht="15.75" x14ac:dyDescent="0.25">
      <c r="A216" s="40" t="s">
        <v>569</v>
      </c>
      <c r="B216" s="34">
        <f>ROWS(A$1:$A217)</f>
        <v>217</v>
      </c>
      <c r="C216" s="34" t="str">
        <f>IF(AND('Entry point'!$B$22=Master!A216,Master!AG216="ACCOUNTING"),Master!B216,"")</f>
        <v/>
      </c>
      <c r="D216" s="34" t="e">
        <f>SMALL($C:$C,ROWS($C$1:C215))</f>
        <v>#NUM!</v>
      </c>
      <c r="E216" s="34" t="str">
        <f>IF(AND('Entry point'!$B$22=Master!A216,Master!AG216="CREW MANAGEMENT PARTNER"),Master!B216,"")</f>
        <v/>
      </c>
      <c r="F216" s="34" t="e">
        <f>SMALL($E:$E,ROWS($E$1:E215))</f>
        <v>#NUM!</v>
      </c>
      <c r="G216" s="34" t="str">
        <f>IF(AND('Entry point'!$B$22=Master!A216,Master!AG216="FLEET MANAGER"),Master!B216,"")</f>
        <v/>
      </c>
      <c r="H216" s="34" t="e">
        <f>SMALL($G:$G,ROWS($G$1:G215))</f>
        <v>#NUM!</v>
      </c>
      <c r="I216" s="34" t="str">
        <f>IF(AND('Entry point'!$B$22=Master!A216,Master!AG216="GROUP ISD"),Master!B216,"")</f>
        <v/>
      </c>
      <c r="J216" s="34" t="e">
        <f>SMALL($I:$I,ROWS($I$1:I215))</f>
        <v>#NUM!</v>
      </c>
      <c r="K216" s="34" t="str">
        <f>IF(AND('Entry point'!$B$22=Master!A216,Master!AG216="MANAGING DIRECTOR, CREW MANAGEMENT"),Master!B216,"")</f>
        <v/>
      </c>
      <c r="L216" s="34" t="e">
        <f>SMALL($K:$K,ROWS($K$1:K215))</f>
        <v>#NUM!</v>
      </c>
      <c r="M216" s="34" t="str">
        <f>IF(AND('Entry point'!$B$22=Master!A216,Master!AG216="MARINE SUPERINTENDENT"),Master!B216,"")</f>
        <v/>
      </c>
      <c r="N216" s="34" t="e">
        <f>SMALL($M:$M,ROWS($M$1:M215))</f>
        <v>#NUM!</v>
      </c>
      <c r="O216" s="34" t="str">
        <f>IF(AND('Entry point'!$B$22=Master!A216,Master!AG216="MD"),Master!B216,"")</f>
        <v/>
      </c>
      <c r="P216" s="34" t="e">
        <f>SMALL($O:$O,ROWS($O$1:O215))</f>
        <v>#NUM!</v>
      </c>
      <c r="Q216" s="34">
        <f>IF(AND('Entry point'!$B$22=Master!A216,Master!AG216="OD"),Master!B216,"")</f>
        <v>217</v>
      </c>
      <c r="R216" s="34" t="e">
        <f>SMALL($Q:$Q,ROWS($Q$1:Q215))</f>
        <v>#NUM!</v>
      </c>
      <c r="S216" s="34" t="str">
        <f>IF(AND('Entry point'!$B$22=Master!A216,Master!AG216="OWNER"),Master!B216,"")</f>
        <v/>
      </c>
      <c r="T216" s="34" t="e">
        <f>SMALL($S:$S,ROWS($S$1:S215))</f>
        <v>#NUM!</v>
      </c>
      <c r="U216" s="34" t="str">
        <f>IF(AND('Entry point'!$B$22=Master!A216,Master!AG216="PLANNING MANAGER"),Master!B216,"")</f>
        <v/>
      </c>
      <c r="V216" s="34" t="e">
        <f>SMALL($U:$U,ROWS($U$1:U215))</f>
        <v>#NUM!</v>
      </c>
      <c r="W216" s="34" t="str">
        <f>IF(AND('Entry point'!$B$22=Master!A216,Master!AG216="PROCUREMENT RESPONSIBLE"),Master!B216,"")</f>
        <v/>
      </c>
      <c r="X216" s="34" t="e">
        <f>SMALL($W:$W,ROWS($W$1:W215))</f>
        <v>#NUM!</v>
      </c>
      <c r="Y216" s="34" t="str">
        <f>IF(AND('Entry point'!$B$22=Master!A216,Master!AG216="TECH SUPERINTENDENT"),Master!B216,"")</f>
        <v/>
      </c>
      <c r="Z216" s="34" t="e">
        <f>SMALL($Y:$Y,ROWS($Y$1:Y215))</f>
        <v>#NUM!</v>
      </c>
      <c r="AA216" s="34" t="str">
        <f>IF(AND('Entry point'!$B$22=Master!A216,Master!AG216="HSEQ MANAGER"),Master!B216,"")</f>
        <v/>
      </c>
      <c r="AB216" s="34" t="e">
        <f>SMALL($AA:$AA,ROWS($AA$1:AA215))</f>
        <v>#NUM!</v>
      </c>
      <c r="AC216" s="34" t="str">
        <f>IF(AND('Entry point'!$B$22=Master!A216,Master!AG216="MARCAS"),Master!B216,"")</f>
        <v/>
      </c>
      <c r="AD216" s="34" t="e">
        <f>SMALL($AC:$AC,ROWS($AC$1:AC215))</f>
        <v>#NUM!</v>
      </c>
      <c r="AE216" s="34">
        <v>1</v>
      </c>
      <c r="AF216" s="36" t="s">
        <v>141</v>
      </c>
      <c r="AG216" s="36" t="s">
        <v>704</v>
      </c>
      <c r="AH216" s="36"/>
    </row>
    <row r="217" spans="1:34" ht="15.75" x14ac:dyDescent="0.25">
      <c r="A217" s="40" t="s">
        <v>569</v>
      </c>
      <c r="B217" s="34">
        <f>ROWS(A$1:$A218)</f>
        <v>218</v>
      </c>
      <c r="C217" s="34" t="str">
        <f>IF(AND('Entry point'!$B$22=Master!A217,Master!AG217="ACCOUNTING"),Master!B217,"")</f>
        <v/>
      </c>
      <c r="D217" s="34" t="e">
        <f>SMALL($C:$C,ROWS($C$1:C216))</f>
        <v>#NUM!</v>
      </c>
      <c r="E217" s="34" t="str">
        <f>IF(AND('Entry point'!$B$22=Master!A217,Master!AG217="CREW MANAGEMENT PARTNER"),Master!B217,"")</f>
        <v/>
      </c>
      <c r="F217" s="34" t="e">
        <f>SMALL($E:$E,ROWS($E$1:E216))</f>
        <v>#NUM!</v>
      </c>
      <c r="G217" s="34" t="str">
        <f>IF(AND('Entry point'!$B$22=Master!A217,Master!AG217="FLEET MANAGER"),Master!B217,"")</f>
        <v/>
      </c>
      <c r="H217" s="34" t="e">
        <f>SMALL($G:$G,ROWS($G$1:G216))</f>
        <v>#NUM!</v>
      </c>
      <c r="I217" s="34" t="str">
        <f>IF(AND('Entry point'!$B$22=Master!A217,Master!AG217="GROUP ISD"),Master!B217,"")</f>
        <v/>
      </c>
      <c r="J217" s="34" t="e">
        <f>SMALL($I:$I,ROWS($I$1:I216))</f>
        <v>#NUM!</v>
      </c>
      <c r="K217" s="34" t="str">
        <f>IF(AND('Entry point'!$B$22=Master!A217,Master!AG217="MANAGING DIRECTOR, CREW MANAGEMENT"),Master!B217,"")</f>
        <v/>
      </c>
      <c r="L217" s="34" t="e">
        <f>SMALL($K:$K,ROWS($K$1:K216))</f>
        <v>#NUM!</v>
      </c>
      <c r="M217" s="34" t="str">
        <f>IF(AND('Entry point'!$B$22=Master!A217,Master!AG217="MARINE SUPERINTENDENT"),Master!B217,"")</f>
        <v/>
      </c>
      <c r="N217" s="34" t="e">
        <f>SMALL($M:$M,ROWS($M$1:M216))</f>
        <v>#NUM!</v>
      </c>
      <c r="O217" s="34" t="str">
        <f>IF(AND('Entry point'!$B$22=Master!A217,Master!AG217="MD"),Master!B217,"")</f>
        <v/>
      </c>
      <c r="P217" s="34" t="e">
        <f>SMALL($O:$O,ROWS($O$1:O216))</f>
        <v>#NUM!</v>
      </c>
      <c r="Q217" s="34" t="str">
        <f>IF(AND('Entry point'!$B$22=Master!A217,Master!AG217="OD"),Master!B217,"")</f>
        <v/>
      </c>
      <c r="R217" s="34" t="e">
        <f>SMALL($Q:$Q,ROWS($Q$1:Q216))</f>
        <v>#NUM!</v>
      </c>
      <c r="S217" s="34">
        <f>IF(AND('Entry point'!$B$22=Master!A217,Master!AG217="OWNER"),Master!B217,"")</f>
        <v>218</v>
      </c>
      <c r="T217" s="34" t="e">
        <f>SMALL($S:$S,ROWS($S$1:S216))</f>
        <v>#NUM!</v>
      </c>
      <c r="U217" s="34" t="str">
        <f>IF(AND('Entry point'!$B$22=Master!A217,Master!AG217="PLANNING MANAGER"),Master!B217,"")</f>
        <v/>
      </c>
      <c r="V217" s="34" t="e">
        <f>SMALL($U:$U,ROWS($U$1:U216))</f>
        <v>#NUM!</v>
      </c>
      <c r="W217" s="34" t="str">
        <f>IF(AND('Entry point'!$B$22=Master!A217,Master!AG217="PROCUREMENT RESPONSIBLE"),Master!B217,"")</f>
        <v/>
      </c>
      <c r="X217" s="34" t="e">
        <f>SMALL($W:$W,ROWS($W$1:W216))</f>
        <v>#NUM!</v>
      </c>
      <c r="Y217" s="34" t="str">
        <f>IF(AND('Entry point'!$B$22=Master!A217,Master!AG217="TECH SUPERINTENDENT"),Master!B217,"")</f>
        <v/>
      </c>
      <c r="Z217" s="34" t="e">
        <f>SMALL($Y:$Y,ROWS($Y$1:Y216))</f>
        <v>#NUM!</v>
      </c>
      <c r="AA217" s="34" t="str">
        <f>IF(AND('Entry point'!$B$22=Master!A217,Master!AG217="HSEQ MANAGER"),Master!B217,"")</f>
        <v/>
      </c>
      <c r="AB217" s="34" t="e">
        <f>SMALL($AA:$AA,ROWS($AA$1:AA216))</f>
        <v>#NUM!</v>
      </c>
      <c r="AC217" s="34" t="str">
        <f>IF(AND('Entry point'!$B$22=Master!A217,Master!AG217="MARCAS"),Master!B217,"")</f>
        <v/>
      </c>
      <c r="AD217" s="34" t="e">
        <f>SMALL($AC:$AC,ROWS($AC$1:AC216))</f>
        <v>#NUM!</v>
      </c>
      <c r="AE217" s="34">
        <v>1</v>
      </c>
      <c r="AF217" s="36" t="s">
        <v>161</v>
      </c>
      <c r="AG217" s="36" t="s">
        <v>159</v>
      </c>
      <c r="AH217" s="36"/>
    </row>
    <row r="218" spans="1:34" ht="15.75" x14ac:dyDescent="0.25">
      <c r="A218" s="40" t="s">
        <v>569</v>
      </c>
      <c r="B218" s="34">
        <f>ROWS(A$1:$A219)</f>
        <v>219</v>
      </c>
      <c r="C218" s="34" t="str">
        <f>IF(AND('Entry point'!$B$22=Master!A218,Master!AG218="ACCOUNTING"),Master!B218,"")</f>
        <v/>
      </c>
      <c r="D218" s="34" t="e">
        <f>SMALL($C:$C,ROWS($C$1:C217))</f>
        <v>#NUM!</v>
      </c>
      <c r="E218" s="34" t="str">
        <f>IF(AND('Entry point'!$B$22=Master!A218,Master!AG218="CREW MANAGEMENT PARTNER"),Master!B218,"")</f>
        <v/>
      </c>
      <c r="F218" s="34" t="e">
        <f>SMALL($E:$E,ROWS($E$1:E217))</f>
        <v>#NUM!</v>
      </c>
      <c r="G218" s="34">
        <f>IF(AND('Entry point'!$B$22=Master!A218,Master!AG218="FLEET MANAGER"),Master!B218,"")</f>
        <v>219</v>
      </c>
      <c r="H218" s="34" t="e">
        <f>SMALL($G:$G,ROWS($G$1:G217))</f>
        <v>#NUM!</v>
      </c>
      <c r="I218" s="34" t="str">
        <f>IF(AND('Entry point'!$B$22=Master!A218,Master!AG218="GROUP ISD"),Master!B218,"")</f>
        <v/>
      </c>
      <c r="J218" s="34" t="e">
        <f>SMALL($I:$I,ROWS($I$1:I217))</f>
        <v>#NUM!</v>
      </c>
      <c r="K218" s="34" t="str">
        <f>IF(AND('Entry point'!$B$22=Master!A218,Master!AG218="MANAGING DIRECTOR, CREW MANAGEMENT"),Master!B218,"")</f>
        <v/>
      </c>
      <c r="L218" s="34" t="e">
        <f>SMALL($K:$K,ROWS($K$1:K217))</f>
        <v>#NUM!</v>
      </c>
      <c r="M218" s="34" t="str">
        <f>IF(AND('Entry point'!$B$22=Master!A218,Master!AG218="MARINE SUPERINTENDENT"),Master!B218,"")</f>
        <v/>
      </c>
      <c r="N218" s="34" t="e">
        <f>SMALL($M:$M,ROWS($M$1:M217))</f>
        <v>#NUM!</v>
      </c>
      <c r="O218" s="34" t="str">
        <f>IF(AND('Entry point'!$B$22=Master!A218,Master!AG218="MD"),Master!B218,"")</f>
        <v/>
      </c>
      <c r="P218" s="34" t="e">
        <f>SMALL($O:$O,ROWS($O$1:O217))</f>
        <v>#NUM!</v>
      </c>
      <c r="Q218" s="34" t="str">
        <f>IF(AND('Entry point'!$B$22=Master!A218,Master!AG218="OD"),Master!B218,"")</f>
        <v/>
      </c>
      <c r="R218" s="34" t="e">
        <f>SMALL($Q:$Q,ROWS($Q$1:Q217))</f>
        <v>#NUM!</v>
      </c>
      <c r="S218" s="34" t="str">
        <f>IF(AND('Entry point'!$B$22=Master!A218,Master!AG218="OWNER"),Master!B218,"")</f>
        <v/>
      </c>
      <c r="T218" s="34" t="e">
        <f>SMALL($S:$S,ROWS($S$1:S217))</f>
        <v>#NUM!</v>
      </c>
      <c r="U218" s="34" t="str">
        <f>IF(AND('Entry point'!$B$22=Master!A218,Master!AG218="PLANNING MANAGER"),Master!B218,"")</f>
        <v/>
      </c>
      <c r="V218" s="34" t="e">
        <f>SMALL($U:$U,ROWS($U$1:U217))</f>
        <v>#NUM!</v>
      </c>
      <c r="W218" s="34" t="str">
        <f>IF(AND('Entry point'!$B$22=Master!A218,Master!AG218="PROCUREMENT RESPONSIBLE"),Master!B218,"")</f>
        <v/>
      </c>
      <c r="X218" s="34" t="e">
        <f>SMALL($W:$W,ROWS($W$1:W217))</f>
        <v>#NUM!</v>
      </c>
      <c r="Y218" s="34" t="str">
        <f>IF(AND('Entry point'!$B$22=Master!A218,Master!AG218="TECH SUPERINTENDENT"),Master!B218,"")</f>
        <v/>
      </c>
      <c r="Z218" s="34" t="e">
        <f>SMALL($Y:$Y,ROWS($Y$1:Y217))</f>
        <v>#NUM!</v>
      </c>
      <c r="AA218" s="34" t="str">
        <f>IF(AND('Entry point'!$B$22=Master!A218,Master!AG218="HSEQ MANAGER"),Master!B218,"")</f>
        <v/>
      </c>
      <c r="AB218" s="34" t="e">
        <f>SMALL($AA:$AA,ROWS($AA$1:AA217))</f>
        <v>#NUM!</v>
      </c>
      <c r="AC218" s="34" t="str">
        <f>IF(AND('Entry point'!$B$22=Master!A218,Master!AG218="MARCAS"),Master!B218,"")</f>
        <v/>
      </c>
      <c r="AD218" s="34" t="e">
        <f>SMALL($AC:$AC,ROWS($AC$1:AC217))</f>
        <v>#NUM!</v>
      </c>
      <c r="AE218" s="34">
        <v>1</v>
      </c>
      <c r="AF218" s="36" t="s">
        <v>154</v>
      </c>
      <c r="AG218" s="36" t="s">
        <v>35</v>
      </c>
      <c r="AH218" s="36"/>
    </row>
    <row r="219" spans="1:34" ht="15.75" x14ac:dyDescent="0.25">
      <c r="A219" s="40" t="s">
        <v>569</v>
      </c>
      <c r="B219" s="34">
        <f>ROWS(A$1:$A220)</f>
        <v>220</v>
      </c>
      <c r="C219" s="34" t="str">
        <f>IF(AND('Entry point'!$B$22=Master!A219,Master!AG219="ACCOUNTING"),Master!B219,"")</f>
        <v/>
      </c>
      <c r="D219" s="34" t="e">
        <f>SMALL($C:$C,ROWS($C$1:C218))</f>
        <v>#NUM!</v>
      </c>
      <c r="E219" s="34" t="str">
        <f>IF(AND('Entry point'!$B$22=Master!A219,Master!AG219="CREW MANAGEMENT PARTNER"),Master!B219,"")</f>
        <v/>
      </c>
      <c r="F219" s="34" t="e">
        <f>SMALL($E:$E,ROWS($E$1:E218))</f>
        <v>#NUM!</v>
      </c>
      <c r="G219" s="34" t="str">
        <f>IF(AND('Entry point'!$B$22=Master!A219,Master!AG219="FLEET MANAGER"),Master!B219,"")</f>
        <v/>
      </c>
      <c r="H219" s="34" t="e">
        <f>SMALL($G:$G,ROWS($G$1:G218))</f>
        <v>#NUM!</v>
      </c>
      <c r="I219" s="34" t="str">
        <f>IF(AND('Entry point'!$B$22=Master!A219,Master!AG219="GROUP ISD"),Master!B219,"")</f>
        <v/>
      </c>
      <c r="J219" s="34" t="e">
        <f>SMALL($I:$I,ROWS($I$1:I218))</f>
        <v>#NUM!</v>
      </c>
      <c r="K219" s="34" t="str">
        <f>IF(AND('Entry point'!$B$22=Master!A219,Master!AG219="MANAGING DIRECTOR, CREW MANAGEMENT"),Master!B219,"")</f>
        <v/>
      </c>
      <c r="L219" s="34" t="e">
        <f>SMALL($K:$K,ROWS($K$1:K218))</f>
        <v>#NUM!</v>
      </c>
      <c r="M219" s="34" t="str">
        <f>IF(AND('Entry point'!$B$22=Master!A219,Master!AG219="MARINE SUPERINTENDENT"),Master!B219,"")</f>
        <v/>
      </c>
      <c r="N219" s="34" t="e">
        <f>SMALL($M:$M,ROWS($M$1:M218))</f>
        <v>#NUM!</v>
      </c>
      <c r="O219" s="34" t="str">
        <f>IF(AND('Entry point'!$B$22=Master!A219,Master!AG219="MD"),Master!B219,"")</f>
        <v/>
      </c>
      <c r="P219" s="34" t="e">
        <f>SMALL($O:$O,ROWS($O$1:O218))</f>
        <v>#NUM!</v>
      </c>
      <c r="Q219" s="34">
        <f>IF(AND('Entry point'!$B$22=Master!A219,Master!AG219="OD"),Master!B219,"")</f>
        <v>220</v>
      </c>
      <c r="R219" s="34" t="e">
        <f>SMALL($Q:$Q,ROWS($Q$1:Q218))</f>
        <v>#NUM!</v>
      </c>
      <c r="S219" s="34" t="str">
        <f>IF(AND('Entry point'!$B$22=Master!A219,Master!AG219="OWNER"),Master!B219,"")</f>
        <v/>
      </c>
      <c r="T219" s="34" t="e">
        <f>SMALL($S:$S,ROWS($S$1:S218))</f>
        <v>#NUM!</v>
      </c>
      <c r="U219" s="34" t="str">
        <f>IF(AND('Entry point'!$B$22=Master!A219,Master!AG219="PLANNING MANAGER"),Master!B219,"")</f>
        <v/>
      </c>
      <c r="V219" s="34" t="e">
        <f>SMALL($U:$U,ROWS($U$1:U218))</f>
        <v>#NUM!</v>
      </c>
      <c r="W219" s="34" t="str">
        <f>IF(AND('Entry point'!$B$22=Master!A219,Master!AG219="PROCUREMENT RESPONSIBLE"),Master!B219,"")</f>
        <v/>
      </c>
      <c r="X219" s="34" t="e">
        <f>SMALL($W:$W,ROWS($W$1:W218))</f>
        <v>#NUM!</v>
      </c>
      <c r="Y219" s="34" t="str">
        <f>IF(AND('Entry point'!$B$22=Master!A219,Master!AG219="TECH SUPERINTENDENT"),Master!B219,"")</f>
        <v/>
      </c>
      <c r="Z219" s="34" t="e">
        <f>SMALL($Y:$Y,ROWS($Y$1:Y218))</f>
        <v>#NUM!</v>
      </c>
      <c r="AA219" s="34" t="str">
        <f>IF(AND('Entry point'!$B$22=Master!A219,Master!AG219="HSEQ MANAGER"),Master!B219,"")</f>
        <v/>
      </c>
      <c r="AB219" s="34" t="e">
        <f>SMALL($AA:$AA,ROWS($AA$1:AA218))</f>
        <v>#NUM!</v>
      </c>
      <c r="AC219" s="34" t="str">
        <f>IF(AND('Entry point'!$B$22=Master!A219,Master!AG219="MARCAS"),Master!B219,"")</f>
        <v/>
      </c>
      <c r="AD219" s="34" t="e">
        <f>SMALL($AC:$AC,ROWS($AC$1:AC218))</f>
        <v>#NUM!</v>
      </c>
      <c r="AE219" s="34">
        <v>1</v>
      </c>
      <c r="AF219" s="36" t="s">
        <v>545</v>
      </c>
      <c r="AG219" s="36" t="s">
        <v>704</v>
      </c>
      <c r="AH219" s="36"/>
    </row>
    <row r="220" spans="1:34" ht="15.75" x14ac:dyDescent="0.25">
      <c r="A220" s="40" t="s">
        <v>569</v>
      </c>
      <c r="B220" s="34">
        <f>ROWS(A$1:$A221)</f>
        <v>221</v>
      </c>
      <c r="C220" s="34" t="str">
        <f>IF(AND('Entry point'!$B$22=Master!A220,Master!AG220="ACCOUNTING"),Master!B220,"")</f>
        <v/>
      </c>
      <c r="D220" s="34" t="e">
        <f>SMALL($C:$C,ROWS($C$1:C219))</f>
        <v>#NUM!</v>
      </c>
      <c r="E220" s="34" t="str">
        <f>IF(AND('Entry point'!$B$22=Master!A220,Master!AG220="CREW MANAGEMENT PARTNER"),Master!B220,"")</f>
        <v/>
      </c>
      <c r="F220" s="34" t="e">
        <f>SMALL($E:$E,ROWS($E$1:E219))</f>
        <v>#NUM!</v>
      </c>
      <c r="G220" s="34" t="str">
        <f>IF(AND('Entry point'!$B$22=Master!A220,Master!AG220="FLEET MANAGER"),Master!B220,"")</f>
        <v/>
      </c>
      <c r="H220" s="34" t="e">
        <f>SMALL($G:$G,ROWS($G$1:G219))</f>
        <v>#NUM!</v>
      </c>
      <c r="I220" s="34" t="str">
        <f>IF(AND('Entry point'!$B$22=Master!A220,Master!AG220="GROUP ISD"),Master!B220,"")</f>
        <v/>
      </c>
      <c r="J220" s="34" t="e">
        <f>SMALL($I:$I,ROWS($I$1:I219))</f>
        <v>#NUM!</v>
      </c>
      <c r="K220" s="34" t="str">
        <f>IF(AND('Entry point'!$B$22=Master!A220,Master!AG220="MANAGING DIRECTOR, CREW MANAGEMENT"),Master!B220,"")</f>
        <v/>
      </c>
      <c r="L220" s="34" t="e">
        <f>SMALL($K:$K,ROWS($K$1:K219))</f>
        <v>#NUM!</v>
      </c>
      <c r="M220" s="34" t="str">
        <f>IF(AND('Entry point'!$B$22=Master!A220,Master!AG220="MARINE SUPERINTENDENT"),Master!B220,"")</f>
        <v/>
      </c>
      <c r="N220" s="34" t="e">
        <f>SMALL($M:$M,ROWS($M$1:M219))</f>
        <v>#NUM!</v>
      </c>
      <c r="O220" s="34" t="str">
        <f>IF(AND('Entry point'!$B$22=Master!A220,Master!AG220="MD"),Master!B220,"")</f>
        <v/>
      </c>
      <c r="P220" s="34" t="e">
        <f>SMALL($O:$O,ROWS($O$1:O219))</f>
        <v>#NUM!</v>
      </c>
      <c r="Q220" s="34" t="str">
        <f>IF(AND('Entry point'!$B$22=Master!A220,Master!AG220="OD"),Master!B220,"")</f>
        <v/>
      </c>
      <c r="R220" s="34" t="e">
        <f>SMALL($Q:$Q,ROWS($Q$1:Q219))</f>
        <v>#NUM!</v>
      </c>
      <c r="S220" s="34" t="str">
        <f>IF(AND('Entry point'!$B$22=Master!A220,Master!AG220="OWNER"),Master!B220,"")</f>
        <v/>
      </c>
      <c r="T220" s="34" t="e">
        <f>SMALL($S:$S,ROWS($S$1:S219))</f>
        <v>#NUM!</v>
      </c>
      <c r="U220" s="34" t="str">
        <f>IF(AND('Entry point'!$B$22=Master!A220,Master!AG220="PLANNING MANAGER"),Master!B220,"")</f>
        <v/>
      </c>
      <c r="V220" s="34" t="e">
        <f>SMALL($U:$U,ROWS($U$1:U219))</f>
        <v>#NUM!</v>
      </c>
      <c r="W220" s="34" t="str">
        <f>IF(AND('Entry point'!$B$22=Master!A220,Master!AG220="PROCUREMENT RESPONSIBLE"),Master!B220,"")</f>
        <v/>
      </c>
      <c r="X220" s="34" t="e">
        <f>SMALL($W:$W,ROWS($W$1:W219))</f>
        <v>#NUM!</v>
      </c>
      <c r="Y220" s="34">
        <f>IF(AND('Entry point'!$B$22=Master!A220,Master!AG220="TECH SUPERINTENDENT"),Master!B220,"")</f>
        <v>221</v>
      </c>
      <c r="Z220" s="34" t="e">
        <f>SMALL($Y:$Y,ROWS($Y$1:Y219))</f>
        <v>#NUM!</v>
      </c>
      <c r="AA220" s="34" t="str">
        <f>IF(AND('Entry point'!$B$22=Master!A220,Master!AG220="HSEQ MANAGER"),Master!B220,"")</f>
        <v/>
      </c>
      <c r="AB220" s="34" t="e">
        <f>SMALL($AA:$AA,ROWS($AA$1:AA219))</f>
        <v>#NUM!</v>
      </c>
      <c r="AC220" s="34" t="str">
        <f>IF(AND('Entry point'!$B$22=Master!A220,Master!AG220="MARCAS"),Master!B220,"")</f>
        <v/>
      </c>
      <c r="AD220" s="34" t="e">
        <f>SMALL($AC:$AC,ROWS($AC$1:AC219))</f>
        <v>#NUM!</v>
      </c>
      <c r="AE220" s="34">
        <v>1</v>
      </c>
      <c r="AF220" s="36" t="s">
        <v>164</v>
      </c>
      <c r="AG220" s="36" t="s">
        <v>91</v>
      </c>
      <c r="AH220" s="36"/>
    </row>
    <row r="221" spans="1:34" ht="15.75" x14ac:dyDescent="0.25">
      <c r="A221" s="40" t="s">
        <v>569</v>
      </c>
      <c r="B221" s="34">
        <f>ROWS(A$1:$A222)</f>
        <v>222</v>
      </c>
      <c r="C221" s="34" t="str">
        <f>IF(AND('Entry point'!$B$22=Master!A221,Master!AG221="ACCOUNTING"),Master!B221,"")</f>
        <v/>
      </c>
      <c r="D221" s="34" t="e">
        <f>SMALL($C:$C,ROWS($C$1:C220))</f>
        <v>#NUM!</v>
      </c>
      <c r="E221" s="34" t="str">
        <f>IF(AND('Entry point'!$B$22=Master!A221,Master!AG221="CREW MANAGEMENT PARTNER"),Master!B221,"")</f>
        <v/>
      </c>
      <c r="F221" s="34" t="e">
        <f>SMALL($E:$E,ROWS($E$1:E220))</f>
        <v>#NUM!</v>
      </c>
      <c r="G221" s="34" t="str">
        <f>IF(AND('Entry point'!$B$22=Master!A221,Master!AG221="FLEET MANAGER"),Master!B221,"")</f>
        <v/>
      </c>
      <c r="H221" s="34" t="e">
        <f>SMALL($G:$G,ROWS($G$1:G220))</f>
        <v>#NUM!</v>
      </c>
      <c r="I221" s="34" t="str">
        <f>IF(AND('Entry point'!$B$22=Master!A221,Master!AG221="GROUP ISD"),Master!B221,"")</f>
        <v/>
      </c>
      <c r="J221" s="34" t="e">
        <f>SMALL($I:$I,ROWS($I$1:I220))</f>
        <v>#NUM!</v>
      </c>
      <c r="K221" s="34" t="str">
        <f>IF(AND('Entry point'!$B$22=Master!A221,Master!AG221="MANAGING DIRECTOR, CREW MANAGEMENT"),Master!B221,"")</f>
        <v/>
      </c>
      <c r="L221" s="34" t="e">
        <f>SMALL($K:$K,ROWS($K$1:K220))</f>
        <v>#NUM!</v>
      </c>
      <c r="M221" s="34" t="str">
        <f>IF(AND('Entry point'!$B$22=Master!A221,Master!AG221="MARINE SUPERINTENDENT"),Master!B221,"")</f>
        <v/>
      </c>
      <c r="N221" s="34" t="e">
        <f>SMALL($M:$M,ROWS($M$1:M220))</f>
        <v>#NUM!</v>
      </c>
      <c r="O221" s="34" t="str">
        <f>IF(AND('Entry point'!$B$22=Master!A221,Master!AG221="MD"),Master!B221,"")</f>
        <v/>
      </c>
      <c r="P221" s="34" t="e">
        <f>SMALL($O:$O,ROWS($O$1:O220))</f>
        <v>#NUM!</v>
      </c>
      <c r="Q221" s="34" t="str">
        <f>IF(AND('Entry point'!$B$22=Master!A221,Master!AG221="OD"),Master!B221,"")</f>
        <v/>
      </c>
      <c r="R221" s="34" t="e">
        <f>SMALL($Q:$Q,ROWS($Q$1:Q220))</f>
        <v>#NUM!</v>
      </c>
      <c r="S221" s="34">
        <f>IF(AND('Entry point'!$B$22=Master!A221,Master!AG221="OWNER"),Master!B221,"")</f>
        <v>222</v>
      </c>
      <c r="T221" s="34" t="e">
        <f>SMALL($S:$S,ROWS($S$1:S220))</f>
        <v>#NUM!</v>
      </c>
      <c r="U221" s="34" t="str">
        <f>IF(AND('Entry point'!$B$22=Master!A221,Master!AG221="PLANNING MANAGER"),Master!B221,"")</f>
        <v/>
      </c>
      <c r="V221" s="34" t="e">
        <f>SMALL($U:$U,ROWS($U$1:U220))</f>
        <v>#NUM!</v>
      </c>
      <c r="W221" s="34" t="str">
        <f>IF(AND('Entry point'!$B$22=Master!A221,Master!AG221="PROCUREMENT RESPONSIBLE"),Master!B221,"")</f>
        <v/>
      </c>
      <c r="X221" s="34" t="e">
        <f>SMALL($W:$W,ROWS($W$1:W220))</f>
        <v>#NUM!</v>
      </c>
      <c r="Y221" s="34" t="str">
        <f>IF(AND('Entry point'!$B$22=Master!A221,Master!AG221="TECH SUPERINTENDENT"),Master!B221,"")</f>
        <v/>
      </c>
      <c r="Z221" s="34" t="e">
        <f>SMALL($Y:$Y,ROWS($Y$1:Y220))</f>
        <v>#NUM!</v>
      </c>
      <c r="AA221" s="34" t="str">
        <f>IF(AND('Entry point'!$B$22=Master!A221,Master!AG221="HSEQ MANAGER"),Master!B221,"")</f>
        <v/>
      </c>
      <c r="AB221" s="34" t="e">
        <f>SMALL($AA:$AA,ROWS($AA$1:AA220))</f>
        <v>#NUM!</v>
      </c>
      <c r="AC221" s="34" t="str">
        <f>IF(AND('Entry point'!$B$22=Master!A221,Master!AG221="MARCAS"),Master!B221,"")</f>
        <v/>
      </c>
      <c r="AD221" s="34" t="e">
        <f>SMALL($AC:$AC,ROWS($AC$1:AC220))</f>
        <v>#NUM!</v>
      </c>
      <c r="AE221" s="34">
        <v>1</v>
      </c>
      <c r="AF221" s="36" t="s">
        <v>158</v>
      </c>
      <c r="AG221" s="36" t="s">
        <v>159</v>
      </c>
      <c r="AH221" s="36"/>
    </row>
    <row r="222" spans="1:34" ht="15.75" x14ac:dyDescent="0.25">
      <c r="A222" s="40" t="s">
        <v>569</v>
      </c>
      <c r="B222" s="34">
        <f>ROWS(A$1:$A223)</f>
        <v>223</v>
      </c>
      <c r="C222" s="34" t="str">
        <f>IF(AND('Entry point'!$B$22=Master!A222,Master!AG222="ACCOUNTING"),Master!B222,"")</f>
        <v/>
      </c>
      <c r="D222" s="34" t="e">
        <f>SMALL($C:$C,ROWS($C$1:C221))</f>
        <v>#NUM!</v>
      </c>
      <c r="E222" s="34" t="str">
        <f>IF(AND('Entry point'!$B$22=Master!A222,Master!AG222="CREW MANAGEMENT PARTNER"),Master!B222,"")</f>
        <v/>
      </c>
      <c r="F222" s="34" t="e">
        <f>SMALL($E:$E,ROWS($E$1:E221))</f>
        <v>#NUM!</v>
      </c>
      <c r="G222" s="34" t="str">
        <f>IF(AND('Entry point'!$B$22=Master!A222,Master!AG222="FLEET MANAGER"),Master!B222,"")</f>
        <v/>
      </c>
      <c r="H222" s="34" t="e">
        <f>SMALL($G:$G,ROWS($G$1:G221))</f>
        <v>#NUM!</v>
      </c>
      <c r="I222" s="34" t="str">
        <f>IF(AND('Entry point'!$B$22=Master!A222,Master!AG222="GROUP ISD"),Master!B222,"")</f>
        <v/>
      </c>
      <c r="J222" s="34" t="e">
        <f>SMALL($I:$I,ROWS($I$1:I221))</f>
        <v>#NUM!</v>
      </c>
      <c r="K222" s="34" t="str">
        <f>IF(AND('Entry point'!$B$22=Master!A222,Master!AG222="MANAGING DIRECTOR, CREW MANAGEMENT"),Master!B222,"")</f>
        <v/>
      </c>
      <c r="L222" s="34" t="e">
        <f>SMALL($K:$K,ROWS($K$1:K221))</f>
        <v>#NUM!</v>
      </c>
      <c r="M222" s="34" t="str">
        <f>IF(AND('Entry point'!$B$22=Master!A222,Master!AG222="MARINE SUPERINTENDENT"),Master!B222,"")</f>
        <v/>
      </c>
      <c r="N222" s="34" t="e">
        <f>SMALL($M:$M,ROWS($M$1:M221))</f>
        <v>#NUM!</v>
      </c>
      <c r="O222" s="34">
        <f>IF(AND('Entry point'!$B$22=Master!A222,Master!AG222="MD"),Master!B222,"")</f>
        <v>223</v>
      </c>
      <c r="P222" s="34" t="e">
        <f>SMALL($O:$O,ROWS($O$1:O221))</f>
        <v>#NUM!</v>
      </c>
      <c r="Q222" s="34" t="str">
        <f>IF(AND('Entry point'!$B$22=Master!A222,Master!AG222="OD"),Master!B222,"")</f>
        <v/>
      </c>
      <c r="R222" s="34" t="e">
        <f>SMALL($Q:$Q,ROWS($Q$1:Q221))</f>
        <v>#NUM!</v>
      </c>
      <c r="S222" s="34" t="str">
        <f>IF(AND('Entry point'!$B$22=Master!A222,Master!AG222="OWNER"),Master!B222,"")</f>
        <v/>
      </c>
      <c r="T222" s="34" t="e">
        <f>SMALL($S:$S,ROWS($S$1:S221))</f>
        <v>#NUM!</v>
      </c>
      <c r="U222" s="34" t="str">
        <f>IF(AND('Entry point'!$B$22=Master!A222,Master!AG222="PLANNING MANAGER"),Master!B222,"")</f>
        <v/>
      </c>
      <c r="V222" s="34" t="e">
        <f>SMALL($U:$U,ROWS($U$1:U221))</f>
        <v>#NUM!</v>
      </c>
      <c r="W222" s="34" t="str">
        <f>IF(AND('Entry point'!$B$22=Master!A222,Master!AG222="PROCUREMENT RESPONSIBLE"),Master!B222,"")</f>
        <v/>
      </c>
      <c r="X222" s="34" t="e">
        <f>SMALL($W:$W,ROWS($W$1:W221))</f>
        <v>#NUM!</v>
      </c>
      <c r="Y222" s="34" t="str">
        <f>IF(AND('Entry point'!$B$22=Master!A222,Master!AG222="TECH SUPERINTENDENT"),Master!B222,"")</f>
        <v/>
      </c>
      <c r="Z222" s="34" t="e">
        <f>SMALL($Y:$Y,ROWS($Y$1:Y221))</f>
        <v>#NUM!</v>
      </c>
      <c r="AA222" s="34" t="str">
        <f>IF(AND('Entry point'!$B$22=Master!A222,Master!AG222="HSEQ MANAGER"),Master!B222,"")</f>
        <v/>
      </c>
      <c r="AB222" s="34" t="e">
        <f>SMALL($AA:$AA,ROWS($AA$1:AA221))</f>
        <v>#NUM!</v>
      </c>
      <c r="AC222" s="34" t="str">
        <f>IF(AND('Entry point'!$B$22=Master!A222,Master!AG222="MARCAS"),Master!B222,"")</f>
        <v/>
      </c>
      <c r="AD222" s="34" t="e">
        <f>SMALL($AC:$AC,ROWS($AC$1:AC221))</f>
        <v>#NUM!</v>
      </c>
      <c r="AE222" s="34">
        <v>1</v>
      </c>
      <c r="AF222" s="36" t="s">
        <v>142</v>
      </c>
      <c r="AG222" s="36" t="s">
        <v>703</v>
      </c>
      <c r="AH222" s="36"/>
    </row>
    <row r="223" spans="1:34" ht="15.75" x14ac:dyDescent="0.25">
      <c r="A223" s="40" t="s">
        <v>569</v>
      </c>
      <c r="B223" s="34">
        <f>ROWS(A$1:$A224)</f>
        <v>224</v>
      </c>
      <c r="C223" s="34" t="str">
        <f>IF(AND('Entry point'!$B$22=Master!A223,Master!AG223="ACCOUNTING"),Master!B223,"")</f>
        <v/>
      </c>
      <c r="D223" s="34" t="e">
        <f>SMALL($C:$C,ROWS($C$1:C222))</f>
        <v>#NUM!</v>
      </c>
      <c r="E223" s="34" t="str">
        <f>IF(AND('Entry point'!$B$22=Master!A223,Master!AG223="CREW MANAGEMENT PARTNER"),Master!B223,"")</f>
        <v/>
      </c>
      <c r="F223" s="34" t="e">
        <f>SMALL($E:$E,ROWS($E$1:E222))</f>
        <v>#NUM!</v>
      </c>
      <c r="G223" s="34">
        <f>IF(AND('Entry point'!$B$22=Master!A223,Master!AG223="FLEET MANAGER"),Master!B223,"")</f>
        <v>224</v>
      </c>
      <c r="H223" s="34" t="e">
        <f>SMALL($G:$G,ROWS($G$1:G222))</f>
        <v>#NUM!</v>
      </c>
      <c r="I223" s="34" t="str">
        <f>IF(AND('Entry point'!$B$22=Master!A223,Master!AG223="GROUP ISD"),Master!B223,"")</f>
        <v/>
      </c>
      <c r="J223" s="34" t="e">
        <f>SMALL($I:$I,ROWS($I$1:I222))</f>
        <v>#NUM!</v>
      </c>
      <c r="K223" s="34" t="str">
        <f>IF(AND('Entry point'!$B$22=Master!A223,Master!AG223="MANAGING DIRECTOR, CREW MANAGEMENT"),Master!B223,"")</f>
        <v/>
      </c>
      <c r="L223" s="34" t="e">
        <f>SMALL($K:$K,ROWS($K$1:K222))</f>
        <v>#NUM!</v>
      </c>
      <c r="M223" s="34" t="str">
        <f>IF(AND('Entry point'!$B$22=Master!A223,Master!AG223="MARINE SUPERINTENDENT"),Master!B223,"")</f>
        <v/>
      </c>
      <c r="N223" s="34" t="e">
        <f>SMALL($M:$M,ROWS($M$1:M222))</f>
        <v>#NUM!</v>
      </c>
      <c r="O223" s="34" t="str">
        <f>IF(AND('Entry point'!$B$22=Master!A223,Master!AG223="MD"),Master!B223,"")</f>
        <v/>
      </c>
      <c r="P223" s="34" t="e">
        <f>SMALL($O:$O,ROWS($O$1:O222))</f>
        <v>#NUM!</v>
      </c>
      <c r="Q223" s="34" t="str">
        <f>IF(AND('Entry point'!$B$22=Master!A223,Master!AG223="OD"),Master!B223,"")</f>
        <v/>
      </c>
      <c r="R223" s="34" t="e">
        <f>SMALL($Q:$Q,ROWS($Q$1:Q222))</f>
        <v>#NUM!</v>
      </c>
      <c r="S223" s="34" t="str">
        <f>IF(AND('Entry point'!$B$22=Master!A223,Master!AG223="OWNER"),Master!B223,"")</f>
        <v/>
      </c>
      <c r="T223" s="34" t="e">
        <f>SMALL($S:$S,ROWS($S$1:S222))</f>
        <v>#NUM!</v>
      </c>
      <c r="U223" s="34" t="str">
        <f>IF(AND('Entry point'!$B$22=Master!A223,Master!AG223="PLANNING MANAGER"),Master!B223,"")</f>
        <v/>
      </c>
      <c r="V223" s="34" t="e">
        <f>SMALL($U:$U,ROWS($U$1:U222))</f>
        <v>#NUM!</v>
      </c>
      <c r="W223" s="34" t="str">
        <f>IF(AND('Entry point'!$B$22=Master!A223,Master!AG223="PROCUREMENT RESPONSIBLE"),Master!B223,"")</f>
        <v/>
      </c>
      <c r="X223" s="34" t="e">
        <f>SMALL($W:$W,ROWS($W$1:W222))</f>
        <v>#NUM!</v>
      </c>
      <c r="Y223" s="34" t="str">
        <f>IF(AND('Entry point'!$B$22=Master!A223,Master!AG223="TECH SUPERINTENDENT"),Master!B223,"")</f>
        <v/>
      </c>
      <c r="Z223" s="34" t="e">
        <f>SMALL($Y:$Y,ROWS($Y$1:Y222))</f>
        <v>#NUM!</v>
      </c>
      <c r="AA223" s="34" t="str">
        <f>IF(AND('Entry point'!$B$22=Master!A223,Master!AG223="HSEQ MANAGER"),Master!B223,"")</f>
        <v/>
      </c>
      <c r="AB223" s="34" t="e">
        <f>SMALL($AA:$AA,ROWS($AA$1:AA222))</f>
        <v>#NUM!</v>
      </c>
      <c r="AC223" s="34" t="str">
        <f>IF(AND('Entry point'!$B$22=Master!A223,Master!AG223="MARCAS"),Master!B223,"")</f>
        <v/>
      </c>
      <c r="AD223" s="34" t="e">
        <f>SMALL($AC:$AC,ROWS($AC$1:AC222))</f>
        <v>#NUM!</v>
      </c>
      <c r="AE223" s="34">
        <v>1</v>
      </c>
      <c r="AF223" s="36" t="s">
        <v>825</v>
      </c>
      <c r="AG223" s="36" t="s">
        <v>35</v>
      </c>
      <c r="AH223" s="36"/>
    </row>
    <row r="224" spans="1:34" ht="15.75" x14ac:dyDescent="0.25">
      <c r="A224" s="40" t="s">
        <v>569</v>
      </c>
      <c r="B224" s="34">
        <f>ROWS(A$1:$A225)</f>
        <v>225</v>
      </c>
      <c r="C224" s="34" t="str">
        <f>IF(AND('Entry point'!$B$22=Master!A224,Master!AG224="ACCOUNTING"),Master!B224,"")</f>
        <v/>
      </c>
      <c r="D224" s="34" t="e">
        <f>SMALL($C:$C,ROWS($C$1:C223))</f>
        <v>#NUM!</v>
      </c>
      <c r="E224" s="34" t="str">
        <f>IF(AND('Entry point'!$B$22=Master!A224,Master!AG224="CREW MANAGEMENT PARTNER"),Master!B224,"")</f>
        <v/>
      </c>
      <c r="F224" s="34" t="e">
        <f>SMALL($E:$E,ROWS($E$1:E223))</f>
        <v>#NUM!</v>
      </c>
      <c r="G224" s="34">
        <f>IF(AND('Entry point'!$B$22=Master!A224,Master!AG224="FLEET MANAGER"),Master!B224,"")</f>
        <v>225</v>
      </c>
      <c r="H224" s="34" t="e">
        <f>SMALL($G:$G,ROWS($G$1:G223))</f>
        <v>#NUM!</v>
      </c>
      <c r="I224" s="34" t="str">
        <f>IF(AND('Entry point'!$B$22=Master!A224,Master!AG224="GROUP ISD"),Master!B224,"")</f>
        <v/>
      </c>
      <c r="J224" s="34" t="e">
        <f>SMALL($I:$I,ROWS($I$1:I223))</f>
        <v>#NUM!</v>
      </c>
      <c r="K224" s="34" t="str">
        <f>IF(AND('Entry point'!$B$22=Master!A224,Master!AG224="MANAGING DIRECTOR, CREW MANAGEMENT"),Master!B224,"")</f>
        <v/>
      </c>
      <c r="L224" s="34" t="e">
        <f>SMALL($K:$K,ROWS($K$1:K223))</f>
        <v>#NUM!</v>
      </c>
      <c r="M224" s="34" t="str">
        <f>IF(AND('Entry point'!$B$22=Master!A224,Master!AG224="MARINE SUPERINTENDENT"),Master!B224,"")</f>
        <v/>
      </c>
      <c r="N224" s="34" t="e">
        <f>SMALL($M:$M,ROWS($M$1:M223))</f>
        <v>#NUM!</v>
      </c>
      <c r="O224" s="34" t="str">
        <f>IF(AND('Entry point'!$B$22=Master!A224,Master!AG224="MD"),Master!B224,"")</f>
        <v/>
      </c>
      <c r="P224" s="34" t="e">
        <f>SMALL($O:$O,ROWS($O$1:O223))</f>
        <v>#NUM!</v>
      </c>
      <c r="Q224" s="34" t="str">
        <f>IF(AND('Entry point'!$B$22=Master!A224,Master!AG224="OD"),Master!B224,"")</f>
        <v/>
      </c>
      <c r="R224" s="34" t="e">
        <f>SMALL($Q:$Q,ROWS($Q$1:Q223))</f>
        <v>#NUM!</v>
      </c>
      <c r="S224" s="34" t="str">
        <f>IF(AND('Entry point'!$B$22=Master!A224,Master!AG224="OWNER"),Master!B224,"")</f>
        <v/>
      </c>
      <c r="T224" s="34" t="e">
        <f>SMALL($S:$S,ROWS($S$1:S223))</f>
        <v>#NUM!</v>
      </c>
      <c r="U224" s="34" t="str">
        <f>IF(AND('Entry point'!$B$22=Master!A224,Master!AG224="PLANNING MANAGER"),Master!B224,"")</f>
        <v/>
      </c>
      <c r="V224" s="34" t="e">
        <f>SMALL($U:$U,ROWS($U$1:U223))</f>
        <v>#NUM!</v>
      </c>
      <c r="W224" s="34" t="str">
        <f>IF(AND('Entry point'!$B$22=Master!A224,Master!AG224="PROCUREMENT RESPONSIBLE"),Master!B224,"")</f>
        <v/>
      </c>
      <c r="X224" s="34" t="e">
        <f>SMALL($W:$W,ROWS($W$1:W223))</f>
        <v>#NUM!</v>
      </c>
      <c r="Y224" s="34" t="str">
        <f>IF(AND('Entry point'!$B$22=Master!A224,Master!AG224="TECH SUPERINTENDENT"),Master!B224,"")</f>
        <v/>
      </c>
      <c r="Z224" s="34" t="e">
        <f>SMALL($Y:$Y,ROWS($Y$1:Y223))</f>
        <v>#NUM!</v>
      </c>
      <c r="AA224" s="34" t="str">
        <f>IF(AND('Entry point'!$B$22=Master!A224,Master!AG224="HSEQ MANAGER"),Master!B224,"")</f>
        <v/>
      </c>
      <c r="AB224" s="34" t="e">
        <f>SMALL($AA:$AA,ROWS($AA$1:AA223))</f>
        <v>#NUM!</v>
      </c>
      <c r="AC224" s="34" t="str">
        <f>IF(AND('Entry point'!$B$22=Master!A224,Master!AG224="MARCAS"),Master!B224,"")</f>
        <v/>
      </c>
      <c r="AD224" s="34" t="e">
        <f>SMALL($AC:$AC,ROWS($AC$1:AC223))</f>
        <v>#NUM!</v>
      </c>
      <c r="AE224" s="34">
        <v>1</v>
      </c>
      <c r="AF224" s="36" t="s">
        <v>130</v>
      </c>
      <c r="AG224" s="36" t="s">
        <v>35</v>
      </c>
      <c r="AH224" s="36"/>
    </row>
    <row r="225" spans="1:34" ht="15.75" x14ac:dyDescent="0.25">
      <c r="A225" s="40" t="s">
        <v>569</v>
      </c>
      <c r="B225" s="34">
        <f>ROWS(A$1:$A226)</f>
        <v>226</v>
      </c>
      <c r="C225" s="34" t="str">
        <f>IF(AND('Entry point'!$B$22=Master!A225,Master!AG225="ACCOUNTING"),Master!B225,"")</f>
        <v/>
      </c>
      <c r="D225" s="34" t="e">
        <f>SMALL($C:$C,ROWS($C$1:C224))</f>
        <v>#NUM!</v>
      </c>
      <c r="E225" s="34" t="str">
        <f>IF(AND('Entry point'!$B$22=Master!A225,Master!AG225="CREW MANAGEMENT PARTNER"),Master!B225,"")</f>
        <v/>
      </c>
      <c r="F225" s="34" t="e">
        <f>SMALL($E:$E,ROWS($E$1:E224))</f>
        <v>#NUM!</v>
      </c>
      <c r="G225" s="34">
        <f>IF(AND('Entry point'!$B$22=Master!A225,Master!AG225="FLEET MANAGER"),Master!B225,"")</f>
        <v>226</v>
      </c>
      <c r="H225" s="34" t="e">
        <f>SMALL($G:$G,ROWS($G$1:G224))</f>
        <v>#NUM!</v>
      </c>
      <c r="I225" s="34" t="str">
        <f>IF(AND('Entry point'!$B$22=Master!A225,Master!AG225="GROUP ISD"),Master!B225,"")</f>
        <v/>
      </c>
      <c r="J225" s="34" t="e">
        <f>SMALL($I:$I,ROWS($I$1:I224))</f>
        <v>#NUM!</v>
      </c>
      <c r="K225" s="34" t="str">
        <f>IF(AND('Entry point'!$B$22=Master!A225,Master!AG225="MANAGING DIRECTOR, CREW MANAGEMENT"),Master!B225,"")</f>
        <v/>
      </c>
      <c r="L225" s="34" t="e">
        <f>SMALL($K:$K,ROWS($K$1:K224))</f>
        <v>#NUM!</v>
      </c>
      <c r="M225" s="34" t="str">
        <f>IF(AND('Entry point'!$B$22=Master!A225,Master!AG225="MARINE SUPERINTENDENT"),Master!B225,"")</f>
        <v/>
      </c>
      <c r="N225" s="34" t="e">
        <f>SMALL($M:$M,ROWS($M$1:M224))</f>
        <v>#NUM!</v>
      </c>
      <c r="O225" s="34" t="str">
        <f>IF(AND('Entry point'!$B$22=Master!A225,Master!AG225="MD"),Master!B225,"")</f>
        <v/>
      </c>
      <c r="P225" s="34" t="e">
        <f>SMALL($O:$O,ROWS($O$1:O224))</f>
        <v>#NUM!</v>
      </c>
      <c r="Q225" s="34" t="str">
        <f>IF(AND('Entry point'!$B$22=Master!A225,Master!AG225="OD"),Master!B225,"")</f>
        <v/>
      </c>
      <c r="R225" s="34" t="e">
        <f>SMALL($Q:$Q,ROWS($Q$1:Q224))</f>
        <v>#NUM!</v>
      </c>
      <c r="S225" s="34" t="str">
        <f>IF(AND('Entry point'!$B$22=Master!A225,Master!AG225="OWNER"),Master!B225,"")</f>
        <v/>
      </c>
      <c r="T225" s="34" t="e">
        <f>SMALL($S:$S,ROWS($S$1:S224))</f>
        <v>#NUM!</v>
      </c>
      <c r="U225" s="34" t="str">
        <f>IF(AND('Entry point'!$B$22=Master!A225,Master!AG225="PLANNING MANAGER"),Master!B225,"")</f>
        <v/>
      </c>
      <c r="V225" s="34" t="e">
        <f>SMALL($U:$U,ROWS($U$1:U224))</f>
        <v>#NUM!</v>
      </c>
      <c r="W225" s="34" t="str">
        <f>IF(AND('Entry point'!$B$22=Master!A225,Master!AG225="PROCUREMENT RESPONSIBLE"),Master!B225,"")</f>
        <v/>
      </c>
      <c r="X225" s="34" t="e">
        <f>SMALL($W:$W,ROWS($W$1:W224))</f>
        <v>#NUM!</v>
      </c>
      <c r="Y225" s="34" t="str">
        <f>IF(AND('Entry point'!$B$22=Master!A225,Master!AG225="TECH SUPERINTENDENT"),Master!B225,"")</f>
        <v/>
      </c>
      <c r="Z225" s="34" t="e">
        <f>SMALL($Y:$Y,ROWS($Y$1:Y224))</f>
        <v>#NUM!</v>
      </c>
      <c r="AA225" s="34" t="str">
        <f>IF(AND('Entry point'!$B$22=Master!A225,Master!AG225="HSEQ MANAGER"),Master!B225,"")</f>
        <v/>
      </c>
      <c r="AB225" s="34" t="e">
        <f>SMALL($AA:$AA,ROWS($AA$1:AA224))</f>
        <v>#NUM!</v>
      </c>
      <c r="AC225" s="34" t="str">
        <f>IF(AND('Entry point'!$B$22=Master!A225,Master!AG225="MARCAS"),Master!B225,"")</f>
        <v/>
      </c>
      <c r="AD225" s="34" t="e">
        <f>SMALL($AC:$AC,ROWS($AC$1:AC224))</f>
        <v>#NUM!</v>
      </c>
      <c r="AE225" s="34">
        <v>1</v>
      </c>
      <c r="AF225" s="36" t="s">
        <v>563</v>
      </c>
      <c r="AG225" s="36" t="s">
        <v>35</v>
      </c>
      <c r="AH225" s="36"/>
    </row>
    <row r="226" spans="1:34" ht="15.75" x14ac:dyDescent="0.25">
      <c r="A226" s="40" t="s">
        <v>569</v>
      </c>
      <c r="B226" s="34">
        <f>ROWS(A$1:$A227)</f>
        <v>227</v>
      </c>
      <c r="C226" s="34" t="str">
        <f>IF(AND('Entry point'!$B$22=Master!A226,Master!AG226="ACCOUNTING"),Master!B226,"")</f>
        <v/>
      </c>
      <c r="D226" s="34" t="e">
        <f>SMALL($C:$C,ROWS($C$1:C225))</f>
        <v>#NUM!</v>
      </c>
      <c r="E226" s="34" t="str">
        <f>IF(AND('Entry point'!$B$22=Master!A226,Master!AG226="CREW MANAGEMENT PARTNER"),Master!B226,"")</f>
        <v/>
      </c>
      <c r="F226" s="34" t="e">
        <f>SMALL($E:$E,ROWS($E$1:E225))</f>
        <v>#NUM!</v>
      </c>
      <c r="G226" s="34">
        <f>IF(AND('Entry point'!$B$22=Master!A226,Master!AG226="FLEET MANAGER"),Master!B226,"")</f>
        <v>227</v>
      </c>
      <c r="H226" s="34" t="e">
        <f>SMALL($G:$G,ROWS($G$1:G225))</f>
        <v>#NUM!</v>
      </c>
      <c r="I226" s="34" t="str">
        <f>IF(AND('Entry point'!$B$22=Master!A226,Master!AG226="GROUP ISD"),Master!B226,"")</f>
        <v/>
      </c>
      <c r="J226" s="34" t="e">
        <f>SMALL($I:$I,ROWS($I$1:I225))</f>
        <v>#NUM!</v>
      </c>
      <c r="K226" s="34" t="str">
        <f>IF(AND('Entry point'!$B$22=Master!A226,Master!AG226="MANAGING DIRECTOR, CREW MANAGEMENT"),Master!B226,"")</f>
        <v/>
      </c>
      <c r="L226" s="34" t="e">
        <f>SMALL($K:$K,ROWS($K$1:K225))</f>
        <v>#NUM!</v>
      </c>
      <c r="M226" s="34" t="str">
        <f>IF(AND('Entry point'!$B$22=Master!A226,Master!AG226="MARINE SUPERINTENDENT"),Master!B226,"")</f>
        <v/>
      </c>
      <c r="N226" s="34" t="e">
        <f>SMALL($M:$M,ROWS($M$1:M225))</f>
        <v>#NUM!</v>
      </c>
      <c r="O226" s="34" t="str">
        <f>IF(AND('Entry point'!$B$22=Master!A226,Master!AG226="MD"),Master!B226,"")</f>
        <v/>
      </c>
      <c r="P226" s="34" t="e">
        <f>SMALL($O:$O,ROWS($O$1:O225))</f>
        <v>#NUM!</v>
      </c>
      <c r="Q226" s="34" t="str">
        <f>IF(AND('Entry point'!$B$22=Master!A226,Master!AG226="OD"),Master!B226,"")</f>
        <v/>
      </c>
      <c r="R226" s="34" t="e">
        <f>SMALL($Q:$Q,ROWS($Q$1:Q225))</f>
        <v>#NUM!</v>
      </c>
      <c r="S226" s="34" t="str">
        <f>IF(AND('Entry point'!$B$22=Master!A226,Master!AG226="OWNER"),Master!B226,"")</f>
        <v/>
      </c>
      <c r="T226" s="34" t="e">
        <f>SMALL($S:$S,ROWS($S$1:S225))</f>
        <v>#NUM!</v>
      </c>
      <c r="U226" s="34" t="str">
        <f>IF(AND('Entry point'!$B$22=Master!A226,Master!AG226="PLANNING MANAGER"),Master!B226,"")</f>
        <v/>
      </c>
      <c r="V226" s="34" t="e">
        <f>SMALL($U:$U,ROWS($U$1:U225))</f>
        <v>#NUM!</v>
      </c>
      <c r="W226" s="34" t="str">
        <f>IF(AND('Entry point'!$B$22=Master!A226,Master!AG226="PROCUREMENT RESPONSIBLE"),Master!B226,"")</f>
        <v/>
      </c>
      <c r="X226" s="34" t="e">
        <f>SMALL($W:$W,ROWS($W$1:W225))</f>
        <v>#NUM!</v>
      </c>
      <c r="Y226" s="34" t="str">
        <f>IF(AND('Entry point'!$B$22=Master!A226,Master!AG226="TECH SUPERINTENDENT"),Master!B226,"")</f>
        <v/>
      </c>
      <c r="Z226" s="34" t="e">
        <f>SMALL($Y:$Y,ROWS($Y$1:Y225))</f>
        <v>#NUM!</v>
      </c>
      <c r="AA226" s="34" t="str">
        <f>IF(AND('Entry point'!$B$22=Master!A226,Master!AG226="HSEQ MANAGER"),Master!B226,"")</f>
        <v/>
      </c>
      <c r="AB226" s="34" t="e">
        <f>SMALL($AA:$AA,ROWS($AA$1:AA225))</f>
        <v>#NUM!</v>
      </c>
      <c r="AC226" s="34" t="str">
        <f>IF(AND('Entry point'!$B$22=Master!A226,Master!AG226="MARCAS"),Master!B226,"")</f>
        <v/>
      </c>
      <c r="AD226" s="34" t="e">
        <f>SMALL($AC:$AC,ROWS($AC$1:AC225))</f>
        <v>#NUM!</v>
      </c>
      <c r="AE226" s="34">
        <v>1</v>
      </c>
      <c r="AF226" s="36" t="s">
        <v>131</v>
      </c>
      <c r="AG226" s="36" t="s">
        <v>35</v>
      </c>
      <c r="AH226" s="39" t="s">
        <v>507</v>
      </c>
    </row>
    <row r="227" spans="1:34" ht="15.75" x14ac:dyDescent="0.25">
      <c r="A227" s="40" t="s">
        <v>569</v>
      </c>
      <c r="B227" s="34">
        <f>ROWS(A$1:$A228)</f>
        <v>228</v>
      </c>
      <c r="C227" s="34" t="str">
        <f>IF(AND('Entry point'!$B$22=Master!A227,Master!AG227="ACCOUNTING"),Master!B227,"")</f>
        <v/>
      </c>
      <c r="D227" s="34" t="e">
        <f>SMALL($C:$C,ROWS($C$1:C226))</f>
        <v>#NUM!</v>
      </c>
      <c r="E227" s="34" t="str">
        <f>IF(AND('Entry point'!$B$22=Master!A227,Master!AG227="CREW MANAGEMENT PARTNER"),Master!B227,"")</f>
        <v/>
      </c>
      <c r="F227" s="34" t="e">
        <f>SMALL($E:$E,ROWS($E$1:E226))</f>
        <v>#NUM!</v>
      </c>
      <c r="G227" s="34">
        <f>IF(AND('Entry point'!$B$22=Master!A227,Master!AG227="FLEET MANAGER"),Master!B227,"")</f>
        <v>228</v>
      </c>
      <c r="H227" s="34" t="e">
        <f>SMALL($G:$G,ROWS($G$1:G226))</f>
        <v>#NUM!</v>
      </c>
      <c r="I227" s="34" t="str">
        <f>IF(AND('Entry point'!$B$22=Master!A227,Master!AG227="GROUP ISD"),Master!B227,"")</f>
        <v/>
      </c>
      <c r="J227" s="34" t="e">
        <f>SMALL($I:$I,ROWS($I$1:I226))</f>
        <v>#NUM!</v>
      </c>
      <c r="K227" s="34" t="str">
        <f>IF(AND('Entry point'!$B$22=Master!A227,Master!AG227="MANAGING DIRECTOR, CREW MANAGEMENT"),Master!B227,"")</f>
        <v/>
      </c>
      <c r="L227" s="34" t="e">
        <f>SMALL($K:$K,ROWS($K$1:K226))</f>
        <v>#NUM!</v>
      </c>
      <c r="M227" s="34" t="str">
        <f>IF(AND('Entry point'!$B$22=Master!A227,Master!AG227="MARINE SUPERINTENDENT"),Master!B227,"")</f>
        <v/>
      </c>
      <c r="N227" s="34" t="e">
        <f>SMALL($M:$M,ROWS($M$1:M226))</f>
        <v>#NUM!</v>
      </c>
      <c r="O227" s="34" t="str">
        <f>IF(AND('Entry point'!$B$22=Master!A227,Master!AG227="MD"),Master!B227,"")</f>
        <v/>
      </c>
      <c r="P227" s="34" t="e">
        <f>SMALL($O:$O,ROWS($O$1:O226))</f>
        <v>#NUM!</v>
      </c>
      <c r="Q227" s="34" t="str">
        <f>IF(AND('Entry point'!$B$22=Master!A227,Master!AG227="OD"),Master!B227,"")</f>
        <v/>
      </c>
      <c r="R227" s="34" t="e">
        <f>SMALL($Q:$Q,ROWS($Q$1:Q226))</f>
        <v>#NUM!</v>
      </c>
      <c r="S227" s="34" t="str">
        <f>IF(AND('Entry point'!$B$22=Master!A227,Master!AG227="OWNER"),Master!B227,"")</f>
        <v/>
      </c>
      <c r="T227" s="34" t="e">
        <f>SMALL($S:$S,ROWS($S$1:S226))</f>
        <v>#NUM!</v>
      </c>
      <c r="U227" s="34" t="str">
        <f>IF(AND('Entry point'!$B$22=Master!A227,Master!AG227="PLANNING MANAGER"),Master!B227,"")</f>
        <v/>
      </c>
      <c r="V227" s="34" t="e">
        <f>SMALL($U:$U,ROWS($U$1:U226))</f>
        <v>#NUM!</v>
      </c>
      <c r="W227" s="34" t="str">
        <f>IF(AND('Entry point'!$B$22=Master!A227,Master!AG227="PROCUREMENT RESPONSIBLE"),Master!B227,"")</f>
        <v/>
      </c>
      <c r="X227" s="34" t="e">
        <f>SMALL($W:$W,ROWS($W$1:W226))</f>
        <v>#NUM!</v>
      </c>
      <c r="Y227" s="34" t="str">
        <f>IF(AND('Entry point'!$B$22=Master!A227,Master!AG227="TECH SUPERINTENDENT"),Master!B227,"")</f>
        <v/>
      </c>
      <c r="Z227" s="34" t="e">
        <f>SMALL($Y:$Y,ROWS($Y$1:Y226))</f>
        <v>#NUM!</v>
      </c>
      <c r="AA227" s="34" t="str">
        <f>IF(AND('Entry point'!$B$22=Master!A227,Master!AG227="HSEQ MANAGER"),Master!B227,"")</f>
        <v/>
      </c>
      <c r="AB227" s="34" t="e">
        <f>SMALL($AA:$AA,ROWS($AA$1:AA226))</f>
        <v>#NUM!</v>
      </c>
      <c r="AC227" s="34" t="str">
        <f>IF(AND('Entry point'!$B$22=Master!A227,Master!AG227="MARCAS"),Master!B227,"")</f>
        <v/>
      </c>
      <c r="AD227" s="34" t="e">
        <f>SMALL($AC:$AC,ROWS($AC$1:AC226))</f>
        <v>#NUM!</v>
      </c>
      <c r="AE227" s="34">
        <v>1</v>
      </c>
      <c r="AF227" s="26" t="s">
        <v>96</v>
      </c>
      <c r="AG227" s="36" t="s">
        <v>35</v>
      </c>
      <c r="AH227" s="36"/>
    </row>
    <row r="228" spans="1:34" ht="15.75" x14ac:dyDescent="0.25">
      <c r="A228" s="40" t="s">
        <v>569</v>
      </c>
      <c r="B228" s="34">
        <f>ROWS(A$1:$A229)</f>
        <v>229</v>
      </c>
      <c r="C228" s="34" t="str">
        <f>IF(AND('Entry point'!$B$22=Master!A228,Master!AG228="ACCOUNTING"),Master!B228,"")</f>
        <v/>
      </c>
      <c r="D228" s="34" t="e">
        <f>SMALL($C:$C,ROWS($C$1:C227))</f>
        <v>#NUM!</v>
      </c>
      <c r="E228" s="34" t="str">
        <f>IF(AND('Entry point'!$B$22=Master!A228,Master!AG228="CREW MANAGEMENT PARTNER"),Master!B228,"")</f>
        <v/>
      </c>
      <c r="F228" s="34" t="e">
        <f>SMALL($E:$E,ROWS($E$1:E227))</f>
        <v>#NUM!</v>
      </c>
      <c r="G228" s="34" t="str">
        <f>IF(AND('Entry point'!$B$22=Master!A228,Master!AG228="FLEET MANAGER"),Master!B228,"")</f>
        <v/>
      </c>
      <c r="H228" s="34" t="e">
        <f>SMALL($G:$G,ROWS($G$1:G227))</f>
        <v>#NUM!</v>
      </c>
      <c r="I228" s="34">
        <f>IF(AND('Entry point'!$B$22=Master!A228,Master!AG228="GROUP ISD"),Master!B228,"")</f>
        <v>229</v>
      </c>
      <c r="J228" s="34" t="e">
        <f>SMALL($I:$I,ROWS($I$1:I227))</f>
        <v>#NUM!</v>
      </c>
      <c r="K228" s="34" t="str">
        <f>IF(AND('Entry point'!$B$22=Master!A228,Master!AG228="MANAGING DIRECTOR, CREW MANAGEMENT"),Master!B228,"")</f>
        <v/>
      </c>
      <c r="L228" s="34" t="e">
        <f>SMALL($K:$K,ROWS($K$1:K227))</f>
        <v>#NUM!</v>
      </c>
      <c r="M228" s="34" t="str">
        <f>IF(AND('Entry point'!$B$22=Master!A228,Master!AG228="MARINE SUPERINTENDENT"),Master!B228,"")</f>
        <v/>
      </c>
      <c r="N228" s="34" t="e">
        <f>SMALL($M:$M,ROWS($M$1:M227))</f>
        <v>#NUM!</v>
      </c>
      <c r="O228" s="34" t="str">
        <f>IF(AND('Entry point'!$B$22=Master!A228,Master!AG228="MD"),Master!B228,"")</f>
        <v/>
      </c>
      <c r="P228" s="34" t="e">
        <f>SMALL($O:$O,ROWS($O$1:O227))</f>
        <v>#NUM!</v>
      </c>
      <c r="Q228" s="34" t="str">
        <f>IF(AND('Entry point'!$B$22=Master!A228,Master!AG228="OD"),Master!B228,"")</f>
        <v/>
      </c>
      <c r="R228" s="34" t="e">
        <f>SMALL($Q:$Q,ROWS($Q$1:Q227))</f>
        <v>#NUM!</v>
      </c>
      <c r="S228" s="34" t="str">
        <f>IF(AND('Entry point'!$B$22=Master!A228,Master!AG228="OWNER"),Master!B228,"")</f>
        <v/>
      </c>
      <c r="T228" s="34" t="e">
        <f>SMALL($S:$S,ROWS($S$1:S227))</f>
        <v>#NUM!</v>
      </c>
      <c r="U228" s="34" t="str">
        <f>IF(AND('Entry point'!$B$22=Master!A228,Master!AG228="PLANNING MANAGER"),Master!B228,"")</f>
        <v/>
      </c>
      <c r="V228" s="34" t="e">
        <f>SMALL($U:$U,ROWS($U$1:U227))</f>
        <v>#NUM!</v>
      </c>
      <c r="W228" s="34" t="str">
        <f>IF(AND('Entry point'!$B$22=Master!A228,Master!AG228="PROCUREMENT RESPONSIBLE"),Master!B228,"")</f>
        <v/>
      </c>
      <c r="X228" s="34" t="e">
        <f>SMALL($W:$W,ROWS($W$1:W227))</f>
        <v>#NUM!</v>
      </c>
      <c r="Y228" s="34" t="str">
        <f>IF(AND('Entry point'!$B$22=Master!A228,Master!AG228="TECH SUPERINTENDENT"),Master!B228,"")</f>
        <v/>
      </c>
      <c r="Z228" s="34" t="e">
        <f>SMALL($Y:$Y,ROWS($Y$1:Y227))</f>
        <v>#NUM!</v>
      </c>
      <c r="AA228" s="34" t="str">
        <f>IF(AND('Entry point'!$B$22=Master!A228,Master!AG228="HSEQ MANAGER"),Master!B228,"")</f>
        <v/>
      </c>
      <c r="AB228" s="34" t="e">
        <f>SMALL($AA:$AA,ROWS($AA$1:AA227))</f>
        <v>#NUM!</v>
      </c>
      <c r="AC228" s="34" t="str">
        <f>IF(AND('Entry point'!$B$22=Master!A228,Master!AG228="MARCAS"),Master!B228,"")</f>
        <v/>
      </c>
      <c r="AD228" s="34" t="e">
        <f>SMALL($AC:$AC,ROWS($AC$1:AC227))</f>
        <v>#NUM!</v>
      </c>
      <c r="AE228" s="34">
        <v>1</v>
      </c>
      <c r="AF228" s="26" t="s">
        <v>137</v>
      </c>
      <c r="AG228" s="36" t="s">
        <v>614</v>
      </c>
      <c r="AH228" s="36"/>
    </row>
    <row r="229" spans="1:34" ht="15.75" x14ac:dyDescent="0.25">
      <c r="A229" s="40" t="s">
        <v>569</v>
      </c>
      <c r="B229" s="34">
        <f>ROWS(A$1:$A230)</f>
        <v>230</v>
      </c>
      <c r="C229" s="34" t="str">
        <f>IF(AND('Entry point'!$B$22=Master!A229,Master!AG229="ACCOUNTING"),Master!B229,"")</f>
        <v/>
      </c>
      <c r="D229" s="34" t="e">
        <f>SMALL($C:$C,ROWS($C$1:C228))</f>
        <v>#NUM!</v>
      </c>
      <c r="E229" s="34" t="str">
        <f>IF(AND('Entry point'!$B$22=Master!A229,Master!AG229="CREW MANAGEMENT PARTNER"),Master!B229,"")</f>
        <v/>
      </c>
      <c r="F229" s="34" t="e">
        <f>SMALL($E:$E,ROWS($E$1:E228))</f>
        <v>#NUM!</v>
      </c>
      <c r="G229" s="34">
        <f>IF(AND('Entry point'!$B$22=Master!A229,Master!AG229="FLEET MANAGER"),Master!B229,"")</f>
        <v>230</v>
      </c>
      <c r="H229" s="34" t="e">
        <f>SMALL($G:$G,ROWS($G$1:G228))</f>
        <v>#NUM!</v>
      </c>
      <c r="I229" s="34" t="str">
        <f>IF(AND('Entry point'!$B$22=Master!A229,Master!AG229="GROUP ISD"),Master!B229,"")</f>
        <v/>
      </c>
      <c r="J229" s="34" t="e">
        <f>SMALL($I:$I,ROWS($I$1:I228))</f>
        <v>#NUM!</v>
      </c>
      <c r="K229" s="34" t="str">
        <f>IF(AND('Entry point'!$B$22=Master!A229,Master!AG229="MANAGING DIRECTOR, CREW MANAGEMENT"),Master!B229,"")</f>
        <v/>
      </c>
      <c r="L229" s="34" t="e">
        <f>SMALL($K:$K,ROWS($K$1:K228))</f>
        <v>#NUM!</v>
      </c>
      <c r="M229" s="34" t="str">
        <f>IF(AND('Entry point'!$B$22=Master!A229,Master!AG229="MARINE SUPERINTENDENT"),Master!B229,"")</f>
        <v/>
      </c>
      <c r="N229" s="34" t="e">
        <f>SMALL($M:$M,ROWS($M$1:M228))</f>
        <v>#NUM!</v>
      </c>
      <c r="O229" s="34" t="str">
        <f>IF(AND('Entry point'!$B$22=Master!A229,Master!AG229="MD"),Master!B229,"")</f>
        <v/>
      </c>
      <c r="P229" s="34" t="e">
        <f>SMALL($O:$O,ROWS($O$1:O228))</f>
        <v>#NUM!</v>
      </c>
      <c r="Q229" s="34" t="str">
        <f>IF(AND('Entry point'!$B$22=Master!A229,Master!AG229="OD"),Master!B229,"")</f>
        <v/>
      </c>
      <c r="R229" s="34" t="e">
        <f>SMALL($Q:$Q,ROWS($Q$1:Q228))</f>
        <v>#NUM!</v>
      </c>
      <c r="S229" s="34" t="str">
        <f>IF(AND('Entry point'!$B$22=Master!A229,Master!AG229="OWNER"),Master!B229,"")</f>
        <v/>
      </c>
      <c r="T229" s="34" t="e">
        <f>SMALL($S:$S,ROWS($S$1:S228))</f>
        <v>#NUM!</v>
      </c>
      <c r="U229" s="34" t="str">
        <f>IF(AND('Entry point'!$B$22=Master!A229,Master!AG229="PLANNING MANAGER"),Master!B229,"")</f>
        <v/>
      </c>
      <c r="V229" s="34" t="e">
        <f>SMALL($U:$U,ROWS($U$1:U228))</f>
        <v>#NUM!</v>
      </c>
      <c r="W229" s="34" t="str">
        <f>IF(AND('Entry point'!$B$22=Master!A229,Master!AG229="PROCUREMENT RESPONSIBLE"),Master!B229,"")</f>
        <v/>
      </c>
      <c r="X229" s="34" t="e">
        <f>SMALL($W:$W,ROWS($W$1:W228))</f>
        <v>#NUM!</v>
      </c>
      <c r="Y229" s="34" t="str">
        <f>IF(AND('Entry point'!$B$22=Master!A229,Master!AG229="TECH SUPERINTENDENT"),Master!B229,"")</f>
        <v/>
      </c>
      <c r="Z229" s="34" t="e">
        <f>SMALL($Y:$Y,ROWS($Y$1:Y228))</f>
        <v>#NUM!</v>
      </c>
      <c r="AA229" s="34" t="str">
        <f>IF(AND('Entry point'!$B$22=Master!A229,Master!AG229="HSEQ MANAGER"),Master!B229,"")</f>
        <v/>
      </c>
      <c r="AB229" s="34" t="e">
        <f>SMALL($AA:$AA,ROWS($AA$1:AA228))</f>
        <v>#NUM!</v>
      </c>
      <c r="AC229" s="34" t="str">
        <f>IF(AND('Entry point'!$B$22=Master!A229,Master!AG229="MARCAS"),Master!B229,"")</f>
        <v/>
      </c>
      <c r="AD229" s="34" t="e">
        <f>SMALL($AC:$AC,ROWS($AC$1:AC228))</f>
        <v>#NUM!</v>
      </c>
      <c r="AE229" s="34">
        <v>1</v>
      </c>
      <c r="AF229" s="36" t="s">
        <v>152</v>
      </c>
      <c r="AG229" s="36" t="s">
        <v>35</v>
      </c>
      <c r="AH229" s="36"/>
    </row>
    <row r="230" spans="1:34" ht="15.75" x14ac:dyDescent="0.25">
      <c r="A230" s="40" t="s">
        <v>569</v>
      </c>
      <c r="B230" s="34">
        <f>ROWS(A$1:$A231)</f>
        <v>231</v>
      </c>
      <c r="C230" s="34" t="str">
        <f>IF(AND('Entry point'!$B$22=Master!A230,Master!AG230="ACCOUNTING"),Master!B230,"")</f>
        <v/>
      </c>
      <c r="D230" s="34" t="e">
        <f>SMALL($C:$C,ROWS($C$1:C229))</f>
        <v>#NUM!</v>
      </c>
      <c r="E230" s="34" t="str">
        <f>IF(AND('Entry point'!$B$22=Master!A230,Master!AG230="CREW MANAGEMENT PARTNER"),Master!B230,"")</f>
        <v/>
      </c>
      <c r="F230" s="34" t="e">
        <f>SMALL($E:$E,ROWS($E$1:E229))</f>
        <v>#NUM!</v>
      </c>
      <c r="G230" s="34" t="str">
        <f>IF(AND('Entry point'!$B$22=Master!A230,Master!AG230="FLEET MANAGER"),Master!B230,"")</f>
        <v/>
      </c>
      <c r="H230" s="34" t="e">
        <f>SMALL($G:$G,ROWS($G$1:G229))</f>
        <v>#NUM!</v>
      </c>
      <c r="I230" s="34" t="str">
        <f>IF(AND('Entry point'!$B$22=Master!A230,Master!AG230="GROUP ISD"),Master!B230,"")</f>
        <v/>
      </c>
      <c r="J230" s="34" t="e">
        <f>SMALL($I:$I,ROWS($I$1:I229))</f>
        <v>#NUM!</v>
      </c>
      <c r="K230" s="34" t="str">
        <f>IF(AND('Entry point'!$B$22=Master!A230,Master!AG230="MANAGING DIRECTOR, CREW MANAGEMENT"),Master!B230,"")</f>
        <v/>
      </c>
      <c r="L230" s="34" t="e">
        <f>SMALL($K:$K,ROWS($K$1:K229))</f>
        <v>#NUM!</v>
      </c>
      <c r="M230" s="34" t="str">
        <f>IF(AND('Entry point'!$B$22=Master!A230,Master!AG230="MARINE SUPERINTENDENT"),Master!B230,"")</f>
        <v/>
      </c>
      <c r="N230" s="34" t="e">
        <f>SMALL($M:$M,ROWS($M$1:M229))</f>
        <v>#NUM!</v>
      </c>
      <c r="O230" s="34" t="str">
        <f>IF(AND('Entry point'!$B$22=Master!A230,Master!AG230="MD"),Master!B230,"")</f>
        <v/>
      </c>
      <c r="P230" s="34" t="e">
        <f>SMALL($O:$O,ROWS($O$1:O229))</f>
        <v>#NUM!</v>
      </c>
      <c r="Q230" s="34">
        <f>IF(AND('Entry point'!$B$22=Master!A230,Master!AG230="OD"),Master!B230,"")</f>
        <v>231</v>
      </c>
      <c r="R230" s="34" t="e">
        <f>SMALL($Q:$Q,ROWS($Q$1:Q229))</f>
        <v>#NUM!</v>
      </c>
      <c r="S230" s="34" t="str">
        <f>IF(AND('Entry point'!$B$22=Master!A230,Master!AG230="OWNER"),Master!B230,"")</f>
        <v/>
      </c>
      <c r="T230" s="34" t="e">
        <f>SMALL($S:$S,ROWS($S$1:S229))</f>
        <v>#NUM!</v>
      </c>
      <c r="U230" s="34" t="str">
        <f>IF(AND('Entry point'!$B$22=Master!A230,Master!AG230="PLANNING MANAGER"),Master!B230,"")</f>
        <v/>
      </c>
      <c r="V230" s="34" t="e">
        <f>SMALL($U:$U,ROWS($U$1:U229))</f>
        <v>#NUM!</v>
      </c>
      <c r="W230" s="34" t="str">
        <f>IF(AND('Entry point'!$B$22=Master!A230,Master!AG230="PROCUREMENT RESPONSIBLE"),Master!B230,"")</f>
        <v/>
      </c>
      <c r="X230" s="34" t="e">
        <f>SMALL($W:$W,ROWS($W$1:W229))</f>
        <v>#NUM!</v>
      </c>
      <c r="Y230" s="34" t="str">
        <f>IF(AND('Entry point'!$B$22=Master!A230,Master!AG230="TECH SUPERINTENDENT"),Master!B230,"")</f>
        <v/>
      </c>
      <c r="Z230" s="34" t="e">
        <f>SMALL($Y:$Y,ROWS($Y$1:Y229))</f>
        <v>#NUM!</v>
      </c>
      <c r="AA230" s="34" t="str">
        <f>IF(AND('Entry point'!$B$22=Master!A230,Master!AG230="HSEQ MANAGER"),Master!B230,"")</f>
        <v/>
      </c>
      <c r="AB230" s="34" t="e">
        <f>SMALL($AA:$AA,ROWS($AA$1:AA229))</f>
        <v>#NUM!</v>
      </c>
      <c r="AC230" s="34" t="str">
        <f>IF(AND('Entry point'!$B$22=Master!A230,Master!AG230="MARCAS"),Master!B230,"")</f>
        <v/>
      </c>
      <c r="AD230" s="34" t="e">
        <f>SMALL($AC:$AC,ROWS($AC$1:AC229))</f>
        <v>#NUM!</v>
      </c>
      <c r="AE230" s="34">
        <v>1</v>
      </c>
      <c r="AF230" s="26" t="s">
        <v>701</v>
      </c>
      <c r="AG230" s="36" t="s">
        <v>704</v>
      </c>
      <c r="AH230" s="36"/>
    </row>
    <row r="231" spans="1:34" ht="15.75" x14ac:dyDescent="0.25">
      <c r="A231" s="40" t="s">
        <v>569</v>
      </c>
      <c r="B231" s="34">
        <f>ROWS(A$1:$A232)</f>
        <v>232</v>
      </c>
      <c r="C231" s="34" t="str">
        <f>IF(AND('Entry point'!$B$22=Master!A231,Master!AG231="ACCOUNTING"),Master!B231,"")</f>
        <v/>
      </c>
      <c r="D231" s="34" t="e">
        <f>SMALL($C:$C,ROWS($C$1:C230))</f>
        <v>#NUM!</v>
      </c>
      <c r="E231" s="34" t="str">
        <f>IF(AND('Entry point'!$B$22=Master!A231,Master!AG231="CREW MANAGEMENT PARTNER"),Master!B231,"")</f>
        <v/>
      </c>
      <c r="F231" s="34" t="e">
        <f>SMALL($E:$E,ROWS($E$1:E230))</f>
        <v>#NUM!</v>
      </c>
      <c r="G231" s="34" t="str">
        <f>IF(AND('Entry point'!$B$22=Master!A231,Master!AG231="FLEET MANAGER"),Master!B231,"")</f>
        <v/>
      </c>
      <c r="H231" s="34" t="e">
        <f>SMALL($G:$G,ROWS($G$1:G230))</f>
        <v>#NUM!</v>
      </c>
      <c r="I231" s="34" t="str">
        <f>IF(AND('Entry point'!$B$22=Master!A231,Master!AG231="GROUP ISD"),Master!B231,"")</f>
        <v/>
      </c>
      <c r="J231" s="34" t="e">
        <f>SMALL($I:$I,ROWS($I$1:I230))</f>
        <v>#NUM!</v>
      </c>
      <c r="K231" s="34" t="str">
        <f>IF(AND('Entry point'!$B$22=Master!A231,Master!AG231="MANAGING DIRECTOR, CREW MANAGEMENT"),Master!B231,"")</f>
        <v/>
      </c>
      <c r="L231" s="34" t="e">
        <f>SMALL($K:$K,ROWS($K$1:K230))</f>
        <v>#NUM!</v>
      </c>
      <c r="M231" s="34" t="str">
        <f>IF(AND('Entry point'!$B$22=Master!A231,Master!AG231="MARINE SUPERINTENDENT"),Master!B231,"")</f>
        <v/>
      </c>
      <c r="N231" s="34" t="e">
        <f>SMALL($M:$M,ROWS($M$1:M230))</f>
        <v>#NUM!</v>
      </c>
      <c r="O231" s="34" t="str">
        <f>IF(AND('Entry point'!$B$22=Master!A231,Master!AG231="MD"),Master!B231,"")</f>
        <v/>
      </c>
      <c r="P231" s="34" t="e">
        <f>SMALL($O:$O,ROWS($O$1:O230))</f>
        <v>#NUM!</v>
      </c>
      <c r="Q231" s="34" t="str">
        <f>IF(AND('Entry point'!$B$22=Master!A231,Master!AG231="OD"),Master!B231,"")</f>
        <v/>
      </c>
      <c r="R231" s="34" t="e">
        <f>SMALL($Q:$Q,ROWS($Q$1:Q230))</f>
        <v>#NUM!</v>
      </c>
      <c r="S231" s="34" t="str">
        <f>IF(AND('Entry point'!$B$22=Master!A231,Master!AG231="OWNER"),Master!B231,"")</f>
        <v/>
      </c>
      <c r="T231" s="34" t="e">
        <f>SMALL($S:$S,ROWS($S$1:S230))</f>
        <v>#NUM!</v>
      </c>
      <c r="U231" s="34" t="str">
        <f>IF(AND('Entry point'!$B$22=Master!A231,Master!AG231="PLANNING MANAGER"),Master!B231,"")</f>
        <v/>
      </c>
      <c r="V231" s="34" t="e">
        <f>SMALL($U:$U,ROWS($U$1:U230))</f>
        <v>#NUM!</v>
      </c>
      <c r="W231" s="34" t="str">
        <f>IF(AND('Entry point'!$B$22=Master!A231,Master!AG231="PROCUREMENT RESPONSIBLE"),Master!B231,"")</f>
        <v/>
      </c>
      <c r="X231" s="34" t="e">
        <f>SMALL($W:$W,ROWS($W$1:W230))</f>
        <v>#NUM!</v>
      </c>
      <c r="Y231" s="34" t="str">
        <f>IF(AND('Entry point'!$B$22=Master!A231,Master!AG231="TECH SUPERINTENDENT"),Master!B231,"")</f>
        <v/>
      </c>
      <c r="Z231" s="34" t="e">
        <f>SMALL($Y:$Y,ROWS($Y$1:Y230))</f>
        <v>#NUM!</v>
      </c>
      <c r="AA231" s="34">
        <f>IF(AND('Entry point'!$B$22=Master!A231,Master!AG231="HSEQ MANAGER"),Master!B231,"")</f>
        <v>232</v>
      </c>
      <c r="AB231" s="34" t="e">
        <f>SMALL($AA:$AA,ROWS($AA$1:AA230))</f>
        <v>#NUM!</v>
      </c>
      <c r="AC231" s="34" t="str">
        <f>IF(AND('Entry point'!$B$22=Master!A231,Master!AG231="MARCAS"),Master!B231,"")</f>
        <v/>
      </c>
      <c r="AD231" s="34" t="e">
        <f>SMALL($AC:$AC,ROWS($AC$1:AC230))</f>
        <v>#NUM!</v>
      </c>
      <c r="AE231" s="34">
        <v>1</v>
      </c>
      <c r="AF231" s="26" t="s">
        <v>571</v>
      </c>
      <c r="AG231" s="36" t="s">
        <v>796</v>
      </c>
      <c r="AH231" s="36"/>
    </row>
    <row r="232" spans="1:34" ht="15.75" x14ac:dyDescent="0.25">
      <c r="A232" s="40" t="s">
        <v>569</v>
      </c>
      <c r="B232" s="34">
        <f>ROWS(A$1:$A233)</f>
        <v>233</v>
      </c>
      <c r="C232" s="34" t="str">
        <f>IF(AND('Entry point'!$B$22=Master!A232,Master!AG232="ACCOUNTING"),Master!B232,"")</f>
        <v/>
      </c>
      <c r="D232" s="34" t="e">
        <f>SMALL($C:$C,ROWS($C$1:C231))</f>
        <v>#NUM!</v>
      </c>
      <c r="E232" s="34">
        <f>IF(AND('Entry point'!$B$22=Master!A232,Master!AG232="CREW MANAGEMENT PARTNER"),Master!B232,"")</f>
        <v>233</v>
      </c>
      <c r="F232" s="34" t="e">
        <f>SMALL($E:$E,ROWS($E$1:E231))</f>
        <v>#NUM!</v>
      </c>
      <c r="G232" s="34" t="str">
        <f>IF(AND('Entry point'!$B$22=Master!A232,Master!AG232="FLEET MANAGER"),Master!B232,"")</f>
        <v/>
      </c>
      <c r="H232" s="34" t="e">
        <f>SMALL($G:$G,ROWS($G$1:G231))</f>
        <v>#NUM!</v>
      </c>
      <c r="I232" s="34" t="str">
        <f>IF(AND('Entry point'!$B$22=Master!A232,Master!AG232="GROUP ISD"),Master!B232,"")</f>
        <v/>
      </c>
      <c r="J232" s="34" t="e">
        <f>SMALL($I:$I,ROWS($I$1:I231))</f>
        <v>#NUM!</v>
      </c>
      <c r="K232" s="34" t="str">
        <f>IF(AND('Entry point'!$B$22=Master!A232,Master!AG232="MANAGING DIRECTOR, CREW MANAGEMENT"),Master!B232,"")</f>
        <v/>
      </c>
      <c r="L232" s="34" t="e">
        <f>SMALL($K:$K,ROWS($K$1:K231))</f>
        <v>#NUM!</v>
      </c>
      <c r="M232" s="34" t="str">
        <f>IF(AND('Entry point'!$B$22=Master!A232,Master!AG232="MARINE SUPERINTENDENT"),Master!B232,"")</f>
        <v/>
      </c>
      <c r="N232" s="34" t="e">
        <f>SMALL($M:$M,ROWS($M$1:M231))</f>
        <v>#NUM!</v>
      </c>
      <c r="O232" s="34" t="str">
        <f>IF(AND('Entry point'!$B$22=Master!A232,Master!AG232="MD"),Master!B232,"")</f>
        <v/>
      </c>
      <c r="P232" s="34" t="e">
        <f>SMALL($O:$O,ROWS($O$1:O231))</f>
        <v>#NUM!</v>
      </c>
      <c r="Q232" s="34" t="str">
        <f>IF(AND('Entry point'!$B$22=Master!A232,Master!AG232="OD"),Master!B232,"")</f>
        <v/>
      </c>
      <c r="R232" s="34" t="e">
        <f>SMALL($Q:$Q,ROWS($Q$1:Q231))</f>
        <v>#NUM!</v>
      </c>
      <c r="S232" s="34" t="str">
        <f>IF(AND('Entry point'!$B$22=Master!A232,Master!AG232="OWNER"),Master!B232,"")</f>
        <v/>
      </c>
      <c r="T232" s="34" t="e">
        <f>SMALL($S:$S,ROWS($S$1:S231))</f>
        <v>#NUM!</v>
      </c>
      <c r="U232" s="34" t="str">
        <f>IF(AND('Entry point'!$B$22=Master!A232,Master!AG232="PLANNING MANAGER"),Master!B232,"")</f>
        <v/>
      </c>
      <c r="V232" s="34" t="e">
        <f>SMALL($U:$U,ROWS($U$1:U231))</f>
        <v>#NUM!</v>
      </c>
      <c r="W232" s="34" t="str">
        <f>IF(AND('Entry point'!$B$22=Master!A232,Master!AG232="PROCUREMENT RESPONSIBLE"),Master!B232,"")</f>
        <v/>
      </c>
      <c r="X232" s="34" t="e">
        <f>SMALL($W:$W,ROWS($W$1:W231))</f>
        <v>#NUM!</v>
      </c>
      <c r="Y232" s="34" t="str">
        <f>IF(AND('Entry point'!$B$22=Master!A232,Master!AG232="TECH SUPERINTENDENT"),Master!B232,"")</f>
        <v/>
      </c>
      <c r="Z232" s="34" t="e">
        <f>SMALL($Y:$Y,ROWS($Y$1:Y231))</f>
        <v>#NUM!</v>
      </c>
      <c r="AA232" s="34" t="str">
        <f>IF(AND('Entry point'!$B$22=Master!A232,Master!AG232="HSEQ MANAGER"),Master!B232,"")</f>
        <v/>
      </c>
      <c r="AB232" s="34" t="e">
        <f>SMALL($AA:$AA,ROWS($AA$1:AA231))</f>
        <v>#NUM!</v>
      </c>
      <c r="AC232" s="34" t="str">
        <f>IF(AND('Entry point'!$B$22=Master!A232,Master!AG232="MARCAS"),Master!B232,"")</f>
        <v/>
      </c>
      <c r="AD232" s="34" t="e">
        <f>SMALL($AC:$AC,ROWS($AC$1:AC231))</f>
        <v>#NUM!</v>
      </c>
      <c r="AE232" s="34">
        <v>1</v>
      </c>
      <c r="AF232" s="35" t="s">
        <v>63</v>
      </c>
      <c r="AG232" s="36" t="s">
        <v>637</v>
      </c>
      <c r="AH232" s="36"/>
    </row>
    <row r="233" spans="1:34" ht="15.75" x14ac:dyDescent="0.25">
      <c r="A233" s="40" t="s">
        <v>569</v>
      </c>
      <c r="B233" s="34">
        <f>ROWS(A$1:$A234)</f>
        <v>234</v>
      </c>
      <c r="C233" s="34" t="str">
        <f>IF(AND('Entry point'!$B$22=Master!A233,Master!AG233="ACCOUNTING"),Master!B233,"")</f>
        <v/>
      </c>
      <c r="D233" s="34" t="e">
        <f>SMALL($C:$C,ROWS($C$1:C232))</f>
        <v>#NUM!</v>
      </c>
      <c r="E233" s="34">
        <f>IF(AND('Entry point'!$B$22=Master!A233,Master!AG233="CREW MANAGEMENT PARTNER"),Master!B233,"")</f>
        <v>234</v>
      </c>
      <c r="F233" s="34" t="e">
        <f>SMALL($E:$E,ROWS($E$1:E232))</f>
        <v>#NUM!</v>
      </c>
      <c r="G233" s="34" t="str">
        <f>IF(AND('Entry point'!$B$22=Master!A233,Master!AG233="FLEET MANAGER"),Master!B233,"")</f>
        <v/>
      </c>
      <c r="H233" s="34" t="e">
        <f>SMALL($G:$G,ROWS($G$1:G232))</f>
        <v>#NUM!</v>
      </c>
      <c r="I233" s="34" t="str">
        <f>IF(AND('Entry point'!$B$22=Master!A233,Master!AG233="GROUP ISD"),Master!B233,"")</f>
        <v/>
      </c>
      <c r="J233" s="34" t="e">
        <f>SMALL($I:$I,ROWS($I$1:I232))</f>
        <v>#NUM!</v>
      </c>
      <c r="K233" s="34" t="str">
        <f>IF(AND('Entry point'!$B$22=Master!A233,Master!AG233="MANAGING DIRECTOR, CREW MANAGEMENT"),Master!B233,"")</f>
        <v/>
      </c>
      <c r="L233" s="34" t="e">
        <f>SMALL($K:$K,ROWS($K$1:K232))</f>
        <v>#NUM!</v>
      </c>
      <c r="M233" s="34" t="str">
        <f>IF(AND('Entry point'!$B$22=Master!A233,Master!AG233="MARINE SUPERINTENDENT"),Master!B233,"")</f>
        <v/>
      </c>
      <c r="N233" s="34" t="e">
        <f>SMALL($M:$M,ROWS($M$1:M232))</f>
        <v>#NUM!</v>
      </c>
      <c r="O233" s="34" t="str">
        <f>IF(AND('Entry point'!$B$22=Master!A233,Master!AG233="MD"),Master!B233,"")</f>
        <v/>
      </c>
      <c r="P233" s="34" t="e">
        <f>SMALL($O:$O,ROWS($O$1:O232))</f>
        <v>#NUM!</v>
      </c>
      <c r="Q233" s="34" t="str">
        <f>IF(AND('Entry point'!$B$22=Master!A233,Master!AG233="OD"),Master!B233,"")</f>
        <v/>
      </c>
      <c r="R233" s="34" t="e">
        <f>SMALL($Q:$Q,ROWS($Q$1:Q232))</f>
        <v>#NUM!</v>
      </c>
      <c r="S233" s="34" t="str">
        <f>IF(AND('Entry point'!$B$22=Master!A233,Master!AG233="OWNER"),Master!B233,"")</f>
        <v/>
      </c>
      <c r="T233" s="34" t="e">
        <f>SMALL($S:$S,ROWS($S$1:S232))</f>
        <v>#NUM!</v>
      </c>
      <c r="U233" s="34" t="str">
        <f>IF(AND('Entry point'!$B$22=Master!A233,Master!AG233="PLANNING MANAGER"),Master!B233,"")</f>
        <v/>
      </c>
      <c r="V233" s="34" t="e">
        <f>SMALL($U:$U,ROWS($U$1:U232))</f>
        <v>#NUM!</v>
      </c>
      <c r="W233" s="34" t="str">
        <f>IF(AND('Entry point'!$B$22=Master!A233,Master!AG233="PROCUREMENT RESPONSIBLE"),Master!B233,"")</f>
        <v/>
      </c>
      <c r="X233" s="34" t="e">
        <f>SMALL($W:$W,ROWS($W$1:W232))</f>
        <v>#NUM!</v>
      </c>
      <c r="Y233" s="34" t="str">
        <f>IF(AND('Entry point'!$B$22=Master!A233,Master!AG233="TECH SUPERINTENDENT"),Master!B233,"")</f>
        <v/>
      </c>
      <c r="Z233" s="34" t="e">
        <f>SMALL($Y:$Y,ROWS($Y$1:Y232))</f>
        <v>#NUM!</v>
      </c>
      <c r="AA233" s="34" t="str">
        <f>IF(AND('Entry point'!$B$22=Master!A233,Master!AG233="HSEQ MANAGER"),Master!B233,"")</f>
        <v/>
      </c>
      <c r="AB233" s="34" t="e">
        <f>SMALL($AA:$AA,ROWS($AA$1:AA232))</f>
        <v>#NUM!</v>
      </c>
      <c r="AC233" s="34" t="str">
        <f>IF(AND('Entry point'!$B$22=Master!A233,Master!AG233="MARCAS"),Master!B233,"")</f>
        <v/>
      </c>
      <c r="AD233" s="34" t="e">
        <f>SMALL($AC:$AC,ROWS($AC$1:AC232))</f>
        <v>#NUM!</v>
      </c>
      <c r="AE233" s="34">
        <v>1</v>
      </c>
      <c r="AF233" s="35" t="s">
        <v>71</v>
      </c>
      <c r="AG233" s="36" t="s">
        <v>637</v>
      </c>
      <c r="AH233" s="36"/>
    </row>
    <row r="234" spans="1:34" ht="31.5" x14ac:dyDescent="0.25">
      <c r="A234" s="40" t="s">
        <v>569</v>
      </c>
      <c r="B234" s="34">
        <f>ROWS(A$1:$A235)</f>
        <v>235</v>
      </c>
      <c r="C234" s="34" t="str">
        <f>IF(AND('Entry point'!$B$22=Master!A234,Master!AG234="ACCOUNTING"),Master!B234,"")</f>
        <v/>
      </c>
      <c r="D234" s="34" t="e">
        <f>SMALL($C:$C,ROWS($C$1:C233))</f>
        <v>#NUM!</v>
      </c>
      <c r="E234" s="34">
        <f>IF(AND('Entry point'!$B$22=Master!A234,Master!AG234="CREW MANAGEMENT PARTNER"),Master!B234,"")</f>
        <v>235</v>
      </c>
      <c r="F234" s="34" t="e">
        <f>SMALL($E:$E,ROWS($E$1:E233))</f>
        <v>#NUM!</v>
      </c>
      <c r="G234" s="34" t="str">
        <f>IF(AND('Entry point'!$B$22=Master!A234,Master!AG234="FLEET MANAGER"),Master!B234,"")</f>
        <v/>
      </c>
      <c r="H234" s="34" t="e">
        <f>SMALL($G:$G,ROWS($G$1:G233))</f>
        <v>#NUM!</v>
      </c>
      <c r="I234" s="34" t="str">
        <f>IF(AND('Entry point'!$B$22=Master!A234,Master!AG234="GROUP ISD"),Master!B234,"")</f>
        <v/>
      </c>
      <c r="J234" s="34" t="e">
        <f>SMALL($I:$I,ROWS($I$1:I233))</f>
        <v>#NUM!</v>
      </c>
      <c r="K234" s="34" t="str">
        <f>IF(AND('Entry point'!$B$22=Master!A234,Master!AG234="MANAGING DIRECTOR, CREW MANAGEMENT"),Master!B234,"")</f>
        <v/>
      </c>
      <c r="L234" s="34" t="e">
        <f>SMALL($K:$K,ROWS($K$1:K233))</f>
        <v>#NUM!</v>
      </c>
      <c r="M234" s="34" t="str">
        <f>IF(AND('Entry point'!$B$22=Master!A234,Master!AG234="MARINE SUPERINTENDENT"),Master!B234,"")</f>
        <v/>
      </c>
      <c r="N234" s="34" t="e">
        <f>SMALL($M:$M,ROWS($M$1:M233))</f>
        <v>#NUM!</v>
      </c>
      <c r="O234" s="34" t="str">
        <f>IF(AND('Entry point'!$B$22=Master!A234,Master!AG234="MD"),Master!B234,"")</f>
        <v/>
      </c>
      <c r="P234" s="34" t="e">
        <f>SMALL($O:$O,ROWS($O$1:O233))</f>
        <v>#NUM!</v>
      </c>
      <c r="Q234" s="34" t="str">
        <f>IF(AND('Entry point'!$B$22=Master!A234,Master!AG234="OD"),Master!B234,"")</f>
        <v/>
      </c>
      <c r="R234" s="34" t="e">
        <f>SMALL($Q:$Q,ROWS($Q$1:Q233))</f>
        <v>#NUM!</v>
      </c>
      <c r="S234" s="34" t="str">
        <f>IF(AND('Entry point'!$B$22=Master!A234,Master!AG234="OWNER"),Master!B234,"")</f>
        <v/>
      </c>
      <c r="T234" s="34" t="e">
        <f>SMALL($S:$S,ROWS($S$1:S233))</f>
        <v>#NUM!</v>
      </c>
      <c r="U234" s="34" t="str">
        <f>IF(AND('Entry point'!$B$22=Master!A234,Master!AG234="PLANNING MANAGER"),Master!B234,"")</f>
        <v/>
      </c>
      <c r="V234" s="34" t="e">
        <f>SMALL($U:$U,ROWS($U$1:U233))</f>
        <v>#NUM!</v>
      </c>
      <c r="W234" s="34" t="str">
        <f>IF(AND('Entry point'!$B$22=Master!A234,Master!AG234="PROCUREMENT RESPONSIBLE"),Master!B234,"")</f>
        <v/>
      </c>
      <c r="X234" s="34" t="e">
        <f>SMALL($W:$W,ROWS($W$1:W233))</f>
        <v>#NUM!</v>
      </c>
      <c r="Y234" s="34" t="str">
        <f>IF(AND('Entry point'!$B$22=Master!A234,Master!AG234="TECH SUPERINTENDENT"),Master!B234,"")</f>
        <v/>
      </c>
      <c r="Z234" s="34" t="e">
        <f>SMALL($Y:$Y,ROWS($Y$1:Y233))</f>
        <v>#NUM!</v>
      </c>
      <c r="AA234" s="34" t="str">
        <f>IF(AND('Entry point'!$B$22=Master!A234,Master!AG234="HSEQ MANAGER"),Master!B234,"")</f>
        <v/>
      </c>
      <c r="AB234" s="34" t="e">
        <f>SMALL($AA:$AA,ROWS($AA$1:AA233))</f>
        <v>#NUM!</v>
      </c>
      <c r="AC234" s="34" t="str">
        <f>IF(AND('Entry point'!$B$22=Master!A234,Master!AG234="MARCAS"),Master!B234,"")</f>
        <v/>
      </c>
      <c r="AD234" s="34" t="e">
        <f>SMALL($AC:$AC,ROWS($AC$1:AC233))</f>
        <v>#NUM!</v>
      </c>
      <c r="AE234" s="34">
        <v>1</v>
      </c>
      <c r="AF234" s="35" t="s">
        <v>61</v>
      </c>
      <c r="AG234" s="36" t="s">
        <v>637</v>
      </c>
      <c r="AH234" s="36"/>
    </row>
    <row r="235" spans="1:34" ht="15.75" x14ac:dyDescent="0.25">
      <c r="A235" s="40" t="s">
        <v>569</v>
      </c>
      <c r="B235" s="34">
        <f>ROWS(A$1:$A236)</f>
        <v>236</v>
      </c>
      <c r="C235" s="34" t="str">
        <f>IF(AND('Entry point'!$B$22=Master!A235,Master!AG235="ACCOUNTING"),Master!B235,"")</f>
        <v/>
      </c>
      <c r="D235" s="34" t="e">
        <f>SMALL($C:$C,ROWS($C$1:C234))</f>
        <v>#NUM!</v>
      </c>
      <c r="E235" s="34">
        <f>IF(AND('Entry point'!$B$22=Master!A235,Master!AG235="CREW MANAGEMENT PARTNER"),Master!B235,"")</f>
        <v>236</v>
      </c>
      <c r="F235" s="34" t="e">
        <f>SMALL($E:$E,ROWS($E$1:E234))</f>
        <v>#NUM!</v>
      </c>
      <c r="G235" s="34" t="str">
        <f>IF(AND('Entry point'!$B$22=Master!A235,Master!AG235="FLEET MANAGER"),Master!B235,"")</f>
        <v/>
      </c>
      <c r="H235" s="34" t="e">
        <f>SMALL($G:$G,ROWS($G$1:G234))</f>
        <v>#NUM!</v>
      </c>
      <c r="I235" s="34" t="str">
        <f>IF(AND('Entry point'!$B$22=Master!A235,Master!AG235="GROUP ISD"),Master!B235,"")</f>
        <v/>
      </c>
      <c r="J235" s="34" t="e">
        <f>SMALL($I:$I,ROWS($I$1:I234))</f>
        <v>#NUM!</v>
      </c>
      <c r="K235" s="34" t="str">
        <f>IF(AND('Entry point'!$B$22=Master!A235,Master!AG235="MANAGING DIRECTOR, CREW MANAGEMENT"),Master!B235,"")</f>
        <v/>
      </c>
      <c r="L235" s="34" t="e">
        <f>SMALL($K:$K,ROWS($K$1:K234))</f>
        <v>#NUM!</v>
      </c>
      <c r="M235" s="34" t="str">
        <f>IF(AND('Entry point'!$B$22=Master!A235,Master!AG235="MARINE SUPERINTENDENT"),Master!B235,"")</f>
        <v/>
      </c>
      <c r="N235" s="34" t="e">
        <f>SMALL($M:$M,ROWS($M$1:M234))</f>
        <v>#NUM!</v>
      </c>
      <c r="O235" s="34" t="str">
        <f>IF(AND('Entry point'!$B$22=Master!A235,Master!AG235="MD"),Master!B235,"")</f>
        <v/>
      </c>
      <c r="P235" s="34" t="e">
        <f>SMALL($O:$O,ROWS($O$1:O234))</f>
        <v>#NUM!</v>
      </c>
      <c r="Q235" s="34" t="str">
        <f>IF(AND('Entry point'!$B$22=Master!A235,Master!AG235="OD"),Master!B235,"")</f>
        <v/>
      </c>
      <c r="R235" s="34" t="e">
        <f>SMALL($Q:$Q,ROWS($Q$1:Q234))</f>
        <v>#NUM!</v>
      </c>
      <c r="S235" s="34" t="str">
        <f>IF(AND('Entry point'!$B$22=Master!A235,Master!AG235="OWNER"),Master!B235,"")</f>
        <v/>
      </c>
      <c r="T235" s="34" t="e">
        <f>SMALL($S:$S,ROWS($S$1:S234))</f>
        <v>#NUM!</v>
      </c>
      <c r="U235" s="34" t="str">
        <f>IF(AND('Entry point'!$B$22=Master!A235,Master!AG235="PLANNING MANAGER"),Master!B235,"")</f>
        <v/>
      </c>
      <c r="V235" s="34" t="e">
        <f>SMALL($U:$U,ROWS($U$1:U234))</f>
        <v>#NUM!</v>
      </c>
      <c r="W235" s="34" t="str">
        <f>IF(AND('Entry point'!$B$22=Master!A235,Master!AG235="PROCUREMENT RESPONSIBLE"),Master!B235,"")</f>
        <v/>
      </c>
      <c r="X235" s="34" t="e">
        <f>SMALL($W:$W,ROWS($W$1:W234))</f>
        <v>#NUM!</v>
      </c>
      <c r="Y235" s="34" t="str">
        <f>IF(AND('Entry point'!$B$22=Master!A235,Master!AG235="TECH SUPERINTENDENT"),Master!B235,"")</f>
        <v/>
      </c>
      <c r="Z235" s="34" t="e">
        <f>SMALL($Y:$Y,ROWS($Y$1:Y234))</f>
        <v>#NUM!</v>
      </c>
      <c r="AA235" s="34" t="str">
        <f>IF(AND('Entry point'!$B$22=Master!A235,Master!AG235="HSEQ MANAGER"),Master!B235,"")</f>
        <v/>
      </c>
      <c r="AB235" s="34" t="e">
        <f>SMALL($AA:$AA,ROWS($AA$1:AA234))</f>
        <v>#NUM!</v>
      </c>
      <c r="AC235" s="34" t="str">
        <f>IF(AND('Entry point'!$B$22=Master!A235,Master!AG235="MARCAS"),Master!B235,"")</f>
        <v/>
      </c>
      <c r="AD235" s="34" t="e">
        <f>SMALL($AC:$AC,ROWS($AC$1:AC234))</f>
        <v>#NUM!</v>
      </c>
      <c r="AE235" s="34">
        <v>1</v>
      </c>
      <c r="AF235" s="167" t="s">
        <v>76</v>
      </c>
      <c r="AG235" s="36" t="s">
        <v>637</v>
      </c>
      <c r="AH235" s="36"/>
    </row>
    <row r="236" spans="1:34" ht="15.75" x14ac:dyDescent="0.25">
      <c r="A236" s="40" t="s">
        <v>569</v>
      </c>
      <c r="B236" s="34">
        <f>ROWS(A$1:$A237)</f>
        <v>237</v>
      </c>
      <c r="C236" s="34" t="str">
        <f>IF(AND('Entry point'!$B$22=Master!A236,Master!AG236="ACCOUNTING"),Master!B236,"")</f>
        <v/>
      </c>
      <c r="D236" s="34" t="e">
        <f>SMALL($C:$C,ROWS($C$1:C235))</f>
        <v>#NUM!</v>
      </c>
      <c r="E236" s="34" t="str">
        <f>IF(AND('Entry point'!$B$22=Master!A236,Master!AG236="CREW MANAGEMENT PARTNER"),Master!B236,"")</f>
        <v/>
      </c>
      <c r="F236" s="34" t="e">
        <f>SMALL($E:$E,ROWS($E$1:E235))</f>
        <v>#NUM!</v>
      </c>
      <c r="G236" s="34" t="str">
        <f>IF(AND('Entry point'!$B$22=Master!A236,Master!AG236="FLEET MANAGER"),Master!B236,"")</f>
        <v/>
      </c>
      <c r="H236" s="34" t="e">
        <f>SMALL($G:$G,ROWS($G$1:G235))</f>
        <v>#NUM!</v>
      </c>
      <c r="I236" s="34" t="str">
        <f>IF(AND('Entry point'!$B$22=Master!A236,Master!AG236="GROUP ISD"),Master!B236,"")</f>
        <v/>
      </c>
      <c r="J236" s="34" t="e">
        <f>SMALL($I:$I,ROWS($I$1:I235))</f>
        <v>#NUM!</v>
      </c>
      <c r="K236" s="34" t="str">
        <f>IF(AND('Entry point'!$B$22=Master!A236,Master!AG236="MANAGING DIRECTOR, CREW MANAGEMENT"),Master!B236,"")</f>
        <v/>
      </c>
      <c r="L236" s="34" t="e">
        <f>SMALL($K:$K,ROWS($K$1:K235))</f>
        <v>#NUM!</v>
      </c>
      <c r="M236" s="34" t="str">
        <f>IF(AND('Entry point'!$B$22=Master!A236,Master!AG236="MARINE SUPERINTENDENT"),Master!B236,"")</f>
        <v/>
      </c>
      <c r="N236" s="34" t="e">
        <f>SMALL($M:$M,ROWS($M$1:M235))</f>
        <v>#NUM!</v>
      </c>
      <c r="O236" s="34" t="str">
        <f>IF(AND('Entry point'!$B$22=Master!A236,Master!AG236="MD"),Master!B236,"")</f>
        <v/>
      </c>
      <c r="P236" s="34" t="e">
        <f>SMALL($O:$O,ROWS($O$1:O235))</f>
        <v>#NUM!</v>
      </c>
      <c r="Q236" s="34" t="str">
        <f>IF(AND('Entry point'!$B$22=Master!A236,Master!AG236="OD"),Master!B236,"")</f>
        <v/>
      </c>
      <c r="R236" s="34" t="e">
        <f>SMALL($Q:$Q,ROWS($Q$1:Q235))</f>
        <v>#NUM!</v>
      </c>
      <c r="S236" s="34" t="str">
        <f>IF(AND('Entry point'!$B$22=Master!A236,Master!AG236="OWNER"),Master!B236,"")</f>
        <v/>
      </c>
      <c r="T236" s="34" t="e">
        <f>SMALL($S:$S,ROWS($S$1:S235))</f>
        <v>#NUM!</v>
      </c>
      <c r="U236" s="34">
        <f>IF(AND('Entry point'!$B$22=Master!A236,Master!AG236="PLANNING MANAGER"),Master!B236,"")</f>
        <v>237</v>
      </c>
      <c r="V236" s="34" t="e">
        <f>SMALL($U:$U,ROWS($U$1:U235))</f>
        <v>#NUM!</v>
      </c>
      <c r="W236" s="34" t="str">
        <f>IF(AND('Entry point'!$B$22=Master!A236,Master!AG236="PROCUREMENT RESPONSIBLE"),Master!B236,"")</f>
        <v/>
      </c>
      <c r="X236" s="34" t="e">
        <f>SMALL($W:$W,ROWS($W$1:W235))</f>
        <v>#NUM!</v>
      </c>
      <c r="Y236" s="34" t="str">
        <f>IF(AND('Entry point'!$B$22=Master!A236,Master!AG236="TECH SUPERINTENDENT"),Master!B236,"")</f>
        <v/>
      </c>
      <c r="Z236" s="34" t="e">
        <f>SMALL($Y:$Y,ROWS($Y$1:Y235))</f>
        <v>#NUM!</v>
      </c>
      <c r="AA236" s="34" t="str">
        <f>IF(AND('Entry point'!$B$22=Master!A236,Master!AG236="HSEQ MANAGER"),Master!B236,"")</f>
        <v/>
      </c>
      <c r="AB236" s="34" t="e">
        <f>SMALL($AA:$AA,ROWS($AA$1:AA235))</f>
        <v>#NUM!</v>
      </c>
      <c r="AC236" s="34" t="str">
        <f>IF(AND('Entry point'!$B$22=Master!A236,Master!AG236="MARCAS"),Master!B236,"")</f>
        <v/>
      </c>
      <c r="AD236" s="34" t="e">
        <f>SMALL($AC:$AC,ROWS($AC$1:AC235))</f>
        <v>#NUM!</v>
      </c>
      <c r="AE236" s="34">
        <v>1</v>
      </c>
      <c r="AF236" s="26" t="s">
        <v>46</v>
      </c>
      <c r="AG236" s="36" t="s">
        <v>619</v>
      </c>
      <c r="AH236" s="36"/>
    </row>
    <row r="237" spans="1:34" ht="31.5" x14ac:dyDescent="0.25">
      <c r="A237" s="40" t="s">
        <v>569</v>
      </c>
      <c r="B237" s="34">
        <f>ROWS(A$1:$A238)</f>
        <v>238</v>
      </c>
      <c r="C237" s="34" t="str">
        <f>IF(AND('Entry point'!$B$22=Master!A237,Master!AG237="ACCOUNTING"),Master!B237,"")</f>
        <v/>
      </c>
      <c r="D237" s="34" t="e">
        <f>SMALL($C:$C,ROWS($C$1:C236))</f>
        <v>#NUM!</v>
      </c>
      <c r="E237" s="34">
        <f>IF(AND('Entry point'!$B$22=Master!A237,Master!AG237="CREW MANAGEMENT PARTNER"),Master!B237,"")</f>
        <v>238</v>
      </c>
      <c r="F237" s="34" t="e">
        <f>SMALL($E:$E,ROWS($E$1:E236))</f>
        <v>#NUM!</v>
      </c>
      <c r="G237" s="34" t="str">
        <f>IF(AND('Entry point'!$B$22=Master!A237,Master!AG237="FLEET MANAGER"),Master!B237,"")</f>
        <v/>
      </c>
      <c r="H237" s="34" t="e">
        <f>SMALL($G:$G,ROWS($G$1:G236))</f>
        <v>#NUM!</v>
      </c>
      <c r="I237" s="34" t="str">
        <f>IF(AND('Entry point'!$B$22=Master!A237,Master!AG237="GROUP ISD"),Master!B237,"")</f>
        <v/>
      </c>
      <c r="J237" s="34" t="e">
        <f>SMALL($I:$I,ROWS($I$1:I236))</f>
        <v>#NUM!</v>
      </c>
      <c r="K237" s="34" t="str">
        <f>IF(AND('Entry point'!$B$22=Master!A237,Master!AG237="MANAGING DIRECTOR, CREW MANAGEMENT"),Master!B237,"")</f>
        <v/>
      </c>
      <c r="L237" s="34" t="e">
        <f>SMALL($K:$K,ROWS($K$1:K236))</f>
        <v>#NUM!</v>
      </c>
      <c r="M237" s="34" t="str">
        <f>IF(AND('Entry point'!$B$22=Master!A237,Master!AG237="MARINE SUPERINTENDENT"),Master!B237,"")</f>
        <v/>
      </c>
      <c r="N237" s="34" t="e">
        <f>SMALL($M:$M,ROWS($M$1:M236))</f>
        <v>#NUM!</v>
      </c>
      <c r="O237" s="34" t="str">
        <f>IF(AND('Entry point'!$B$22=Master!A237,Master!AG237="MD"),Master!B237,"")</f>
        <v/>
      </c>
      <c r="P237" s="34" t="e">
        <f>SMALL($O:$O,ROWS($O$1:O236))</f>
        <v>#NUM!</v>
      </c>
      <c r="Q237" s="34" t="str">
        <f>IF(AND('Entry point'!$B$22=Master!A237,Master!AG237="OD"),Master!B237,"")</f>
        <v/>
      </c>
      <c r="R237" s="34" t="e">
        <f>SMALL($Q:$Q,ROWS($Q$1:Q236))</f>
        <v>#NUM!</v>
      </c>
      <c r="S237" s="34" t="str">
        <f>IF(AND('Entry point'!$B$22=Master!A237,Master!AG237="OWNER"),Master!B237,"")</f>
        <v/>
      </c>
      <c r="T237" s="34" t="e">
        <f>SMALL($S:$S,ROWS($S$1:S236))</f>
        <v>#NUM!</v>
      </c>
      <c r="U237" s="34" t="str">
        <f>IF(AND('Entry point'!$B$22=Master!A237,Master!AG237="PLANNING MANAGER"),Master!B237,"")</f>
        <v/>
      </c>
      <c r="V237" s="34" t="e">
        <f>SMALL($U:$U,ROWS($U$1:U236))</f>
        <v>#NUM!</v>
      </c>
      <c r="W237" s="34" t="str">
        <f>IF(AND('Entry point'!$B$22=Master!A237,Master!AG237="PROCUREMENT RESPONSIBLE"),Master!B237,"")</f>
        <v/>
      </c>
      <c r="X237" s="34" t="e">
        <f>SMALL($W:$W,ROWS($W$1:W236))</f>
        <v>#NUM!</v>
      </c>
      <c r="Y237" s="34" t="str">
        <f>IF(AND('Entry point'!$B$22=Master!A237,Master!AG237="TECH SUPERINTENDENT"),Master!B237,"")</f>
        <v/>
      </c>
      <c r="Z237" s="34" t="e">
        <f>SMALL($Y:$Y,ROWS($Y$1:Y236))</f>
        <v>#NUM!</v>
      </c>
      <c r="AA237" s="34" t="str">
        <f>IF(AND('Entry point'!$B$22=Master!A237,Master!AG237="HSEQ MANAGER"),Master!B237,"")</f>
        <v/>
      </c>
      <c r="AB237" s="34" t="e">
        <f>SMALL($AA:$AA,ROWS($AA$1:AA236))</f>
        <v>#NUM!</v>
      </c>
      <c r="AC237" s="34" t="str">
        <f>IF(AND('Entry point'!$B$22=Master!A237,Master!AG237="MARCAS"),Master!B237,"")</f>
        <v/>
      </c>
      <c r="AD237" s="34" t="e">
        <f>SMALL($AC:$AC,ROWS($AC$1:AC236))</f>
        <v>#NUM!</v>
      </c>
      <c r="AE237" s="34">
        <v>1</v>
      </c>
      <c r="AF237" s="35" t="s">
        <v>70</v>
      </c>
      <c r="AG237" s="36" t="s">
        <v>637</v>
      </c>
      <c r="AH237" s="36"/>
    </row>
    <row r="238" spans="1:34" ht="31.5" x14ac:dyDescent="0.25">
      <c r="A238" s="40" t="s">
        <v>569</v>
      </c>
      <c r="B238" s="34">
        <f>ROWS(A$1:$A239)</f>
        <v>239</v>
      </c>
      <c r="C238" s="34" t="str">
        <f>IF(AND('Entry point'!$B$22=Master!A238,Master!AG238="ACCOUNTING"),Master!B238,"")</f>
        <v/>
      </c>
      <c r="D238" s="34" t="e">
        <f>SMALL($C:$C,ROWS($C$1:C237))</f>
        <v>#NUM!</v>
      </c>
      <c r="E238" s="34">
        <f>IF(AND('Entry point'!$B$22=Master!A238,Master!AG238="CREW MANAGEMENT PARTNER"),Master!B238,"")</f>
        <v>239</v>
      </c>
      <c r="F238" s="34" t="e">
        <f>SMALL($E:$E,ROWS($E$1:E237))</f>
        <v>#NUM!</v>
      </c>
      <c r="G238" s="34" t="str">
        <f>IF(AND('Entry point'!$B$22=Master!A238,Master!AG238="FLEET MANAGER"),Master!B238,"")</f>
        <v/>
      </c>
      <c r="H238" s="34" t="e">
        <f>SMALL($G:$G,ROWS($G$1:G237))</f>
        <v>#NUM!</v>
      </c>
      <c r="I238" s="34" t="str">
        <f>IF(AND('Entry point'!$B$22=Master!A238,Master!AG238="GROUP ISD"),Master!B238,"")</f>
        <v/>
      </c>
      <c r="J238" s="34" t="e">
        <f>SMALL($I:$I,ROWS($I$1:I237))</f>
        <v>#NUM!</v>
      </c>
      <c r="K238" s="34" t="str">
        <f>IF(AND('Entry point'!$B$22=Master!A238,Master!AG238="MANAGING DIRECTOR, CREW MANAGEMENT"),Master!B238,"")</f>
        <v/>
      </c>
      <c r="L238" s="34" t="e">
        <f>SMALL($K:$K,ROWS($K$1:K237))</f>
        <v>#NUM!</v>
      </c>
      <c r="M238" s="34" t="str">
        <f>IF(AND('Entry point'!$B$22=Master!A238,Master!AG238="MARINE SUPERINTENDENT"),Master!B238,"")</f>
        <v/>
      </c>
      <c r="N238" s="34" t="e">
        <f>SMALL($M:$M,ROWS($M$1:M237))</f>
        <v>#NUM!</v>
      </c>
      <c r="O238" s="34" t="str">
        <f>IF(AND('Entry point'!$B$22=Master!A238,Master!AG238="MD"),Master!B238,"")</f>
        <v/>
      </c>
      <c r="P238" s="34" t="e">
        <f>SMALL($O:$O,ROWS($O$1:O237))</f>
        <v>#NUM!</v>
      </c>
      <c r="Q238" s="34" t="str">
        <f>IF(AND('Entry point'!$B$22=Master!A238,Master!AG238="OD"),Master!B238,"")</f>
        <v/>
      </c>
      <c r="R238" s="34" t="e">
        <f>SMALL($Q:$Q,ROWS($Q$1:Q237))</f>
        <v>#NUM!</v>
      </c>
      <c r="S238" s="34" t="str">
        <f>IF(AND('Entry point'!$B$22=Master!A238,Master!AG238="OWNER"),Master!B238,"")</f>
        <v/>
      </c>
      <c r="T238" s="34" t="e">
        <f>SMALL($S:$S,ROWS($S$1:S237))</f>
        <v>#NUM!</v>
      </c>
      <c r="U238" s="34" t="str">
        <f>IF(AND('Entry point'!$B$22=Master!A238,Master!AG238="PLANNING MANAGER"),Master!B238,"")</f>
        <v/>
      </c>
      <c r="V238" s="34" t="e">
        <f>SMALL($U:$U,ROWS($U$1:U237))</f>
        <v>#NUM!</v>
      </c>
      <c r="W238" s="34" t="str">
        <f>IF(AND('Entry point'!$B$22=Master!A238,Master!AG238="PROCUREMENT RESPONSIBLE"),Master!B238,"")</f>
        <v/>
      </c>
      <c r="X238" s="34" t="e">
        <f>SMALL($W:$W,ROWS($W$1:W237))</f>
        <v>#NUM!</v>
      </c>
      <c r="Y238" s="34" t="str">
        <f>IF(AND('Entry point'!$B$22=Master!A238,Master!AG238="TECH SUPERINTENDENT"),Master!B238,"")</f>
        <v/>
      </c>
      <c r="Z238" s="34" t="e">
        <f>SMALL($Y:$Y,ROWS($Y$1:Y237))</f>
        <v>#NUM!</v>
      </c>
      <c r="AA238" s="34" t="str">
        <f>IF(AND('Entry point'!$B$22=Master!A238,Master!AG238="HSEQ MANAGER"),Master!B238,"")</f>
        <v/>
      </c>
      <c r="AB238" s="34" t="e">
        <f>SMALL($AA:$AA,ROWS($AA$1:AA237))</f>
        <v>#NUM!</v>
      </c>
      <c r="AC238" s="34" t="str">
        <f>IF(AND('Entry point'!$B$22=Master!A238,Master!AG238="MARCAS"),Master!B238,"")</f>
        <v/>
      </c>
      <c r="AD238" s="34" t="e">
        <f>SMALL($AC:$AC,ROWS($AC$1:AC237))</f>
        <v>#NUM!</v>
      </c>
      <c r="AE238" s="34">
        <v>1</v>
      </c>
      <c r="AF238" s="35" t="s">
        <v>658</v>
      </c>
      <c r="AG238" s="36" t="s">
        <v>637</v>
      </c>
      <c r="AH238" s="36" t="s">
        <v>642</v>
      </c>
    </row>
    <row r="239" spans="1:34" ht="15.75" x14ac:dyDescent="0.25">
      <c r="A239" s="40" t="s">
        <v>569</v>
      </c>
      <c r="B239" s="34">
        <f>ROWS(A$1:$A240)</f>
        <v>240</v>
      </c>
      <c r="C239" s="34" t="str">
        <f>IF(AND('Entry point'!$B$22=Master!A239,Master!AG239="ACCOUNTING"),Master!B239,"")</f>
        <v/>
      </c>
      <c r="D239" s="34" t="e">
        <f>SMALL($C:$C,ROWS($C$1:C238))</f>
        <v>#NUM!</v>
      </c>
      <c r="E239" s="34">
        <f>IF(AND('Entry point'!$B$22=Master!A239,Master!AG239="CREW MANAGEMENT PARTNER"),Master!B239,"")</f>
        <v>240</v>
      </c>
      <c r="F239" s="34" t="e">
        <f>SMALL($E:$E,ROWS($E$1:E238))</f>
        <v>#NUM!</v>
      </c>
      <c r="G239" s="34" t="str">
        <f>IF(AND('Entry point'!$B$22=Master!A239,Master!AG239="FLEET MANAGER"),Master!B239,"")</f>
        <v/>
      </c>
      <c r="H239" s="34" t="e">
        <f>SMALL($G:$G,ROWS($G$1:G238))</f>
        <v>#NUM!</v>
      </c>
      <c r="I239" s="34" t="str">
        <f>IF(AND('Entry point'!$B$22=Master!A239,Master!AG239="GROUP ISD"),Master!B239,"")</f>
        <v/>
      </c>
      <c r="J239" s="34" t="e">
        <f>SMALL($I:$I,ROWS($I$1:I238))</f>
        <v>#NUM!</v>
      </c>
      <c r="K239" s="34" t="str">
        <f>IF(AND('Entry point'!$B$22=Master!A239,Master!AG239="MANAGING DIRECTOR, CREW MANAGEMENT"),Master!B239,"")</f>
        <v/>
      </c>
      <c r="L239" s="34" t="e">
        <f>SMALL($K:$K,ROWS($K$1:K238))</f>
        <v>#NUM!</v>
      </c>
      <c r="M239" s="34" t="str">
        <f>IF(AND('Entry point'!$B$22=Master!A239,Master!AG239="MARINE SUPERINTENDENT"),Master!B239,"")</f>
        <v/>
      </c>
      <c r="N239" s="34" t="e">
        <f>SMALL($M:$M,ROWS($M$1:M238))</f>
        <v>#NUM!</v>
      </c>
      <c r="O239" s="34" t="str">
        <f>IF(AND('Entry point'!$B$22=Master!A239,Master!AG239="MD"),Master!B239,"")</f>
        <v/>
      </c>
      <c r="P239" s="34" t="e">
        <f>SMALL($O:$O,ROWS($O$1:O238))</f>
        <v>#NUM!</v>
      </c>
      <c r="Q239" s="34" t="str">
        <f>IF(AND('Entry point'!$B$22=Master!A239,Master!AG239="OD"),Master!B239,"")</f>
        <v/>
      </c>
      <c r="R239" s="34" t="e">
        <f>SMALL($Q:$Q,ROWS($Q$1:Q238))</f>
        <v>#NUM!</v>
      </c>
      <c r="S239" s="34" t="str">
        <f>IF(AND('Entry point'!$B$22=Master!A239,Master!AG239="OWNER"),Master!B239,"")</f>
        <v/>
      </c>
      <c r="T239" s="34" t="e">
        <f>SMALL($S:$S,ROWS($S$1:S238))</f>
        <v>#NUM!</v>
      </c>
      <c r="U239" s="34" t="str">
        <f>IF(AND('Entry point'!$B$22=Master!A239,Master!AG239="PLANNING MANAGER"),Master!B239,"")</f>
        <v/>
      </c>
      <c r="V239" s="34" t="e">
        <f>SMALL($U:$U,ROWS($U$1:U238))</f>
        <v>#NUM!</v>
      </c>
      <c r="W239" s="34" t="str">
        <f>IF(AND('Entry point'!$B$22=Master!A239,Master!AG239="PROCUREMENT RESPONSIBLE"),Master!B239,"")</f>
        <v/>
      </c>
      <c r="X239" s="34" t="e">
        <f>SMALL($W:$W,ROWS($W$1:W238))</f>
        <v>#NUM!</v>
      </c>
      <c r="Y239" s="34" t="str">
        <f>IF(AND('Entry point'!$B$22=Master!A239,Master!AG239="TECH SUPERINTENDENT"),Master!B239,"")</f>
        <v/>
      </c>
      <c r="Z239" s="34" t="e">
        <f>SMALL($Y:$Y,ROWS($Y$1:Y238))</f>
        <v>#NUM!</v>
      </c>
      <c r="AA239" s="34" t="str">
        <f>IF(AND('Entry point'!$B$22=Master!A239,Master!AG239="HSEQ MANAGER"),Master!B239,"")</f>
        <v/>
      </c>
      <c r="AB239" s="34" t="e">
        <f>SMALL($AA:$AA,ROWS($AA$1:AA238))</f>
        <v>#NUM!</v>
      </c>
      <c r="AC239" s="34" t="str">
        <f>IF(AND('Entry point'!$B$22=Master!A239,Master!AG239="MARCAS"),Master!B239,"")</f>
        <v/>
      </c>
      <c r="AD239" s="34" t="e">
        <f>SMALL($AC:$AC,ROWS($AC$1:AC238))</f>
        <v>#NUM!</v>
      </c>
      <c r="AE239" s="34">
        <v>1</v>
      </c>
      <c r="AF239" s="167" t="s">
        <v>78</v>
      </c>
      <c r="AG239" s="36" t="s">
        <v>637</v>
      </c>
      <c r="AH239" s="36" t="s">
        <v>639</v>
      </c>
    </row>
    <row r="240" spans="1:34" ht="31.5" x14ac:dyDescent="0.25">
      <c r="A240" s="40" t="s">
        <v>569</v>
      </c>
      <c r="B240" s="34">
        <f>ROWS(A$1:$A241)</f>
        <v>241</v>
      </c>
      <c r="C240" s="34" t="str">
        <f>IF(AND('Entry point'!$B$22=Master!A240,Master!AG240="ACCOUNTING"),Master!B240,"")</f>
        <v/>
      </c>
      <c r="D240" s="34" t="e">
        <f>SMALL($C:$C,ROWS($C$1:C239))</f>
        <v>#NUM!</v>
      </c>
      <c r="E240" s="34">
        <f>IF(AND('Entry point'!$B$22=Master!A240,Master!AG240="CREW MANAGEMENT PARTNER"),Master!B240,"")</f>
        <v>241</v>
      </c>
      <c r="F240" s="34" t="e">
        <f>SMALL($E:$E,ROWS($E$1:E239))</f>
        <v>#NUM!</v>
      </c>
      <c r="G240" s="34" t="str">
        <f>IF(AND('Entry point'!$B$22=Master!A240,Master!AG240="FLEET MANAGER"),Master!B240,"")</f>
        <v/>
      </c>
      <c r="H240" s="34" t="e">
        <f>SMALL($G:$G,ROWS($G$1:G239))</f>
        <v>#NUM!</v>
      </c>
      <c r="I240" s="34" t="str">
        <f>IF(AND('Entry point'!$B$22=Master!A240,Master!AG240="GROUP ISD"),Master!B240,"")</f>
        <v/>
      </c>
      <c r="J240" s="34" t="e">
        <f>SMALL($I:$I,ROWS($I$1:I239))</f>
        <v>#NUM!</v>
      </c>
      <c r="K240" s="34" t="str">
        <f>IF(AND('Entry point'!$B$22=Master!A240,Master!AG240="MANAGING DIRECTOR, CREW MANAGEMENT"),Master!B240,"")</f>
        <v/>
      </c>
      <c r="L240" s="34" t="e">
        <f>SMALL($K:$K,ROWS($K$1:K239))</f>
        <v>#NUM!</v>
      </c>
      <c r="M240" s="34" t="str">
        <f>IF(AND('Entry point'!$B$22=Master!A240,Master!AG240="MARINE SUPERINTENDENT"),Master!B240,"")</f>
        <v/>
      </c>
      <c r="N240" s="34" t="e">
        <f>SMALL($M:$M,ROWS($M$1:M239))</f>
        <v>#NUM!</v>
      </c>
      <c r="O240" s="34" t="str">
        <f>IF(AND('Entry point'!$B$22=Master!A240,Master!AG240="MD"),Master!B240,"")</f>
        <v/>
      </c>
      <c r="P240" s="34" t="e">
        <f>SMALL($O:$O,ROWS($O$1:O239))</f>
        <v>#NUM!</v>
      </c>
      <c r="Q240" s="34" t="str">
        <f>IF(AND('Entry point'!$B$22=Master!A240,Master!AG240="OD"),Master!B240,"")</f>
        <v/>
      </c>
      <c r="R240" s="34" t="e">
        <f>SMALL($Q:$Q,ROWS($Q$1:Q239))</f>
        <v>#NUM!</v>
      </c>
      <c r="S240" s="34" t="str">
        <f>IF(AND('Entry point'!$B$22=Master!A240,Master!AG240="OWNER"),Master!B240,"")</f>
        <v/>
      </c>
      <c r="T240" s="34" t="e">
        <f>SMALL($S:$S,ROWS($S$1:S239))</f>
        <v>#NUM!</v>
      </c>
      <c r="U240" s="34" t="str">
        <f>IF(AND('Entry point'!$B$22=Master!A240,Master!AG240="PLANNING MANAGER"),Master!B240,"")</f>
        <v/>
      </c>
      <c r="V240" s="34" t="e">
        <f>SMALL($U:$U,ROWS($U$1:U239))</f>
        <v>#NUM!</v>
      </c>
      <c r="W240" s="34" t="str">
        <f>IF(AND('Entry point'!$B$22=Master!A240,Master!AG240="PROCUREMENT RESPONSIBLE"),Master!B240,"")</f>
        <v/>
      </c>
      <c r="X240" s="34" t="e">
        <f>SMALL($W:$W,ROWS($W$1:W239))</f>
        <v>#NUM!</v>
      </c>
      <c r="Y240" s="34" t="str">
        <f>IF(AND('Entry point'!$B$22=Master!A240,Master!AG240="TECH SUPERINTENDENT"),Master!B240,"")</f>
        <v/>
      </c>
      <c r="Z240" s="34" t="e">
        <f>SMALL($Y:$Y,ROWS($Y$1:Y239))</f>
        <v>#NUM!</v>
      </c>
      <c r="AA240" s="34" t="str">
        <f>IF(AND('Entry point'!$B$22=Master!A240,Master!AG240="HSEQ MANAGER"),Master!B240,"")</f>
        <v/>
      </c>
      <c r="AB240" s="34" t="e">
        <f>SMALL($AA:$AA,ROWS($AA$1:AA239))</f>
        <v>#NUM!</v>
      </c>
      <c r="AC240" s="34" t="str">
        <f>IF(AND('Entry point'!$B$22=Master!A240,Master!AG240="MARCAS"),Master!B240,"")</f>
        <v/>
      </c>
      <c r="AD240" s="34" t="e">
        <f>SMALL($AC:$AC,ROWS($AC$1:AC239))</f>
        <v>#NUM!</v>
      </c>
      <c r="AE240" s="34">
        <v>1</v>
      </c>
      <c r="AF240" s="35" t="s">
        <v>72</v>
      </c>
      <c r="AG240" s="36" t="s">
        <v>637</v>
      </c>
      <c r="AH240" s="36"/>
    </row>
    <row r="241" spans="1:34" ht="15.75" x14ac:dyDescent="0.25">
      <c r="A241" s="40" t="s">
        <v>569</v>
      </c>
      <c r="B241" s="34">
        <f>ROWS(A$1:$A242)</f>
        <v>242</v>
      </c>
      <c r="C241" s="34" t="str">
        <f>IF(AND('Entry point'!$B$22=Master!A241,Master!AG241="ACCOUNTING"),Master!B241,"")</f>
        <v/>
      </c>
      <c r="D241" s="34" t="e">
        <f>SMALL($C:$C,ROWS($C$1:C240))</f>
        <v>#NUM!</v>
      </c>
      <c r="E241" s="34">
        <f>IF(AND('Entry point'!$B$22=Master!A241,Master!AG241="CREW MANAGEMENT PARTNER"),Master!B241,"")</f>
        <v>242</v>
      </c>
      <c r="F241" s="34" t="e">
        <f>SMALL($E:$E,ROWS($E$1:E240))</f>
        <v>#NUM!</v>
      </c>
      <c r="G241" s="34" t="str">
        <f>IF(AND('Entry point'!$B$22=Master!A241,Master!AG241="FLEET MANAGER"),Master!B241,"")</f>
        <v/>
      </c>
      <c r="H241" s="34" t="e">
        <f>SMALL($G:$G,ROWS($G$1:G240))</f>
        <v>#NUM!</v>
      </c>
      <c r="I241" s="34" t="str">
        <f>IF(AND('Entry point'!$B$22=Master!A241,Master!AG241="GROUP ISD"),Master!B241,"")</f>
        <v/>
      </c>
      <c r="J241" s="34" t="e">
        <f>SMALL($I:$I,ROWS($I$1:I240))</f>
        <v>#NUM!</v>
      </c>
      <c r="K241" s="34" t="str">
        <f>IF(AND('Entry point'!$B$22=Master!A241,Master!AG241="MANAGING DIRECTOR, CREW MANAGEMENT"),Master!B241,"")</f>
        <v/>
      </c>
      <c r="L241" s="34" t="e">
        <f>SMALL($K:$K,ROWS($K$1:K240))</f>
        <v>#NUM!</v>
      </c>
      <c r="M241" s="34" t="str">
        <f>IF(AND('Entry point'!$B$22=Master!A241,Master!AG241="MARINE SUPERINTENDENT"),Master!B241,"")</f>
        <v/>
      </c>
      <c r="N241" s="34" t="e">
        <f>SMALL($M:$M,ROWS($M$1:M240))</f>
        <v>#NUM!</v>
      </c>
      <c r="O241" s="34" t="str">
        <f>IF(AND('Entry point'!$B$22=Master!A241,Master!AG241="MD"),Master!B241,"")</f>
        <v/>
      </c>
      <c r="P241" s="34" t="e">
        <f>SMALL($O:$O,ROWS($O$1:O240))</f>
        <v>#NUM!</v>
      </c>
      <c r="Q241" s="34" t="str">
        <f>IF(AND('Entry point'!$B$22=Master!A241,Master!AG241="OD"),Master!B241,"")</f>
        <v/>
      </c>
      <c r="R241" s="34" t="e">
        <f>SMALL($Q:$Q,ROWS($Q$1:Q240))</f>
        <v>#NUM!</v>
      </c>
      <c r="S241" s="34" t="str">
        <f>IF(AND('Entry point'!$B$22=Master!A241,Master!AG241="OWNER"),Master!B241,"")</f>
        <v/>
      </c>
      <c r="T241" s="34" t="e">
        <f>SMALL($S:$S,ROWS($S$1:S240))</f>
        <v>#NUM!</v>
      </c>
      <c r="U241" s="34" t="str">
        <f>IF(AND('Entry point'!$B$22=Master!A241,Master!AG241="PLANNING MANAGER"),Master!B241,"")</f>
        <v/>
      </c>
      <c r="V241" s="34" t="e">
        <f>SMALL($U:$U,ROWS($U$1:U240))</f>
        <v>#NUM!</v>
      </c>
      <c r="W241" s="34" t="str">
        <f>IF(AND('Entry point'!$B$22=Master!A241,Master!AG241="PROCUREMENT RESPONSIBLE"),Master!B241,"")</f>
        <v/>
      </c>
      <c r="X241" s="34" t="e">
        <f>SMALL($W:$W,ROWS($W$1:W240))</f>
        <v>#NUM!</v>
      </c>
      <c r="Y241" s="34" t="str">
        <f>IF(AND('Entry point'!$B$22=Master!A241,Master!AG241="TECH SUPERINTENDENT"),Master!B241,"")</f>
        <v/>
      </c>
      <c r="Z241" s="34" t="e">
        <f>SMALL($Y:$Y,ROWS($Y$1:Y240))</f>
        <v>#NUM!</v>
      </c>
      <c r="AA241" s="34" t="str">
        <f>IF(AND('Entry point'!$B$22=Master!A241,Master!AG241="HSEQ MANAGER"),Master!B241,"")</f>
        <v/>
      </c>
      <c r="AB241" s="34" t="e">
        <f>SMALL($AA:$AA,ROWS($AA$1:AA240))</f>
        <v>#NUM!</v>
      </c>
      <c r="AC241" s="34" t="str">
        <f>IF(AND('Entry point'!$B$22=Master!A241,Master!AG241="MARCAS"),Master!B241,"")</f>
        <v/>
      </c>
      <c r="AD241" s="34" t="e">
        <f>SMALL($AC:$AC,ROWS($AC$1:AC240))</f>
        <v>#NUM!</v>
      </c>
      <c r="AE241" s="34">
        <v>1</v>
      </c>
      <c r="AF241" s="167" t="s">
        <v>659</v>
      </c>
      <c r="AG241" s="36" t="s">
        <v>637</v>
      </c>
      <c r="AH241" s="36"/>
    </row>
    <row r="242" spans="1:34" ht="15.75" x14ac:dyDescent="0.25">
      <c r="A242" s="40" t="s">
        <v>569</v>
      </c>
      <c r="B242" s="34">
        <f>ROWS(A$1:$A243)</f>
        <v>243</v>
      </c>
      <c r="C242" s="34" t="str">
        <f>IF(AND('Entry point'!$B$22=Master!A242,Master!AG242="ACCOUNTING"),Master!B242,"")</f>
        <v/>
      </c>
      <c r="D242" s="34" t="e">
        <f>SMALL($C:$C,ROWS($C$1:C241))</f>
        <v>#NUM!</v>
      </c>
      <c r="E242" s="34">
        <f>IF(AND('Entry point'!$B$22=Master!A242,Master!AG242="CREW MANAGEMENT PARTNER"),Master!B242,"")</f>
        <v>243</v>
      </c>
      <c r="F242" s="34" t="e">
        <f>SMALL($E:$E,ROWS($E$1:E241))</f>
        <v>#NUM!</v>
      </c>
      <c r="G242" s="34" t="str">
        <f>IF(AND('Entry point'!$B$22=Master!A242,Master!AG242="FLEET MANAGER"),Master!B242,"")</f>
        <v/>
      </c>
      <c r="H242" s="34" t="e">
        <f>SMALL($G:$G,ROWS($G$1:G241))</f>
        <v>#NUM!</v>
      </c>
      <c r="I242" s="34" t="str">
        <f>IF(AND('Entry point'!$B$22=Master!A242,Master!AG242="GROUP ISD"),Master!B242,"")</f>
        <v/>
      </c>
      <c r="J242" s="34" t="e">
        <f>SMALL($I:$I,ROWS($I$1:I241))</f>
        <v>#NUM!</v>
      </c>
      <c r="K242" s="34" t="str">
        <f>IF(AND('Entry point'!$B$22=Master!A242,Master!AG242="MANAGING DIRECTOR, CREW MANAGEMENT"),Master!B242,"")</f>
        <v/>
      </c>
      <c r="L242" s="34" t="e">
        <f>SMALL($K:$K,ROWS($K$1:K241))</f>
        <v>#NUM!</v>
      </c>
      <c r="M242" s="34" t="str">
        <f>IF(AND('Entry point'!$B$22=Master!A242,Master!AG242="MARINE SUPERINTENDENT"),Master!B242,"")</f>
        <v/>
      </c>
      <c r="N242" s="34" t="e">
        <f>SMALL($M:$M,ROWS($M$1:M241))</f>
        <v>#NUM!</v>
      </c>
      <c r="O242" s="34" t="str">
        <f>IF(AND('Entry point'!$B$22=Master!A242,Master!AG242="MD"),Master!B242,"")</f>
        <v/>
      </c>
      <c r="P242" s="34" t="e">
        <f>SMALL($O:$O,ROWS($O$1:O241))</f>
        <v>#NUM!</v>
      </c>
      <c r="Q242" s="34" t="str">
        <f>IF(AND('Entry point'!$B$22=Master!A242,Master!AG242="OD"),Master!B242,"")</f>
        <v/>
      </c>
      <c r="R242" s="34" t="e">
        <f>SMALL($Q:$Q,ROWS($Q$1:Q241))</f>
        <v>#NUM!</v>
      </c>
      <c r="S242" s="34" t="str">
        <f>IF(AND('Entry point'!$B$22=Master!A242,Master!AG242="OWNER"),Master!B242,"")</f>
        <v/>
      </c>
      <c r="T242" s="34" t="e">
        <f>SMALL($S:$S,ROWS($S$1:S241))</f>
        <v>#NUM!</v>
      </c>
      <c r="U242" s="34" t="str">
        <f>IF(AND('Entry point'!$B$22=Master!A242,Master!AG242="PLANNING MANAGER"),Master!B242,"")</f>
        <v/>
      </c>
      <c r="V242" s="34" t="e">
        <f>SMALL($U:$U,ROWS($U$1:U241))</f>
        <v>#NUM!</v>
      </c>
      <c r="W242" s="34" t="str">
        <f>IF(AND('Entry point'!$B$22=Master!A242,Master!AG242="PROCUREMENT RESPONSIBLE"),Master!B242,"")</f>
        <v/>
      </c>
      <c r="X242" s="34" t="e">
        <f>SMALL($W:$W,ROWS($W$1:W241))</f>
        <v>#NUM!</v>
      </c>
      <c r="Y242" s="34" t="str">
        <f>IF(AND('Entry point'!$B$22=Master!A242,Master!AG242="TECH SUPERINTENDENT"),Master!B242,"")</f>
        <v/>
      </c>
      <c r="Z242" s="34" t="e">
        <f>SMALL($Y:$Y,ROWS($Y$1:Y241))</f>
        <v>#NUM!</v>
      </c>
      <c r="AA242" s="34" t="str">
        <f>IF(AND('Entry point'!$B$22=Master!A242,Master!AG242="HSEQ MANAGER"),Master!B242,"")</f>
        <v/>
      </c>
      <c r="AB242" s="34" t="e">
        <f>SMALL($AA:$AA,ROWS($AA$1:AA241))</f>
        <v>#NUM!</v>
      </c>
      <c r="AC242" s="34" t="str">
        <f>IF(AND('Entry point'!$B$22=Master!A242,Master!AG242="MARCAS"),Master!B242,"")</f>
        <v/>
      </c>
      <c r="AD242" s="34" t="e">
        <f>SMALL($AC:$AC,ROWS($AC$1:AC241))</f>
        <v>#NUM!</v>
      </c>
      <c r="AE242" s="34">
        <v>1</v>
      </c>
      <c r="AF242" s="167" t="s">
        <v>660</v>
      </c>
      <c r="AG242" s="36" t="s">
        <v>637</v>
      </c>
      <c r="AH242" s="36"/>
    </row>
    <row r="243" spans="1:34" ht="15.75" x14ac:dyDescent="0.25">
      <c r="A243" s="40" t="s">
        <v>569</v>
      </c>
      <c r="B243" s="34">
        <f>ROWS(A$1:$A244)</f>
        <v>244</v>
      </c>
      <c r="C243" s="34" t="str">
        <f>IF(AND('Entry point'!$B$22=Master!A243,Master!AG243="ACCOUNTING"),Master!B243,"")</f>
        <v/>
      </c>
      <c r="D243" s="34" t="e">
        <f>SMALL($C:$C,ROWS($C$1:C242))</f>
        <v>#NUM!</v>
      </c>
      <c r="E243" s="34">
        <f>IF(AND('Entry point'!$B$22=Master!A243,Master!AG243="CREW MANAGEMENT PARTNER"),Master!B243,"")</f>
        <v>244</v>
      </c>
      <c r="F243" s="34" t="e">
        <f>SMALL($E:$E,ROWS($E$1:E242))</f>
        <v>#NUM!</v>
      </c>
      <c r="G243" s="34" t="str">
        <f>IF(AND('Entry point'!$B$22=Master!A243,Master!AG243="FLEET MANAGER"),Master!B243,"")</f>
        <v/>
      </c>
      <c r="H243" s="34" t="e">
        <f>SMALL($G:$G,ROWS($G$1:G242))</f>
        <v>#NUM!</v>
      </c>
      <c r="I243" s="34" t="str">
        <f>IF(AND('Entry point'!$B$22=Master!A243,Master!AG243="GROUP ISD"),Master!B243,"")</f>
        <v/>
      </c>
      <c r="J243" s="34" t="e">
        <f>SMALL($I:$I,ROWS($I$1:I242))</f>
        <v>#NUM!</v>
      </c>
      <c r="K243" s="34" t="str">
        <f>IF(AND('Entry point'!$B$22=Master!A243,Master!AG243="MANAGING DIRECTOR, CREW MANAGEMENT"),Master!B243,"")</f>
        <v/>
      </c>
      <c r="L243" s="34" t="e">
        <f>SMALL($K:$K,ROWS($K$1:K242))</f>
        <v>#NUM!</v>
      </c>
      <c r="M243" s="34" t="str">
        <f>IF(AND('Entry point'!$B$22=Master!A243,Master!AG243="MARINE SUPERINTENDENT"),Master!B243,"")</f>
        <v/>
      </c>
      <c r="N243" s="34" t="e">
        <f>SMALL($M:$M,ROWS($M$1:M242))</f>
        <v>#NUM!</v>
      </c>
      <c r="O243" s="34" t="str">
        <f>IF(AND('Entry point'!$B$22=Master!A243,Master!AG243="MD"),Master!B243,"")</f>
        <v/>
      </c>
      <c r="P243" s="34" t="e">
        <f>SMALL($O:$O,ROWS($O$1:O242))</f>
        <v>#NUM!</v>
      </c>
      <c r="Q243" s="34" t="str">
        <f>IF(AND('Entry point'!$B$22=Master!A243,Master!AG243="OD"),Master!B243,"")</f>
        <v/>
      </c>
      <c r="R243" s="34" t="e">
        <f>SMALL($Q:$Q,ROWS($Q$1:Q242))</f>
        <v>#NUM!</v>
      </c>
      <c r="S243" s="34" t="str">
        <f>IF(AND('Entry point'!$B$22=Master!A243,Master!AG243="OWNER"),Master!B243,"")</f>
        <v/>
      </c>
      <c r="T243" s="34" t="e">
        <f>SMALL($S:$S,ROWS($S$1:S242))</f>
        <v>#NUM!</v>
      </c>
      <c r="U243" s="34" t="str">
        <f>IF(AND('Entry point'!$B$22=Master!A243,Master!AG243="PLANNING MANAGER"),Master!B243,"")</f>
        <v/>
      </c>
      <c r="V243" s="34" t="e">
        <f>SMALL($U:$U,ROWS($U$1:U242))</f>
        <v>#NUM!</v>
      </c>
      <c r="W243" s="34" t="str">
        <f>IF(AND('Entry point'!$B$22=Master!A243,Master!AG243="PROCUREMENT RESPONSIBLE"),Master!B243,"")</f>
        <v/>
      </c>
      <c r="X243" s="34" t="e">
        <f>SMALL($W:$W,ROWS($W$1:W242))</f>
        <v>#NUM!</v>
      </c>
      <c r="Y243" s="34" t="str">
        <f>IF(AND('Entry point'!$B$22=Master!A243,Master!AG243="TECH SUPERINTENDENT"),Master!B243,"")</f>
        <v/>
      </c>
      <c r="Z243" s="34" t="e">
        <f>SMALL($Y:$Y,ROWS($Y$1:Y242))</f>
        <v>#NUM!</v>
      </c>
      <c r="AA243" s="34" t="str">
        <f>IF(AND('Entry point'!$B$22=Master!A243,Master!AG243="HSEQ MANAGER"),Master!B243,"")</f>
        <v/>
      </c>
      <c r="AB243" s="34" t="e">
        <f>SMALL($AA:$AA,ROWS($AA$1:AA242))</f>
        <v>#NUM!</v>
      </c>
      <c r="AC243" s="34" t="str">
        <f>IF(AND('Entry point'!$B$22=Master!A243,Master!AG243="MARCAS"),Master!B243,"")</f>
        <v/>
      </c>
      <c r="AD243" s="34" t="e">
        <f>SMALL($AC:$AC,ROWS($AC$1:AC242))</f>
        <v>#NUM!</v>
      </c>
      <c r="AE243" s="34">
        <v>1</v>
      </c>
      <c r="AF243" s="167" t="s">
        <v>661</v>
      </c>
      <c r="AG243" s="36" t="s">
        <v>637</v>
      </c>
      <c r="AH243" s="36"/>
    </row>
    <row r="244" spans="1:34" ht="15.75" x14ac:dyDescent="0.25">
      <c r="A244" s="40" t="s">
        <v>569</v>
      </c>
      <c r="B244" s="34">
        <f>ROWS(A$1:$A245)</f>
        <v>245</v>
      </c>
      <c r="C244" s="34" t="str">
        <f>IF(AND('Entry point'!$B$22=Master!A244,Master!AG244="ACCOUNTING"),Master!B244,"")</f>
        <v/>
      </c>
      <c r="D244" s="34" t="e">
        <f>SMALL($C:$C,ROWS($C$1:C243))</f>
        <v>#NUM!</v>
      </c>
      <c r="E244" s="34">
        <f>IF(AND('Entry point'!$B$22=Master!A244,Master!AG244="CREW MANAGEMENT PARTNER"),Master!B244,"")</f>
        <v>245</v>
      </c>
      <c r="F244" s="34" t="e">
        <f>SMALL($E:$E,ROWS($E$1:E243))</f>
        <v>#NUM!</v>
      </c>
      <c r="G244" s="34" t="str">
        <f>IF(AND('Entry point'!$B$22=Master!A244,Master!AG244="FLEET MANAGER"),Master!B244,"")</f>
        <v/>
      </c>
      <c r="H244" s="34" t="e">
        <f>SMALL($G:$G,ROWS($G$1:G243))</f>
        <v>#NUM!</v>
      </c>
      <c r="I244" s="34" t="str">
        <f>IF(AND('Entry point'!$B$22=Master!A244,Master!AG244="GROUP ISD"),Master!B244,"")</f>
        <v/>
      </c>
      <c r="J244" s="34" t="e">
        <f>SMALL($I:$I,ROWS($I$1:I243))</f>
        <v>#NUM!</v>
      </c>
      <c r="K244" s="34" t="str">
        <f>IF(AND('Entry point'!$B$22=Master!A244,Master!AG244="MANAGING DIRECTOR, CREW MANAGEMENT"),Master!B244,"")</f>
        <v/>
      </c>
      <c r="L244" s="34" t="e">
        <f>SMALL($K:$K,ROWS($K$1:K243))</f>
        <v>#NUM!</v>
      </c>
      <c r="M244" s="34" t="str">
        <f>IF(AND('Entry point'!$B$22=Master!A244,Master!AG244="MARINE SUPERINTENDENT"),Master!B244,"")</f>
        <v/>
      </c>
      <c r="N244" s="34" t="e">
        <f>SMALL($M:$M,ROWS($M$1:M243))</f>
        <v>#NUM!</v>
      </c>
      <c r="O244" s="34" t="str">
        <f>IF(AND('Entry point'!$B$22=Master!A244,Master!AG244="MD"),Master!B244,"")</f>
        <v/>
      </c>
      <c r="P244" s="34" t="e">
        <f>SMALL($O:$O,ROWS($O$1:O243))</f>
        <v>#NUM!</v>
      </c>
      <c r="Q244" s="34" t="str">
        <f>IF(AND('Entry point'!$B$22=Master!A244,Master!AG244="OD"),Master!B244,"")</f>
        <v/>
      </c>
      <c r="R244" s="34" t="e">
        <f>SMALL($Q:$Q,ROWS($Q$1:Q243))</f>
        <v>#NUM!</v>
      </c>
      <c r="S244" s="34" t="str">
        <f>IF(AND('Entry point'!$B$22=Master!A244,Master!AG244="OWNER"),Master!B244,"")</f>
        <v/>
      </c>
      <c r="T244" s="34" t="e">
        <f>SMALL($S:$S,ROWS($S$1:S243))</f>
        <v>#NUM!</v>
      </c>
      <c r="U244" s="34" t="str">
        <f>IF(AND('Entry point'!$B$22=Master!A244,Master!AG244="PLANNING MANAGER"),Master!B244,"")</f>
        <v/>
      </c>
      <c r="V244" s="34" t="e">
        <f>SMALL($U:$U,ROWS($U$1:U243))</f>
        <v>#NUM!</v>
      </c>
      <c r="W244" s="34" t="str">
        <f>IF(AND('Entry point'!$B$22=Master!A244,Master!AG244="PROCUREMENT RESPONSIBLE"),Master!B244,"")</f>
        <v/>
      </c>
      <c r="X244" s="34" t="e">
        <f>SMALL($W:$W,ROWS($W$1:W243))</f>
        <v>#NUM!</v>
      </c>
      <c r="Y244" s="34" t="str">
        <f>IF(AND('Entry point'!$B$22=Master!A244,Master!AG244="TECH SUPERINTENDENT"),Master!B244,"")</f>
        <v/>
      </c>
      <c r="Z244" s="34" t="e">
        <f>SMALL($Y:$Y,ROWS($Y$1:Y243))</f>
        <v>#NUM!</v>
      </c>
      <c r="AA244" s="34" t="str">
        <f>IF(AND('Entry point'!$B$22=Master!A244,Master!AG244="HSEQ MANAGER"),Master!B244,"")</f>
        <v/>
      </c>
      <c r="AB244" s="34" t="e">
        <f>SMALL($AA:$AA,ROWS($AA$1:AA243))</f>
        <v>#NUM!</v>
      </c>
      <c r="AC244" s="34" t="str">
        <f>IF(AND('Entry point'!$B$22=Master!A244,Master!AG244="MARCAS"),Master!B244,"")</f>
        <v/>
      </c>
      <c r="AD244" s="34" t="e">
        <f>SMALL($AC:$AC,ROWS($AC$1:AC243))</f>
        <v>#NUM!</v>
      </c>
      <c r="AE244" s="34">
        <v>1</v>
      </c>
      <c r="AF244" s="167" t="s">
        <v>662</v>
      </c>
      <c r="AG244" s="36" t="s">
        <v>637</v>
      </c>
      <c r="AH244" s="36"/>
    </row>
    <row r="245" spans="1:34" ht="15.75" x14ac:dyDescent="0.25">
      <c r="A245" s="40" t="s">
        <v>569</v>
      </c>
      <c r="B245" s="34">
        <f>ROWS(A$1:$A246)</f>
        <v>246</v>
      </c>
      <c r="C245" s="34" t="str">
        <f>IF(AND('Entry point'!$B$22=Master!A245,Master!AG245="ACCOUNTING"),Master!B245,"")</f>
        <v/>
      </c>
      <c r="D245" s="34" t="e">
        <f>SMALL($C:$C,ROWS($C$1:C244))</f>
        <v>#NUM!</v>
      </c>
      <c r="E245" s="34">
        <f>IF(AND('Entry point'!$B$22=Master!A245,Master!AG245="CREW MANAGEMENT PARTNER"),Master!B245,"")</f>
        <v>246</v>
      </c>
      <c r="F245" s="34" t="e">
        <f>SMALL($E:$E,ROWS($E$1:E244))</f>
        <v>#NUM!</v>
      </c>
      <c r="G245" s="34" t="str">
        <f>IF(AND('Entry point'!$B$22=Master!A245,Master!AG245="FLEET MANAGER"),Master!B245,"")</f>
        <v/>
      </c>
      <c r="H245" s="34" t="e">
        <f>SMALL($G:$G,ROWS($G$1:G244))</f>
        <v>#NUM!</v>
      </c>
      <c r="I245" s="34" t="str">
        <f>IF(AND('Entry point'!$B$22=Master!A245,Master!AG245="GROUP ISD"),Master!B245,"")</f>
        <v/>
      </c>
      <c r="J245" s="34" t="e">
        <f>SMALL($I:$I,ROWS($I$1:I244))</f>
        <v>#NUM!</v>
      </c>
      <c r="K245" s="34" t="str">
        <f>IF(AND('Entry point'!$B$22=Master!A245,Master!AG245="MANAGING DIRECTOR, CREW MANAGEMENT"),Master!B245,"")</f>
        <v/>
      </c>
      <c r="L245" s="34" t="e">
        <f>SMALL($K:$K,ROWS($K$1:K244))</f>
        <v>#NUM!</v>
      </c>
      <c r="M245" s="34" t="str">
        <f>IF(AND('Entry point'!$B$22=Master!A245,Master!AG245="MARINE SUPERINTENDENT"),Master!B245,"")</f>
        <v/>
      </c>
      <c r="N245" s="34" t="e">
        <f>SMALL($M:$M,ROWS($M$1:M244))</f>
        <v>#NUM!</v>
      </c>
      <c r="O245" s="34" t="str">
        <f>IF(AND('Entry point'!$B$22=Master!A245,Master!AG245="MD"),Master!B245,"")</f>
        <v/>
      </c>
      <c r="P245" s="34" t="e">
        <f>SMALL($O:$O,ROWS($O$1:O244))</f>
        <v>#NUM!</v>
      </c>
      <c r="Q245" s="34" t="str">
        <f>IF(AND('Entry point'!$B$22=Master!A245,Master!AG245="OD"),Master!B245,"")</f>
        <v/>
      </c>
      <c r="R245" s="34" t="e">
        <f>SMALL($Q:$Q,ROWS($Q$1:Q244))</f>
        <v>#NUM!</v>
      </c>
      <c r="S245" s="34" t="str">
        <f>IF(AND('Entry point'!$B$22=Master!A245,Master!AG245="OWNER"),Master!B245,"")</f>
        <v/>
      </c>
      <c r="T245" s="34" t="e">
        <f>SMALL($S:$S,ROWS($S$1:S244))</f>
        <v>#NUM!</v>
      </c>
      <c r="U245" s="34" t="str">
        <f>IF(AND('Entry point'!$B$22=Master!A245,Master!AG245="PLANNING MANAGER"),Master!B245,"")</f>
        <v/>
      </c>
      <c r="V245" s="34" t="e">
        <f>SMALL($U:$U,ROWS($U$1:U244))</f>
        <v>#NUM!</v>
      </c>
      <c r="W245" s="34" t="str">
        <f>IF(AND('Entry point'!$B$22=Master!A245,Master!AG245="PROCUREMENT RESPONSIBLE"),Master!B245,"")</f>
        <v/>
      </c>
      <c r="X245" s="34" t="e">
        <f>SMALL($W:$W,ROWS($W$1:W244))</f>
        <v>#NUM!</v>
      </c>
      <c r="Y245" s="34" t="str">
        <f>IF(AND('Entry point'!$B$22=Master!A245,Master!AG245="TECH SUPERINTENDENT"),Master!B245,"")</f>
        <v/>
      </c>
      <c r="Z245" s="34" t="e">
        <f>SMALL($Y:$Y,ROWS($Y$1:Y244))</f>
        <v>#NUM!</v>
      </c>
      <c r="AA245" s="34" t="str">
        <f>IF(AND('Entry point'!$B$22=Master!A245,Master!AG245="HSEQ MANAGER"),Master!B245,"")</f>
        <v/>
      </c>
      <c r="AB245" s="34" t="e">
        <f>SMALL($AA:$AA,ROWS($AA$1:AA244))</f>
        <v>#NUM!</v>
      </c>
      <c r="AC245" s="34" t="str">
        <f>IF(AND('Entry point'!$B$22=Master!A245,Master!AG245="MARCAS"),Master!B245,"")</f>
        <v/>
      </c>
      <c r="AD245" s="34" t="e">
        <f>SMALL($AC:$AC,ROWS($AC$1:AC244))</f>
        <v>#NUM!</v>
      </c>
      <c r="AE245" s="34">
        <v>1</v>
      </c>
      <c r="AF245" s="167" t="s">
        <v>647</v>
      </c>
      <c r="AG245" s="36" t="s">
        <v>637</v>
      </c>
      <c r="AH245" s="36"/>
    </row>
    <row r="246" spans="1:34" ht="15.75" x14ac:dyDescent="0.25">
      <c r="A246" s="40" t="s">
        <v>569</v>
      </c>
      <c r="B246" s="34">
        <f>ROWS(A$1:$A247)</f>
        <v>247</v>
      </c>
      <c r="C246" s="34" t="str">
        <f>IF(AND('Entry point'!$B$22=Master!A246,Master!AG246="ACCOUNTING"),Master!B246,"")</f>
        <v/>
      </c>
      <c r="D246" s="34" t="e">
        <f>SMALL($C:$C,ROWS($C$1:C245))</f>
        <v>#NUM!</v>
      </c>
      <c r="E246" s="34">
        <f>IF(AND('Entry point'!$B$22=Master!A246,Master!AG246="CREW MANAGEMENT PARTNER"),Master!B246,"")</f>
        <v>247</v>
      </c>
      <c r="F246" s="34" t="e">
        <f>SMALL($E:$E,ROWS($E$1:E245))</f>
        <v>#NUM!</v>
      </c>
      <c r="G246" s="34" t="str">
        <f>IF(AND('Entry point'!$B$22=Master!A246,Master!AG246="FLEET MANAGER"),Master!B246,"")</f>
        <v/>
      </c>
      <c r="H246" s="34" t="e">
        <f>SMALL($G:$G,ROWS($G$1:G245))</f>
        <v>#NUM!</v>
      </c>
      <c r="I246" s="34" t="str">
        <f>IF(AND('Entry point'!$B$22=Master!A246,Master!AG246="GROUP ISD"),Master!B246,"")</f>
        <v/>
      </c>
      <c r="J246" s="34" t="e">
        <f>SMALL($I:$I,ROWS($I$1:I245))</f>
        <v>#NUM!</v>
      </c>
      <c r="K246" s="34" t="str">
        <f>IF(AND('Entry point'!$B$22=Master!A246,Master!AG246="MANAGING DIRECTOR, CREW MANAGEMENT"),Master!B246,"")</f>
        <v/>
      </c>
      <c r="L246" s="34" t="e">
        <f>SMALL($K:$K,ROWS($K$1:K245))</f>
        <v>#NUM!</v>
      </c>
      <c r="M246" s="34" t="str">
        <f>IF(AND('Entry point'!$B$22=Master!A246,Master!AG246="MARINE SUPERINTENDENT"),Master!B246,"")</f>
        <v/>
      </c>
      <c r="N246" s="34" t="e">
        <f>SMALL($M:$M,ROWS($M$1:M245))</f>
        <v>#NUM!</v>
      </c>
      <c r="O246" s="34" t="str">
        <f>IF(AND('Entry point'!$B$22=Master!A246,Master!AG246="MD"),Master!B246,"")</f>
        <v/>
      </c>
      <c r="P246" s="34" t="e">
        <f>SMALL($O:$O,ROWS($O$1:O245))</f>
        <v>#NUM!</v>
      </c>
      <c r="Q246" s="34" t="str">
        <f>IF(AND('Entry point'!$B$22=Master!A246,Master!AG246="OD"),Master!B246,"")</f>
        <v/>
      </c>
      <c r="R246" s="34" t="e">
        <f>SMALL($Q:$Q,ROWS($Q$1:Q245))</f>
        <v>#NUM!</v>
      </c>
      <c r="S246" s="34" t="str">
        <f>IF(AND('Entry point'!$B$22=Master!A246,Master!AG246="OWNER"),Master!B246,"")</f>
        <v/>
      </c>
      <c r="T246" s="34" t="e">
        <f>SMALL($S:$S,ROWS($S$1:S245))</f>
        <v>#NUM!</v>
      </c>
      <c r="U246" s="34" t="str">
        <f>IF(AND('Entry point'!$B$22=Master!A246,Master!AG246="PLANNING MANAGER"),Master!B246,"")</f>
        <v/>
      </c>
      <c r="V246" s="34" t="e">
        <f>SMALL($U:$U,ROWS($U$1:U245))</f>
        <v>#NUM!</v>
      </c>
      <c r="W246" s="34" t="str">
        <f>IF(AND('Entry point'!$B$22=Master!A246,Master!AG246="PROCUREMENT RESPONSIBLE"),Master!B246,"")</f>
        <v/>
      </c>
      <c r="X246" s="34" t="e">
        <f>SMALL($W:$W,ROWS($W$1:W245))</f>
        <v>#NUM!</v>
      </c>
      <c r="Y246" s="34" t="str">
        <f>IF(AND('Entry point'!$B$22=Master!A246,Master!AG246="TECH SUPERINTENDENT"),Master!B246,"")</f>
        <v/>
      </c>
      <c r="Z246" s="34" t="e">
        <f>SMALL($Y:$Y,ROWS($Y$1:Y245))</f>
        <v>#NUM!</v>
      </c>
      <c r="AA246" s="34" t="str">
        <f>IF(AND('Entry point'!$B$22=Master!A246,Master!AG246="HSEQ MANAGER"),Master!B246,"")</f>
        <v/>
      </c>
      <c r="AB246" s="34" t="e">
        <f>SMALL($AA:$AA,ROWS($AA$1:AA245))</f>
        <v>#NUM!</v>
      </c>
      <c r="AC246" s="34" t="str">
        <f>IF(AND('Entry point'!$B$22=Master!A246,Master!AG246="MARCAS"),Master!B246,"")</f>
        <v/>
      </c>
      <c r="AD246" s="34" t="e">
        <f>SMALL($AC:$AC,ROWS($AC$1:AC245))</f>
        <v>#NUM!</v>
      </c>
      <c r="AE246" s="34">
        <v>1</v>
      </c>
      <c r="AF246" s="167" t="s">
        <v>75</v>
      </c>
      <c r="AG246" s="36" t="s">
        <v>637</v>
      </c>
      <c r="AH246" s="36"/>
    </row>
    <row r="247" spans="1:34" ht="15.75" x14ac:dyDescent="0.25">
      <c r="A247" s="40" t="s">
        <v>569</v>
      </c>
      <c r="B247" s="34">
        <f>ROWS(A$1:$A248)</f>
        <v>248</v>
      </c>
      <c r="C247" s="34" t="str">
        <f>IF(AND('Entry point'!$B$22=Master!A247,Master!AG247="ACCOUNTING"),Master!B247,"")</f>
        <v/>
      </c>
      <c r="D247" s="34" t="e">
        <f>SMALL($C:$C,ROWS($C$1:C246))</f>
        <v>#NUM!</v>
      </c>
      <c r="E247" s="34">
        <f>IF(AND('Entry point'!$B$22=Master!A247,Master!AG247="CREW MANAGEMENT PARTNER"),Master!B247,"")</f>
        <v>248</v>
      </c>
      <c r="F247" s="34" t="e">
        <f>SMALL($E:$E,ROWS($E$1:E246))</f>
        <v>#NUM!</v>
      </c>
      <c r="G247" s="34" t="str">
        <f>IF(AND('Entry point'!$B$22=Master!A247,Master!AG247="FLEET MANAGER"),Master!B247,"")</f>
        <v/>
      </c>
      <c r="H247" s="34" t="e">
        <f>SMALL($G:$G,ROWS($G$1:G246))</f>
        <v>#NUM!</v>
      </c>
      <c r="I247" s="34" t="str">
        <f>IF(AND('Entry point'!$B$22=Master!A247,Master!AG247="GROUP ISD"),Master!B247,"")</f>
        <v/>
      </c>
      <c r="J247" s="34" t="e">
        <f>SMALL($I:$I,ROWS($I$1:I246))</f>
        <v>#NUM!</v>
      </c>
      <c r="K247" s="34" t="str">
        <f>IF(AND('Entry point'!$B$22=Master!A247,Master!AG247="MANAGING DIRECTOR, CREW MANAGEMENT"),Master!B247,"")</f>
        <v/>
      </c>
      <c r="L247" s="34" t="e">
        <f>SMALL($K:$K,ROWS($K$1:K246))</f>
        <v>#NUM!</v>
      </c>
      <c r="M247" s="34" t="str">
        <f>IF(AND('Entry point'!$B$22=Master!A247,Master!AG247="MARINE SUPERINTENDENT"),Master!B247,"")</f>
        <v/>
      </c>
      <c r="N247" s="34" t="e">
        <f>SMALL($M:$M,ROWS($M$1:M246))</f>
        <v>#NUM!</v>
      </c>
      <c r="O247" s="34" t="str">
        <f>IF(AND('Entry point'!$B$22=Master!A247,Master!AG247="MD"),Master!B247,"")</f>
        <v/>
      </c>
      <c r="P247" s="34" t="e">
        <f>SMALL($O:$O,ROWS($O$1:O246))</f>
        <v>#NUM!</v>
      </c>
      <c r="Q247" s="34" t="str">
        <f>IF(AND('Entry point'!$B$22=Master!A247,Master!AG247="OD"),Master!B247,"")</f>
        <v/>
      </c>
      <c r="R247" s="34" t="e">
        <f>SMALL($Q:$Q,ROWS($Q$1:Q246))</f>
        <v>#NUM!</v>
      </c>
      <c r="S247" s="34" t="str">
        <f>IF(AND('Entry point'!$B$22=Master!A247,Master!AG247="OWNER"),Master!B247,"")</f>
        <v/>
      </c>
      <c r="T247" s="34" t="e">
        <f>SMALL($S:$S,ROWS($S$1:S246))</f>
        <v>#NUM!</v>
      </c>
      <c r="U247" s="34" t="str">
        <f>IF(AND('Entry point'!$B$22=Master!A247,Master!AG247="PLANNING MANAGER"),Master!B247,"")</f>
        <v/>
      </c>
      <c r="V247" s="34" t="e">
        <f>SMALL($U:$U,ROWS($U$1:U246))</f>
        <v>#NUM!</v>
      </c>
      <c r="W247" s="34" t="str">
        <f>IF(AND('Entry point'!$B$22=Master!A247,Master!AG247="PROCUREMENT RESPONSIBLE"),Master!B247,"")</f>
        <v/>
      </c>
      <c r="X247" s="34" t="e">
        <f>SMALL($W:$W,ROWS($W$1:W246))</f>
        <v>#NUM!</v>
      </c>
      <c r="Y247" s="34" t="str">
        <f>IF(AND('Entry point'!$B$22=Master!A247,Master!AG247="TECH SUPERINTENDENT"),Master!B247,"")</f>
        <v/>
      </c>
      <c r="Z247" s="34" t="e">
        <f>SMALL($Y:$Y,ROWS($Y$1:Y246))</f>
        <v>#NUM!</v>
      </c>
      <c r="AA247" s="34" t="str">
        <f>IF(AND('Entry point'!$B$22=Master!A247,Master!AG247="HSEQ MANAGER"),Master!B247,"")</f>
        <v/>
      </c>
      <c r="AB247" s="34" t="e">
        <f>SMALL($AA:$AA,ROWS($AA$1:AA246))</f>
        <v>#NUM!</v>
      </c>
      <c r="AC247" s="34" t="str">
        <f>IF(AND('Entry point'!$B$22=Master!A247,Master!AG247="MARCAS"),Master!B247,"")</f>
        <v/>
      </c>
      <c r="AD247" s="34" t="e">
        <f>SMALL($AC:$AC,ROWS($AC$1:AC246))</f>
        <v>#NUM!</v>
      </c>
      <c r="AE247" s="34">
        <v>1</v>
      </c>
      <c r="AF247" s="35" t="s">
        <v>62</v>
      </c>
      <c r="AG247" s="36" t="s">
        <v>637</v>
      </c>
      <c r="AH247" s="36"/>
    </row>
    <row r="248" spans="1:34" ht="15.75" x14ac:dyDescent="0.25">
      <c r="A248" s="40" t="s">
        <v>569</v>
      </c>
      <c r="B248" s="34">
        <f>ROWS(A$1:$A249)</f>
        <v>249</v>
      </c>
      <c r="C248" s="34" t="str">
        <f>IF(AND('Entry point'!$B$22=Master!A248,Master!AG248="ACCOUNTING"),Master!B248,"")</f>
        <v/>
      </c>
      <c r="D248" s="34" t="e">
        <f>SMALL($C:$C,ROWS($C$1:C247))</f>
        <v>#NUM!</v>
      </c>
      <c r="E248" s="34">
        <f>IF(AND('Entry point'!$B$22=Master!A248,Master!AG248="CREW MANAGEMENT PARTNER"),Master!B248,"")</f>
        <v>249</v>
      </c>
      <c r="F248" s="34" t="e">
        <f>SMALL($E:$E,ROWS($E$1:E247))</f>
        <v>#NUM!</v>
      </c>
      <c r="G248" s="34" t="str">
        <f>IF(AND('Entry point'!$B$22=Master!A248,Master!AG248="FLEET MANAGER"),Master!B248,"")</f>
        <v/>
      </c>
      <c r="H248" s="34" t="e">
        <f>SMALL($G:$G,ROWS($G$1:G247))</f>
        <v>#NUM!</v>
      </c>
      <c r="I248" s="34" t="str">
        <f>IF(AND('Entry point'!$B$22=Master!A248,Master!AG248="GROUP ISD"),Master!B248,"")</f>
        <v/>
      </c>
      <c r="J248" s="34" t="e">
        <f>SMALL($I:$I,ROWS($I$1:I247))</f>
        <v>#NUM!</v>
      </c>
      <c r="K248" s="34" t="str">
        <f>IF(AND('Entry point'!$B$22=Master!A248,Master!AG248="MANAGING DIRECTOR, CREW MANAGEMENT"),Master!B248,"")</f>
        <v/>
      </c>
      <c r="L248" s="34" t="e">
        <f>SMALL($K:$K,ROWS($K$1:K247))</f>
        <v>#NUM!</v>
      </c>
      <c r="M248" s="34" t="str">
        <f>IF(AND('Entry point'!$B$22=Master!A248,Master!AG248="MARINE SUPERINTENDENT"),Master!B248,"")</f>
        <v/>
      </c>
      <c r="N248" s="34" t="e">
        <f>SMALL($M:$M,ROWS($M$1:M247))</f>
        <v>#NUM!</v>
      </c>
      <c r="O248" s="34" t="str">
        <f>IF(AND('Entry point'!$B$22=Master!A248,Master!AG248="MD"),Master!B248,"")</f>
        <v/>
      </c>
      <c r="P248" s="34" t="e">
        <f>SMALL($O:$O,ROWS($O$1:O247))</f>
        <v>#NUM!</v>
      </c>
      <c r="Q248" s="34" t="str">
        <f>IF(AND('Entry point'!$B$22=Master!A248,Master!AG248="OD"),Master!B248,"")</f>
        <v/>
      </c>
      <c r="R248" s="34" t="e">
        <f>SMALL($Q:$Q,ROWS($Q$1:Q247))</f>
        <v>#NUM!</v>
      </c>
      <c r="S248" s="34" t="str">
        <f>IF(AND('Entry point'!$B$22=Master!A248,Master!AG248="OWNER"),Master!B248,"")</f>
        <v/>
      </c>
      <c r="T248" s="34" t="e">
        <f>SMALL($S:$S,ROWS($S$1:S247))</f>
        <v>#NUM!</v>
      </c>
      <c r="U248" s="34" t="str">
        <f>IF(AND('Entry point'!$B$22=Master!A248,Master!AG248="PLANNING MANAGER"),Master!B248,"")</f>
        <v/>
      </c>
      <c r="V248" s="34" t="e">
        <f>SMALL($U:$U,ROWS($U$1:U247))</f>
        <v>#NUM!</v>
      </c>
      <c r="W248" s="34" t="str">
        <f>IF(AND('Entry point'!$B$22=Master!A248,Master!AG248="PROCUREMENT RESPONSIBLE"),Master!B248,"")</f>
        <v/>
      </c>
      <c r="X248" s="34" t="e">
        <f>SMALL($W:$W,ROWS($W$1:W247))</f>
        <v>#NUM!</v>
      </c>
      <c r="Y248" s="34" t="str">
        <f>IF(AND('Entry point'!$B$22=Master!A248,Master!AG248="TECH SUPERINTENDENT"),Master!B248,"")</f>
        <v/>
      </c>
      <c r="Z248" s="34" t="e">
        <f>SMALL($Y:$Y,ROWS($Y$1:Y247))</f>
        <v>#NUM!</v>
      </c>
      <c r="AA248" s="34" t="str">
        <f>IF(AND('Entry point'!$B$22=Master!A248,Master!AG248="HSEQ MANAGER"),Master!B248,"")</f>
        <v/>
      </c>
      <c r="AB248" s="34" t="e">
        <f>SMALL($AA:$AA,ROWS($AA$1:AA247))</f>
        <v>#NUM!</v>
      </c>
      <c r="AC248" s="34" t="str">
        <f>IF(AND('Entry point'!$B$22=Master!A248,Master!AG248="MARCAS"),Master!B248,"")</f>
        <v/>
      </c>
      <c r="AD248" s="34" t="e">
        <f>SMALL($AC:$AC,ROWS($AC$1:AC247))</f>
        <v>#NUM!</v>
      </c>
      <c r="AE248" s="34">
        <v>1</v>
      </c>
      <c r="AF248" s="35" t="s">
        <v>56</v>
      </c>
      <c r="AG248" s="36" t="s">
        <v>637</v>
      </c>
      <c r="AH248" s="36"/>
    </row>
    <row r="249" spans="1:34" ht="31.5" x14ac:dyDescent="0.25">
      <c r="A249" s="40" t="s">
        <v>569</v>
      </c>
      <c r="B249" s="34">
        <f>ROWS(A$1:$A250)</f>
        <v>250</v>
      </c>
      <c r="C249" s="34" t="str">
        <f>IF(AND('Entry point'!$B$22=Master!A249,Master!AG249="ACCOUNTING"),Master!B249,"")</f>
        <v/>
      </c>
      <c r="D249" s="34" t="e">
        <f>SMALL($C:$C,ROWS($C$1:C248))</f>
        <v>#NUM!</v>
      </c>
      <c r="E249" s="34" t="str">
        <f>IF(AND('Entry point'!$B$22=Master!A249,Master!AG249="CREW MANAGEMENT PARTNER"),Master!B249,"")</f>
        <v/>
      </c>
      <c r="F249" s="34" t="e">
        <f>SMALL($E:$E,ROWS($E$1:E248))</f>
        <v>#NUM!</v>
      </c>
      <c r="G249" s="34" t="str">
        <f>IF(AND('Entry point'!$B$22=Master!A249,Master!AG249="FLEET MANAGER"),Master!B249,"")</f>
        <v/>
      </c>
      <c r="H249" s="34" t="e">
        <f>SMALL($G:$G,ROWS($G$1:G248))</f>
        <v>#NUM!</v>
      </c>
      <c r="I249" s="34" t="str">
        <f>IF(AND('Entry point'!$B$22=Master!A249,Master!AG249="GROUP ISD"),Master!B249,"")</f>
        <v/>
      </c>
      <c r="J249" s="34" t="e">
        <f>SMALL($I:$I,ROWS($I$1:I248))</f>
        <v>#NUM!</v>
      </c>
      <c r="K249" s="34" t="str">
        <f>IF(AND('Entry point'!$B$22=Master!A249,Master!AG249="MANAGING DIRECTOR, CREW MANAGEMENT"),Master!B249,"")</f>
        <v/>
      </c>
      <c r="L249" s="34" t="e">
        <f>SMALL($K:$K,ROWS($K$1:K248))</f>
        <v>#NUM!</v>
      </c>
      <c r="M249" s="34" t="str">
        <f>IF(AND('Entry point'!$B$22=Master!A249,Master!AG249="MARINE SUPERINTENDENT"),Master!B249,"")</f>
        <v/>
      </c>
      <c r="N249" s="34" t="e">
        <f>SMALL($M:$M,ROWS($M$1:M248))</f>
        <v>#NUM!</v>
      </c>
      <c r="O249" s="34" t="str">
        <f>IF(AND('Entry point'!$B$22=Master!A249,Master!AG249="MD"),Master!B249,"")</f>
        <v/>
      </c>
      <c r="P249" s="34" t="e">
        <f>SMALL($O:$O,ROWS($O$1:O248))</f>
        <v>#NUM!</v>
      </c>
      <c r="Q249" s="34">
        <f>IF(AND('Entry point'!$B$22=Master!A249,Master!AG249="OD"),Master!B249,"")</f>
        <v>250</v>
      </c>
      <c r="R249" s="34" t="e">
        <f>SMALL($Q:$Q,ROWS($Q$1:Q248))</f>
        <v>#NUM!</v>
      </c>
      <c r="S249" s="34" t="str">
        <f>IF(AND('Entry point'!$B$22=Master!A249,Master!AG249="OWNER"),Master!B249,"")</f>
        <v/>
      </c>
      <c r="T249" s="34" t="e">
        <f>SMALL($S:$S,ROWS($S$1:S248))</f>
        <v>#NUM!</v>
      </c>
      <c r="U249" s="34" t="str">
        <f>IF(AND('Entry point'!$B$22=Master!A249,Master!AG249="PLANNING MANAGER"),Master!B249,"")</f>
        <v/>
      </c>
      <c r="V249" s="34" t="e">
        <f>SMALL($U:$U,ROWS($U$1:U248))</f>
        <v>#NUM!</v>
      </c>
      <c r="W249" s="34" t="str">
        <f>IF(AND('Entry point'!$B$22=Master!A249,Master!AG249="PROCUREMENT RESPONSIBLE"),Master!B249,"")</f>
        <v/>
      </c>
      <c r="X249" s="34" t="e">
        <f>SMALL($W:$W,ROWS($W$1:W248))</f>
        <v>#NUM!</v>
      </c>
      <c r="Y249" s="34" t="str">
        <f>IF(AND('Entry point'!$B$22=Master!A249,Master!AG249="TECH SUPERINTENDENT"),Master!B249,"")</f>
        <v/>
      </c>
      <c r="Z249" s="34" t="e">
        <f>SMALL($Y:$Y,ROWS($Y$1:Y248))</f>
        <v>#NUM!</v>
      </c>
      <c r="AA249" s="34" t="str">
        <f>IF(AND('Entry point'!$B$22=Master!A249,Master!AG249="HSEQ MANAGER"),Master!B249,"")</f>
        <v/>
      </c>
      <c r="AB249" s="34" t="e">
        <f>SMALL($AA:$AA,ROWS($AA$1:AA248))</f>
        <v>#NUM!</v>
      </c>
      <c r="AC249" s="34" t="str">
        <f>IF(AND('Entry point'!$B$22=Master!A249,Master!AG249="MARCAS"),Master!B249,"")</f>
        <v/>
      </c>
      <c r="AD249" s="34" t="e">
        <f>SMALL($AC:$AC,ROWS($AC$1:AC248))</f>
        <v>#NUM!</v>
      </c>
      <c r="AE249" s="34">
        <v>1</v>
      </c>
      <c r="AF249" s="27" t="s">
        <v>663</v>
      </c>
      <c r="AG249" s="36" t="s">
        <v>704</v>
      </c>
      <c r="AH249" s="36"/>
    </row>
    <row r="250" spans="1:34" ht="15.75" x14ac:dyDescent="0.25">
      <c r="A250" s="40" t="s">
        <v>569</v>
      </c>
      <c r="B250" s="34">
        <f>ROWS(A$1:$A251)</f>
        <v>251</v>
      </c>
      <c r="C250" s="34" t="str">
        <f>IF(AND('Entry point'!$B$22=Master!A250,Master!AG250="ACCOUNTING"),Master!B250,"")</f>
        <v/>
      </c>
      <c r="D250" s="34" t="e">
        <f>SMALL($C:$C,ROWS($C$1:C249))</f>
        <v>#NUM!</v>
      </c>
      <c r="E250" s="34">
        <f>IF(AND('Entry point'!$B$22=Master!A250,Master!AG250="CREW MANAGEMENT PARTNER"),Master!B250,"")</f>
        <v>251</v>
      </c>
      <c r="F250" s="34" t="e">
        <f>SMALL($E:$E,ROWS($E$1:E249))</f>
        <v>#NUM!</v>
      </c>
      <c r="G250" s="34" t="str">
        <f>IF(AND('Entry point'!$B$22=Master!A250,Master!AG250="FLEET MANAGER"),Master!B250,"")</f>
        <v/>
      </c>
      <c r="H250" s="34" t="e">
        <f>SMALL($G:$G,ROWS($G$1:G249))</f>
        <v>#NUM!</v>
      </c>
      <c r="I250" s="34" t="str">
        <f>IF(AND('Entry point'!$B$22=Master!A250,Master!AG250="GROUP ISD"),Master!B250,"")</f>
        <v/>
      </c>
      <c r="J250" s="34" t="e">
        <f>SMALL($I:$I,ROWS($I$1:I249))</f>
        <v>#NUM!</v>
      </c>
      <c r="K250" s="34" t="str">
        <f>IF(AND('Entry point'!$B$22=Master!A250,Master!AG250="MANAGING DIRECTOR, CREW MANAGEMENT"),Master!B250,"")</f>
        <v/>
      </c>
      <c r="L250" s="34" t="e">
        <f>SMALL($K:$K,ROWS($K$1:K249))</f>
        <v>#NUM!</v>
      </c>
      <c r="M250" s="34" t="str">
        <f>IF(AND('Entry point'!$B$22=Master!A250,Master!AG250="MARINE SUPERINTENDENT"),Master!B250,"")</f>
        <v/>
      </c>
      <c r="N250" s="34" t="e">
        <f>SMALL($M:$M,ROWS($M$1:M249))</f>
        <v>#NUM!</v>
      </c>
      <c r="O250" s="34" t="str">
        <f>IF(AND('Entry point'!$B$22=Master!A250,Master!AG250="MD"),Master!B250,"")</f>
        <v/>
      </c>
      <c r="P250" s="34" t="e">
        <f>SMALL($O:$O,ROWS($O$1:O249))</f>
        <v>#NUM!</v>
      </c>
      <c r="Q250" s="34" t="str">
        <f>IF(AND('Entry point'!$B$22=Master!A250,Master!AG250="OD"),Master!B250,"")</f>
        <v/>
      </c>
      <c r="R250" s="34" t="e">
        <f>SMALL($Q:$Q,ROWS($Q$1:Q249))</f>
        <v>#NUM!</v>
      </c>
      <c r="S250" s="34" t="str">
        <f>IF(AND('Entry point'!$B$22=Master!A250,Master!AG250="OWNER"),Master!B250,"")</f>
        <v/>
      </c>
      <c r="T250" s="34" t="e">
        <f>SMALL($S:$S,ROWS($S$1:S249))</f>
        <v>#NUM!</v>
      </c>
      <c r="U250" s="34" t="str">
        <f>IF(AND('Entry point'!$B$22=Master!A250,Master!AG250="PLANNING MANAGER"),Master!B250,"")</f>
        <v/>
      </c>
      <c r="V250" s="34" t="e">
        <f>SMALL($U:$U,ROWS($U$1:U249))</f>
        <v>#NUM!</v>
      </c>
      <c r="W250" s="34" t="str">
        <f>IF(AND('Entry point'!$B$22=Master!A250,Master!AG250="PROCUREMENT RESPONSIBLE"),Master!B250,"")</f>
        <v/>
      </c>
      <c r="X250" s="34" t="e">
        <f>SMALL($W:$W,ROWS($W$1:W249))</f>
        <v>#NUM!</v>
      </c>
      <c r="Y250" s="34" t="str">
        <f>IF(AND('Entry point'!$B$22=Master!A250,Master!AG250="TECH SUPERINTENDENT"),Master!B250,"")</f>
        <v/>
      </c>
      <c r="Z250" s="34" t="e">
        <f>SMALL($Y:$Y,ROWS($Y$1:Y249))</f>
        <v>#NUM!</v>
      </c>
      <c r="AA250" s="34" t="str">
        <f>IF(AND('Entry point'!$B$22=Master!A250,Master!AG250="HSEQ MANAGER"),Master!B250,"")</f>
        <v/>
      </c>
      <c r="AB250" s="34" t="e">
        <f>SMALL($AA:$AA,ROWS($AA$1:AA249))</f>
        <v>#NUM!</v>
      </c>
      <c r="AC250" s="34" t="str">
        <f>IF(AND('Entry point'!$B$22=Master!A250,Master!AG250="MARCAS"),Master!B250,"")</f>
        <v/>
      </c>
      <c r="AD250" s="34" t="e">
        <f>SMALL($AC:$AC,ROWS($AC$1:AC249))</f>
        <v>#NUM!</v>
      </c>
      <c r="AE250" s="34">
        <v>1</v>
      </c>
      <c r="AF250" s="35" t="s">
        <v>664</v>
      </c>
      <c r="AG250" s="36" t="s">
        <v>637</v>
      </c>
      <c r="AH250" s="36"/>
    </row>
    <row r="251" spans="1:34" ht="47.25" x14ac:dyDescent="0.25">
      <c r="A251" s="40" t="s">
        <v>569</v>
      </c>
      <c r="B251" s="34">
        <f>ROWS(A$1:$A252)</f>
        <v>252</v>
      </c>
      <c r="C251" s="34" t="str">
        <f>IF(AND('Entry point'!$B$22=Master!A251,Master!AG251="ACCOUNTING"),Master!B251,"")</f>
        <v/>
      </c>
      <c r="D251" s="34" t="e">
        <f>SMALL($C:$C,ROWS($C$1:C250))</f>
        <v>#NUM!</v>
      </c>
      <c r="E251" s="34">
        <f>IF(AND('Entry point'!$B$22=Master!A251,Master!AG251="CREW MANAGEMENT PARTNER"),Master!B251,"")</f>
        <v>252</v>
      </c>
      <c r="F251" s="34" t="e">
        <f>SMALL($E:$E,ROWS($E$1:E250))</f>
        <v>#NUM!</v>
      </c>
      <c r="G251" s="34" t="str">
        <f>IF(AND('Entry point'!$B$22=Master!A251,Master!AG251="FLEET MANAGER"),Master!B251,"")</f>
        <v/>
      </c>
      <c r="H251" s="34" t="e">
        <f>SMALL($G:$G,ROWS($G$1:G250))</f>
        <v>#NUM!</v>
      </c>
      <c r="I251" s="34" t="str">
        <f>IF(AND('Entry point'!$B$22=Master!A251,Master!AG251="GROUP ISD"),Master!B251,"")</f>
        <v/>
      </c>
      <c r="J251" s="34" t="e">
        <f>SMALL($I:$I,ROWS($I$1:I250))</f>
        <v>#NUM!</v>
      </c>
      <c r="K251" s="34" t="str">
        <f>IF(AND('Entry point'!$B$22=Master!A251,Master!AG251="MANAGING DIRECTOR, CREW MANAGEMENT"),Master!B251,"")</f>
        <v/>
      </c>
      <c r="L251" s="34" t="e">
        <f>SMALL($K:$K,ROWS($K$1:K250))</f>
        <v>#NUM!</v>
      </c>
      <c r="M251" s="34" t="str">
        <f>IF(AND('Entry point'!$B$22=Master!A251,Master!AG251="MARINE SUPERINTENDENT"),Master!B251,"")</f>
        <v/>
      </c>
      <c r="N251" s="34" t="e">
        <f>SMALL($M:$M,ROWS($M$1:M250))</f>
        <v>#NUM!</v>
      </c>
      <c r="O251" s="34" t="str">
        <f>IF(AND('Entry point'!$B$22=Master!A251,Master!AG251="MD"),Master!B251,"")</f>
        <v/>
      </c>
      <c r="P251" s="34" t="e">
        <f>SMALL($O:$O,ROWS($O$1:O250))</f>
        <v>#NUM!</v>
      </c>
      <c r="Q251" s="34" t="str">
        <f>IF(AND('Entry point'!$B$22=Master!A251,Master!AG251="OD"),Master!B251,"")</f>
        <v/>
      </c>
      <c r="R251" s="34" t="e">
        <f>SMALL($Q:$Q,ROWS($Q$1:Q250))</f>
        <v>#NUM!</v>
      </c>
      <c r="S251" s="34" t="str">
        <f>IF(AND('Entry point'!$B$22=Master!A251,Master!AG251="OWNER"),Master!B251,"")</f>
        <v/>
      </c>
      <c r="T251" s="34" t="e">
        <f>SMALL($S:$S,ROWS($S$1:S250))</f>
        <v>#NUM!</v>
      </c>
      <c r="U251" s="34" t="str">
        <f>IF(AND('Entry point'!$B$22=Master!A251,Master!AG251="PLANNING MANAGER"),Master!B251,"")</f>
        <v/>
      </c>
      <c r="V251" s="34" t="e">
        <f>SMALL($U:$U,ROWS($U$1:U250))</f>
        <v>#NUM!</v>
      </c>
      <c r="W251" s="34" t="str">
        <f>IF(AND('Entry point'!$B$22=Master!A251,Master!AG251="PROCUREMENT RESPONSIBLE"),Master!B251,"")</f>
        <v/>
      </c>
      <c r="X251" s="34" t="e">
        <f>SMALL($W:$W,ROWS($W$1:W250))</f>
        <v>#NUM!</v>
      </c>
      <c r="Y251" s="34" t="str">
        <f>IF(AND('Entry point'!$B$22=Master!A251,Master!AG251="TECH SUPERINTENDENT"),Master!B251,"")</f>
        <v/>
      </c>
      <c r="Z251" s="34" t="e">
        <f>SMALL($Y:$Y,ROWS($Y$1:Y250))</f>
        <v>#NUM!</v>
      </c>
      <c r="AA251" s="34" t="str">
        <f>IF(AND('Entry point'!$B$22=Master!A251,Master!AG251="HSEQ MANAGER"),Master!B251,"")</f>
        <v/>
      </c>
      <c r="AB251" s="34" t="e">
        <f>SMALL($AA:$AA,ROWS($AA$1:AA250))</f>
        <v>#NUM!</v>
      </c>
      <c r="AC251" s="34" t="str">
        <f>IF(AND('Entry point'!$B$22=Master!A251,Master!AG251="MARCAS"),Master!B251,"")</f>
        <v/>
      </c>
      <c r="AD251" s="34" t="e">
        <f>SMALL($AC:$AC,ROWS($AC$1:AC250))</f>
        <v>#NUM!</v>
      </c>
      <c r="AE251" s="34">
        <v>1</v>
      </c>
      <c r="AF251" s="27" t="s">
        <v>52</v>
      </c>
      <c r="AG251" s="36" t="s">
        <v>637</v>
      </c>
      <c r="AH251" s="36"/>
    </row>
    <row r="252" spans="1:34" ht="15.75" x14ac:dyDescent="0.25">
      <c r="A252" s="40" t="s">
        <v>569</v>
      </c>
      <c r="B252" s="34">
        <f>ROWS(A$1:$A253)</f>
        <v>253</v>
      </c>
      <c r="C252" s="34" t="str">
        <f>IF(AND('Entry point'!$B$22=Master!A252,Master!AG252="ACCOUNTING"),Master!B252,"")</f>
        <v/>
      </c>
      <c r="D252" s="34" t="e">
        <f>SMALL($C:$C,ROWS($C$1:C251))</f>
        <v>#NUM!</v>
      </c>
      <c r="E252" s="34">
        <f>IF(AND('Entry point'!$B$22=Master!A252,Master!AG252="CREW MANAGEMENT PARTNER"),Master!B252,"")</f>
        <v>253</v>
      </c>
      <c r="F252" s="34" t="e">
        <f>SMALL($E:$E,ROWS($E$1:E251))</f>
        <v>#NUM!</v>
      </c>
      <c r="G252" s="34" t="str">
        <f>IF(AND('Entry point'!$B$22=Master!A252,Master!AG252="FLEET MANAGER"),Master!B252,"")</f>
        <v/>
      </c>
      <c r="H252" s="34" t="e">
        <f>SMALL($G:$G,ROWS($G$1:G251))</f>
        <v>#NUM!</v>
      </c>
      <c r="I252" s="34" t="str">
        <f>IF(AND('Entry point'!$B$22=Master!A252,Master!AG252="GROUP ISD"),Master!B252,"")</f>
        <v/>
      </c>
      <c r="J252" s="34" t="e">
        <f>SMALL($I:$I,ROWS($I$1:I251))</f>
        <v>#NUM!</v>
      </c>
      <c r="K252" s="34" t="str">
        <f>IF(AND('Entry point'!$B$22=Master!A252,Master!AG252="MANAGING DIRECTOR, CREW MANAGEMENT"),Master!B252,"")</f>
        <v/>
      </c>
      <c r="L252" s="34" t="e">
        <f>SMALL($K:$K,ROWS($K$1:K251))</f>
        <v>#NUM!</v>
      </c>
      <c r="M252" s="34" t="str">
        <f>IF(AND('Entry point'!$B$22=Master!A252,Master!AG252="MARINE SUPERINTENDENT"),Master!B252,"")</f>
        <v/>
      </c>
      <c r="N252" s="34" t="e">
        <f>SMALL($M:$M,ROWS($M$1:M251))</f>
        <v>#NUM!</v>
      </c>
      <c r="O252" s="34" t="str">
        <f>IF(AND('Entry point'!$B$22=Master!A252,Master!AG252="MD"),Master!B252,"")</f>
        <v/>
      </c>
      <c r="P252" s="34" t="e">
        <f>SMALL($O:$O,ROWS($O$1:O251))</f>
        <v>#NUM!</v>
      </c>
      <c r="Q252" s="34" t="str">
        <f>IF(AND('Entry point'!$B$22=Master!A252,Master!AG252="OD"),Master!B252,"")</f>
        <v/>
      </c>
      <c r="R252" s="34" t="e">
        <f>SMALL($Q:$Q,ROWS($Q$1:Q251))</f>
        <v>#NUM!</v>
      </c>
      <c r="S252" s="34" t="str">
        <f>IF(AND('Entry point'!$B$22=Master!A252,Master!AG252="OWNER"),Master!B252,"")</f>
        <v/>
      </c>
      <c r="T252" s="34" t="e">
        <f>SMALL($S:$S,ROWS($S$1:S251))</f>
        <v>#NUM!</v>
      </c>
      <c r="U252" s="34" t="str">
        <f>IF(AND('Entry point'!$B$22=Master!A252,Master!AG252="PLANNING MANAGER"),Master!B252,"")</f>
        <v/>
      </c>
      <c r="V252" s="34" t="e">
        <f>SMALL($U:$U,ROWS($U$1:U251))</f>
        <v>#NUM!</v>
      </c>
      <c r="W252" s="34" t="str">
        <f>IF(AND('Entry point'!$B$22=Master!A252,Master!AG252="PROCUREMENT RESPONSIBLE"),Master!B252,"")</f>
        <v/>
      </c>
      <c r="X252" s="34" t="e">
        <f>SMALL($W:$W,ROWS($W$1:W251))</f>
        <v>#NUM!</v>
      </c>
      <c r="Y252" s="34" t="str">
        <f>IF(AND('Entry point'!$B$22=Master!A252,Master!AG252="TECH SUPERINTENDENT"),Master!B252,"")</f>
        <v/>
      </c>
      <c r="Z252" s="34" t="e">
        <f>SMALL($Y:$Y,ROWS($Y$1:Y251))</f>
        <v>#NUM!</v>
      </c>
      <c r="AA252" s="34" t="str">
        <f>IF(AND('Entry point'!$B$22=Master!A252,Master!AG252="HSEQ MANAGER"),Master!B252,"")</f>
        <v/>
      </c>
      <c r="AB252" s="34" t="e">
        <f>SMALL($AA:$AA,ROWS($AA$1:AA251))</f>
        <v>#NUM!</v>
      </c>
      <c r="AC252" s="34" t="str">
        <f>IF(AND('Entry point'!$B$22=Master!A252,Master!AG252="MARCAS"),Master!B252,"")</f>
        <v/>
      </c>
      <c r="AD252" s="34" t="e">
        <f>SMALL($AC:$AC,ROWS($AC$1:AC251))</f>
        <v>#NUM!</v>
      </c>
      <c r="AE252" s="34">
        <v>1</v>
      </c>
      <c r="AF252" s="26" t="s">
        <v>49</v>
      </c>
      <c r="AG252" s="36" t="s">
        <v>637</v>
      </c>
      <c r="AH252" s="36"/>
    </row>
    <row r="253" spans="1:34" ht="15.75" x14ac:dyDescent="0.25">
      <c r="A253" s="40" t="s">
        <v>569</v>
      </c>
      <c r="B253" s="34">
        <f>ROWS(A$1:$A254)</f>
        <v>254</v>
      </c>
      <c r="C253" s="34" t="str">
        <f>IF(AND('Entry point'!$B$22=Master!A253,Master!AG253="ACCOUNTING"),Master!B253,"")</f>
        <v/>
      </c>
      <c r="D253" s="34" t="e">
        <f>SMALL($C:$C,ROWS($C$1:C252))</f>
        <v>#NUM!</v>
      </c>
      <c r="E253" s="34">
        <f>IF(AND('Entry point'!$B$22=Master!A253,Master!AG253="CREW MANAGEMENT PARTNER"),Master!B253,"")</f>
        <v>254</v>
      </c>
      <c r="F253" s="34" t="e">
        <f>SMALL($E:$E,ROWS($E$1:E252))</f>
        <v>#NUM!</v>
      </c>
      <c r="G253" s="34" t="str">
        <f>IF(AND('Entry point'!$B$22=Master!A253,Master!AG253="FLEET MANAGER"),Master!B253,"")</f>
        <v/>
      </c>
      <c r="H253" s="34" t="e">
        <f>SMALL($G:$G,ROWS($G$1:G252))</f>
        <v>#NUM!</v>
      </c>
      <c r="I253" s="34" t="str">
        <f>IF(AND('Entry point'!$B$22=Master!A253,Master!AG253="GROUP ISD"),Master!B253,"")</f>
        <v/>
      </c>
      <c r="J253" s="34" t="e">
        <f>SMALL($I:$I,ROWS($I$1:I252))</f>
        <v>#NUM!</v>
      </c>
      <c r="K253" s="34" t="str">
        <f>IF(AND('Entry point'!$B$22=Master!A253,Master!AG253="MANAGING DIRECTOR, CREW MANAGEMENT"),Master!B253,"")</f>
        <v/>
      </c>
      <c r="L253" s="34" t="e">
        <f>SMALL($K:$K,ROWS($K$1:K252))</f>
        <v>#NUM!</v>
      </c>
      <c r="M253" s="34" t="str">
        <f>IF(AND('Entry point'!$B$22=Master!A253,Master!AG253="MARINE SUPERINTENDENT"),Master!B253,"")</f>
        <v/>
      </c>
      <c r="N253" s="34" t="e">
        <f>SMALL($M:$M,ROWS($M$1:M252))</f>
        <v>#NUM!</v>
      </c>
      <c r="O253" s="34" t="str">
        <f>IF(AND('Entry point'!$B$22=Master!A253,Master!AG253="MD"),Master!B253,"")</f>
        <v/>
      </c>
      <c r="P253" s="34" t="e">
        <f>SMALL($O:$O,ROWS($O$1:O252))</f>
        <v>#NUM!</v>
      </c>
      <c r="Q253" s="34" t="str">
        <f>IF(AND('Entry point'!$B$22=Master!A253,Master!AG253="OD"),Master!B253,"")</f>
        <v/>
      </c>
      <c r="R253" s="34" t="e">
        <f>SMALL($Q:$Q,ROWS($Q$1:Q252))</f>
        <v>#NUM!</v>
      </c>
      <c r="S253" s="34" t="str">
        <f>IF(AND('Entry point'!$B$22=Master!A253,Master!AG253="OWNER"),Master!B253,"")</f>
        <v/>
      </c>
      <c r="T253" s="34" t="e">
        <f>SMALL($S:$S,ROWS($S$1:S252))</f>
        <v>#NUM!</v>
      </c>
      <c r="U253" s="34" t="str">
        <f>IF(AND('Entry point'!$B$22=Master!A253,Master!AG253="PLANNING MANAGER"),Master!B253,"")</f>
        <v/>
      </c>
      <c r="V253" s="34" t="e">
        <f>SMALL($U:$U,ROWS($U$1:U252))</f>
        <v>#NUM!</v>
      </c>
      <c r="W253" s="34" t="str">
        <f>IF(AND('Entry point'!$B$22=Master!A253,Master!AG253="PROCUREMENT RESPONSIBLE"),Master!B253,"")</f>
        <v/>
      </c>
      <c r="X253" s="34" t="e">
        <f>SMALL($W:$W,ROWS($W$1:W252))</f>
        <v>#NUM!</v>
      </c>
      <c r="Y253" s="34" t="str">
        <f>IF(AND('Entry point'!$B$22=Master!A253,Master!AG253="TECH SUPERINTENDENT"),Master!B253,"")</f>
        <v/>
      </c>
      <c r="Z253" s="34" t="e">
        <f>SMALL($Y:$Y,ROWS($Y$1:Y252))</f>
        <v>#NUM!</v>
      </c>
      <c r="AA253" s="34" t="str">
        <f>IF(AND('Entry point'!$B$22=Master!A253,Master!AG253="HSEQ MANAGER"),Master!B253,"")</f>
        <v/>
      </c>
      <c r="AB253" s="34" t="e">
        <f>SMALL($AA:$AA,ROWS($AA$1:AA252))</f>
        <v>#NUM!</v>
      </c>
      <c r="AC253" s="34" t="str">
        <f>IF(AND('Entry point'!$B$22=Master!A253,Master!AG253="MARCAS"),Master!B253,"")</f>
        <v/>
      </c>
      <c r="AD253" s="34" t="e">
        <f>SMALL($AC:$AC,ROWS($AC$1:AC252))</f>
        <v>#NUM!</v>
      </c>
      <c r="AE253" s="34">
        <v>1</v>
      </c>
      <c r="AF253" s="35" t="s">
        <v>64</v>
      </c>
      <c r="AG253" s="36" t="s">
        <v>637</v>
      </c>
      <c r="AH253" s="36"/>
    </row>
    <row r="254" spans="1:34" ht="47.25" x14ac:dyDescent="0.25">
      <c r="A254" s="40" t="s">
        <v>569</v>
      </c>
      <c r="B254" s="34">
        <f>ROWS(A$1:$A255)</f>
        <v>255</v>
      </c>
      <c r="C254" s="34" t="str">
        <f>IF(AND('Entry point'!$B$22=Master!A254,Master!AG254="ACCOUNTING"),Master!B254,"")</f>
        <v/>
      </c>
      <c r="D254" s="34" t="e">
        <f>SMALL($C:$C,ROWS($C$1:C253))</f>
        <v>#NUM!</v>
      </c>
      <c r="E254" s="34">
        <f>IF(AND('Entry point'!$B$22=Master!A254,Master!AG254="CREW MANAGEMENT PARTNER"),Master!B254,"")</f>
        <v>255</v>
      </c>
      <c r="F254" s="34" t="e">
        <f>SMALL($E:$E,ROWS($E$1:E253))</f>
        <v>#NUM!</v>
      </c>
      <c r="G254" s="34" t="str">
        <f>IF(AND('Entry point'!$B$22=Master!A254,Master!AG254="FLEET MANAGER"),Master!B254,"")</f>
        <v/>
      </c>
      <c r="H254" s="34" t="e">
        <f>SMALL($G:$G,ROWS($G$1:G253))</f>
        <v>#NUM!</v>
      </c>
      <c r="I254" s="34" t="str">
        <f>IF(AND('Entry point'!$B$22=Master!A254,Master!AG254="GROUP ISD"),Master!B254,"")</f>
        <v/>
      </c>
      <c r="J254" s="34" t="e">
        <f>SMALL($I:$I,ROWS($I$1:I253))</f>
        <v>#NUM!</v>
      </c>
      <c r="K254" s="34" t="str">
        <f>IF(AND('Entry point'!$B$22=Master!A254,Master!AG254="MANAGING DIRECTOR, CREW MANAGEMENT"),Master!B254,"")</f>
        <v/>
      </c>
      <c r="L254" s="34" t="e">
        <f>SMALL($K:$K,ROWS($K$1:K253))</f>
        <v>#NUM!</v>
      </c>
      <c r="M254" s="34" t="str">
        <f>IF(AND('Entry point'!$B$22=Master!A254,Master!AG254="MARINE SUPERINTENDENT"),Master!B254,"")</f>
        <v/>
      </c>
      <c r="N254" s="34" t="e">
        <f>SMALL($M:$M,ROWS($M$1:M253))</f>
        <v>#NUM!</v>
      </c>
      <c r="O254" s="34" t="str">
        <f>IF(AND('Entry point'!$B$22=Master!A254,Master!AG254="MD"),Master!B254,"")</f>
        <v/>
      </c>
      <c r="P254" s="34" t="e">
        <f>SMALL($O:$O,ROWS($O$1:O253))</f>
        <v>#NUM!</v>
      </c>
      <c r="Q254" s="34" t="str">
        <f>IF(AND('Entry point'!$B$22=Master!A254,Master!AG254="OD"),Master!B254,"")</f>
        <v/>
      </c>
      <c r="R254" s="34" t="e">
        <f>SMALL($Q:$Q,ROWS($Q$1:Q253))</f>
        <v>#NUM!</v>
      </c>
      <c r="S254" s="34" t="str">
        <f>IF(AND('Entry point'!$B$22=Master!A254,Master!AG254="OWNER"),Master!B254,"")</f>
        <v/>
      </c>
      <c r="T254" s="34" t="e">
        <f>SMALL($S:$S,ROWS($S$1:S253))</f>
        <v>#NUM!</v>
      </c>
      <c r="U254" s="34" t="str">
        <f>IF(AND('Entry point'!$B$22=Master!A254,Master!AG254="PLANNING MANAGER"),Master!B254,"")</f>
        <v/>
      </c>
      <c r="V254" s="34" t="e">
        <f>SMALL($U:$U,ROWS($U$1:U253))</f>
        <v>#NUM!</v>
      </c>
      <c r="W254" s="34" t="str">
        <f>IF(AND('Entry point'!$B$22=Master!A254,Master!AG254="PROCUREMENT RESPONSIBLE"),Master!B254,"")</f>
        <v/>
      </c>
      <c r="X254" s="34" t="e">
        <f>SMALL($W:$W,ROWS($W$1:W253))</f>
        <v>#NUM!</v>
      </c>
      <c r="Y254" s="34" t="str">
        <f>IF(AND('Entry point'!$B$22=Master!A254,Master!AG254="TECH SUPERINTENDENT"),Master!B254,"")</f>
        <v/>
      </c>
      <c r="Z254" s="34" t="e">
        <f>SMALL($Y:$Y,ROWS($Y$1:Y253))</f>
        <v>#NUM!</v>
      </c>
      <c r="AA254" s="34" t="str">
        <f>IF(AND('Entry point'!$B$22=Master!A254,Master!AG254="HSEQ MANAGER"),Master!B254,"")</f>
        <v/>
      </c>
      <c r="AB254" s="34" t="e">
        <f>SMALL($AA:$AA,ROWS($AA$1:AA253))</f>
        <v>#NUM!</v>
      </c>
      <c r="AC254" s="34" t="str">
        <f>IF(AND('Entry point'!$B$22=Master!A254,Master!AG254="MARCAS"),Master!B254,"")</f>
        <v/>
      </c>
      <c r="AD254" s="34" t="e">
        <f>SMALL($AC:$AC,ROWS($AC$1:AC253))</f>
        <v>#NUM!</v>
      </c>
      <c r="AE254" s="34">
        <v>1</v>
      </c>
      <c r="AF254" s="27" t="s">
        <v>122</v>
      </c>
      <c r="AG254" s="36" t="s">
        <v>637</v>
      </c>
      <c r="AH254" s="36"/>
    </row>
    <row r="255" spans="1:34" ht="31.5" x14ac:dyDescent="0.25">
      <c r="A255" s="40" t="s">
        <v>569</v>
      </c>
      <c r="B255" s="34">
        <f>ROWS(A$1:$A256)</f>
        <v>256</v>
      </c>
      <c r="C255" s="34" t="str">
        <f>IF(AND('Entry point'!$B$22=Master!A255,Master!AG255="ACCOUNTING"),Master!B255,"")</f>
        <v/>
      </c>
      <c r="D255" s="34" t="e">
        <f>SMALL($C:$C,ROWS($C$1:C254))</f>
        <v>#NUM!</v>
      </c>
      <c r="E255" s="34">
        <f>IF(AND('Entry point'!$B$22=Master!A255,Master!AG255="CREW MANAGEMENT PARTNER"),Master!B255,"")</f>
        <v>256</v>
      </c>
      <c r="F255" s="34" t="e">
        <f>SMALL($E:$E,ROWS($E$1:E254))</f>
        <v>#NUM!</v>
      </c>
      <c r="G255" s="34" t="str">
        <f>IF(AND('Entry point'!$B$22=Master!A255,Master!AG255="FLEET MANAGER"),Master!B255,"")</f>
        <v/>
      </c>
      <c r="H255" s="34" t="e">
        <f>SMALL($G:$G,ROWS($G$1:G254))</f>
        <v>#NUM!</v>
      </c>
      <c r="I255" s="34" t="str">
        <f>IF(AND('Entry point'!$B$22=Master!A255,Master!AG255="GROUP ISD"),Master!B255,"")</f>
        <v/>
      </c>
      <c r="J255" s="34" t="e">
        <f>SMALL($I:$I,ROWS($I$1:I254))</f>
        <v>#NUM!</v>
      </c>
      <c r="K255" s="34" t="str">
        <f>IF(AND('Entry point'!$B$22=Master!A255,Master!AG255="MANAGING DIRECTOR, CREW MANAGEMENT"),Master!B255,"")</f>
        <v/>
      </c>
      <c r="L255" s="34" t="e">
        <f>SMALL($K:$K,ROWS($K$1:K254))</f>
        <v>#NUM!</v>
      </c>
      <c r="M255" s="34" t="str">
        <f>IF(AND('Entry point'!$B$22=Master!A255,Master!AG255="MARINE SUPERINTENDENT"),Master!B255,"")</f>
        <v/>
      </c>
      <c r="N255" s="34" t="e">
        <f>SMALL($M:$M,ROWS($M$1:M254))</f>
        <v>#NUM!</v>
      </c>
      <c r="O255" s="34" t="str">
        <f>IF(AND('Entry point'!$B$22=Master!A255,Master!AG255="MD"),Master!B255,"")</f>
        <v/>
      </c>
      <c r="P255" s="34" t="e">
        <f>SMALL($O:$O,ROWS($O$1:O254))</f>
        <v>#NUM!</v>
      </c>
      <c r="Q255" s="34" t="str">
        <f>IF(AND('Entry point'!$B$22=Master!A255,Master!AG255="OD"),Master!B255,"")</f>
        <v/>
      </c>
      <c r="R255" s="34" t="e">
        <f>SMALL($Q:$Q,ROWS($Q$1:Q254))</f>
        <v>#NUM!</v>
      </c>
      <c r="S255" s="34" t="str">
        <f>IF(AND('Entry point'!$B$22=Master!A255,Master!AG255="OWNER"),Master!B255,"")</f>
        <v/>
      </c>
      <c r="T255" s="34" t="e">
        <f>SMALL($S:$S,ROWS($S$1:S254))</f>
        <v>#NUM!</v>
      </c>
      <c r="U255" s="34" t="str">
        <f>IF(AND('Entry point'!$B$22=Master!A255,Master!AG255="PLANNING MANAGER"),Master!B255,"")</f>
        <v/>
      </c>
      <c r="V255" s="34" t="e">
        <f>SMALL($U:$U,ROWS($U$1:U254))</f>
        <v>#NUM!</v>
      </c>
      <c r="W255" s="34" t="str">
        <f>IF(AND('Entry point'!$B$22=Master!A255,Master!AG255="PROCUREMENT RESPONSIBLE"),Master!B255,"")</f>
        <v/>
      </c>
      <c r="X255" s="34" t="e">
        <f>SMALL($W:$W,ROWS($W$1:W254))</f>
        <v>#NUM!</v>
      </c>
      <c r="Y255" s="34" t="str">
        <f>IF(AND('Entry point'!$B$22=Master!A255,Master!AG255="TECH SUPERINTENDENT"),Master!B255,"")</f>
        <v/>
      </c>
      <c r="Z255" s="34" t="e">
        <f>SMALL($Y:$Y,ROWS($Y$1:Y254))</f>
        <v>#NUM!</v>
      </c>
      <c r="AA255" s="34" t="str">
        <f>IF(AND('Entry point'!$B$22=Master!A255,Master!AG255="HSEQ MANAGER"),Master!B255,"")</f>
        <v/>
      </c>
      <c r="AB255" s="34" t="e">
        <f>SMALL($AA:$AA,ROWS($AA$1:AA254))</f>
        <v>#NUM!</v>
      </c>
      <c r="AC255" s="34" t="str">
        <f>IF(AND('Entry point'!$B$22=Master!A255,Master!AG255="MARCAS"),Master!B255,"")</f>
        <v/>
      </c>
      <c r="AD255" s="34" t="e">
        <f>SMALL($AC:$AC,ROWS($AC$1:AC254))</f>
        <v>#NUM!</v>
      </c>
      <c r="AE255" s="34">
        <v>1</v>
      </c>
      <c r="AF255" s="35" t="s">
        <v>57</v>
      </c>
      <c r="AG255" s="36" t="s">
        <v>637</v>
      </c>
      <c r="AH255" s="36"/>
    </row>
    <row r="256" spans="1:34" ht="31.5" x14ac:dyDescent="0.25">
      <c r="A256" s="40" t="s">
        <v>569</v>
      </c>
      <c r="B256" s="34">
        <f>ROWS(A$1:$A257)</f>
        <v>257</v>
      </c>
      <c r="C256" s="34" t="str">
        <f>IF(AND('Entry point'!$B$22=Master!A256,Master!AG256="ACCOUNTING"),Master!B256,"")</f>
        <v/>
      </c>
      <c r="D256" s="34" t="e">
        <f>SMALL($C:$C,ROWS($C$1:C255))</f>
        <v>#NUM!</v>
      </c>
      <c r="E256" s="34" t="str">
        <f>IF(AND('Entry point'!$B$22=Master!A256,Master!AG256="CREW MANAGEMENT PARTNER"),Master!B256,"")</f>
        <v/>
      </c>
      <c r="F256" s="34" t="e">
        <f>SMALL($E:$E,ROWS($E$1:E255))</f>
        <v>#NUM!</v>
      </c>
      <c r="G256" s="34" t="str">
        <f>IF(AND('Entry point'!$B$22=Master!A256,Master!AG256="FLEET MANAGER"),Master!B256,"")</f>
        <v/>
      </c>
      <c r="H256" s="34" t="e">
        <f>SMALL($G:$G,ROWS($G$1:G255))</f>
        <v>#NUM!</v>
      </c>
      <c r="I256" s="34" t="str">
        <f>IF(AND('Entry point'!$B$22=Master!A256,Master!AG256="GROUP ISD"),Master!B256,"")</f>
        <v/>
      </c>
      <c r="J256" s="34" t="e">
        <f>SMALL($I:$I,ROWS($I$1:I255))</f>
        <v>#NUM!</v>
      </c>
      <c r="K256" s="34" t="str">
        <f>IF(AND('Entry point'!$B$22=Master!A256,Master!AG256="MANAGING DIRECTOR, CREW MANAGEMENT"),Master!B256,"")</f>
        <v/>
      </c>
      <c r="L256" s="34" t="e">
        <f>SMALL($K:$K,ROWS($K$1:K255))</f>
        <v>#NUM!</v>
      </c>
      <c r="M256" s="34" t="str">
        <f>IF(AND('Entry point'!$B$22=Master!A256,Master!AG256="MARINE SUPERINTENDENT"),Master!B256,"")</f>
        <v/>
      </c>
      <c r="N256" s="34" t="e">
        <f>SMALL($M:$M,ROWS($M$1:M255))</f>
        <v>#NUM!</v>
      </c>
      <c r="O256" s="34" t="str">
        <f>IF(AND('Entry point'!$B$22=Master!A256,Master!AG256="MD"),Master!B256,"")</f>
        <v/>
      </c>
      <c r="P256" s="34" t="e">
        <f>SMALL($O:$O,ROWS($O$1:O255))</f>
        <v>#NUM!</v>
      </c>
      <c r="Q256" s="34">
        <f>IF(AND('Entry point'!$B$22=Master!A256,Master!AG256="OD"),Master!B256,"")</f>
        <v>257</v>
      </c>
      <c r="R256" s="34" t="e">
        <f>SMALL($Q:$Q,ROWS($Q$1:Q255))</f>
        <v>#NUM!</v>
      </c>
      <c r="S256" s="34" t="str">
        <f>IF(AND('Entry point'!$B$22=Master!A256,Master!AG256="OWNER"),Master!B256,"")</f>
        <v/>
      </c>
      <c r="T256" s="34" t="e">
        <f>SMALL($S:$S,ROWS($S$1:S255))</f>
        <v>#NUM!</v>
      </c>
      <c r="U256" s="34" t="str">
        <f>IF(AND('Entry point'!$B$22=Master!A256,Master!AG256="PLANNING MANAGER"),Master!B256,"")</f>
        <v/>
      </c>
      <c r="V256" s="34" t="e">
        <f>SMALL($U:$U,ROWS($U$1:U255))</f>
        <v>#NUM!</v>
      </c>
      <c r="W256" s="34" t="str">
        <f>IF(AND('Entry point'!$B$22=Master!A256,Master!AG256="PROCUREMENT RESPONSIBLE"),Master!B256,"")</f>
        <v/>
      </c>
      <c r="X256" s="34" t="e">
        <f>SMALL($W:$W,ROWS($W$1:W255))</f>
        <v>#NUM!</v>
      </c>
      <c r="Y256" s="34" t="str">
        <f>IF(AND('Entry point'!$B$22=Master!A256,Master!AG256="TECH SUPERINTENDENT"),Master!B256,"")</f>
        <v/>
      </c>
      <c r="Z256" s="34" t="e">
        <f>SMALL($Y:$Y,ROWS($Y$1:Y255))</f>
        <v>#NUM!</v>
      </c>
      <c r="AA256" s="34" t="str">
        <f>IF(AND('Entry point'!$B$22=Master!A256,Master!AG256="HSEQ MANAGER"),Master!B256,"")</f>
        <v/>
      </c>
      <c r="AB256" s="34" t="e">
        <f>SMALL($AA:$AA,ROWS($AA$1:AA255))</f>
        <v>#NUM!</v>
      </c>
      <c r="AC256" s="34" t="str">
        <f>IF(AND('Entry point'!$B$22=Master!A256,Master!AG256="MARCAS"),Master!B256,"")</f>
        <v/>
      </c>
      <c r="AD256" s="34" t="e">
        <f>SMALL($AC:$AC,ROWS($AC$1:AC255))</f>
        <v>#NUM!</v>
      </c>
      <c r="AE256" s="34">
        <v>1</v>
      </c>
      <c r="AF256" s="35" t="s">
        <v>665</v>
      </c>
      <c r="AG256" s="36" t="s">
        <v>704</v>
      </c>
      <c r="AH256" s="36"/>
    </row>
    <row r="257" spans="1:34" ht="15.75" x14ac:dyDescent="0.25">
      <c r="A257" s="40" t="s">
        <v>569</v>
      </c>
      <c r="B257" s="34">
        <f>ROWS(A$1:$A258)</f>
        <v>258</v>
      </c>
      <c r="C257" s="34" t="str">
        <f>IF(AND('Entry point'!$B$22=Master!A257,Master!AG257="ACCOUNTING"),Master!B257,"")</f>
        <v/>
      </c>
      <c r="D257" s="34" t="e">
        <f>SMALL($C:$C,ROWS($C$1:C256))</f>
        <v>#NUM!</v>
      </c>
      <c r="E257" s="34" t="str">
        <f>IF(AND('Entry point'!$B$22=Master!A257,Master!AG257="CREW MANAGEMENT PARTNER"),Master!B257,"")</f>
        <v/>
      </c>
      <c r="F257" s="34" t="e">
        <f>SMALL($E:$E,ROWS($E$1:E256))</f>
        <v>#NUM!</v>
      </c>
      <c r="G257" s="34" t="str">
        <f>IF(AND('Entry point'!$B$22=Master!A257,Master!AG257="FLEET MANAGER"),Master!B257,"")</f>
        <v/>
      </c>
      <c r="H257" s="34" t="e">
        <f>SMALL($G:$G,ROWS($G$1:G256))</f>
        <v>#NUM!</v>
      </c>
      <c r="I257" s="34" t="str">
        <f>IF(AND('Entry point'!$B$22=Master!A257,Master!AG257="GROUP ISD"),Master!B257,"")</f>
        <v/>
      </c>
      <c r="J257" s="34" t="e">
        <f>SMALL($I:$I,ROWS($I$1:I256))</f>
        <v>#NUM!</v>
      </c>
      <c r="K257" s="34" t="str">
        <f>IF(AND('Entry point'!$B$22=Master!A257,Master!AG257="MANAGING DIRECTOR, CREW MANAGEMENT"),Master!B257,"")</f>
        <v/>
      </c>
      <c r="L257" s="34" t="e">
        <f>SMALL($K:$K,ROWS($K$1:K256))</f>
        <v>#NUM!</v>
      </c>
      <c r="M257" s="34" t="str">
        <f>IF(AND('Entry point'!$B$22=Master!A257,Master!AG257="MARINE SUPERINTENDENT"),Master!B257,"")</f>
        <v/>
      </c>
      <c r="N257" s="34" t="e">
        <f>SMALL($M:$M,ROWS($M$1:M256))</f>
        <v>#NUM!</v>
      </c>
      <c r="O257" s="34" t="str">
        <f>IF(AND('Entry point'!$B$22=Master!A257,Master!AG257="MD"),Master!B257,"")</f>
        <v/>
      </c>
      <c r="P257" s="34" t="e">
        <f>SMALL($O:$O,ROWS($O$1:O256))</f>
        <v>#NUM!</v>
      </c>
      <c r="Q257" s="34" t="str">
        <f>IF(AND('Entry point'!$B$22=Master!A257,Master!AG257="OD"),Master!B257,"")</f>
        <v/>
      </c>
      <c r="R257" s="34" t="e">
        <f>SMALL($Q:$Q,ROWS($Q$1:Q256))</f>
        <v>#NUM!</v>
      </c>
      <c r="S257" s="34" t="str">
        <f>IF(AND('Entry point'!$B$22=Master!A257,Master!AG257="OWNER"),Master!B257,"")</f>
        <v/>
      </c>
      <c r="T257" s="34" t="e">
        <f>SMALL($S:$S,ROWS($S$1:S256))</f>
        <v>#NUM!</v>
      </c>
      <c r="U257" s="34">
        <f>IF(AND('Entry point'!$B$22=Master!A257,Master!AG257="PLANNING MANAGER"),Master!B257,"")</f>
        <v>258</v>
      </c>
      <c r="V257" s="34" t="e">
        <f>SMALL($U:$U,ROWS($U$1:U256))</f>
        <v>#NUM!</v>
      </c>
      <c r="W257" s="34" t="str">
        <f>IF(AND('Entry point'!$B$22=Master!A257,Master!AG257="PROCUREMENT RESPONSIBLE"),Master!B257,"")</f>
        <v/>
      </c>
      <c r="X257" s="34" t="e">
        <f>SMALL($W:$W,ROWS($W$1:W256))</f>
        <v>#NUM!</v>
      </c>
      <c r="Y257" s="34" t="str">
        <f>IF(AND('Entry point'!$B$22=Master!A257,Master!AG257="TECH SUPERINTENDENT"),Master!B257,"")</f>
        <v/>
      </c>
      <c r="Z257" s="34" t="e">
        <f>SMALL($Y:$Y,ROWS($Y$1:Y256))</f>
        <v>#NUM!</v>
      </c>
      <c r="AA257" s="34" t="str">
        <f>IF(AND('Entry point'!$B$22=Master!A257,Master!AG257="HSEQ MANAGER"),Master!B257,"")</f>
        <v/>
      </c>
      <c r="AB257" s="34" t="e">
        <f>SMALL($AA:$AA,ROWS($AA$1:AA256))</f>
        <v>#NUM!</v>
      </c>
      <c r="AC257" s="34" t="str">
        <f>IF(AND('Entry point'!$B$22=Master!A257,Master!AG257="MARCAS"),Master!B257,"")</f>
        <v/>
      </c>
      <c r="AD257" s="34" t="e">
        <f>SMALL($AC:$AC,ROWS($AC$1:AC256))</f>
        <v>#NUM!</v>
      </c>
      <c r="AE257" s="34">
        <v>1</v>
      </c>
      <c r="AF257" s="35" t="s">
        <v>643</v>
      </c>
      <c r="AG257" s="36" t="s">
        <v>619</v>
      </c>
      <c r="AH257" s="36"/>
    </row>
    <row r="258" spans="1:34" ht="15.75" x14ac:dyDescent="0.25">
      <c r="A258" s="40" t="s">
        <v>569</v>
      </c>
      <c r="B258" s="34">
        <f>ROWS(A$1:$A259)</f>
        <v>259</v>
      </c>
      <c r="C258" s="34" t="str">
        <f>IF(AND('Entry point'!$B$22=Master!A258,Master!AG258="ACCOUNTING"),Master!B258,"")</f>
        <v/>
      </c>
      <c r="D258" s="34" t="e">
        <f>SMALL($C:$C,ROWS($C$1:C257))</f>
        <v>#NUM!</v>
      </c>
      <c r="E258" s="34">
        <f>IF(AND('Entry point'!$B$22=Master!A258,Master!AG258="CREW MANAGEMENT PARTNER"),Master!B258,"")</f>
        <v>259</v>
      </c>
      <c r="F258" s="34" t="e">
        <f>SMALL($E:$E,ROWS($E$1:E257))</f>
        <v>#NUM!</v>
      </c>
      <c r="G258" s="34" t="str">
        <f>IF(AND('Entry point'!$B$22=Master!A258,Master!AG258="FLEET MANAGER"),Master!B258,"")</f>
        <v/>
      </c>
      <c r="H258" s="34" t="e">
        <f>SMALL($G:$G,ROWS($G$1:G257))</f>
        <v>#NUM!</v>
      </c>
      <c r="I258" s="34" t="str">
        <f>IF(AND('Entry point'!$B$22=Master!A258,Master!AG258="GROUP ISD"),Master!B258,"")</f>
        <v/>
      </c>
      <c r="J258" s="34" t="e">
        <f>SMALL($I:$I,ROWS($I$1:I257))</f>
        <v>#NUM!</v>
      </c>
      <c r="K258" s="34" t="str">
        <f>IF(AND('Entry point'!$B$22=Master!A258,Master!AG258="MANAGING DIRECTOR, CREW MANAGEMENT"),Master!B258,"")</f>
        <v/>
      </c>
      <c r="L258" s="34" t="e">
        <f>SMALL($K:$K,ROWS($K$1:K257))</f>
        <v>#NUM!</v>
      </c>
      <c r="M258" s="34" t="str">
        <f>IF(AND('Entry point'!$B$22=Master!A258,Master!AG258="MARINE SUPERINTENDENT"),Master!B258,"")</f>
        <v/>
      </c>
      <c r="N258" s="34" t="e">
        <f>SMALL($M:$M,ROWS($M$1:M257))</f>
        <v>#NUM!</v>
      </c>
      <c r="O258" s="34" t="str">
        <f>IF(AND('Entry point'!$B$22=Master!A258,Master!AG258="MD"),Master!B258,"")</f>
        <v/>
      </c>
      <c r="P258" s="34" t="e">
        <f>SMALL($O:$O,ROWS($O$1:O257))</f>
        <v>#NUM!</v>
      </c>
      <c r="Q258" s="34" t="str">
        <f>IF(AND('Entry point'!$B$22=Master!A258,Master!AG258="OD"),Master!B258,"")</f>
        <v/>
      </c>
      <c r="R258" s="34" t="e">
        <f>SMALL($Q:$Q,ROWS($Q$1:Q257))</f>
        <v>#NUM!</v>
      </c>
      <c r="S258" s="34" t="str">
        <f>IF(AND('Entry point'!$B$22=Master!A258,Master!AG258="OWNER"),Master!B258,"")</f>
        <v/>
      </c>
      <c r="T258" s="34" t="e">
        <f>SMALL($S:$S,ROWS($S$1:S257))</f>
        <v>#NUM!</v>
      </c>
      <c r="U258" s="34" t="str">
        <f>IF(AND('Entry point'!$B$22=Master!A258,Master!AG258="PLANNING MANAGER"),Master!B258,"")</f>
        <v/>
      </c>
      <c r="V258" s="34" t="e">
        <f>SMALL($U:$U,ROWS($U$1:U257))</f>
        <v>#NUM!</v>
      </c>
      <c r="W258" s="34" t="str">
        <f>IF(AND('Entry point'!$B$22=Master!A258,Master!AG258="PROCUREMENT RESPONSIBLE"),Master!B258,"")</f>
        <v/>
      </c>
      <c r="X258" s="34" t="e">
        <f>SMALL($W:$W,ROWS($W$1:W257))</f>
        <v>#NUM!</v>
      </c>
      <c r="Y258" s="34" t="str">
        <f>IF(AND('Entry point'!$B$22=Master!A258,Master!AG258="TECH SUPERINTENDENT"),Master!B258,"")</f>
        <v/>
      </c>
      <c r="Z258" s="34" t="e">
        <f>SMALL($Y:$Y,ROWS($Y$1:Y257))</f>
        <v>#NUM!</v>
      </c>
      <c r="AA258" s="34" t="str">
        <f>IF(AND('Entry point'!$B$22=Master!A258,Master!AG258="HSEQ MANAGER"),Master!B258,"")</f>
        <v/>
      </c>
      <c r="AB258" s="34" t="e">
        <f>SMALL($AA:$AA,ROWS($AA$1:AA257))</f>
        <v>#NUM!</v>
      </c>
      <c r="AC258" s="34" t="str">
        <f>IF(AND('Entry point'!$B$22=Master!A258,Master!AG258="MARCAS"),Master!B258,"")</f>
        <v/>
      </c>
      <c r="AD258" s="34" t="e">
        <f>SMALL($AC:$AC,ROWS($AC$1:AC257))</f>
        <v>#NUM!</v>
      </c>
      <c r="AE258" s="34">
        <v>1</v>
      </c>
      <c r="AF258" s="35" t="s">
        <v>68</v>
      </c>
      <c r="AG258" s="36" t="s">
        <v>637</v>
      </c>
      <c r="AH258" s="36" t="s">
        <v>639</v>
      </c>
    </row>
    <row r="259" spans="1:34" ht="15.75" x14ac:dyDescent="0.25">
      <c r="A259" s="40" t="s">
        <v>569</v>
      </c>
      <c r="B259" s="34">
        <f>ROWS(A$1:$A260)</f>
        <v>260</v>
      </c>
      <c r="C259" s="34" t="str">
        <f>IF(AND('Entry point'!$B$22=Master!A259,Master!AG259="ACCOUNTING"),Master!B259,"")</f>
        <v/>
      </c>
      <c r="D259" s="34" t="e">
        <f>SMALL($C:$C,ROWS($C$1:C258))</f>
        <v>#NUM!</v>
      </c>
      <c r="E259" s="34">
        <f>IF(AND('Entry point'!$B$22=Master!A259,Master!AG259="CREW MANAGEMENT PARTNER"),Master!B259,"")</f>
        <v>260</v>
      </c>
      <c r="F259" s="34" t="e">
        <f>SMALL($E:$E,ROWS($E$1:E258))</f>
        <v>#NUM!</v>
      </c>
      <c r="G259" s="34" t="str">
        <f>IF(AND('Entry point'!$B$22=Master!A259,Master!AG259="FLEET MANAGER"),Master!B259,"")</f>
        <v/>
      </c>
      <c r="H259" s="34" t="e">
        <f>SMALL($G:$G,ROWS($G$1:G258))</f>
        <v>#NUM!</v>
      </c>
      <c r="I259" s="34" t="str">
        <f>IF(AND('Entry point'!$B$22=Master!A259,Master!AG259="GROUP ISD"),Master!B259,"")</f>
        <v/>
      </c>
      <c r="J259" s="34" t="e">
        <f>SMALL($I:$I,ROWS($I$1:I258))</f>
        <v>#NUM!</v>
      </c>
      <c r="K259" s="34" t="str">
        <f>IF(AND('Entry point'!$B$22=Master!A259,Master!AG259="MANAGING DIRECTOR, CREW MANAGEMENT"),Master!B259,"")</f>
        <v/>
      </c>
      <c r="L259" s="34" t="e">
        <f>SMALL($K:$K,ROWS($K$1:K258))</f>
        <v>#NUM!</v>
      </c>
      <c r="M259" s="34" t="str">
        <f>IF(AND('Entry point'!$B$22=Master!A259,Master!AG259="MARINE SUPERINTENDENT"),Master!B259,"")</f>
        <v/>
      </c>
      <c r="N259" s="34" t="e">
        <f>SMALL($M:$M,ROWS($M$1:M258))</f>
        <v>#NUM!</v>
      </c>
      <c r="O259" s="34" t="str">
        <f>IF(AND('Entry point'!$B$22=Master!A259,Master!AG259="MD"),Master!B259,"")</f>
        <v/>
      </c>
      <c r="P259" s="34" t="e">
        <f>SMALL($O:$O,ROWS($O$1:O258))</f>
        <v>#NUM!</v>
      </c>
      <c r="Q259" s="34" t="str">
        <f>IF(AND('Entry point'!$B$22=Master!A259,Master!AG259="OD"),Master!B259,"")</f>
        <v/>
      </c>
      <c r="R259" s="34" t="e">
        <f>SMALL($Q:$Q,ROWS($Q$1:Q258))</f>
        <v>#NUM!</v>
      </c>
      <c r="S259" s="34" t="str">
        <f>IF(AND('Entry point'!$B$22=Master!A259,Master!AG259="OWNER"),Master!B259,"")</f>
        <v/>
      </c>
      <c r="T259" s="34" t="e">
        <f>SMALL($S:$S,ROWS($S$1:S258))</f>
        <v>#NUM!</v>
      </c>
      <c r="U259" s="34" t="str">
        <f>IF(AND('Entry point'!$B$22=Master!A259,Master!AG259="PLANNING MANAGER"),Master!B259,"")</f>
        <v/>
      </c>
      <c r="V259" s="34" t="e">
        <f>SMALL($U:$U,ROWS($U$1:U258))</f>
        <v>#NUM!</v>
      </c>
      <c r="W259" s="34" t="str">
        <f>IF(AND('Entry point'!$B$22=Master!A259,Master!AG259="PROCUREMENT RESPONSIBLE"),Master!B259,"")</f>
        <v/>
      </c>
      <c r="X259" s="34" t="e">
        <f>SMALL($W:$W,ROWS($W$1:W258))</f>
        <v>#NUM!</v>
      </c>
      <c r="Y259" s="34" t="str">
        <f>IF(AND('Entry point'!$B$22=Master!A259,Master!AG259="TECH SUPERINTENDENT"),Master!B259,"")</f>
        <v/>
      </c>
      <c r="Z259" s="34" t="e">
        <f>SMALL($Y:$Y,ROWS($Y$1:Y258))</f>
        <v>#NUM!</v>
      </c>
      <c r="AA259" s="34" t="str">
        <f>IF(AND('Entry point'!$B$22=Master!A259,Master!AG259="HSEQ MANAGER"),Master!B259,"")</f>
        <v/>
      </c>
      <c r="AB259" s="34" t="e">
        <f>SMALL($AA:$AA,ROWS($AA$1:AA258))</f>
        <v>#NUM!</v>
      </c>
      <c r="AC259" s="34" t="str">
        <f>IF(AND('Entry point'!$B$22=Master!A259,Master!AG259="MARCAS"),Master!B259,"")</f>
        <v/>
      </c>
      <c r="AD259" s="34" t="e">
        <f>SMALL($AC:$AC,ROWS($AC$1:AC258))</f>
        <v>#NUM!</v>
      </c>
      <c r="AE259" s="34">
        <v>1</v>
      </c>
      <c r="AF259" s="35" t="s">
        <v>59</v>
      </c>
      <c r="AG259" s="36" t="s">
        <v>637</v>
      </c>
      <c r="AH259" s="36"/>
    </row>
    <row r="260" spans="1:34" ht="15.75" x14ac:dyDescent="0.25">
      <c r="A260" s="40" t="s">
        <v>569</v>
      </c>
      <c r="B260" s="34">
        <f>ROWS(A$1:$A261)</f>
        <v>261</v>
      </c>
      <c r="C260" s="34" t="str">
        <f>IF(AND('Entry point'!$B$22=Master!A260,Master!AG260="ACCOUNTING"),Master!B260,"")</f>
        <v/>
      </c>
      <c r="D260" s="34" t="e">
        <f>SMALL($C:$C,ROWS($C$1:C259))</f>
        <v>#NUM!</v>
      </c>
      <c r="E260" s="34" t="str">
        <f>IF(AND('Entry point'!$B$22=Master!A260,Master!AG260="CREW MANAGEMENT PARTNER"),Master!B260,"")</f>
        <v/>
      </c>
      <c r="F260" s="34" t="e">
        <f>SMALL($E:$E,ROWS($E$1:E259))</f>
        <v>#NUM!</v>
      </c>
      <c r="G260" s="34" t="str">
        <f>IF(AND('Entry point'!$B$22=Master!A260,Master!AG260="FLEET MANAGER"),Master!B260,"")</f>
        <v/>
      </c>
      <c r="H260" s="34" t="e">
        <f>SMALL($G:$G,ROWS($G$1:G259))</f>
        <v>#NUM!</v>
      </c>
      <c r="I260" s="34" t="str">
        <f>IF(AND('Entry point'!$B$22=Master!A260,Master!AG260="GROUP ISD"),Master!B260,"")</f>
        <v/>
      </c>
      <c r="J260" s="34" t="e">
        <f>SMALL($I:$I,ROWS($I$1:I259))</f>
        <v>#NUM!</v>
      </c>
      <c r="K260" s="34" t="str">
        <f>IF(AND('Entry point'!$B$22=Master!A260,Master!AG260="MANAGING DIRECTOR, CREW MANAGEMENT"),Master!B260,"")</f>
        <v/>
      </c>
      <c r="L260" s="34" t="e">
        <f>SMALL($K:$K,ROWS($K$1:K259))</f>
        <v>#NUM!</v>
      </c>
      <c r="M260" s="34" t="str">
        <f>IF(AND('Entry point'!$B$22=Master!A260,Master!AG260="MARINE SUPERINTENDENT"),Master!B260,"")</f>
        <v/>
      </c>
      <c r="N260" s="34" t="e">
        <f>SMALL($M:$M,ROWS($M$1:M259))</f>
        <v>#NUM!</v>
      </c>
      <c r="O260" s="34" t="str">
        <f>IF(AND('Entry point'!$B$22=Master!A260,Master!AG260="MD"),Master!B260,"")</f>
        <v/>
      </c>
      <c r="P260" s="34" t="e">
        <f>SMALL($O:$O,ROWS($O$1:O259))</f>
        <v>#NUM!</v>
      </c>
      <c r="Q260" s="34" t="str">
        <f>IF(AND('Entry point'!$B$22=Master!A260,Master!AG260="OD"),Master!B260,"")</f>
        <v/>
      </c>
      <c r="R260" s="34" t="e">
        <f>SMALL($Q:$Q,ROWS($Q$1:Q259))</f>
        <v>#NUM!</v>
      </c>
      <c r="S260" s="34" t="str">
        <f>IF(AND('Entry point'!$B$22=Master!A260,Master!AG260="OWNER"),Master!B260,"")</f>
        <v/>
      </c>
      <c r="T260" s="34" t="e">
        <f>SMALL($S:$S,ROWS($S$1:S259))</f>
        <v>#NUM!</v>
      </c>
      <c r="U260" s="34">
        <f>IF(AND('Entry point'!$B$22=Master!A260,Master!AG260="PLANNING MANAGER"),Master!B260,"")</f>
        <v>261</v>
      </c>
      <c r="V260" s="34" t="e">
        <f>SMALL($U:$U,ROWS($U$1:U259))</f>
        <v>#NUM!</v>
      </c>
      <c r="W260" s="34" t="str">
        <f>IF(AND('Entry point'!$B$22=Master!A260,Master!AG260="PROCUREMENT RESPONSIBLE"),Master!B260,"")</f>
        <v/>
      </c>
      <c r="X260" s="34" t="e">
        <f>SMALL($W:$W,ROWS($W$1:W259))</f>
        <v>#NUM!</v>
      </c>
      <c r="Y260" s="34" t="str">
        <f>IF(AND('Entry point'!$B$22=Master!A260,Master!AG260="TECH SUPERINTENDENT"),Master!B260,"")</f>
        <v/>
      </c>
      <c r="Z260" s="34" t="e">
        <f>SMALL($Y:$Y,ROWS($Y$1:Y259))</f>
        <v>#NUM!</v>
      </c>
      <c r="AA260" s="34" t="str">
        <f>IF(AND('Entry point'!$B$22=Master!A260,Master!AG260="HSEQ MANAGER"),Master!B260,"")</f>
        <v/>
      </c>
      <c r="AB260" s="34" t="e">
        <f>SMALL($AA:$AA,ROWS($AA$1:AA259))</f>
        <v>#NUM!</v>
      </c>
      <c r="AC260" s="34" t="str">
        <f>IF(AND('Entry point'!$B$22=Master!A260,Master!AG260="MARCAS"),Master!B260,"")</f>
        <v/>
      </c>
      <c r="AD260" s="34" t="e">
        <f>SMALL($AC:$AC,ROWS($AC$1:AC259))</f>
        <v>#NUM!</v>
      </c>
      <c r="AE260" s="34">
        <v>1</v>
      </c>
      <c r="AF260" s="35" t="s">
        <v>533</v>
      </c>
      <c r="AG260" s="36" t="s">
        <v>619</v>
      </c>
      <c r="AH260" s="36"/>
    </row>
    <row r="261" spans="1:34" ht="15.75" x14ac:dyDescent="0.25">
      <c r="A261" s="40" t="s">
        <v>569</v>
      </c>
      <c r="B261" s="34">
        <f>ROWS(A$1:$A262)</f>
        <v>262</v>
      </c>
      <c r="C261" s="34" t="str">
        <f>IF(AND('Entry point'!$B$22=Master!A261,Master!AG261="ACCOUNTING"),Master!B261,"")</f>
        <v/>
      </c>
      <c r="D261" s="34" t="e">
        <f>SMALL($C:$C,ROWS($C$1:C260))</f>
        <v>#NUM!</v>
      </c>
      <c r="E261" s="34" t="str">
        <f>IF(AND('Entry point'!$B$22=Master!A261,Master!AG261="CREW MANAGEMENT PARTNER"),Master!B261,"")</f>
        <v/>
      </c>
      <c r="F261" s="34" t="e">
        <f>SMALL($E:$E,ROWS($E$1:E260))</f>
        <v>#NUM!</v>
      </c>
      <c r="G261" s="34" t="str">
        <f>IF(AND('Entry point'!$B$22=Master!A261,Master!AG261="FLEET MANAGER"),Master!B261,"")</f>
        <v/>
      </c>
      <c r="H261" s="34" t="e">
        <f>SMALL($G:$G,ROWS($G$1:G260))</f>
        <v>#NUM!</v>
      </c>
      <c r="I261" s="34" t="str">
        <f>IF(AND('Entry point'!$B$22=Master!A261,Master!AG261="GROUP ISD"),Master!B261,"")</f>
        <v/>
      </c>
      <c r="J261" s="34" t="e">
        <f>SMALL($I:$I,ROWS($I$1:I260))</f>
        <v>#NUM!</v>
      </c>
      <c r="K261" s="34" t="str">
        <f>IF(AND('Entry point'!$B$22=Master!A261,Master!AG261="MANAGING DIRECTOR, CREW MANAGEMENT"),Master!B261,"")</f>
        <v/>
      </c>
      <c r="L261" s="34" t="e">
        <f>SMALL($K:$K,ROWS($K$1:K260))</f>
        <v>#NUM!</v>
      </c>
      <c r="M261" s="34" t="str">
        <f>IF(AND('Entry point'!$B$22=Master!A261,Master!AG261="MARINE SUPERINTENDENT"),Master!B261,"")</f>
        <v/>
      </c>
      <c r="N261" s="34" t="e">
        <f>SMALL($M:$M,ROWS($M$1:M260))</f>
        <v>#NUM!</v>
      </c>
      <c r="O261" s="34" t="str">
        <f>IF(AND('Entry point'!$B$22=Master!A261,Master!AG261="MD"),Master!B261,"")</f>
        <v/>
      </c>
      <c r="P261" s="34" t="e">
        <f>SMALL($O:$O,ROWS($O$1:O260))</f>
        <v>#NUM!</v>
      </c>
      <c r="Q261" s="34" t="str">
        <f>IF(AND('Entry point'!$B$22=Master!A261,Master!AG261="OD"),Master!B261,"")</f>
        <v/>
      </c>
      <c r="R261" s="34" t="e">
        <f>SMALL($Q:$Q,ROWS($Q$1:Q260))</f>
        <v>#NUM!</v>
      </c>
      <c r="S261" s="34" t="str">
        <f>IF(AND('Entry point'!$B$22=Master!A261,Master!AG261="OWNER"),Master!B261,"")</f>
        <v/>
      </c>
      <c r="T261" s="34" t="e">
        <f>SMALL($S:$S,ROWS($S$1:S260))</f>
        <v>#NUM!</v>
      </c>
      <c r="U261" s="34">
        <f>IF(AND('Entry point'!$B$22=Master!A261,Master!AG261="PLANNING MANAGER"),Master!B261,"")</f>
        <v>262</v>
      </c>
      <c r="V261" s="34" t="e">
        <f>SMALL($U:$U,ROWS($U$1:U260))</f>
        <v>#NUM!</v>
      </c>
      <c r="W261" s="34" t="str">
        <f>IF(AND('Entry point'!$B$22=Master!A261,Master!AG261="PROCUREMENT RESPONSIBLE"),Master!B261,"")</f>
        <v/>
      </c>
      <c r="X261" s="34" t="e">
        <f>SMALL($W:$W,ROWS($W$1:W260))</f>
        <v>#NUM!</v>
      </c>
      <c r="Y261" s="34" t="str">
        <f>IF(AND('Entry point'!$B$22=Master!A261,Master!AG261="TECH SUPERINTENDENT"),Master!B261,"")</f>
        <v/>
      </c>
      <c r="Z261" s="34" t="e">
        <f>SMALL($Y:$Y,ROWS($Y$1:Y260))</f>
        <v>#NUM!</v>
      </c>
      <c r="AA261" s="34" t="str">
        <f>IF(AND('Entry point'!$B$22=Master!A261,Master!AG261="HSEQ MANAGER"),Master!B261,"")</f>
        <v/>
      </c>
      <c r="AB261" s="34" t="e">
        <f>SMALL($AA:$AA,ROWS($AA$1:AA260))</f>
        <v>#NUM!</v>
      </c>
      <c r="AC261" s="34" t="str">
        <f>IF(AND('Entry point'!$B$22=Master!A261,Master!AG261="MARCAS"),Master!B261,"")</f>
        <v/>
      </c>
      <c r="AD261" s="34" t="e">
        <f>SMALL($AC:$AC,ROWS($AC$1:AC260))</f>
        <v>#NUM!</v>
      </c>
      <c r="AE261" s="34">
        <v>1</v>
      </c>
      <c r="AF261" s="26" t="s">
        <v>616</v>
      </c>
      <c r="AG261" s="36" t="s">
        <v>619</v>
      </c>
      <c r="AH261" s="36"/>
    </row>
    <row r="262" spans="1:34" ht="15.75" x14ac:dyDescent="0.25">
      <c r="A262" s="40" t="s">
        <v>569</v>
      </c>
      <c r="B262" s="34">
        <f>ROWS(A$1:$A263)</f>
        <v>263</v>
      </c>
      <c r="C262" s="34" t="str">
        <f>IF(AND('Entry point'!$B$22=Master!A262,Master!AG262="ACCOUNTING"),Master!B262,"")</f>
        <v/>
      </c>
      <c r="D262" s="34" t="e">
        <f>SMALL($C:$C,ROWS($C$1:C261))</f>
        <v>#NUM!</v>
      </c>
      <c r="E262" s="34">
        <f>IF(AND('Entry point'!$B$22=Master!A262,Master!AG262="CREW MANAGEMENT PARTNER"),Master!B262,"")</f>
        <v>263</v>
      </c>
      <c r="F262" s="34" t="e">
        <f>SMALL($E:$E,ROWS($E$1:E261))</f>
        <v>#NUM!</v>
      </c>
      <c r="G262" s="34" t="str">
        <f>IF(AND('Entry point'!$B$22=Master!A262,Master!AG262="FLEET MANAGER"),Master!B262,"")</f>
        <v/>
      </c>
      <c r="H262" s="34" t="e">
        <f>SMALL($G:$G,ROWS($G$1:G261))</f>
        <v>#NUM!</v>
      </c>
      <c r="I262" s="34" t="str">
        <f>IF(AND('Entry point'!$B$22=Master!A262,Master!AG262="GROUP ISD"),Master!B262,"")</f>
        <v/>
      </c>
      <c r="J262" s="34" t="e">
        <f>SMALL($I:$I,ROWS($I$1:I261))</f>
        <v>#NUM!</v>
      </c>
      <c r="K262" s="34" t="str">
        <f>IF(AND('Entry point'!$B$22=Master!A262,Master!AG262="MANAGING DIRECTOR, CREW MANAGEMENT"),Master!B262,"")</f>
        <v/>
      </c>
      <c r="L262" s="34" t="e">
        <f>SMALL($K:$K,ROWS($K$1:K261))</f>
        <v>#NUM!</v>
      </c>
      <c r="M262" s="34" t="str">
        <f>IF(AND('Entry point'!$B$22=Master!A262,Master!AG262="MARINE SUPERINTENDENT"),Master!B262,"")</f>
        <v/>
      </c>
      <c r="N262" s="34" t="e">
        <f>SMALL($M:$M,ROWS($M$1:M261))</f>
        <v>#NUM!</v>
      </c>
      <c r="O262" s="34" t="str">
        <f>IF(AND('Entry point'!$B$22=Master!A262,Master!AG262="MD"),Master!B262,"")</f>
        <v/>
      </c>
      <c r="P262" s="34" t="e">
        <f>SMALL($O:$O,ROWS($O$1:O261))</f>
        <v>#NUM!</v>
      </c>
      <c r="Q262" s="34" t="str">
        <f>IF(AND('Entry point'!$B$22=Master!A262,Master!AG262="OD"),Master!B262,"")</f>
        <v/>
      </c>
      <c r="R262" s="34" t="e">
        <f>SMALL($Q:$Q,ROWS($Q$1:Q261))</f>
        <v>#NUM!</v>
      </c>
      <c r="S262" s="34" t="str">
        <f>IF(AND('Entry point'!$B$22=Master!A262,Master!AG262="OWNER"),Master!B262,"")</f>
        <v/>
      </c>
      <c r="T262" s="34" t="e">
        <f>SMALL($S:$S,ROWS($S$1:S261))</f>
        <v>#NUM!</v>
      </c>
      <c r="U262" s="34" t="str">
        <f>IF(AND('Entry point'!$B$22=Master!A262,Master!AG262="PLANNING MANAGER"),Master!B262,"")</f>
        <v/>
      </c>
      <c r="V262" s="34" t="e">
        <f>SMALL($U:$U,ROWS($U$1:U261))</f>
        <v>#NUM!</v>
      </c>
      <c r="W262" s="34" t="str">
        <f>IF(AND('Entry point'!$B$22=Master!A262,Master!AG262="PROCUREMENT RESPONSIBLE"),Master!B262,"")</f>
        <v/>
      </c>
      <c r="X262" s="34" t="e">
        <f>SMALL($W:$W,ROWS($W$1:W261))</f>
        <v>#NUM!</v>
      </c>
      <c r="Y262" s="34" t="str">
        <f>IF(AND('Entry point'!$B$22=Master!A262,Master!AG262="TECH SUPERINTENDENT"),Master!B262,"")</f>
        <v/>
      </c>
      <c r="Z262" s="34" t="e">
        <f>SMALL($Y:$Y,ROWS($Y$1:Y261))</f>
        <v>#NUM!</v>
      </c>
      <c r="AA262" s="34" t="str">
        <f>IF(AND('Entry point'!$B$22=Master!A262,Master!AG262="HSEQ MANAGER"),Master!B262,"")</f>
        <v/>
      </c>
      <c r="AB262" s="34" t="e">
        <f>SMALL($AA:$AA,ROWS($AA$1:AA261))</f>
        <v>#NUM!</v>
      </c>
      <c r="AC262" s="34" t="str">
        <f>IF(AND('Entry point'!$B$22=Master!A262,Master!AG262="MARCAS"),Master!B262,"")</f>
        <v/>
      </c>
      <c r="AD262" s="34" t="e">
        <f>SMALL($AC:$AC,ROWS($AC$1:AC261))</f>
        <v>#NUM!</v>
      </c>
      <c r="AE262" s="34">
        <v>1</v>
      </c>
      <c r="AF262" s="167" t="s">
        <v>74</v>
      </c>
      <c r="AG262" s="36" t="s">
        <v>637</v>
      </c>
      <c r="AH262" s="36"/>
    </row>
    <row r="263" spans="1:34" ht="15.75" x14ac:dyDescent="0.25">
      <c r="A263" s="40" t="s">
        <v>569</v>
      </c>
      <c r="B263" s="34">
        <f>ROWS(A$1:$A264)</f>
        <v>264</v>
      </c>
      <c r="C263" s="34" t="str">
        <f>IF(AND('Entry point'!$B$22=Master!A263,Master!AG263="ACCOUNTING"),Master!B263,"")</f>
        <v/>
      </c>
      <c r="D263" s="34" t="e">
        <f>SMALL($C:$C,ROWS($C$1:C262))</f>
        <v>#NUM!</v>
      </c>
      <c r="E263" s="34" t="str">
        <f>IF(AND('Entry point'!$B$22=Master!A263,Master!AG263="CREW MANAGEMENT PARTNER"),Master!B263,"")</f>
        <v/>
      </c>
      <c r="F263" s="34" t="e">
        <f>SMALL($E:$E,ROWS($E$1:E262))</f>
        <v>#NUM!</v>
      </c>
      <c r="G263" s="34" t="str">
        <f>IF(AND('Entry point'!$B$22=Master!A263,Master!AG263="FLEET MANAGER"),Master!B263,"")</f>
        <v/>
      </c>
      <c r="H263" s="34" t="e">
        <f>SMALL($G:$G,ROWS($G$1:G262))</f>
        <v>#NUM!</v>
      </c>
      <c r="I263" s="34" t="str">
        <f>IF(AND('Entry point'!$B$22=Master!A263,Master!AG263="GROUP ISD"),Master!B263,"")</f>
        <v/>
      </c>
      <c r="J263" s="34" t="e">
        <f>SMALL($I:$I,ROWS($I$1:I262))</f>
        <v>#NUM!</v>
      </c>
      <c r="K263" s="34" t="str">
        <f>IF(AND('Entry point'!$B$22=Master!A263,Master!AG263="MANAGING DIRECTOR, CREW MANAGEMENT"),Master!B263,"")</f>
        <v/>
      </c>
      <c r="L263" s="34" t="e">
        <f>SMALL($K:$K,ROWS($K$1:K262))</f>
        <v>#NUM!</v>
      </c>
      <c r="M263" s="34" t="str">
        <f>IF(AND('Entry point'!$B$22=Master!A263,Master!AG263="MARINE SUPERINTENDENT"),Master!B263,"")</f>
        <v/>
      </c>
      <c r="N263" s="34" t="e">
        <f>SMALL($M:$M,ROWS($M$1:M262))</f>
        <v>#NUM!</v>
      </c>
      <c r="O263" s="34" t="str">
        <f>IF(AND('Entry point'!$B$22=Master!A263,Master!AG263="MD"),Master!B263,"")</f>
        <v/>
      </c>
      <c r="P263" s="34" t="e">
        <f>SMALL($O:$O,ROWS($O$1:O262))</f>
        <v>#NUM!</v>
      </c>
      <c r="Q263" s="34" t="str">
        <f>IF(AND('Entry point'!$B$22=Master!A263,Master!AG263="OD"),Master!B263,"")</f>
        <v/>
      </c>
      <c r="R263" s="34" t="e">
        <f>SMALL($Q:$Q,ROWS($Q$1:Q262))</f>
        <v>#NUM!</v>
      </c>
      <c r="S263" s="34" t="str">
        <f>IF(AND('Entry point'!$B$22=Master!A263,Master!AG263="OWNER"),Master!B263,"")</f>
        <v/>
      </c>
      <c r="T263" s="34" t="e">
        <f>SMALL($S:$S,ROWS($S$1:S262))</f>
        <v>#NUM!</v>
      </c>
      <c r="U263" s="34">
        <f>IF(AND('Entry point'!$B$22=Master!A263,Master!AG263="PLANNING MANAGER"),Master!B263,"")</f>
        <v>264</v>
      </c>
      <c r="V263" s="34" t="e">
        <f>SMALL($U:$U,ROWS($U$1:U262))</f>
        <v>#NUM!</v>
      </c>
      <c r="W263" s="34" t="str">
        <f>IF(AND('Entry point'!$B$22=Master!A263,Master!AG263="PROCUREMENT RESPONSIBLE"),Master!B263,"")</f>
        <v/>
      </c>
      <c r="X263" s="34" t="e">
        <f>SMALL($W:$W,ROWS($W$1:W262))</f>
        <v>#NUM!</v>
      </c>
      <c r="Y263" s="34" t="str">
        <f>IF(AND('Entry point'!$B$22=Master!A263,Master!AG263="TECH SUPERINTENDENT"),Master!B263,"")</f>
        <v/>
      </c>
      <c r="Z263" s="34" t="e">
        <f>SMALL($Y:$Y,ROWS($Y$1:Y262))</f>
        <v>#NUM!</v>
      </c>
      <c r="AA263" s="34" t="str">
        <f>IF(AND('Entry point'!$B$22=Master!A263,Master!AG263="HSEQ MANAGER"),Master!B263,"")</f>
        <v/>
      </c>
      <c r="AB263" s="34" t="e">
        <f>SMALL($AA:$AA,ROWS($AA$1:AA262))</f>
        <v>#NUM!</v>
      </c>
      <c r="AC263" s="34" t="str">
        <f>IF(AND('Entry point'!$B$22=Master!A263,Master!AG263="MARCAS"),Master!B263,"")</f>
        <v/>
      </c>
      <c r="AD263" s="34" t="e">
        <f>SMALL($AC:$AC,ROWS($AC$1:AC262))</f>
        <v>#NUM!</v>
      </c>
      <c r="AE263" s="34">
        <v>1</v>
      </c>
      <c r="AF263" s="26" t="s">
        <v>48</v>
      </c>
      <c r="AG263" s="36" t="s">
        <v>619</v>
      </c>
      <c r="AH263" s="36"/>
    </row>
    <row r="264" spans="1:34" ht="15.75" x14ac:dyDescent="0.25">
      <c r="A264" s="40" t="s">
        <v>569</v>
      </c>
      <c r="B264" s="34">
        <f>ROWS(A$1:$A265)</f>
        <v>265</v>
      </c>
      <c r="C264" s="34" t="str">
        <f>IF(AND('Entry point'!$B$22=Master!A264,Master!AG264="ACCOUNTING"),Master!B264,"")</f>
        <v/>
      </c>
      <c r="D264" s="34" t="e">
        <f>SMALL($C:$C,ROWS($C$1:C263))</f>
        <v>#NUM!</v>
      </c>
      <c r="E264" s="34">
        <f>IF(AND('Entry point'!$B$22=Master!A264,Master!AG264="CREW MANAGEMENT PARTNER"),Master!B264,"")</f>
        <v>265</v>
      </c>
      <c r="F264" s="34" t="e">
        <f>SMALL($E:$E,ROWS($E$1:E263))</f>
        <v>#NUM!</v>
      </c>
      <c r="G264" s="34" t="str">
        <f>IF(AND('Entry point'!$B$22=Master!A264,Master!AG264="FLEET MANAGER"),Master!B264,"")</f>
        <v/>
      </c>
      <c r="H264" s="34" t="e">
        <f>SMALL($G:$G,ROWS($G$1:G263))</f>
        <v>#NUM!</v>
      </c>
      <c r="I264" s="34" t="str">
        <f>IF(AND('Entry point'!$B$22=Master!A264,Master!AG264="GROUP ISD"),Master!B264,"")</f>
        <v/>
      </c>
      <c r="J264" s="34" t="e">
        <f>SMALL($I:$I,ROWS($I$1:I263))</f>
        <v>#NUM!</v>
      </c>
      <c r="K264" s="34" t="str">
        <f>IF(AND('Entry point'!$B$22=Master!A264,Master!AG264="MANAGING DIRECTOR, CREW MANAGEMENT"),Master!B264,"")</f>
        <v/>
      </c>
      <c r="L264" s="34" t="e">
        <f>SMALL($K:$K,ROWS($K$1:K263))</f>
        <v>#NUM!</v>
      </c>
      <c r="M264" s="34" t="str">
        <f>IF(AND('Entry point'!$B$22=Master!A264,Master!AG264="MARINE SUPERINTENDENT"),Master!B264,"")</f>
        <v/>
      </c>
      <c r="N264" s="34" t="e">
        <f>SMALL($M:$M,ROWS($M$1:M263))</f>
        <v>#NUM!</v>
      </c>
      <c r="O264" s="34" t="str">
        <f>IF(AND('Entry point'!$B$22=Master!A264,Master!AG264="MD"),Master!B264,"")</f>
        <v/>
      </c>
      <c r="P264" s="34" t="e">
        <f>SMALL($O:$O,ROWS($O$1:O263))</f>
        <v>#NUM!</v>
      </c>
      <c r="Q264" s="34" t="str">
        <f>IF(AND('Entry point'!$B$22=Master!A264,Master!AG264="OD"),Master!B264,"")</f>
        <v/>
      </c>
      <c r="R264" s="34" t="e">
        <f>SMALL($Q:$Q,ROWS($Q$1:Q263))</f>
        <v>#NUM!</v>
      </c>
      <c r="S264" s="34" t="str">
        <f>IF(AND('Entry point'!$B$22=Master!A264,Master!AG264="OWNER"),Master!B264,"")</f>
        <v/>
      </c>
      <c r="T264" s="34" t="e">
        <f>SMALL($S:$S,ROWS($S$1:S263))</f>
        <v>#NUM!</v>
      </c>
      <c r="U264" s="34" t="str">
        <f>IF(AND('Entry point'!$B$22=Master!A264,Master!AG264="PLANNING MANAGER"),Master!B264,"")</f>
        <v/>
      </c>
      <c r="V264" s="34" t="e">
        <f>SMALL($U:$U,ROWS($U$1:U263))</f>
        <v>#NUM!</v>
      </c>
      <c r="W264" s="34" t="str">
        <f>IF(AND('Entry point'!$B$22=Master!A264,Master!AG264="PROCUREMENT RESPONSIBLE"),Master!B264,"")</f>
        <v/>
      </c>
      <c r="X264" s="34" t="e">
        <f>SMALL($W:$W,ROWS($W$1:W263))</f>
        <v>#NUM!</v>
      </c>
      <c r="Y264" s="34" t="str">
        <f>IF(AND('Entry point'!$B$22=Master!A264,Master!AG264="TECH SUPERINTENDENT"),Master!B264,"")</f>
        <v/>
      </c>
      <c r="Z264" s="34" t="e">
        <f>SMALL($Y:$Y,ROWS($Y$1:Y263))</f>
        <v>#NUM!</v>
      </c>
      <c r="AA264" s="34" t="str">
        <f>IF(AND('Entry point'!$B$22=Master!A264,Master!AG264="HSEQ MANAGER"),Master!B264,"")</f>
        <v/>
      </c>
      <c r="AB264" s="34" t="e">
        <f>SMALL($AA:$AA,ROWS($AA$1:AA263))</f>
        <v>#NUM!</v>
      </c>
      <c r="AC264" s="34" t="str">
        <f>IF(AND('Entry point'!$B$22=Master!A264,Master!AG264="MARCAS"),Master!B264,"")</f>
        <v/>
      </c>
      <c r="AD264" s="34" t="e">
        <f>SMALL($AC:$AC,ROWS($AC$1:AC263))</f>
        <v>#NUM!</v>
      </c>
      <c r="AE264" s="34">
        <v>1</v>
      </c>
      <c r="AF264" s="27" t="s">
        <v>667</v>
      </c>
      <c r="AG264" s="36" t="s">
        <v>637</v>
      </c>
      <c r="AH264" s="36"/>
    </row>
    <row r="265" spans="1:34" ht="15.75" x14ac:dyDescent="0.25">
      <c r="A265" s="40" t="s">
        <v>569</v>
      </c>
      <c r="B265" s="34">
        <f>ROWS(A$1:$A266)</f>
        <v>266</v>
      </c>
      <c r="C265" s="34" t="str">
        <f>IF(AND('Entry point'!$B$22=Master!A265,Master!AG265="ACCOUNTING"),Master!B265,"")</f>
        <v/>
      </c>
      <c r="D265" s="34" t="e">
        <f>SMALL($C:$C,ROWS($C$1:C264))</f>
        <v>#NUM!</v>
      </c>
      <c r="E265" s="34">
        <f>IF(AND('Entry point'!$B$22=Master!A265,Master!AG265="CREW MANAGEMENT PARTNER"),Master!B265,"")</f>
        <v>266</v>
      </c>
      <c r="F265" s="34" t="e">
        <f>SMALL($E:$E,ROWS($E$1:E264))</f>
        <v>#NUM!</v>
      </c>
      <c r="G265" s="34" t="str">
        <f>IF(AND('Entry point'!$B$22=Master!A265,Master!AG265="FLEET MANAGER"),Master!B265,"")</f>
        <v/>
      </c>
      <c r="H265" s="34" t="e">
        <f>SMALL($G:$G,ROWS($G$1:G264))</f>
        <v>#NUM!</v>
      </c>
      <c r="I265" s="34" t="str">
        <f>IF(AND('Entry point'!$B$22=Master!A265,Master!AG265="GROUP ISD"),Master!B265,"")</f>
        <v/>
      </c>
      <c r="J265" s="34" t="e">
        <f>SMALL($I:$I,ROWS($I$1:I264))</f>
        <v>#NUM!</v>
      </c>
      <c r="K265" s="34" t="str">
        <f>IF(AND('Entry point'!$B$22=Master!A265,Master!AG265="MANAGING DIRECTOR, CREW MANAGEMENT"),Master!B265,"")</f>
        <v/>
      </c>
      <c r="L265" s="34" t="e">
        <f>SMALL($K:$K,ROWS($K$1:K264))</f>
        <v>#NUM!</v>
      </c>
      <c r="M265" s="34" t="str">
        <f>IF(AND('Entry point'!$B$22=Master!A265,Master!AG265="MARINE SUPERINTENDENT"),Master!B265,"")</f>
        <v/>
      </c>
      <c r="N265" s="34" t="e">
        <f>SMALL($M:$M,ROWS($M$1:M264))</f>
        <v>#NUM!</v>
      </c>
      <c r="O265" s="34" t="str">
        <f>IF(AND('Entry point'!$B$22=Master!A265,Master!AG265="MD"),Master!B265,"")</f>
        <v/>
      </c>
      <c r="P265" s="34" t="e">
        <f>SMALL($O:$O,ROWS($O$1:O264))</f>
        <v>#NUM!</v>
      </c>
      <c r="Q265" s="34" t="str">
        <f>IF(AND('Entry point'!$B$22=Master!A265,Master!AG265="OD"),Master!B265,"")</f>
        <v/>
      </c>
      <c r="R265" s="34" t="e">
        <f>SMALL($Q:$Q,ROWS($Q$1:Q264))</f>
        <v>#NUM!</v>
      </c>
      <c r="S265" s="34" t="str">
        <f>IF(AND('Entry point'!$B$22=Master!A265,Master!AG265="OWNER"),Master!B265,"")</f>
        <v/>
      </c>
      <c r="T265" s="34" t="e">
        <f>SMALL($S:$S,ROWS($S$1:S264))</f>
        <v>#NUM!</v>
      </c>
      <c r="U265" s="34" t="str">
        <f>IF(AND('Entry point'!$B$22=Master!A265,Master!AG265="PLANNING MANAGER"),Master!B265,"")</f>
        <v/>
      </c>
      <c r="V265" s="34" t="e">
        <f>SMALL($U:$U,ROWS($U$1:U264))</f>
        <v>#NUM!</v>
      </c>
      <c r="W265" s="34" t="str">
        <f>IF(AND('Entry point'!$B$22=Master!A265,Master!AG265="PROCUREMENT RESPONSIBLE"),Master!B265,"")</f>
        <v/>
      </c>
      <c r="X265" s="34" t="e">
        <f>SMALL($W:$W,ROWS($W$1:W264))</f>
        <v>#NUM!</v>
      </c>
      <c r="Y265" s="34" t="str">
        <f>IF(AND('Entry point'!$B$22=Master!A265,Master!AG265="TECH SUPERINTENDENT"),Master!B265,"")</f>
        <v/>
      </c>
      <c r="Z265" s="34" t="e">
        <f>SMALL($Y:$Y,ROWS($Y$1:Y264))</f>
        <v>#NUM!</v>
      </c>
      <c r="AA265" s="34" t="str">
        <f>IF(AND('Entry point'!$B$22=Master!A265,Master!AG265="HSEQ MANAGER"),Master!B265,"")</f>
        <v/>
      </c>
      <c r="AB265" s="34" t="e">
        <f>SMALL($AA:$AA,ROWS($AA$1:AA264))</f>
        <v>#NUM!</v>
      </c>
      <c r="AC265" s="34" t="str">
        <f>IF(AND('Entry point'!$B$22=Master!A265,Master!AG265="MARCAS"),Master!B265,"")</f>
        <v/>
      </c>
      <c r="AD265" s="34" t="e">
        <f>SMALL($AC:$AC,ROWS($AC$1:AC264))</f>
        <v>#NUM!</v>
      </c>
      <c r="AE265" s="34">
        <v>1</v>
      </c>
      <c r="AF265" s="26" t="s">
        <v>50</v>
      </c>
      <c r="AG265" s="36" t="s">
        <v>637</v>
      </c>
      <c r="AH265" s="36"/>
    </row>
    <row r="266" spans="1:34" ht="15.75" x14ac:dyDescent="0.25">
      <c r="A266" s="40" t="s">
        <v>569</v>
      </c>
      <c r="B266" s="34">
        <f>ROWS(A$1:$A267)</f>
        <v>267</v>
      </c>
      <c r="C266" s="34" t="str">
        <f>IF(AND('Entry point'!$B$22=Master!A266,Master!AG266="ACCOUNTING"),Master!B266,"")</f>
        <v/>
      </c>
      <c r="D266" s="34" t="e">
        <f>SMALL($C:$C,ROWS($C$1:C265))</f>
        <v>#NUM!</v>
      </c>
      <c r="E266" s="34" t="str">
        <f>IF(AND('Entry point'!$B$22=Master!A266,Master!AG266="CREW MANAGEMENT PARTNER"),Master!B266,"")</f>
        <v/>
      </c>
      <c r="F266" s="34" t="e">
        <f>SMALL($E:$E,ROWS($E$1:E265))</f>
        <v>#NUM!</v>
      </c>
      <c r="G266" s="34" t="str">
        <f>IF(AND('Entry point'!$B$22=Master!A266,Master!AG266="FLEET MANAGER"),Master!B266,"")</f>
        <v/>
      </c>
      <c r="H266" s="34" t="e">
        <f>SMALL($G:$G,ROWS($G$1:G265))</f>
        <v>#NUM!</v>
      </c>
      <c r="I266" s="34" t="str">
        <f>IF(AND('Entry point'!$B$22=Master!A266,Master!AG266="GROUP ISD"),Master!B266,"")</f>
        <v/>
      </c>
      <c r="J266" s="34" t="e">
        <f>SMALL($I:$I,ROWS($I$1:I265))</f>
        <v>#NUM!</v>
      </c>
      <c r="K266" s="34" t="str">
        <f>IF(AND('Entry point'!$B$22=Master!A266,Master!AG266="MANAGING DIRECTOR, CREW MANAGEMENT"),Master!B266,"")</f>
        <v/>
      </c>
      <c r="L266" s="34" t="e">
        <f>SMALL($K:$K,ROWS($K$1:K265))</f>
        <v>#NUM!</v>
      </c>
      <c r="M266" s="34" t="str">
        <f>IF(AND('Entry point'!$B$22=Master!A266,Master!AG266="MARINE SUPERINTENDENT"),Master!B266,"")</f>
        <v/>
      </c>
      <c r="N266" s="34" t="e">
        <f>SMALL($M:$M,ROWS($M$1:M265))</f>
        <v>#NUM!</v>
      </c>
      <c r="O266" s="34" t="str">
        <f>IF(AND('Entry point'!$B$22=Master!A266,Master!AG266="MD"),Master!B266,"")</f>
        <v/>
      </c>
      <c r="P266" s="34" t="e">
        <f>SMALL($O:$O,ROWS($O$1:O265))</f>
        <v>#NUM!</v>
      </c>
      <c r="Q266" s="34" t="str">
        <f>IF(AND('Entry point'!$B$22=Master!A266,Master!AG266="OD"),Master!B266,"")</f>
        <v/>
      </c>
      <c r="R266" s="34" t="e">
        <f>SMALL($Q:$Q,ROWS($Q$1:Q265))</f>
        <v>#NUM!</v>
      </c>
      <c r="S266" s="34" t="str">
        <f>IF(AND('Entry point'!$B$22=Master!A266,Master!AG266="OWNER"),Master!B266,"")</f>
        <v/>
      </c>
      <c r="T266" s="34" t="e">
        <f>SMALL($S:$S,ROWS($S$1:S265))</f>
        <v>#NUM!</v>
      </c>
      <c r="U266" s="34">
        <f>IF(AND('Entry point'!$B$22=Master!A266,Master!AG266="PLANNING MANAGER"),Master!B266,"")</f>
        <v>267</v>
      </c>
      <c r="V266" s="34" t="e">
        <f>SMALL($U:$U,ROWS($U$1:U265))</f>
        <v>#NUM!</v>
      </c>
      <c r="W266" s="34" t="str">
        <f>IF(AND('Entry point'!$B$22=Master!A266,Master!AG266="PROCUREMENT RESPONSIBLE"),Master!B266,"")</f>
        <v/>
      </c>
      <c r="X266" s="34" t="e">
        <f>SMALL($W:$W,ROWS($W$1:W265))</f>
        <v>#NUM!</v>
      </c>
      <c r="Y266" s="34" t="str">
        <f>IF(AND('Entry point'!$B$22=Master!A266,Master!AG266="TECH SUPERINTENDENT"),Master!B266,"")</f>
        <v/>
      </c>
      <c r="Z266" s="34" t="e">
        <f>SMALL($Y:$Y,ROWS($Y$1:Y265))</f>
        <v>#NUM!</v>
      </c>
      <c r="AA266" s="34" t="str">
        <f>IF(AND('Entry point'!$B$22=Master!A266,Master!AG266="HSEQ MANAGER"),Master!B266,"")</f>
        <v/>
      </c>
      <c r="AB266" s="34" t="e">
        <f>SMALL($AA:$AA,ROWS($AA$1:AA265))</f>
        <v>#NUM!</v>
      </c>
      <c r="AC266" s="34" t="str">
        <f>IF(AND('Entry point'!$B$22=Master!A266,Master!AG266="MARCAS"),Master!B266,"")</f>
        <v/>
      </c>
      <c r="AD266" s="34" t="e">
        <f>SMALL($AC:$AC,ROWS($AC$1:AC265))</f>
        <v>#NUM!</v>
      </c>
      <c r="AE266" s="34">
        <v>1</v>
      </c>
      <c r="AF266" s="167" t="s">
        <v>668</v>
      </c>
      <c r="AG266" s="36" t="s">
        <v>619</v>
      </c>
      <c r="AH266" s="36"/>
    </row>
    <row r="267" spans="1:34" ht="15.75" x14ac:dyDescent="0.25">
      <c r="A267" s="40" t="s">
        <v>569</v>
      </c>
      <c r="B267" s="34">
        <f>ROWS(A$1:$A268)</f>
        <v>268</v>
      </c>
      <c r="C267" s="34" t="str">
        <f>IF(AND('Entry point'!$B$22=Master!A267,Master!AG267="ACCOUNTING"),Master!B267,"")</f>
        <v/>
      </c>
      <c r="D267" s="34" t="e">
        <f>SMALL($C:$C,ROWS($C$1:C266))</f>
        <v>#NUM!</v>
      </c>
      <c r="E267" s="34" t="str">
        <f>IF(AND('Entry point'!$B$22=Master!A267,Master!AG267="CREW MANAGEMENT PARTNER"),Master!B267,"")</f>
        <v/>
      </c>
      <c r="F267" s="34" t="e">
        <f>SMALL($E:$E,ROWS($E$1:E266))</f>
        <v>#NUM!</v>
      </c>
      <c r="G267" s="34" t="str">
        <f>IF(AND('Entry point'!$B$22=Master!A267,Master!AG267="FLEET MANAGER"),Master!B267,"")</f>
        <v/>
      </c>
      <c r="H267" s="34" t="e">
        <f>SMALL($G:$G,ROWS($G$1:G266))</f>
        <v>#NUM!</v>
      </c>
      <c r="I267" s="34" t="str">
        <f>IF(AND('Entry point'!$B$22=Master!A267,Master!AG267="GROUP ISD"),Master!B267,"")</f>
        <v/>
      </c>
      <c r="J267" s="34" t="e">
        <f>SMALL($I:$I,ROWS($I$1:I266))</f>
        <v>#NUM!</v>
      </c>
      <c r="K267" s="34" t="str">
        <f>IF(AND('Entry point'!$B$22=Master!A267,Master!AG267="MANAGING DIRECTOR, CREW MANAGEMENT"),Master!B267,"")</f>
        <v/>
      </c>
      <c r="L267" s="34" t="e">
        <f>SMALL($K:$K,ROWS($K$1:K266))</f>
        <v>#NUM!</v>
      </c>
      <c r="M267" s="34" t="str">
        <f>IF(AND('Entry point'!$B$22=Master!A267,Master!AG267="MARINE SUPERINTENDENT"),Master!B267,"")</f>
        <v/>
      </c>
      <c r="N267" s="34" t="e">
        <f>SMALL($M:$M,ROWS($M$1:M266))</f>
        <v>#NUM!</v>
      </c>
      <c r="O267" s="34" t="str">
        <f>IF(AND('Entry point'!$B$22=Master!A267,Master!AG267="MD"),Master!B267,"")</f>
        <v/>
      </c>
      <c r="P267" s="34" t="e">
        <f>SMALL($O:$O,ROWS($O$1:O266))</f>
        <v>#NUM!</v>
      </c>
      <c r="Q267" s="34" t="str">
        <f>IF(AND('Entry point'!$B$22=Master!A267,Master!AG267="OD"),Master!B267,"")</f>
        <v/>
      </c>
      <c r="R267" s="34" t="e">
        <f>SMALL($Q:$Q,ROWS($Q$1:Q266))</f>
        <v>#NUM!</v>
      </c>
      <c r="S267" s="34" t="str">
        <f>IF(AND('Entry point'!$B$22=Master!A267,Master!AG267="OWNER"),Master!B267,"")</f>
        <v/>
      </c>
      <c r="T267" s="34" t="e">
        <f>SMALL($S:$S,ROWS($S$1:S266))</f>
        <v>#NUM!</v>
      </c>
      <c r="U267" s="34">
        <f>IF(AND('Entry point'!$B$22=Master!A267,Master!AG267="PLANNING MANAGER"),Master!B267,"")</f>
        <v>268</v>
      </c>
      <c r="V267" s="34" t="e">
        <f>SMALL($U:$U,ROWS($U$1:U266))</f>
        <v>#NUM!</v>
      </c>
      <c r="W267" s="34" t="str">
        <f>IF(AND('Entry point'!$B$22=Master!A267,Master!AG267="PROCUREMENT RESPONSIBLE"),Master!B267,"")</f>
        <v/>
      </c>
      <c r="X267" s="34" t="e">
        <f>SMALL($W:$W,ROWS($W$1:W266))</f>
        <v>#NUM!</v>
      </c>
      <c r="Y267" s="34" t="str">
        <f>IF(AND('Entry point'!$B$22=Master!A267,Master!AG267="TECH SUPERINTENDENT"),Master!B267,"")</f>
        <v/>
      </c>
      <c r="Z267" s="34" t="e">
        <f>SMALL($Y:$Y,ROWS($Y$1:Y266))</f>
        <v>#NUM!</v>
      </c>
      <c r="AA267" s="34" t="str">
        <f>IF(AND('Entry point'!$B$22=Master!A267,Master!AG267="HSEQ MANAGER"),Master!B267,"")</f>
        <v/>
      </c>
      <c r="AB267" s="34" t="e">
        <f>SMALL($AA:$AA,ROWS($AA$1:AA266))</f>
        <v>#NUM!</v>
      </c>
      <c r="AC267" s="34" t="str">
        <f>IF(AND('Entry point'!$B$22=Master!A267,Master!AG267="MARCAS"),Master!B267,"")</f>
        <v/>
      </c>
      <c r="AD267" s="34" t="e">
        <f>SMALL($AC:$AC,ROWS($AC$1:AC266))</f>
        <v>#NUM!</v>
      </c>
      <c r="AE267" s="34">
        <v>1</v>
      </c>
      <c r="AF267" s="167" t="s">
        <v>669</v>
      </c>
      <c r="AG267" s="36" t="s">
        <v>619</v>
      </c>
      <c r="AH267" s="36"/>
    </row>
    <row r="268" spans="1:34" ht="15.75" x14ac:dyDescent="0.25">
      <c r="A268" s="40" t="s">
        <v>569</v>
      </c>
      <c r="B268" s="34">
        <f>ROWS(A$1:$A269)</f>
        <v>269</v>
      </c>
      <c r="C268" s="34" t="str">
        <f>IF(AND('Entry point'!$B$22=Master!A268,Master!AG268="ACCOUNTING"),Master!B268,"")</f>
        <v/>
      </c>
      <c r="D268" s="34" t="e">
        <f>SMALL($C:$C,ROWS($C$1:C267))</f>
        <v>#NUM!</v>
      </c>
      <c r="E268" s="34" t="str">
        <f>IF(AND('Entry point'!$B$22=Master!A268,Master!AG268="CREW MANAGEMENT PARTNER"),Master!B268,"")</f>
        <v/>
      </c>
      <c r="F268" s="34" t="e">
        <f>SMALL($E:$E,ROWS($E$1:E267))</f>
        <v>#NUM!</v>
      </c>
      <c r="G268" s="34" t="str">
        <f>IF(AND('Entry point'!$B$22=Master!A268,Master!AG268="FLEET MANAGER"),Master!B268,"")</f>
        <v/>
      </c>
      <c r="H268" s="34" t="e">
        <f>SMALL($G:$G,ROWS($G$1:G267))</f>
        <v>#NUM!</v>
      </c>
      <c r="I268" s="34" t="str">
        <f>IF(AND('Entry point'!$B$22=Master!A268,Master!AG268="GROUP ISD"),Master!B268,"")</f>
        <v/>
      </c>
      <c r="J268" s="34" t="e">
        <f>SMALL($I:$I,ROWS($I$1:I267))</f>
        <v>#NUM!</v>
      </c>
      <c r="K268" s="34" t="str">
        <f>IF(AND('Entry point'!$B$22=Master!A268,Master!AG268="MANAGING DIRECTOR, CREW MANAGEMENT"),Master!B268,"")</f>
        <v/>
      </c>
      <c r="L268" s="34" t="e">
        <f>SMALL($K:$K,ROWS($K$1:K267))</f>
        <v>#NUM!</v>
      </c>
      <c r="M268" s="34" t="str">
        <f>IF(AND('Entry point'!$B$22=Master!A268,Master!AG268="MARINE SUPERINTENDENT"),Master!B268,"")</f>
        <v/>
      </c>
      <c r="N268" s="34" t="e">
        <f>SMALL($M:$M,ROWS($M$1:M267))</f>
        <v>#NUM!</v>
      </c>
      <c r="O268" s="34" t="str">
        <f>IF(AND('Entry point'!$B$22=Master!A268,Master!AG268="MD"),Master!B268,"")</f>
        <v/>
      </c>
      <c r="P268" s="34" t="e">
        <f>SMALL($O:$O,ROWS($O$1:O267))</f>
        <v>#NUM!</v>
      </c>
      <c r="Q268" s="34" t="str">
        <f>IF(AND('Entry point'!$B$22=Master!A268,Master!AG268="OD"),Master!B268,"")</f>
        <v/>
      </c>
      <c r="R268" s="34" t="e">
        <f>SMALL($Q:$Q,ROWS($Q$1:Q267))</f>
        <v>#NUM!</v>
      </c>
      <c r="S268" s="34" t="str">
        <f>IF(AND('Entry point'!$B$22=Master!A268,Master!AG268="OWNER"),Master!B268,"")</f>
        <v/>
      </c>
      <c r="T268" s="34" t="e">
        <f>SMALL($S:$S,ROWS($S$1:S267))</f>
        <v>#NUM!</v>
      </c>
      <c r="U268" s="34">
        <f>IF(AND('Entry point'!$B$22=Master!A268,Master!AG268="PLANNING MANAGER"),Master!B268,"")</f>
        <v>269</v>
      </c>
      <c r="V268" s="34" t="e">
        <f>SMALL($U:$U,ROWS($U$1:U267))</f>
        <v>#NUM!</v>
      </c>
      <c r="W268" s="34" t="str">
        <f>IF(AND('Entry point'!$B$22=Master!A268,Master!AG268="PROCUREMENT RESPONSIBLE"),Master!B268,"")</f>
        <v/>
      </c>
      <c r="X268" s="34" t="e">
        <f>SMALL($W:$W,ROWS($W$1:W267))</f>
        <v>#NUM!</v>
      </c>
      <c r="Y268" s="34" t="str">
        <f>IF(AND('Entry point'!$B$22=Master!A268,Master!AG268="TECH SUPERINTENDENT"),Master!B268,"")</f>
        <v/>
      </c>
      <c r="Z268" s="34" t="e">
        <f>SMALL($Y:$Y,ROWS($Y$1:Y267))</f>
        <v>#NUM!</v>
      </c>
      <c r="AA268" s="34" t="str">
        <f>IF(AND('Entry point'!$B$22=Master!A268,Master!AG268="HSEQ MANAGER"),Master!B268,"")</f>
        <v/>
      </c>
      <c r="AB268" s="34" t="e">
        <f>SMALL($AA:$AA,ROWS($AA$1:AA267))</f>
        <v>#NUM!</v>
      </c>
      <c r="AC268" s="34" t="str">
        <f>IF(AND('Entry point'!$B$22=Master!A268,Master!AG268="MARCAS"),Master!B268,"")</f>
        <v/>
      </c>
      <c r="AD268" s="34" t="e">
        <f>SMALL($AC:$AC,ROWS($AC$1:AC267))</f>
        <v>#NUM!</v>
      </c>
      <c r="AE268" s="34">
        <v>1</v>
      </c>
      <c r="AF268" s="167" t="s">
        <v>670</v>
      </c>
      <c r="AG268" s="36" t="s">
        <v>619</v>
      </c>
      <c r="AH268" s="36"/>
    </row>
    <row r="269" spans="1:34" ht="15.75" x14ac:dyDescent="0.25">
      <c r="A269" s="40" t="s">
        <v>569</v>
      </c>
      <c r="B269" s="34">
        <f>ROWS(A$1:$A270)</f>
        <v>270</v>
      </c>
      <c r="C269" s="34" t="str">
        <f>IF(AND('Entry point'!$B$22=Master!A269,Master!AG269="ACCOUNTING"),Master!B269,"")</f>
        <v/>
      </c>
      <c r="D269" s="34" t="e">
        <f>SMALL($C:$C,ROWS($C$1:C268))</f>
        <v>#NUM!</v>
      </c>
      <c r="E269" s="34">
        <f>IF(AND('Entry point'!$B$22=Master!A269,Master!AG269="CREW MANAGEMENT PARTNER"),Master!B269,"")</f>
        <v>270</v>
      </c>
      <c r="F269" s="34" t="e">
        <f>SMALL($E:$E,ROWS($E$1:E268))</f>
        <v>#NUM!</v>
      </c>
      <c r="G269" s="34" t="str">
        <f>IF(AND('Entry point'!$B$22=Master!A269,Master!AG269="FLEET MANAGER"),Master!B269,"")</f>
        <v/>
      </c>
      <c r="H269" s="34" t="e">
        <f>SMALL($G:$G,ROWS($G$1:G268))</f>
        <v>#NUM!</v>
      </c>
      <c r="I269" s="34" t="str">
        <f>IF(AND('Entry point'!$B$22=Master!A269,Master!AG269="GROUP ISD"),Master!B269,"")</f>
        <v/>
      </c>
      <c r="J269" s="34" t="e">
        <f>SMALL($I:$I,ROWS($I$1:I268))</f>
        <v>#NUM!</v>
      </c>
      <c r="K269" s="34" t="str">
        <f>IF(AND('Entry point'!$B$22=Master!A269,Master!AG269="MANAGING DIRECTOR, CREW MANAGEMENT"),Master!B269,"")</f>
        <v/>
      </c>
      <c r="L269" s="34" t="e">
        <f>SMALL($K:$K,ROWS($K$1:K268))</f>
        <v>#NUM!</v>
      </c>
      <c r="M269" s="34" t="str">
        <f>IF(AND('Entry point'!$B$22=Master!A269,Master!AG269="MARINE SUPERINTENDENT"),Master!B269,"")</f>
        <v/>
      </c>
      <c r="N269" s="34" t="e">
        <f>SMALL($M:$M,ROWS($M$1:M268))</f>
        <v>#NUM!</v>
      </c>
      <c r="O269" s="34" t="str">
        <f>IF(AND('Entry point'!$B$22=Master!A269,Master!AG269="MD"),Master!B269,"")</f>
        <v/>
      </c>
      <c r="P269" s="34" t="e">
        <f>SMALL($O:$O,ROWS($O$1:O268))</f>
        <v>#NUM!</v>
      </c>
      <c r="Q269" s="34" t="str">
        <f>IF(AND('Entry point'!$B$22=Master!A269,Master!AG269="OD"),Master!B269,"")</f>
        <v/>
      </c>
      <c r="R269" s="34" t="e">
        <f>SMALL($Q:$Q,ROWS($Q$1:Q268))</f>
        <v>#NUM!</v>
      </c>
      <c r="S269" s="34" t="str">
        <f>IF(AND('Entry point'!$B$22=Master!A269,Master!AG269="OWNER"),Master!B269,"")</f>
        <v/>
      </c>
      <c r="T269" s="34" t="e">
        <f>SMALL($S:$S,ROWS($S$1:S268))</f>
        <v>#NUM!</v>
      </c>
      <c r="U269" s="34" t="str">
        <f>IF(AND('Entry point'!$B$22=Master!A269,Master!AG269="PLANNING MANAGER"),Master!B269,"")</f>
        <v/>
      </c>
      <c r="V269" s="34" t="e">
        <f>SMALL($U:$U,ROWS($U$1:U268))</f>
        <v>#NUM!</v>
      </c>
      <c r="W269" s="34" t="str">
        <f>IF(AND('Entry point'!$B$22=Master!A269,Master!AG269="PROCUREMENT RESPONSIBLE"),Master!B269,"")</f>
        <v/>
      </c>
      <c r="X269" s="34" t="e">
        <f>SMALL($W:$W,ROWS($W$1:W268))</f>
        <v>#NUM!</v>
      </c>
      <c r="Y269" s="34" t="str">
        <f>IF(AND('Entry point'!$B$22=Master!A269,Master!AG269="TECH SUPERINTENDENT"),Master!B269,"")</f>
        <v/>
      </c>
      <c r="Z269" s="34" t="e">
        <f>SMALL($Y:$Y,ROWS($Y$1:Y268))</f>
        <v>#NUM!</v>
      </c>
      <c r="AA269" s="34" t="str">
        <f>IF(AND('Entry point'!$B$22=Master!A269,Master!AG269="HSEQ MANAGER"),Master!B269,"")</f>
        <v/>
      </c>
      <c r="AB269" s="34" t="e">
        <f>SMALL($AA:$AA,ROWS($AA$1:AA268))</f>
        <v>#NUM!</v>
      </c>
      <c r="AC269" s="34" t="str">
        <f>IF(AND('Entry point'!$B$22=Master!A269,Master!AG269="MARCAS"),Master!B269,"")</f>
        <v/>
      </c>
      <c r="AD269" s="34" t="e">
        <f>SMALL($AC:$AC,ROWS($AC$1:AC268))</f>
        <v>#NUM!</v>
      </c>
      <c r="AE269" s="34">
        <v>1</v>
      </c>
      <c r="AF269" s="167" t="s">
        <v>671</v>
      </c>
      <c r="AG269" s="36" t="s">
        <v>637</v>
      </c>
      <c r="AH269" s="36"/>
    </row>
    <row r="270" spans="1:34" ht="15.75" x14ac:dyDescent="0.25">
      <c r="A270" s="40" t="s">
        <v>569</v>
      </c>
      <c r="B270" s="34">
        <f>ROWS(A$1:$A271)</f>
        <v>271</v>
      </c>
      <c r="C270" s="34" t="str">
        <f>IF(AND('Entry point'!$B$22=Master!A270,Master!AG270="ACCOUNTING"),Master!B270,"")</f>
        <v/>
      </c>
      <c r="D270" s="34" t="e">
        <f>SMALL($C:$C,ROWS($C$1:C269))</f>
        <v>#NUM!</v>
      </c>
      <c r="E270" s="34" t="str">
        <f>IF(AND('Entry point'!$B$22=Master!A270,Master!AG270="CREW MANAGEMENT PARTNER"),Master!B270,"")</f>
        <v/>
      </c>
      <c r="F270" s="34" t="e">
        <f>SMALL($E:$E,ROWS($E$1:E269))</f>
        <v>#NUM!</v>
      </c>
      <c r="G270" s="34" t="str">
        <f>IF(AND('Entry point'!$B$22=Master!A270,Master!AG270="FLEET MANAGER"),Master!B270,"")</f>
        <v/>
      </c>
      <c r="H270" s="34" t="e">
        <f>SMALL($G:$G,ROWS($G$1:G269))</f>
        <v>#NUM!</v>
      </c>
      <c r="I270" s="34" t="str">
        <f>IF(AND('Entry point'!$B$22=Master!A270,Master!AG270="GROUP ISD"),Master!B270,"")</f>
        <v/>
      </c>
      <c r="J270" s="34" t="e">
        <f>SMALL($I:$I,ROWS($I$1:I269))</f>
        <v>#NUM!</v>
      </c>
      <c r="K270" s="34" t="str">
        <f>IF(AND('Entry point'!$B$22=Master!A270,Master!AG270="MANAGING DIRECTOR, CREW MANAGEMENT"),Master!B270,"")</f>
        <v/>
      </c>
      <c r="L270" s="34" t="e">
        <f>SMALL($K:$K,ROWS($K$1:K269))</f>
        <v>#NUM!</v>
      </c>
      <c r="M270" s="34" t="str">
        <f>IF(AND('Entry point'!$B$22=Master!A270,Master!AG270="MARINE SUPERINTENDENT"),Master!B270,"")</f>
        <v/>
      </c>
      <c r="N270" s="34" t="e">
        <f>SMALL($M:$M,ROWS($M$1:M269))</f>
        <v>#NUM!</v>
      </c>
      <c r="O270" s="34" t="str">
        <f>IF(AND('Entry point'!$B$22=Master!A270,Master!AG270="MD"),Master!B270,"")</f>
        <v/>
      </c>
      <c r="P270" s="34" t="e">
        <f>SMALL($O:$O,ROWS($O$1:O269))</f>
        <v>#NUM!</v>
      </c>
      <c r="Q270" s="34" t="str">
        <f>IF(AND('Entry point'!$B$22=Master!A270,Master!AG270="OD"),Master!B270,"")</f>
        <v/>
      </c>
      <c r="R270" s="34" t="e">
        <f>SMALL($Q:$Q,ROWS($Q$1:Q269))</f>
        <v>#NUM!</v>
      </c>
      <c r="S270" s="34" t="str">
        <f>IF(AND('Entry point'!$B$22=Master!A270,Master!AG270="OWNER"),Master!B270,"")</f>
        <v/>
      </c>
      <c r="T270" s="34" t="e">
        <f>SMALL($S:$S,ROWS($S$1:S269))</f>
        <v>#NUM!</v>
      </c>
      <c r="U270" s="34">
        <f>IF(AND('Entry point'!$B$22=Master!A270,Master!AG270="PLANNING MANAGER"),Master!B270,"")</f>
        <v>271</v>
      </c>
      <c r="V270" s="34" t="e">
        <f>SMALL($U:$U,ROWS($U$1:U269))</f>
        <v>#NUM!</v>
      </c>
      <c r="W270" s="34" t="str">
        <f>IF(AND('Entry point'!$B$22=Master!A270,Master!AG270="PROCUREMENT RESPONSIBLE"),Master!B270,"")</f>
        <v/>
      </c>
      <c r="X270" s="34" t="e">
        <f>SMALL($W:$W,ROWS($W$1:W269))</f>
        <v>#NUM!</v>
      </c>
      <c r="Y270" s="34" t="str">
        <f>IF(AND('Entry point'!$B$22=Master!A270,Master!AG270="TECH SUPERINTENDENT"),Master!B270,"")</f>
        <v/>
      </c>
      <c r="Z270" s="34" t="e">
        <f>SMALL($Y:$Y,ROWS($Y$1:Y269))</f>
        <v>#NUM!</v>
      </c>
      <c r="AA270" s="34" t="str">
        <f>IF(AND('Entry point'!$B$22=Master!A270,Master!AG270="HSEQ MANAGER"),Master!B270,"")</f>
        <v/>
      </c>
      <c r="AB270" s="34" t="e">
        <f>SMALL($AA:$AA,ROWS($AA$1:AA269))</f>
        <v>#NUM!</v>
      </c>
      <c r="AC270" s="34" t="str">
        <f>IF(AND('Entry point'!$B$22=Master!A270,Master!AG270="MARCAS"),Master!B270,"")</f>
        <v/>
      </c>
      <c r="AD270" s="34" t="e">
        <f>SMALL($AC:$AC,ROWS($AC$1:AC269))</f>
        <v>#NUM!</v>
      </c>
      <c r="AE270" s="34">
        <v>1</v>
      </c>
      <c r="AF270" s="167" t="s">
        <v>648</v>
      </c>
      <c r="AG270" s="36" t="s">
        <v>619</v>
      </c>
      <c r="AH270" s="36"/>
    </row>
    <row r="271" spans="1:34" ht="15.75" x14ac:dyDescent="0.25">
      <c r="A271" s="40" t="s">
        <v>569</v>
      </c>
      <c r="B271" s="34">
        <f>ROWS(A$1:$A272)</f>
        <v>272</v>
      </c>
      <c r="C271" s="34" t="str">
        <f>IF(AND('Entry point'!$B$22=Master!A271,Master!AG271="ACCOUNTING"),Master!B271,"")</f>
        <v/>
      </c>
      <c r="D271" s="34" t="e">
        <f>SMALL($C:$C,ROWS($C$1:C270))</f>
        <v>#NUM!</v>
      </c>
      <c r="E271" s="34">
        <f>IF(AND('Entry point'!$B$22=Master!A271,Master!AG271="CREW MANAGEMENT PARTNER"),Master!B271,"")</f>
        <v>272</v>
      </c>
      <c r="F271" s="34" t="e">
        <f>SMALL($E:$E,ROWS($E$1:E270))</f>
        <v>#NUM!</v>
      </c>
      <c r="G271" s="34" t="str">
        <f>IF(AND('Entry point'!$B$22=Master!A271,Master!AG271="FLEET MANAGER"),Master!B271,"")</f>
        <v/>
      </c>
      <c r="H271" s="34" t="e">
        <f>SMALL($G:$G,ROWS($G$1:G270))</f>
        <v>#NUM!</v>
      </c>
      <c r="I271" s="34" t="str">
        <f>IF(AND('Entry point'!$B$22=Master!A271,Master!AG271="GROUP ISD"),Master!B271,"")</f>
        <v/>
      </c>
      <c r="J271" s="34" t="e">
        <f>SMALL($I:$I,ROWS($I$1:I270))</f>
        <v>#NUM!</v>
      </c>
      <c r="K271" s="34" t="str">
        <f>IF(AND('Entry point'!$B$22=Master!A271,Master!AG271="MANAGING DIRECTOR, CREW MANAGEMENT"),Master!B271,"")</f>
        <v/>
      </c>
      <c r="L271" s="34" t="e">
        <f>SMALL($K:$K,ROWS($K$1:K270))</f>
        <v>#NUM!</v>
      </c>
      <c r="M271" s="34" t="str">
        <f>IF(AND('Entry point'!$B$22=Master!A271,Master!AG271="MARINE SUPERINTENDENT"),Master!B271,"")</f>
        <v/>
      </c>
      <c r="N271" s="34" t="e">
        <f>SMALL($M:$M,ROWS($M$1:M270))</f>
        <v>#NUM!</v>
      </c>
      <c r="O271" s="34" t="str">
        <f>IF(AND('Entry point'!$B$22=Master!A271,Master!AG271="MD"),Master!B271,"")</f>
        <v/>
      </c>
      <c r="P271" s="34" t="e">
        <f>SMALL($O:$O,ROWS($O$1:O270))</f>
        <v>#NUM!</v>
      </c>
      <c r="Q271" s="34" t="str">
        <f>IF(AND('Entry point'!$B$22=Master!A271,Master!AG271="OD"),Master!B271,"")</f>
        <v/>
      </c>
      <c r="R271" s="34" t="e">
        <f>SMALL($Q:$Q,ROWS($Q$1:Q270))</f>
        <v>#NUM!</v>
      </c>
      <c r="S271" s="34" t="str">
        <f>IF(AND('Entry point'!$B$22=Master!A271,Master!AG271="OWNER"),Master!B271,"")</f>
        <v/>
      </c>
      <c r="T271" s="34" t="e">
        <f>SMALL($S:$S,ROWS($S$1:S270))</f>
        <v>#NUM!</v>
      </c>
      <c r="U271" s="34" t="str">
        <f>IF(AND('Entry point'!$B$22=Master!A271,Master!AG271="PLANNING MANAGER"),Master!B271,"")</f>
        <v/>
      </c>
      <c r="V271" s="34" t="e">
        <f>SMALL($U:$U,ROWS($U$1:U270))</f>
        <v>#NUM!</v>
      </c>
      <c r="W271" s="34" t="str">
        <f>IF(AND('Entry point'!$B$22=Master!A271,Master!AG271="PROCUREMENT RESPONSIBLE"),Master!B271,"")</f>
        <v/>
      </c>
      <c r="X271" s="34" t="e">
        <f>SMALL($W:$W,ROWS($W$1:W270))</f>
        <v>#NUM!</v>
      </c>
      <c r="Y271" s="34" t="str">
        <f>IF(AND('Entry point'!$B$22=Master!A271,Master!AG271="TECH SUPERINTENDENT"),Master!B271,"")</f>
        <v/>
      </c>
      <c r="Z271" s="34" t="e">
        <f>SMALL($Y:$Y,ROWS($Y$1:Y270))</f>
        <v>#NUM!</v>
      </c>
      <c r="AA271" s="34" t="str">
        <f>IF(AND('Entry point'!$B$22=Master!A271,Master!AG271="HSEQ MANAGER"),Master!B271,"")</f>
        <v/>
      </c>
      <c r="AB271" s="34" t="e">
        <f>SMALL($AA:$AA,ROWS($AA$1:AA270))</f>
        <v>#NUM!</v>
      </c>
      <c r="AC271" s="34" t="str">
        <f>IF(AND('Entry point'!$B$22=Master!A271,Master!AG271="MARCAS"),Master!B271,"")</f>
        <v/>
      </c>
      <c r="AD271" s="34" t="e">
        <f>SMALL($AC:$AC,ROWS($AC$1:AC270))</f>
        <v>#NUM!</v>
      </c>
      <c r="AE271" s="34">
        <v>1</v>
      </c>
      <c r="AF271" s="26" t="s">
        <v>47</v>
      </c>
      <c r="AG271" s="36" t="s">
        <v>637</v>
      </c>
      <c r="AH271" s="36"/>
    </row>
    <row r="272" spans="1:34" ht="15.75" x14ac:dyDescent="0.25">
      <c r="A272" s="40" t="s">
        <v>569</v>
      </c>
      <c r="B272" s="34">
        <f>ROWS(A$1:$A273)</f>
        <v>273</v>
      </c>
      <c r="C272" s="34" t="str">
        <f>IF(AND('Entry point'!$B$22=Master!A272,Master!AG272="ACCOUNTING"),Master!B272,"")</f>
        <v/>
      </c>
      <c r="D272" s="34" t="e">
        <f>SMALL($C:$C,ROWS($C$1:C271))</f>
        <v>#NUM!</v>
      </c>
      <c r="E272" s="34" t="str">
        <f>IF(AND('Entry point'!$B$22=Master!A272,Master!AG272="CREW MANAGEMENT PARTNER"),Master!B272,"")</f>
        <v/>
      </c>
      <c r="F272" s="34" t="e">
        <f>SMALL($E:$E,ROWS($E$1:E271))</f>
        <v>#NUM!</v>
      </c>
      <c r="G272" s="34" t="str">
        <f>IF(AND('Entry point'!$B$22=Master!A272,Master!AG272="FLEET MANAGER"),Master!B272,"")</f>
        <v/>
      </c>
      <c r="H272" s="34" t="e">
        <f>SMALL($G:$G,ROWS($G$1:G271))</f>
        <v>#NUM!</v>
      </c>
      <c r="I272" s="34" t="str">
        <f>IF(AND('Entry point'!$B$22=Master!A272,Master!AG272="GROUP ISD"),Master!B272,"")</f>
        <v/>
      </c>
      <c r="J272" s="34" t="e">
        <f>SMALL($I:$I,ROWS($I$1:I271))</f>
        <v>#NUM!</v>
      </c>
      <c r="K272" s="34" t="str">
        <f>IF(AND('Entry point'!$B$22=Master!A272,Master!AG272="MANAGING DIRECTOR, CREW MANAGEMENT"),Master!B272,"")</f>
        <v/>
      </c>
      <c r="L272" s="34" t="e">
        <f>SMALL($K:$K,ROWS($K$1:K271))</f>
        <v>#NUM!</v>
      </c>
      <c r="M272" s="34" t="str">
        <f>IF(AND('Entry point'!$B$22=Master!A272,Master!AG272="MARINE SUPERINTENDENT"),Master!B272,"")</f>
        <v/>
      </c>
      <c r="N272" s="34" t="e">
        <f>SMALL($M:$M,ROWS($M$1:M271))</f>
        <v>#NUM!</v>
      </c>
      <c r="O272" s="34" t="str">
        <f>IF(AND('Entry point'!$B$22=Master!A272,Master!AG272="MD"),Master!B272,"")</f>
        <v/>
      </c>
      <c r="P272" s="34" t="e">
        <f>SMALL($O:$O,ROWS($O$1:O271))</f>
        <v>#NUM!</v>
      </c>
      <c r="Q272" s="34" t="str">
        <f>IF(AND('Entry point'!$B$22=Master!A272,Master!AG272="OD"),Master!B272,"")</f>
        <v/>
      </c>
      <c r="R272" s="34" t="e">
        <f>SMALL($Q:$Q,ROWS($Q$1:Q271))</f>
        <v>#NUM!</v>
      </c>
      <c r="S272" s="34" t="str">
        <f>IF(AND('Entry point'!$B$22=Master!A272,Master!AG272="OWNER"),Master!B272,"")</f>
        <v/>
      </c>
      <c r="T272" s="34" t="e">
        <f>SMALL($S:$S,ROWS($S$1:S271))</f>
        <v>#NUM!</v>
      </c>
      <c r="U272" s="34">
        <f>IF(AND('Entry point'!$B$22=Master!A272,Master!AG272="PLANNING MANAGER"),Master!B272,"")</f>
        <v>273</v>
      </c>
      <c r="V272" s="34" t="e">
        <f>SMALL($U:$U,ROWS($U$1:U271))</f>
        <v>#NUM!</v>
      </c>
      <c r="W272" s="34" t="str">
        <f>IF(AND('Entry point'!$B$22=Master!A272,Master!AG272="PROCUREMENT RESPONSIBLE"),Master!B272,"")</f>
        <v/>
      </c>
      <c r="X272" s="34" t="e">
        <f>SMALL($W:$W,ROWS($W$1:W271))</f>
        <v>#NUM!</v>
      </c>
      <c r="Y272" s="34" t="str">
        <f>IF(AND('Entry point'!$B$22=Master!A272,Master!AG272="TECH SUPERINTENDENT"),Master!B272,"")</f>
        <v/>
      </c>
      <c r="Z272" s="34" t="e">
        <f>SMALL($Y:$Y,ROWS($Y$1:Y271))</f>
        <v>#NUM!</v>
      </c>
      <c r="AA272" s="34" t="str">
        <f>IF(AND('Entry point'!$B$22=Master!A272,Master!AG272="HSEQ MANAGER"),Master!B272,"")</f>
        <v/>
      </c>
      <c r="AB272" s="34" t="e">
        <f>SMALL($AA:$AA,ROWS($AA$1:AA271))</f>
        <v>#NUM!</v>
      </c>
      <c r="AC272" s="34" t="str">
        <f>IF(AND('Entry point'!$B$22=Master!A272,Master!AG272="MARCAS"),Master!B272,"")</f>
        <v/>
      </c>
      <c r="AD272" s="34" t="e">
        <f>SMALL($AC:$AC,ROWS($AC$1:AC271))</f>
        <v>#NUM!</v>
      </c>
      <c r="AE272" s="34">
        <v>1</v>
      </c>
      <c r="AF272" s="167" t="s">
        <v>81</v>
      </c>
      <c r="AG272" s="36" t="s">
        <v>619</v>
      </c>
      <c r="AH272" s="36"/>
    </row>
    <row r="273" spans="1:34" ht="15.75" x14ac:dyDescent="0.25">
      <c r="A273" s="40" t="s">
        <v>569</v>
      </c>
      <c r="B273" s="34">
        <f>ROWS(A$1:$A274)</f>
        <v>274</v>
      </c>
      <c r="C273" s="34">
        <f>IF(AND('Entry point'!$B$22=Master!A273,Master!AG273="ACCOUNTING"),Master!B273,"")</f>
        <v>274</v>
      </c>
      <c r="D273" s="34" t="e">
        <f>SMALL($C:$C,ROWS($C$1:C272))</f>
        <v>#NUM!</v>
      </c>
      <c r="E273" s="34" t="str">
        <f>IF(AND('Entry point'!$B$22=Master!A273,Master!AG273="CREW MANAGEMENT PARTNER"),Master!B273,"")</f>
        <v/>
      </c>
      <c r="F273" s="34" t="e">
        <f>SMALL($E:$E,ROWS($E$1:E272))</f>
        <v>#NUM!</v>
      </c>
      <c r="G273" s="34" t="str">
        <f>IF(AND('Entry point'!$B$22=Master!A273,Master!AG273="FLEET MANAGER"),Master!B273,"")</f>
        <v/>
      </c>
      <c r="H273" s="34" t="e">
        <f>SMALL($G:$G,ROWS($G$1:G272))</f>
        <v>#NUM!</v>
      </c>
      <c r="I273" s="34" t="str">
        <f>IF(AND('Entry point'!$B$22=Master!A273,Master!AG273="GROUP ISD"),Master!B273,"")</f>
        <v/>
      </c>
      <c r="J273" s="34" t="e">
        <f>SMALL($I:$I,ROWS($I$1:I272))</f>
        <v>#NUM!</v>
      </c>
      <c r="K273" s="34" t="str">
        <f>IF(AND('Entry point'!$B$22=Master!A273,Master!AG273="MANAGING DIRECTOR, CREW MANAGEMENT"),Master!B273,"")</f>
        <v/>
      </c>
      <c r="L273" s="34" t="e">
        <f>SMALL($K:$K,ROWS($K$1:K272))</f>
        <v>#NUM!</v>
      </c>
      <c r="M273" s="34" t="str">
        <f>IF(AND('Entry point'!$B$22=Master!A273,Master!AG273="MARINE SUPERINTENDENT"),Master!B273,"")</f>
        <v/>
      </c>
      <c r="N273" s="34" t="e">
        <f>SMALL($M:$M,ROWS($M$1:M272))</f>
        <v>#NUM!</v>
      </c>
      <c r="O273" s="34" t="str">
        <f>IF(AND('Entry point'!$B$22=Master!A273,Master!AG273="MD"),Master!B273,"")</f>
        <v/>
      </c>
      <c r="P273" s="34" t="e">
        <f>SMALL($O:$O,ROWS($O$1:O272))</f>
        <v>#NUM!</v>
      </c>
      <c r="Q273" s="34" t="str">
        <f>IF(AND('Entry point'!$B$22=Master!A273,Master!AG273="OD"),Master!B273,"")</f>
        <v/>
      </c>
      <c r="R273" s="34" t="e">
        <f>SMALL($Q:$Q,ROWS($Q$1:Q272))</f>
        <v>#NUM!</v>
      </c>
      <c r="S273" s="34" t="str">
        <f>IF(AND('Entry point'!$B$22=Master!A273,Master!AG273="OWNER"),Master!B273,"")</f>
        <v/>
      </c>
      <c r="T273" s="34" t="e">
        <f>SMALL($S:$S,ROWS($S$1:S272))</f>
        <v>#NUM!</v>
      </c>
      <c r="U273" s="34" t="str">
        <f>IF(AND('Entry point'!$B$22=Master!A273,Master!AG273="PLANNING MANAGER"),Master!B273,"")</f>
        <v/>
      </c>
      <c r="V273" s="34" t="e">
        <f>SMALL($U:$U,ROWS($U$1:U272))</f>
        <v>#NUM!</v>
      </c>
      <c r="W273" s="34" t="str">
        <f>IF(AND('Entry point'!$B$22=Master!A273,Master!AG273="PROCUREMENT RESPONSIBLE"),Master!B273,"")</f>
        <v/>
      </c>
      <c r="X273" s="34" t="e">
        <f>SMALL($W:$W,ROWS($W$1:W272))</f>
        <v>#NUM!</v>
      </c>
      <c r="Y273" s="34" t="str">
        <f>IF(AND('Entry point'!$B$22=Master!A273,Master!AG273="TECH SUPERINTENDENT"),Master!B273,"")</f>
        <v/>
      </c>
      <c r="Z273" s="34" t="e">
        <f>SMALL($Y:$Y,ROWS($Y$1:Y272))</f>
        <v>#NUM!</v>
      </c>
      <c r="AA273" s="34" t="str">
        <f>IF(AND('Entry point'!$B$22=Master!A273,Master!AG273="HSEQ MANAGER"),Master!B273,"")</f>
        <v/>
      </c>
      <c r="AB273" s="34" t="e">
        <f>SMALL($AA:$AA,ROWS($AA$1:AA272))</f>
        <v>#NUM!</v>
      </c>
      <c r="AC273" s="34" t="str">
        <f>IF(AND('Entry point'!$B$22=Master!A273,Master!AG273="MARCAS"),Master!B273,"")</f>
        <v/>
      </c>
      <c r="AD273" s="34" t="e">
        <f>SMALL($AC:$AC,ROWS($AC$1:AC272))</f>
        <v>#NUM!</v>
      </c>
      <c r="AE273" s="34">
        <v>1</v>
      </c>
      <c r="AF273" s="167" t="s">
        <v>80</v>
      </c>
      <c r="AG273" s="36" t="s">
        <v>106</v>
      </c>
      <c r="AH273" s="36"/>
    </row>
    <row r="274" spans="1:34" ht="15.75" x14ac:dyDescent="0.25">
      <c r="A274" s="40" t="s">
        <v>569</v>
      </c>
      <c r="B274" s="34">
        <f>ROWS(A$1:$A275)</f>
        <v>275</v>
      </c>
      <c r="C274" s="34" t="str">
        <f>IF(AND('Entry point'!$B$22=Master!A274,Master!AG274="ACCOUNTING"),Master!B274,"")</f>
        <v/>
      </c>
      <c r="D274" s="34" t="e">
        <f>SMALL($C:$C,ROWS($C$1:C273))</f>
        <v>#NUM!</v>
      </c>
      <c r="E274" s="34">
        <f>IF(AND('Entry point'!$B$22=Master!A274,Master!AG274="CREW MANAGEMENT PARTNER"),Master!B274,"")</f>
        <v>275</v>
      </c>
      <c r="F274" s="34" t="e">
        <f>SMALL($E:$E,ROWS($E$1:E273))</f>
        <v>#NUM!</v>
      </c>
      <c r="G274" s="34" t="str">
        <f>IF(AND('Entry point'!$B$22=Master!A274,Master!AG274="FLEET MANAGER"),Master!B274,"")</f>
        <v/>
      </c>
      <c r="H274" s="34" t="e">
        <f>SMALL($G:$G,ROWS($G$1:G273))</f>
        <v>#NUM!</v>
      </c>
      <c r="I274" s="34" t="str">
        <f>IF(AND('Entry point'!$B$22=Master!A274,Master!AG274="GROUP ISD"),Master!B274,"")</f>
        <v/>
      </c>
      <c r="J274" s="34" t="e">
        <f>SMALL($I:$I,ROWS($I$1:I273))</f>
        <v>#NUM!</v>
      </c>
      <c r="K274" s="34" t="str">
        <f>IF(AND('Entry point'!$B$22=Master!A274,Master!AG274="MANAGING DIRECTOR, CREW MANAGEMENT"),Master!B274,"")</f>
        <v/>
      </c>
      <c r="L274" s="34" t="e">
        <f>SMALL($K:$K,ROWS($K$1:K273))</f>
        <v>#NUM!</v>
      </c>
      <c r="M274" s="34" t="str">
        <f>IF(AND('Entry point'!$B$22=Master!A274,Master!AG274="MARINE SUPERINTENDENT"),Master!B274,"")</f>
        <v/>
      </c>
      <c r="N274" s="34" t="e">
        <f>SMALL($M:$M,ROWS($M$1:M273))</f>
        <v>#NUM!</v>
      </c>
      <c r="O274" s="34" t="str">
        <f>IF(AND('Entry point'!$B$22=Master!A274,Master!AG274="MD"),Master!B274,"")</f>
        <v/>
      </c>
      <c r="P274" s="34" t="e">
        <f>SMALL($O:$O,ROWS($O$1:O273))</f>
        <v>#NUM!</v>
      </c>
      <c r="Q274" s="34" t="str">
        <f>IF(AND('Entry point'!$B$22=Master!A274,Master!AG274="OD"),Master!B274,"")</f>
        <v/>
      </c>
      <c r="R274" s="34" t="e">
        <f>SMALL($Q:$Q,ROWS($Q$1:Q273))</f>
        <v>#NUM!</v>
      </c>
      <c r="S274" s="34" t="str">
        <f>IF(AND('Entry point'!$B$22=Master!A274,Master!AG274="OWNER"),Master!B274,"")</f>
        <v/>
      </c>
      <c r="T274" s="34" t="e">
        <f>SMALL($S:$S,ROWS($S$1:S273))</f>
        <v>#NUM!</v>
      </c>
      <c r="U274" s="34" t="str">
        <f>IF(AND('Entry point'!$B$22=Master!A274,Master!AG274="PLANNING MANAGER"),Master!B274,"")</f>
        <v/>
      </c>
      <c r="V274" s="34" t="e">
        <f>SMALL($U:$U,ROWS($U$1:U273))</f>
        <v>#NUM!</v>
      </c>
      <c r="W274" s="34" t="str">
        <f>IF(AND('Entry point'!$B$22=Master!A274,Master!AG274="PROCUREMENT RESPONSIBLE"),Master!B274,"")</f>
        <v/>
      </c>
      <c r="X274" s="34" t="e">
        <f>SMALL($W:$W,ROWS($W$1:W273))</f>
        <v>#NUM!</v>
      </c>
      <c r="Y274" s="34" t="str">
        <f>IF(AND('Entry point'!$B$22=Master!A274,Master!AG274="TECH SUPERINTENDENT"),Master!B274,"")</f>
        <v/>
      </c>
      <c r="Z274" s="34" t="e">
        <f>SMALL($Y:$Y,ROWS($Y$1:Y273))</f>
        <v>#NUM!</v>
      </c>
      <c r="AA274" s="34" t="str">
        <f>IF(AND('Entry point'!$B$22=Master!A274,Master!AG274="HSEQ MANAGER"),Master!B274,"")</f>
        <v/>
      </c>
      <c r="AB274" s="34" t="e">
        <f>SMALL($AA:$AA,ROWS($AA$1:AA273))</f>
        <v>#NUM!</v>
      </c>
      <c r="AC274" s="34" t="str">
        <f>IF(AND('Entry point'!$B$22=Master!A274,Master!AG274="MARCAS"),Master!B274,"")</f>
        <v/>
      </c>
      <c r="AD274" s="34" t="e">
        <f>SMALL($AC:$AC,ROWS($AC$1:AC273))</f>
        <v>#NUM!</v>
      </c>
      <c r="AE274" s="34">
        <v>1</v>
      </c>
      <c r="AF274" s="167" t="s">
        <v>561</v>
      </c>
      <c r="AG274" s="36" t="s">
        <v>637</v>
      </c>
      <c r="AH274" s="36"/>
    </row>
    <row r="275" spans="1:34" ht="15.75" x14ac:dyDescent="0.25">
      <c r="A275" s="40" t="s">
        <v>569</v>
      </c>
      <c r="B275" s="34">
        <f>ROWS(A$1:$A276)</f>
        <v>276</v>
      </c>
      <c r="C275" s="34" t="str">
        <f>IF(AND('Entry point'!$B$22=Master!A275,Master!AG275="ACCOUNTING"),Master!B275,"")</f>
        <v/>
      </c>
      <c r="D275" s="34" t="e">
        <f>SMALL($C:$C,ROWS($C$1:C274))</f>
        <v>#NUM!</v>
      </c>
      <c r="E275" s="34">
        <f>IF(AND('Entry point'!$B$22=Master!A275,Master!AG275="CREW MANAGEMENT PARTNER"),Master!B275,"")</f>
        <v>276</v>
      </c>
      <c r="F275" s="34" t="e">
        <f>SMALL($E:$E,ROWS($E$1:E274))</f>
        <v>#NUM!</v>
      </c>
      <c r="G275" s="34" t="str">
        <f>IF(AND('Entry point'!$B$22=Master!A275,Master!AG275="FLEET MANAGER"),Master!B275,"")</f>
        <v/>
      </c>
      <c r="H275" s="34" t="e">
        <f>SMALL($G:$G,ROWS($G$1:G274))</f>
        <v>#NUM!</v>
      </c>
      <c r="I275" s="34" t="str">
        <f>IF(AND('Entry point'!$B$22=Master!A275,Master!AG275="GROUP ISD"),Master!B275,"")</f>
        <v/>
      </c>
      <c r="J275" s="34" t="e">
        <f>SMALL($I:$I,ROWS($I$1:I274))</f>
        <v>#NUM!</v>
      </c>
      <c r="K275" s="34" t="str">
        <f>IF(AND('Entry point'!$B$22=Master!A275,Master!AG275="MANAGING DIRECTOR, CREW MANAGEMENT"),Master!B275,"")</f>
        <v/>
      </c>
      <c r="L275" s="34" t="e">
        <f>SMALL($K:$K,ROWS($K$1:K274))</f>
        <v>#NUM!</v>
      </c>
      <c r="M275" s="34" t="str">
        <f>IF(AND('Entry point'!$B$22=Master!A275,Master!AG275="MARINE SUPERINTENDENT"),Master!B275,"")</f>
        <v/>
      </c>
      <c r="N275" s="34" t="e">
        <f>SMALL($M:$M,ROWS($M$1:M274))</f>
        <v>#NUM!</v>
      </c>
      <c r="O275" s="34" t="str">
        <f>IF(AND('Entry point'!$B$22=Master!A275,Master!AG275="MD"),Master!B275,"")</f>
        <v/>
      </c>
      <c r="P275" s="34" t="e">
        <f>SMALL($O:$O,ROWS($O$1:O274))</f>
        <v>#NUM!</v>
      </c>
      <c r="Q275" s="34" t="str">
        <f>IF(AND('Entry point'!$B$22=Master!A275,Master!AG275="OD"),Master!B275,"")</f>
        <v/>
      </c>
      <c r="R275" s="34" t="e">
        <f>SMALL($Q:$Q,ROWS($Q$1:Q274))</f>
        <v>#NUM!</v>
      </c>
      <c r="S275" s="34" t="str">
        <f>IF(AND('Entry point'!$B$22=Master!A275,Master!AG275="OWNER"),Master!B275,"")</f>
        <v/>
      </c>
      <c r="T275" s="34" t="e">
        <f>SMALL($S:$S,ROWS($S$1:S274))</f>
        <v>#NUM!</v>
      </c>
      <c r="U275" s="34" t="str">
        <f>IF(AND('Entry point'!$B$22=Master!A275,Master!AG275="PLANNING MANAGER"),Master!B275,"")</f>
        <v/>
      </c>
      <c r="V275" s="34" t="e">
        <f>SMALL($U:$U,ROWS($U$1:U274))</f>
        <v>#NUM!</v>
      </c>
      <c r="W275" s="34" t="str">
        <f>IF(AND('Entry point'!$B$22=Master!A275,Master!AG275="PROCUREMENT RESPONSIBLE"),Master!B275,"")</f>
        <v/>
      </c>
      <c r="X275" s="34" t="e">
        <f>SMALL($W:$W,ROWS($W$1:W274))</f>
        <v>#NUM!</v>
      </c>
      <c r="Y275" s="34" t="str">
        <f>IF(AND('Entry point'!$B$22=Master!A275,Master!AG275="TECH SUPERINTENDENT"),Master!B275,"")</f>
        <v/>
      </c>
      <c r="Z275" s="34" t="e">
        <f>SMALL($Y:$Y,ROWS($Y$1:Y274))</f>
        <v>#NUM!</v>
      </c>
      <c r="AA275" s="34" t="str">
        <f>IF(AND('Entry point'!$B$22=Master!A275,Master!AG275="HSEQ MANAGER"),Master!B275,"")</f>
        <v/>
      </c>
      <c r="AB275" s="34" t="e">
        <f>SMALL($AA:$AA,ROWS($AA$1:AA274))</f>
        <v>#NUM!</v>
      </c>
      <c r="AC275" s="34" t="str">
        <f>IF(AND('Entry point'!$B$22=Master!A275,Master!AG275="MARCAS"),Master!B275,"")</f>
        <v/>
      </c>
      <c r="AD275" s="34" t="e">
        <f>SMALL($AC:$AC,ROWS($AC$1:AC274))</f>
        <v>#NUM!</v>
      </c>
      <c r="AE275" s="34">
        <v>1</v>
      </c>
      <c r="AF275" s="167" t="s">
        <v>672</v>
      </c>
      <c r="AG275" s="36" t="s">
        <v>637</v>
      </c>
      <c r="AH275" s="36"/>
    </row>
    <row r="276" spans="1:34" ht="15.75" x14ac:dyDescent="0.25">
      <c r="A276" s="40" t="s">
        <v>569</v>
      </c>
      <c r="B276" s="34">
        <f>ROWS(A$1:$A277)</f>
        <v>277</v>
      </c>
      <c r="C276" s="34" t="str">
        <f>IF(AND('Entry point'!$B$22=Master!A276,Master!AG276="ACCOUNTING"),Master!B276,"")</f>
        <v/>
      </c>
      <c r="D276" s="34" t="e">
        <f>SMALL($C:$C,ROWS($C$1:C275))</f>
        <v>#NUM!</v>
      </c>
      <c r="E276" s="34">
        <f>IF(AND('Entry point'!$B$22=Master!A276,Master!AG276="CREW MANAGEMENT PARTNER"),Master!B276,"")</f>
        <v>277</v>
      </c>
      <c r="F276" s="34" t="e">
        <f>SMALL($E:$E,ROWS($E$1:E275))</f>
        <v>#NUM!</v>
      </c>
      <c r="G276" s="34" t="str">
        <f>IF(AND('Entry point'!$B$22=Master!A276,Master!AG276="FLEET MANAGER"),Master!B276,"")</f>
        <v/>
      </c>
      <c r="H276" s="34" t="e">
        <f>SMALL($G:$G,ROWS($G$1:G275))</f>
        <v>#NUM!</v>
      </c>
      <c r="I276" s="34" t="str">
        <f>IF(AND('Entry point'!$B$22=Master!A276,Master!AG276="GROUP ISD"),Master!B276,"")</f>
        <v/>
      </c>
      <c r="J276" s="34" t="e">
        <f>SMALL($I:$I,ROWS($I$1:I275))</f>
        <v>#NUM!</v>
      </c>
      <c r="K276" s="34" t="str">
        <f>IF(AND('Entry point'!$B$22=Master!A276,Master!AG276="MANAGING DIRECTOR, CREW MANAGEMENT"),Master!B276,"")</f>
        <v/>
      </c>
      <c r="L276" s="34" t="e">
        <f>SMALL($K:$K,ROWS($K$1:K275))</f>
        <v>#NUM!</v>
      </c>
      <c r="M276" s="34" t="str">
        <f>IF(AND('Entry point'!$B$22=Master!A276,Master!AG276="MARINE SUPERINTENDENT"),Master!B276,"")</f>
        <v/>
      </c>
      <c r="N276" s="34" t="e">
        <f>SMALL($M:$M,ROWS($M$1:M275))</f>
        <v>#NUM!</v>
      </c>
      <c r="O276" s="34" t="str">
        <f>IF(AND('Entry point'!$B$22=Master!A276,Master!AG276="MD"),Master!B276,"")</f>
        <v/>
      </c>
      <c r="P276" s="34" t="e">
        <f>SMALL($O:$O,ROWS($O$1:O275))</f>
        <v>#NUM!</v>
      </c>
      <c r="Q276" s="34" t="str">
        <f>IF(AND('Entry point'!$B$22=Master!A276,Master!AG276="OD"),Master!B276,"")</f>
        <v/>
      </c>
      <c r="R276" s="34" t="e">
        <f>SMALL($Q:$Q,ROWS($Q$1:Q275))</f>
        <v>#NUM!</v>
      </c>
      <c r="S276" s="34" t="str">
        <f>IF(AND('Entry point'!$B$22=Master!A276,Master!AG276="OWNER"),Master!B276,"")</f>
        <v/>
      </c>
      <c r="T276" s="34" t="e">
        <f>SMALL($S:$S,ROWS($S$1:S275))</f>
        <v>#NUM!</v>
      </c>
      <c r="U276" s="34" t="str">
        <f>IF(AND('Entry point'!$B$22=Master!A276,Master!AG276="PLANNING MANAGER"),Master!B276,"")</f>
        <v/>
      </c>
      <c r="V276" s="34" t="e">
        <f>SMALL($U:$U,ROWS($U$1:U275))</f>
        <v>#NUM!</v>
      </c>
      <c r="W276" s="34" t="str">
        <f>IF(AND('Entry point'!$B$22=Master!A276,Master!AG276="PROCUREMENT RESPONSIBLE"),Master!B276,"")</f>
        <v/>
      </c>
      <c r="X276" s="34" t="e">
        <f>SMALL($W:$W,ROWS($W$1:W275))</f>
        <v>#NUM!</v>
      </c>
      <c r="Y276" s="34" t="str">
        <f>IF(AND('Entry point'!$B$22=Master!A276,Master!AG276="TECH SUPERINTENDENT"),Master!B276,"")</f>
        <v/>
      </c>
      <c r="Z276" s="34" t="e">
        <f>SMALL($Y:$Y,ROWS($Y$1:Y275))</f>
        <v>#NUM!</v>
      </c>
      <c r="AA276" s="34" t="str">
        <f>IF(AND('Entry point'!$B$22=Master!A276,Master!AG276="HSEQ MANAGER"),Master!B276,"")</f>
        <v/>
      </c>
      <c r="AB276" s="34" t="e">
        <f>SMALL($AA:$AA,ROWS($AA$1:AA275))</f>
        <v>#NUM!</v>
      </c>
      <c r="AC276" s="34" t="str">
        <f>IF(AND('Entry point'!$B$22=Master!A276,Master!AG276="MARCAS"),Master!B276,"")</f>
        <v/>
      </c>
      <c r="AD276" s="34" t="e">
        <f>SMALL($AC:$AC,ROWS($AC$1:AC275))</f>
        <v>#NUM!</v>
      </c>
      <c r="AE276" s="34">
        <v>1</v>
      </c>
      <c r="AF276" s="167" t="s">
        <v>673</v>
      </c>
      <c r="AG276" s="36" t="s">
        <v>637</v>
      </c>
      <c r="AH276" s="36"/>
    </row>
    <row r="277" spans="1:34" ht="15.75" x14ac:dyDescent="0.25">
      <c r="A277" s="40" t="s">
        <v>569</v>
      </c>
      <c r="B277" s="34">
        <f>ROWS(A$1:$A278)</f>
        <v>278</v>
      </c>
      <c r="C277" s="34" t="str">
        <f>IF(AND('Entry point'!$B$22=Master!A277,Master!AG277="ACCOUNTING"),Master!B277,"")</f>
        <v/>
      </c>
      <c r="D277" s="34" t="e">
        <f>SMALL($C:$C,ROWS($C$1:C276))</f>
        <v>#NUM!</v>
      </c>
      <c r="E277" s="34">
        <f>IF(AND('Entry point'!$B$22=Master!A277,Master!AG277="CREW MANAGEMENT PARTNER"),Master!B277,"")</f>
        <v>278</v>
      </c>
      <c r="F277" s="34" t="e">
        <f>SMALL($E:$E,ROWS($E$1:E276))</f>
        <v>#NUM!</v>
      </c>
      <c r="G277" s="34" t="str">
        <f>IF(AND('Entry point'!$B$22=Master!A277,Master!AG277="FLEET MANAGER"),Master!B277,"")</f>
        <v/>
      </c>
      <c r="H277" s="34" t="e">
        <f>SMALL($G:$G,ROWS($G$1:G276))</f>
        <v>#NUM!</v>
      </c>
      <c r="I277" s="34" t="str">
        <f>IF(AND('Entry point'!$B$22=Master!A277,Master!AG277="GROUP ISD"),Master!B277,"")</f>
        <v/>
      </c>
      <c r="J277" s="34" t="e">
        <f>SMALL($I:$I,ROWS($I$1:I276))</f>
        <v>#NUM!</v>
      </c>
      <c r="K277" s="34" t="str">
        <f>IF(AND('Entry point'!$B$22=Master!A277,Master!AG277="MANAGING DIRECTOR, CREW MANAGEMENT"),Master!B277,"")</f>
        <v/>
      </c>
      <c r="L277" s="34" t="e">
        <f>SMALL($K:$K,ROWS($K$1:K276))</f>
        <v>#NUM!</v>
      </c>
      <c r="M277" s="34" t="str">
        <f>IF(AND('Entry point'!$B$22=Master!A277,Master!AG277="MARINE SUPERINTENDENT"),Master!B277,"")</f>
        <v/>
      </c>
      <c r="N277" s="34" t="e">
        <f>SMALL($M:$M,ROWS($M$1:M276))</f>
        <v>#NUM!</v>
      </c>
      <c r="O277" s="34" t="str">
        <f>IF(AND('Entry point'!$B$22=Master!A277,Master!AG277="MD"),Master!B277,"")</f>
        <v/>
      </c>
      <c r="P277" s="34" t="e">
        <f>SMALL($O:$O,ROWS($O$1:O276))</f>
        <v>#NUM!</v>
      </c>
      <c r="Q277" s="34" t="str">
        <f>IF(AND('Entry point'!$B$22=Master!A277,Master!AG277="OD"),Master!B277,"")</f>
        <v/>
      </c>
      <c r="R277" s="34" t="e">
        <f>SMALL($Q:$Q,ROWS($Q$1:Q276))</f>
        <v>#NUM!</v>
      </c>
      <c r="S277" s="34" t="str">
        <f>IF(AND('Entry point'!$B$22=Master!A277,Master!AG277="OWNER"),Master!B277,"")</f>
        <v/>
      </c>
      <c r="T277" s="34" t="e">
        <f>SMALL($S:$S,ROWS($S$1:S276))</f>
        <v>#NUM!</v>
      </c>
      <c r="U277" s="34" t="str">
        <f>IF(AND('Entry point'!$B$22=Master!A277,Master!AG277="PLANNING MANAGER"),Master!B277,"")</f>
        <v/>
      </c>
      <c r="V277" s="34" t="e">
        <f>SMALL($U:$U,ROWS($U$1:U276))</f>
        <v>#NUM!</v>
      </c>
      <c r="W277" s="34" t="str">
        <f>IF(AND('Entry point'!$B$22=Master!A277,Master!AG277="PROCUREMENT RESPONSIBLE"),Master!B277,"")</f>
        <v/>
      </c>
      <c r="X277" s="34" t="e">
        <f>SMALL($W:$W,ROWS($W$1:W276))</f>
        <v>#NUM!</v>
      </c>
      <c r="Y277" s="34" t="str">
        <f>IF(AND('Entry point'!$B$22=Master!A277,Master!AG277="TECH SUPERINTENDENT"),Master!B277,"")</f>
        <v/>
      </c>
      <c r="Z277" s="34" t="e">
        <f>SMALL($Y:$Y,ROWS($Y$1:Y276))</f>
        <v>#NUM!</v>
      </c>
      <c r="AA277" s="34" t="str">
        <f>IF(AND('Entry point'!$B$22=Master!A277,Master!AG277="HSEQ MANAGER"),Master!B277,"")</f>
        <v/>
      </c>
      <c r="AB277" s="34" t="e">
        <f>SMALL($AA:$AA,ROWS($AA$1:AA276))</f>
        <v>#NUM!</v>
      </c>
      <c r="AC277" s="34" t="str">
        <f>IF(AND('Entry point'!$B$22=Master!A277,Master!AG277="MARCAS"),Master!B277,"")</f>
        <v/>
      </c>
      <c r="AD277" s="34" t="e">
        <f>SMALL($AC:$AC,ROWS($AC$1:AC276))</f>
        <v>#NUM!</v>
      </c>
      <c r="AE277" s="34">
        <v>1</v>
      </c>
      <c r="AF277" s="167" t="s">
        <v>674</v>
      </c>
      <c r="AG277" s="36" t="s">
        <v>637</v>
      </c>
      <c r="AH277" s="36" t="s">
        <v>649</v>
      </c>
    </row>
    <row r="278" spans="1:34" ht="15.75" x14ac:dyDescent="0.25">
      <c r="A278" s="40" t="s">
        <v>569</v>
      </c>
      <c r="B278" s="34">
        <f>ROWS(A$1:$A279)</f>
        <v>279</v>
      </c>
      <c r="C278" s="34" t="str">
        <f>IF(AND('Entry point'!$B$22=Master!A278,Master!AG278="ACCOUNTING"),Master!B278,"")</f>
        <v/>
      </c>
      <c r="D278" s="34" t="e">
        <f>SMALL($C:$C,ROWS($C$1:C277))</f>
        <v>#NUM!</v>
      </c>
      <c r="E278" s="34">
        <f>IF(AND('Entry point'!$B$22=Master!A278,Master!AG278="CREW MANAGEMENT PARTNER"),Master!B278,"")</f>
        <v>279</v>
      </c>
      <c r="F278" s="34" t="e">
        <f>SMALL($E:$E,ROWS($E$1:E277))</f>
        <v>#NUM!</v>
      </c>
      <c r="G278" s="34" t="str">
        <f>IF(AND('Entry point'!$B$22=Master!A278,Master!AG278="FLEET MANAGER"),Master!B278,"")</f>
        <v/>
      </c>
      <c r="H278" s="34" t="e">
        <f>SMALL($G:$G,ROWS($G$1:G277))</f>
        <v>#NUM!</v>
      </c>
      <c r="I278" s="34" t="str">
        <f>IF(AND('Entry point'!$B$22=Master!A278,Master!AG278="GROUP ISD"),Master!B278,"")</f>
        <v/>
      </c>
      <c r="J278" s="34" t="e">
        <f>SMALL($I:$I,ROWS($I$1:I277))</f>
        <v>#NUM!</v>
      </c>
      <c r="K278" s="34" t="str">
        <f>IF(AND('Entry point'!$B$22=Master!A278,Master!AG278="MANAGING DIRECTOR, CREW MANAGEMENT"),Master!B278,"")</f>
        <v/>
      </c>
      <c r="L278" s="34" t="e">
        <f>SMALL($K:$K,ROWS($K$1:K277))</f>
        <v>#NUM!</v>
      </c>
      <c r="M278" s="34" t="str">
        <f>IF(AND('Entry point'!$B$22=Master!A278,Master!AG278="MARINE SUPERINTENDENT"),Master!B278,"")</f>
        <v/>
      </c>
      <c r="N278" s="34" t="e">
        <f>SMALL($M:$M,ROWS($M$1:M277))</f>
        <v>#NUM!</v>
      </c>
      <c r="O278" s="34" t="str">
        <f>IF(AND('Entry point'!$B$22=Master!A278,Master!AG278="MD"),Master!B278,"")</f>
        <v/>
      </c>
      <c r="P278" s="34" t="e">
        <f>SMALL($O:$O,ROWS($O$1:O277))</f>
        <v>#NUM!</v>
      </c>
      <c r="Q278" s="34" t="str">
        <f>IF(AND('Entry point'!$B$22=Master!A278,Master!AG278="OD"),Master!B278,"")</f>
        <v/>
      </c>
      <c r="R278" s="34" t="e">
        <f>SMALL($Q:$Q,ROWS($Q$1:Q277))</f>
        <v>#NUM!</v>
      </c>
      <c r="S278" s="34" t="str">
        <f>IF(AND('Entry point'!$B$22=Master!A278,Master!AG278="OWNER"),Master!B278,"")</f>
        <v/>
      </c>
      <c r="T278" s="34" t="e">
        <f>SMALL($S:$S,ROWS($S$1:S277))</f>
        <v>#NUM!</v>
      </c>
      <c r="U278" s="34" t="str">
        <f>IF(AND('Entry point'!$B$22=Master!A278,Master!AG278="PLANNING MANAGER"),Master!B278,"")</f>
        <v/>
      </c>
      <c r="V278" s="34" t="e">
        <f>SMALL($U:$U,ROWS($U$1:U277))</f>
        <v>#NUM!</v>
      </c>
      <c r="W278" s="34" t="str">
        <f>IF(AND('Entry point'!$B$22=Master!A278,Master!AG278="PROCUREMENT RESPONSIBLE"),Master!B278,"")</f>
        <v/>
      </c>
      <c r="X278" s="34" t="e">
        <f>SMALL($W:$W,ROWS($W$1:W277))</f>
        <v>#NUM!</v>
      </c>
      <c r="Y278" s="34" t="str">
        <f>IF(AND('Entry point'!$B$22=Master!A278,Master!AG278="TECH SUPERINTENDENT"),Master!B278,"")</f>
        <v/>
      </c>
      <c r="Z278" s="34" t="e">
        <f>SMALL($Y:$Y,ROWS($Y$1:Y277))</f>
        <v>#NUM!</v>
      </c>
      <c r="AA278" s="34" t="str">
        <f>IF(AND('Entry point'!$B$22=Master!A278,Master!AG278="HSEQ MANAGER"),Master!B278,"")</f>
        <v/>
      </c>
      <c r="AB278" s="34" t="e">
        <f>SMALL($AA:$AA,ROWS($AA$1:AA277))</f>
        <v>#NUM!</v>
      </c>
      <c r="AC278" s="34" t="str">
        <f>IF(AND('Entry point'!$B$22=Master!A278,Master!AG278="MARCAS"),Master!B278,"")</f>
        <v/>
      </c>
      <c r="AD278" s="34" t="e">
        <f>SMALL($AC:$AC,ROWS($AC$1:AC277))</f>
        <v>#NUM!</v>
      </c>
      <c r="AE278" s="34">
        <v>1</v>
      </c>
      <c r="AF278" s="167" t="s">
        <v>676</v>
      </c>
      <c r="AG278" s="36" t="s">
        <v>637</v>
      </c>
      <c r="AH278" s="36"/>
    </row>
    <row r="279" spans="1:34" ht="15.75" x14ac:dyDescent="0.25">
      <c r="A279" s="40" t="s">
        <v>569</v>
      </c>
      <c r="B279" s="34">
        <f>ROWS(A$1:$A280)</f>
        <v>280</v>
      </c>
      <c r="C279" s="34" t="str">
        <f>IF(AND('Entry point'!$B$22=Master!A279,Master!AG279="ACCOUNTING"),Master!B279,"")</f>
        <v/>
      </c>
      <c r="D279" s="34" t="e">
        <f>SMALL($C:$C,ROWS($C$1:C278))</f>
        <v>#NUM!</v>
      </c>
      <c r="E279" s="34" t="str">
        <f>IF(AND('Entry point'!$B$22=Master!A279,Master!AG279="CREW MANAGEMENT PARTNER"),Master!B279,"")</f>
        <v/>
      </c>
      <c r="F279" s="34" t="e">
        <f>SMALL($E:$E,ROWS($E$1:E278))</f>
        <v>#NUM!</v>
      </c>
      <c r="G279" s="34" t="str">
        <f>IF(AND('Entry point'!$B$22=Master!A279,Master!AG279="FLEET MANAGER"),Master!B279,"")</f>
        <v/>
      </c>
      <c r="H279" s="34" t="e">
        <f>SMALL($G:$G,ROWS($G$1:G278))</f>
        <v>#NUM!</v>
      </c>
      <c r="I279" s="34" t="str">
        <f>IF(AND('Entry point'!$B$22=Master!A279,Master!AG279="GROUP ISD"),Master!B279,"")</f>
        <v/>
      </c>
      <c r="J279" s="34" t="e">
        <f>SMALL($I:$I,ROWS($I$1:I278))</f>
        <v>#NUM!</v>
      </c>
      <c r="K279" s="34" t="str">
        <f>IF(AND('Entry point'!$B$22=Master!A279,Master!AG279="MANAGING DIRECTOR, CREW MANAGEMENT"),Master!B279,"")</f>
        <v/>
      </c>
      <c r="L279" s="34" t="e">
        <f>SMALL($K:$K,ROWS($K$1:K278))</f>
        <v>#NUM!</v>
      </c>
      <c r="M279" s="34" t="str">
        <f>IF(AND('Entry point'!$B$22=Master!A279,Master!AG279="MARINE SUPERINTENDENT"),Master!B279,"")</f>
        <v/>
      </c>
      <c r="N279" s="34" t="e">
        <f>SMALL($M:$M,ROWS($M$1:M278))</f>
        <v>#NUM!</v>
      </c>
      <c r="O279" s="34" t="str">
        <f>IF(AND('Entry point'!$B$22=Master!A279,Master!AG279="MD"),Master!B279,"")</f>
        <v/>
      </c>
      <c r="P279" s="34" t="e">
        <f>SMALL($O:$O,ROWS($O$1:O278))</f>
        <v>#NUM!</v>
      </c>
      <c r="Q279" s="34" t="str">
        <f>IF(AND('Entry point'!$B$22=Master!A279,Master!AG279="OD"),Master!B279,"")</f>
        <v/>
      </c>
      <c r="R279" s="34" t="e">
        <f>SMALL($Q:$Q,ROWS($Q$1:Q278))</f>
        <v>#NUM!</v>
      </c>
      <c r="S279" s="34" t="str">
        <f>IF(AND('Entry point'!$B$22=Master!A279,Master!AG279="OWNER"),Master!B279,"")</f>
        <v/>
      </c>
      <c r="T279" s="34" t="e">
        <f>SMALL($S:$S,ROWS($S$1:S278))</f>
        <v>#NUM!</v>
      </c>
      <c r="U279" s="34">
        <f>IF(AND('Entry point'!$B$22=Master!A279,Master!AG279="PLANNING MANAGER"),Master!B279,"")</f>
        <v>280</v>
      </c>
      <c r="V279" s="34" t="e">
        <f>SMALL($U:$U,ROWS($U$1:U278))</f>
        <v>#NUM!</v>
      </c>
      <c r="W279" s="34" t="str">
        <f>IF(AND('Entry point'!$B$22=Master!A279,Master!AG279="PROCUREMENT RESPONSIBLE"),Master!B279,"")</f>
        <v/>
      </c>
      <c r="X279" s="34" t="e">
        <f>SMALL($W:$W,ROWS($W$1:W278))</f>
        <v>#NUM!</v>
      </c>
      <c r="Y279" s="34" t="str">
        <f>IF(AND('Entry point'!$B$22=Master!A279,Master!AG279="TECH SUPERINTENDENT"),Master!B279,"")</f>
        <v/>
      </c>
      <c r="Z279" s="34" t="e">
        <f>SMALL($Y:$Y,ROWS($Y$1:Y278))</f>
        <v>#NUM!</v>
      </c>
      <c r="AA279" s="34" t="str">
        <f>IF(AND('Entry point'!$B$22=Master!A279,Master!AG279="HSEQ MANAGER"),Master!B279,"")</f>
        <v/>
      </c>
      <c r="AB279" s="34" t="e">
        <f>SMALL($AA:$AA,ROWS($AA$1:AA278))</f>
        <v>#NUM!</v>
      </c>
      <c r="AC279" s="34" t="str">
        <f>IF(AND('Entry point'!$B$22=Master!A279,Master!AG279="MARCAS"),Master!B279,"")</f>
        <v/>
      </c>
      <c r="AD279" s="34" t="e">
        <f>SMALL($AC:$AC,ROWS($AC$1:AC278))</f>
        <v>#NUM!</v>
      </c>
      <c r="AE279" s="34">
        <v>1</v>
      </c>
      <c r="AF279" s="27" t="s">
        <v>169</v>
      </c>
      <c r="AG279" s="36" t="s">
        <v>619</v>
      </c>
      <c r="AH279" s="36"/>
    </row>
    <row r="280" spans="1:34" ht="15.75" x14ac:dyDescent="0.25">
      <c r="A280" s="40" t="s">
        <v>569</v>
      </c>
      <c r="B280" s="34">
        <f>ROWS(A$1:$A281)</f>
        <v>281</v>
      </c>
      <c r="C280" s="34" t="str">
        <f>IF(AND('Entry point'!$B$22=Master!A280,Master!AG280="ACCOUNTING"),Master!B280,"")</f>
        <v/>
      </c>
      <c r="D280" s="34" t="e">
        <f>SMALL($C:$C,ROWS($C$1:C279))</f>
        <v>#NUM!</v>
      </c>
      <c r="E280" s="34" t="str">
        <f>IF(AND('Entry point'!$B$22=Master!A280,Master!AG280="CREW MANAGEMENT PARTNER"),Master!B280,"")</f>
        <v/>
      </c>
      <c r="F280" s="34" t="e">
        <f>SMALL($E:$E,ROWS($E$1:E279))</f>
        <v>#NUM!</v>
      </c>
      <c r="G280" s="34" t="str">
        <f>IF(AND('Entry point'!$B$22=Master!A280,Master!AG280="FLEET MANAGER"),Master!B280,"")</f>
        <v/>
      </c>
      <c r="H280" s="34" t="e">
        <f>SMALL($G:$G,ROWS($G$1:G279))</f>
        <v>#NUM!</v>
      </c>
      <c r="I280" s="34" t="str">
        <f>IF(AND('Entry point'!$B$22=Master!A280,Master!AG280="GROUP ISD"),Master!B280,"")</f>
        <v/>
      </c>
      <c r="J280" s="34" t="e">
        <f>SMALL($I:$I,ROWS($I$1:I279))</f>
        <v>#NUM!</v>
      </c>
      <c r="K280" s="34" t="str">
        <f>IF(AND('Entry point'!$B$22=Master!A280,Master!AG280="MANAGING DIRECTOR, CREW MANAGEMENT"),Master!B280,"")</f>
        <v/>
      </c>
      <c r="L280" s="34" t="e">
        <f>SMALL($K:$K,ROWS($K$1:K279))</f>
        <v>#NUM!</v>
      </c>
      <c r="M280" s="34" t="str">
        <f>IF(AND('Entry point'!$B$22=Master!A280,Master!AG280="MARINE SUPERINTENDENT"),Master!B280,"")</f>
        <v/>
      </c>
      <c r="N280" s="34" t="e">
        <f>SMALL($M:$M,ROWS($M$1:M279))</f>
        <v>#NUM!</v>
      </c>
      <c r="O280" s="34" t="str">
        <f>IF(AND('Entry point'!$B$22=Master!A280,Master!AG280="MD"),Master!B280,"")</f>
        <v/>
      </c>
      <c r="P280" s="34" t="e">
        <f>SMALL($O:$O,ROWS($O$1:O279))</f>
        <v>#NUM!</v>
      </c>
      <c r="Q280" s="34" t="str">
        <f>IF(AND('Entry point'!$B$22=Master!A280,Master!AG280="OD"),Master!B280,"")</f>
        <v/>
      </c>
      <c r="R280" s="34" t="e">
        <f>SMALL($Q:$Q,ROWS($Q$1:Q279))</f>
        <v>#NUM!</v>
      </c>
      <c r="S280" s="34" t="str">
        <f>IF(AND('Entry point'!$B$22=Master!A280,Master!AG280="OWNER"),Master!B280,"")</f>
        <v/>
      </c>
      <c r="T280" s="34" t="e">
        <f>SMALL($S:$S,ROWS($S$1:S279))</f>
        <v>#NUM!</v>
      </c>
      <c r="U280" s="34">
        <f>IF(AND('Entry point'!$B$22=Master!A280,Master!AG280="PLANNING MANAGER"),Master!B280,"")</f>
        <v>281</v>
      </c>
      <c r="V280" s="34" t="e">
        <f>SMALL($U:$U,ROWS($U$1:U279))</f>
        <v>#NUM!</v>
      </c>
      <c r="W280" s="34" t="str">
        <f>IF(AND('Entry point'!$B$22=Master!A280,Master!AG280="PROCUREMENT RESPONSIBLE"),Master!B280,"")</f>
        <v/>
      </c>
      <c r="X280" s="34" t="e">
        <f>SMALL($W:$W,ROWS($W$1:W279))</f>
        <v>#NUM!</v>
      </c>
      <c r="Y280" s="34" t="str">
        <f>IF(AND('Entry point'!$B$22=Master!A280,Master!AG280="TECH SUPERINTENDENT"),Master!B280,"")</f>
        <v/>
      </c>
      <c r="Z280" s="34" t="e">
        <f>SMALL($Y:$Y,ROWS($Y$1:Y279))</f>
        <v>#NUM!</v>
      </c>
      <c r="AA280" s="34" t="str">
        <f>IF(AND('Entry point'!$B$22=Master!A280,Master!AG280="HSEQ MANAGER"),Master!B280,"")</f>
        <v/>
      </c>
      <c r="AB280" s="34" t="e">
        <f>SMALL($AA:$AA,ROWS($AA$1:AA279))</f>
        <v>#NUM!</v>
      </c>
      <c r="AC280" s="34" t="str">
        <f>IF(AND('Entry point'!$B$22=Master!A280,Master!AG280="MARCAS"),Master!B280,"")</f>
        <v/>
      </c>
      <c r="AD280" s="34" t="e">
        <f>SMALL($AC:$AC,ROWS($AC$1:AC279))</f>
        <v>#NUM!</v>
      </c>
      <c r="AE280" s="34">
        <v>1</v>
      </c>
      <c r="AF280" s="26" t="s">
        <v>546</v>
      </c>
      <c r="AG280" s="36" t="s">
        <v>619</v>
      </c>
      <c r="AH280" s="36"/>
    </row>
    <row r="281" spans="1:34" ht="15.75" x14ac:dyDescent="0.25">
      <c r="A281" s="40" t="s">
        <v>569</v>
      </c>
      <c r="B281" s="34">
        <f>ROWS(A$1:$A282)</f>
        <v>282</v>
      </c>
      <c r="C281" s="34" t="str">
        <f>IF(AND('Entry point'!$B$22=Master!A281,Master!AG281="ACCOUNTING"),Master!B281,"")</f>
        <v/>
      </c>
      <c r="D281" s="34" t="e">
        <f>SMALL($C:$C,ROWS($C$1:C280))</f>
        <v>#NUM!</v>
      </c>
      <c r="E281" s="34">
        <f>IF(AND('Entry point'!$B$22=Master!A281,Master!AG281="CREW MANAGEMENT PARTNER"),Master!B281,"")</f>
        <v>282</v>
      </c>
      <c r="F281" s="34" t="e">
        <f>SMALL($E:$E,ROWS($E$1:E280))</f>
        <v>#NUM!</v>
      </c>
      <c r="G281" s="34" t="str">
        <f>IF(AND('Entry point'!$B$22=Master!A281,Master!AG281="FLEET MANAGER"),Master!B281,"")</f>
        <v/>
      </c>
      <c r="H281" s="34" t="e">
        <f>SMALL($G:$G,ROWS($G$1:G280))</f>
        <v>#NUM!</v>
      </c>
      <c r="I281" s="34" t="str">
        <f>IF(AND('Entry point'!$B$22=Master!A281,Master!AG281="GROUP ISD"),Master!B281,"")</f>
        <v/>
      </c>
      <c r="J281" s="34" t="e">
        <f>SMALL($I:$I,ROWS($I$1:I280))</f>
        <v>#NUM!</v>
      </c>
      <c r="K281" s="34" t="str">
        <f>IF(AND('Entry point'!$B$22=Master!A281,Master!AG281="MANAGING DIRECTOR, CREW MANAGEMENT"),Master!B281,"")</f>
        <v/>
      </c>
      <c r="L281" s="34" t="e">
        <f>SMALL($K:$K,ROWS($K$1:K280))</f>
        <v>#NUM!</v>
      </c>
      <c r="M281" s="34" t="str">
        <f>IF(AND('Entry point'!$B$22=Master!A281,Master!AG281="MARINE SUPERINTENDENT"),Master!B281,"")</f>
        <v/>
      </c>
      <c r="N281" s="34" t="e">
        <f>SMALL($M:$M,ROWS($M$1:M280))</f>
        <v>#NUM!</v>
      </c>
      <c r="O281" s="34" t="str">
        <f>IF(AND('Entry point'!$B$22=Master!A281,Master!AG281="MD"),Master!B281,"")</f>
        <v/>
      </c>
      <c r="P281" s="34" t="e">
        <f>SMALL($O:$O,ROWS($O$1:O280))</f>
        <v>#NUM!</v>
      </c>
      <c r="Q281" s="34" t="str">
        <f>IF(AND('Entry point'!$B$22=Master!A281,Master!AG281="OD"),Master!B281,"")</f>
        <v/>
      </c>
      <c r="R281" s="34" t="e">
        <f>SMALL($Q:$Q,ROWS($Q$1:Q280))</f>
        <v>#NUM!</v>
      </c>
      <c r="S281" s="34" t="str">
        <f>IF(AND('Entry point'!$B$22=Master!A281,Master!AG281="OWNER"),Master!B281,"")</f>
        <v/>
      </c>
      <c r="T281" s="34" t="e">
        <f>SMALL($S:$S,ROWS($S$1:S280))</f>
        <v>#NUM!</v>
      </c>
      <c r="U281" s="34" t="str">
        <f>IF(AND('Entry point'!$B$22=Master!A281,Master!AG281="PLANNING MANAGER"),Master!B281,"")</f>
        <v/>
      </c>
      <c r="V281" s="34" t="e">
        <f>SMALL($U:$U,ROWS($U$1:U280))</f>
        <v>#NUM!</v>
      </c>
      <c r="W281" s="34" t="str">
        <f>IF(AND('Entry point'!$B$22=Master!A281,Master!AG281="PROCUREMENT RESPONSIBLE"),Master!B281,"")</f>
        <v/>
      </c>
      <c r="X281" s="34" t="e">
        <f>SMALL($W:$W,ROWS($W$1:W280))</f>
        <v>#NUM!</v>
      </c>
      <c r="Y281" s="34" t="str">
        <f>IF(AND('Entry point'!$B$22=Master!A281,Master!AG281="TECH SUPERINTENDENT"),Master!B281,"")</f>
        <v/>
      </c>
      <c r="Z281" s="34" t="e">
        <f>SMALL($Y:$Y,ROWS($Y$1:Y280))</f>
        <v>#NUM!</v>
      </c>
      <c r="AA281" s="34" t="str">
        <f>IF(AND('Entry point'!$B$22=Master!A281,Master!AG281="HSEQ MANAGER"),Master!B281,"")</f>
        <v/>
      </c>
      <c r="AB281" s="34" t="e">
        <f>SMALL($AA:$AA,ROWS($AA$1:AA280))</f>
        <v>#NUM!</v>
      </c>
      <c r="AC281" s="34" t="str">
        <f>IF(AND('Entry point'!$B$22=Master!A281,Master!AG281="MARCAS"),Master!B281,"")</f>
        <v/>
      </c>
      <c r="AD281" s="34" t="e">
        <f>SMALL($AC:$AC,ROWS($AC$1:AC280))</f>
        <v>#NUM!</v>
      </c>
      <c r="AE281" s="34">
        <v>1</v>
      </c>
      <c r="AF281" s="35" t="s">
        <v>65</v>
      </c>
      <c r="AG281" s="36" t="s">
        <v>637</v>
      </c>
      <c r="AH281" s="36"/>
    </row>
    <row r="282" spans="1:34" ht="15.75" x14ac:dyDescent="0.25">
      <c r="A282" s="40" t="s">
        <v>569</v>
      </c>
      <c r="B282" s="34">
        <f>ROWS(A$1:$A283)</f>
        <v>283</v>
      </c>
      <c r="C282" s="34" t="str">
        <f>IF(AND('Entry point'!$B$22=Master!A282,Master!AG282="ACCOUNTING"),Master!B282,"")</f>
        <v/>
      </c>
      <c r="D282" s="34" t="e">
        <f>SMALL($C:$C,ROWS($C$1:C281))</f>
        <v>#NUM!</v>
      </c>
      <c r="E282" s="34">
        <f>IF(AND('Entry point'!$B$22=Master!A282,Master!AG282="CREW MANAGEMENT PARTNER"),Master!B282,"")</f>
        <v>283</v>
      </c>
      <c r="F282" s="34" t="e">
        <f>SMALL($E:$E,ROWS($E$1:E281))</f>
        <v>#NUM!</v>
      </c>
      <c r="G282" s="34" t="str">
        <f>IF(AND('Entry point'!$B$22=Master!A282,Master!AG282="FLEET MANAGER"),Master!B282,"")</f>
        <v/>
      </c>
      <c r="H282" s="34" t="e">
        <f>SMALL($G:$G,ROWS($G$1:G281))</f>
        <v>#NUM!</v>
      </c>
      <c r="I282" s="34" t="str">
        <f>IF(AND('Entry point'!$B$22=Master!A282,Master!AG282="GROUP ISD"),Master!B282,"")</f>
        <v/>
      </c>
      <c r="J282" s="34" t="e">
        <f>SMALL($I:$I,ROWS($I$1:I281))</f>
        <v>#NUM!</v>
      </c>
      <c r="K282" s="34" t="str">
        <f>IF(AND('Entry point'!$B$22=Master!A282,Master!AG282="MANAGING DIRECTOR, CREW MANAGEMENT"),Master!B282,"")</f>
        <v/>
      </c>
      <c r="L282" s="34" t="e">
        <f>SMALL($K:$K,ROWS($K$1:K281))</f>
        <v>#NUM!</v>
      </c>
      <c r="M282" s="34" t="str">
        <f>IF(AND('Entry point'!$B$22=Master!A282,Master!AG282="MARINE SUPERINTENDENT"),Master!B282,"")</f>
        <v/>
      </c>
      <c r="N282" s="34" t="e">
        <f>SMALL($M:$M,ROWS($M$1:M281))</f>
        <v>#NUM!</v>
      </c>
      <c r="O282" s="34" t="str">
        <f>IF(AND('Entry point'!$B$22=Master!A282,Master!AG282="MD"),Master!B282,"")</f>
        <v/>
      </c>
      <c r="P282" s="34" t="e">
        <f>SMALL($O:$O,ROWS($O$1:O281))</f>
        <v>#NUM!</v>
      </c>
      <c r="Q282" s="34" t="str">
        <f>IF(AND('Entry point'!$B$22=Master!A282,Master!AG282="OD"),Master!B282,"")</f>
        <v/>
      </c>
      <c r="R282" s="34" t="e">
        <f>SMALL($Q:$Q,ROWS($Q$1:Q281))</f>
        <v>#NUM!</v>
      </c>
      <c r="S282" s="34" t="str">
        <f>IF(AND('Entry point'!$B$22=Master!A282,Master!AG282="OWNER"),Master!B282,"")</f>
        <v/>
      </c>
      <c r="T282" s="34" t="e">
        <f>SMALL($S:$S,ROWS($S$1:S281))</f>
        <v>#NUM!</v>
      </c>
      <c r="U282" s="34" t="str">
        <f>IF(AND('Entry point'!$B$22=Master!A282,Master!AG282="PLANNING MANAGER"),Master!B282,"")</f>
        <v/>
      </c>
      <c r="V282" s="34" t="e">
        <f>SMALL($U:$U,ROWS($U$1:U281))</f>
        <v>#NUM!</v>
      </c>
      <c r="W282" s="34" t="str">
        <f>IF(AND('Entry point'!$B$22=Master!A282,Master!AG282="PROCUREMENT RESPONSIBLE"),Master!B282,"")</f>
        <v/>
      </c>
      <c r="X282" s="34" t="e">
        <f>SMALL($W:$W,ROWS($W$1:W281))</f>
        <v>#NUM!</v>
      </c>
      <c r="Y282" s="34" t="str">
        <f>IF(AND('Entry point'!$B$22=Master!A282,Master!AG282="TECH SUPERINTENDENT"),Master!B282,"")</f>
        <v/>
      </c>
      <c r="Z282" s="34" t="e">
        <f>SMALL($Y:$Y,ROWS($Y$1:Y281))</f>
        <v>#NUM!</v>
      </c>
      <c r="AA282" s="34" t="str">
        <f>IF(AND('Entry point'!$B$22=Master!A282,Master!AG282="HSEQ MANAGER"),Master!B282,"")</f>
        <v/>
      </c>
      <c r="AB282" s="34" t="e">
        <f>SMALL($AA:$AA,ROWS($AA$1:AA281))</f>
        <v>#NUM!</v>
      </c>
      <c r="AC282" s="34" t="str">
        <f>IF(AND('Entry point'!$B$22=Master!A282,Master!AG282="MARCAS"),Master!B282,"")</f>
        <v/>
      </c>
      <c r="AD282" s="34" t="e">
        <f>SMALL($AC:$AC,ROWS($AC$1:AC281))</f>
        <v>#NUM!</v>
      </c>
      <c r="AE282" s="34">
        <v>1</v>
      </c>
      <c r="AF282" s="35" t="s">
        <v>69</v>
      </c>
      <c r="AG282" s="36" t="s">
        <v>637</v>
      </c>
      <c r="AH282" s="36"/>
    </row>
    <row r="283" spans="1:34" ht="15.75" x14ac:dyDescent="0.25">
      <c r="A283" s="40" t="s">
        <v>569</v>
      </c>
      <c r="B283" s="34">
        <f>ROWS(A$1:$A284)</f>
        <v>284</v>
      </c>
      <c r="C283" s="34" t="str">
        <f>IF(AND('Entry point'!$B$22=Master!A283,Master!AG283="ACCOUNTING"),Master!B283,"")</f>
        <v/>
      </c>
      <c r="D283" s="34" t="e">
        <f>SMALL($C:$C,ROWS($C$1:C282))</f>
        <v>#NUM!</v>
      </c>
      <c r="E283" s="34">
        <f>IF(AND('Entry point'!$B$22=Master!A283,Master!AG283="CREW MANAGEMENT PARTNER"),Master!B283,"")</f>
        <v>284</v>
      </c>
      <c r="F283" s="34" t="e">
        <f>SMALL($E:$E,ROWS($E$1:E282))</f>
        <v>#NUM!</v>
      </c>
      <c r="G283" s="34" t="str">
        <f>IF(AND('Entry point'!$B$22=Master!A283,Master!AG283="FLEET MANAGER"),Master!B283,"")</f>
        <v/>
      </c>
      <c r="H283" s="34" t="e">
        <f>SMALL($G:$G,ROWS($G$1:G282))</f>
        <v>#NUM!</v>
      </c>
      <c r="I283" s="34" t="str">
        <f>IF(AND('Entry point'!$B$22=Master!A283,Master!AG283="GROUP ISD"),Master!B283,"")</f>
        <v/>
      </c>
      <c r="J283" s="34" t="e">
        <f>SMALL($I:$I,ROWS($I$1:I282))</f>
        <v>#NUM!</v>
      </c>
      <c r="K283" s="34" t="str">
        <f>IF(AND('Entry point'!$B$22=Master!A283,Master!AG283="MANAGING DIRECTOR, CREW MANAGEMENT"),Master!B283,"")</f>
        <v/>
      </c>
      <c r="L283" s="34" t="e">
        <f>SMALL($K:$K,ROWS($K$1:K282))</f>
        <v>#NUM!</v>
      </c>
      <c r="M283" s="34" t="str">
        <f>IF(AND('Entry point'!$B$22=Master!A283,Master!AG283="MARINE SUPERINTENDENT"),Master!B283,"")</f>
        <v/>
      </c>
      <c r="N283" s="34" t="e">
        <f>SMALL($M:$M,ROWS($M$1:M282))</f>
        <v>#NUM!</v>
      </c>
      <c r="O283" s="34" t="str">
        <f>IF(AND('Entry point'!$B$22=Master!A283,Master!AG283="MD"),Master!B283,"")</f>
        <v/>
      </c>
      <c r="P283" s="34" t="e">
        <f>SMALL($O:$O,ROWS($O$1:O282))</f>
        <v>#NUM!</v>
      </c>
      <c r="Q283" s="34" t="str">
        <f>IF(AND('Entry point'!$B$22=Master!A283,Master!AG283="OD"),Master!B283,"")</f>
        <v/>
      </c>
      <c r="R283" s="34" t="e">
        <f>SMALL($Q:$Q,ROWS($Q$1:Q282))</f>
        <v>#NUM!</v>
      </c>
      <c r="S283" s="34" t="str">
        <f>IF(AND('Entry point'!$B$22=Master!A283,Master!AG283="OWNER"),Master!B283,"")</f>
        <v/>
      </c>
      <c r="T283" s="34" t="e">
        <f>SMALL($S:$S,ROWS($S$1:S282))</f>
        <v>#NUM!</v>
      </c>
      <c r="U283" s="34" t="str">
        <f>IF(AND('Entry point'!$B$22=Master!A283,Master!AG283="PLANNING MANAGER"),Master!B283,"")</f>
        <v/>
      </c>
      <c r="V283" s="34" t="e">
        <f>SMALL($U:$U,ROWS($U$1:U282))</f>
        <v>#NUM!</v>
      </c>
      <c r="W283" s="34" t="str">
        <f>IF(AND('Entry point'!$B$22=Master!A283,Master!AG283="PROCUREMENT RESPONSIBLE"),Master!B283,"")</f>
        <v/>
      </c>
      <c r="X283" s="34" t="e">
        <f>SMALL($W:$W,ROWS($W$1:W282))</f>
        <v>#NUM!</v>
      </c>
      <c r="Y283" s="34" t="str">
        <f>IF(AND('Entry point'!$B$22=Master!A283,Master!AG283="TECH SUPERINTENDENT"),Master!B283,"")</f>
        <v/>
      </c>
      <c r="Z283" s="34" t="e">
        <f>SMALL($Y:$Y,ROWS($Y$1:Y282))</f>
        <v>#NUM!</v>
      </c>
      <c r="AA283" s="34" t="str">
        <f>IF(AND('Entry point'!$B$22=Master!A283,Master!AG283="HSEQ MANAGER"),Master!B283,"")</f>
        <v/>
      </c>
      <c r="AB283" s="34" t="e">
        <f>SMALL($AA:$AA,ROWS($AA$1:AA282))</f>
        <v>#NUM!</v>
      </c>
      <c r="AC283" s="34" t="str">
        <f>IF(AND('Entry point'!$B$22=Master!A283,Master!AG283="MARCAS"),Master!B283,"")</f>
        <v/>
      </c>
      <c r="AD283" s="34" t="e">
        <f>SMALL($AC:$AC,ROWS($AC$1:AC282))</f>
        <v>#NUM!</v>
      </c>
      <c r="AE283" s="34">
        <v>1</v>
      </c>
      <c r="AF283" s="167" t="s">
        <v>79</v>
      </c>
      <c r="AG283" s="36" t="s">
        <v>637</v>
      </c>
      <c r="AH283" s="36" t="s">
        <v>784</v>
      </c>
    </row>
    <row r="284" spans="1:34" ht="15.75" x14ac:dyDescent="0.25">
      <c r="A284" s="40" t="s">
        <v>569</v>
      </c>
      <c r="B284" s="34">
        <f>ROWS(A$1:$A285)</f>
        <v>285</v>
      </c>
      <c r="C284" s="34" t="str">
        <f>IF(AND('Entry point'!$B$22=Master!A284,Master!AG284="ACCOUNTING"),Master!B284,"")</f>
        <v/>
      </c>
      <c r="D284" s="34" t="e">
        <f>SMALL($C:$C,ROWS($C$1:C283))</f>
        <v>#NUM!</v>
      </c>
      <c r="E284" s="34" t="str">
        <f>IF(AND('Entry point'!$B$22=Master!A284,Master!AG284="CREW MANAGEMENT PARTNER"),Master!B284,"")</f>
        <v/>
      </c>
      <c r="F284" s="34" t="e">
        <f>SMALL($E:$E,ROWS($E$1:E283))</f>
        <v>#NUM!</v>
      </c>
      <c r="G284" s="34" t="str">
        <f>IF(AND('Entry point'!$B$22=Master!A284,Master!AG284="FLEET MANAGER"),Master!B284,"")</f>
        <v/>
      </c>
      <c r="H284" s="34" t="e">
        <f>SMALL($G:$G,ROWS($G$1:G283))</f>
        <v>#NUM!</v>
      </c>
      <c r="I284" s="34" t="str">
        <f>IF(AND('Entry point'!$B$22=Master!A284,Master!AG284="GROUP ISD"),Master!B284,"")</f>
        <v/>
      </c>
      <c r="J284" s="34" t="e">
        <f>SMALL($I:$I,ROWS($I$1:I283))</f>
        <v>#NUM!</v>
      </c>
      <c r="K284" s="34" t="str">
        <f>IF(AND('Entry point'!$B$22=Master!A284,Master!AG284="MANAGING DIRECTOR, CREW MANAGEMENT"),Master!B284,"")</f>
        <v/>
      </c>
      <c r="L284" s="34" t="e">
        <f>SMALL($K:$K,ROWS($K$1:K283))</f>
        <v>#NUM!</v>
      </c>
      <c r="M284" s="34" t="str">
        <f>IF(AND('Entry point'!$B$22=Master!A284,Master!AG284="MARINE SUPERINTENDENT"),Master!B284,"")</f>
        <v/>
      </c>
      <c r="N284" s="34" t="e">
        <f>SMALL($M:$M,ROWS($M$1:M283))</f>
        <v>#NUM!</v>
      </c>
      <c r="O284" s="34" t="str">
        <f>IF(AND('Entry point'!$B$22=Master!A284,Master!AG284="MD"),Master!B284,"")</f>
        <v/>
      </c>
      <c r="P284" s="34" t="e">
        <f>SMALL($O:$O,ROWS($O$1:O283))</f>
        <v>#NUM!</v>
      </c>
      <c r="Q284" s="34" t="str">
        <f>IF(AND('Entry point'!$B$22=Master!A284,Master!AG284="OD"),Master!B284,"")</f>
        <v/>
      </c>
      <c r="R284" s="34" t="e">
        <f>SMALL($Q:$Q,ROWS($Q$1:Q283))</f>
        <v>#NUM!</v>
      </c>
      <c r="S284" s="34" t="str">
        <f>IF(AND('Entry point'!$B$22=Master!A284,Master!AG284="OWNER"),Master!B284,"")</f>
        <v/>
      </c>
      <c r="T284" s="34" t="e">
        <f>SMALL($S:$S,ROWS($S$1:S283))</f>
        <v>#NUM!</v>
      </c>
      <c r="U284" s="34" t="str">
        <f>IF(AND('Entry point'!$B$22=Master!A284,Master!AG284="PLANNING MANAGER"),Master!B284,"")</f>
        <v/>
      </c>
      <c r="V284" s="34" t="e">
        <f>SMALL($U:$U,ROWS($U$1:U283))</f>
        <v>#NUM!</v>
      </c>
      <c r="W284" s="34" t="str">
        <f>IF(AND('Entry point'!$B$22=Master!A284,Master!AG284="PROCUREMENT RESPONSIBLE"),Master!B284,"")</f>
        <v/>
      </c>
      <c r="X284" s="34" t="e">
        <f>SMALL($W:$W,ROWS($W$1:W283))</f>
        <v>#NUM!</v>
      </c>
      <c r="Y284" s="34" t="str">
        <f>IF(AND('Entry point'!$B$22=Master!A284,Master!AG284="TECH SUPERINTENDENT"),Master!B284,"")</f>
        <v/>
      </c>
      <c r="Z284" s="34" t="e">
        <f>SMALL($Y:$Y,ROWS($Y$1:Y283))</f>
        <v>#NUM!</v>
      </c>
      <c r="AA284" s="34" t="str">
        <f>IF(AND('Entry point'!$B$22=Master!A284,Master!AG284="HSEQ MANAGER"),Master!B284,"")</f>
        <v/>
      </c>
      <c r="AB284" s="34" t="e">
        <f>SMALL($AA:$AA,ROWS($AA$1:AA283))</f>
        <v>#NUM!</v>
      </c>
      <c r="AC284" s="34">
        <f>IF(AND('Entry point'!$B$22=Master!A284,Master!AG284="MARCAS"),Master!B284,"")</f>
        <v>285</v>
      </c>
      <c r="AD284" s="34" t="e">
        <f>SMALL($AC:$AC,ROWS($AC$1:AC283))</f>
        <v>#NUM!</v>
      </c>
      <c r="AE284" s="34">
        <v>1</v>
      </c>
      <c r="AF284" s="167" t="s">
        <v>79</v>
      </c>
      <c r="AG284" s="36" t="s">
        <v>779</v>
      </c>
      <c r="AH284" s="36" t="s">
        <v>786</v>
      </c>
    </row>
    <row r="285" spans="1:34" ht="15.75" x14ac:dyDescent="0.25">
      <c r="A285" s="40" t="s">
        <v>569</v>
      </c>
      <c r="B285" s="34">
        <f>ROWS(A$1:$A286)</f>
        <v>286</v>
      </c>
      <c r="C285" s="34" t="str">
        <f>IF(AND('Entry point'!$B$22=Master!A285,Master!AG285="ACCOUNTING"),Master!B285,"")</f>
        <v/>
      </c>
      <c r="D285" s="34" t="e">
        <f>SMALL($C:$C,ROWS($C$1:C284))</f>
        <v>#NUM!</v>
      </c>
      <c r="E285" s="34" t="str">
        <f>IF(AND('Entry point'!$B$22=Master!A285,Master!AG285="CREW MANAGEMENT PARTNER"),Master!B285,"")</f>
        <v/>
      </c>
      <c r="F285" s="34" t="e">
        <f>SMALL($E:$E,ROWS($E$1:E284))</f>
        <v>#NUM!</v>
      </c>
      <c r="G285" s="34" t="str">
        <f>IF(AND('Entry point'!$B$22=Master!A285,Master!AG285="FLEET MANAGER"),Master!B285,"")</f>
        <v/>
      </c>
      <c r="H285" s="34" t="e">
        <f>SMALL($G:$G,ROWS($G$1:G284))</f>
        <v>#NUM!</v>
      </c>
      <c r="I285" s="34" t="str">
        <f>IF(AND('Entry point'!$B$22=Master!A285,Master!AG285="GROUP ISD"),Master!B285,"")</f>
        <v/>
      </c>
      <c r="J285" s="34" t="e">
        <f>SMALL($I:$I,ROWS($I$1:I284))</f>
        <v>#NUM!</v>
      </c>
      <c r="K285" s="34" t="str">
        <f>IF(AND('Entry point'!$B$22=Master!A285,Master!AG285="MANAGING DIRECTOR, CREW MANAGEMENT"),Master!B285,"")</f>
        <v/>
      </c>
      <c r="L285" s="34" t="e">
        <f>SMALL($K:$K,ROWS($K$1:K284))</f>
        <v>#NUM!</v>
      </c>
      <c r="M285" s="34" t="str">
        <f>IF(AND('Entry point'!$B$22=Master!A285,Master!AG285="MARINE SUPERINTENDENT"),Master!B285,"")</f>
        <v/>
      </c>
      <c r="N285" s="34" t="e">
        <f>SMALL($M:$M,ROWS($M$1:M284))</f>
        <v>#NUM!</v>
      </c>
      <c r="O285" s="34" t="str">
        <f>IF(AND('Entry point'!$B$22=Master!A285,Master!AG285="MD"),Master!B285,"")</f>
        <v/>
      </c>
      <c r="P285" s="34" t="e">
        <f>SMALL($O:$O,ROWS($O$1:O284))</f>
        <v>#NUM!</v>
      </c>
      <c r="Q285" s="34" t="str">
        <f>IF(AND('Entry point'!$B$22=Master!A285,Master!AG285="OD"),Master!B285,"")</f>
        <v/>
      </c>
      <c r="R285" s="34" t="e">
        <f>SMALL($Q:$Q,ROWS($Q$1:Q284))</f>
        <v>#NUM!</v>
      </c>
      <c r="S285" s="34" t="str">
        <f>IF(AND('Entry point'!$B$22=Master!A285,Master!AG285="OWNER"),Master!B285,"")</f>
        <v/>
      </c>
      <c r="T285" s="34" t="e">
        <f>SMALL($S:$S,ROWS($S$1:S284))</f>
        <v>#NUM!</v>
      </c>
      <c r="U285" s="34">
        <f>IF(AND('Entry point'!$B$22=Master!A285,Master!AG285="PLANNING MANAGER"),Master!B285,"")</f>
        <v>286</v>
      </c>
      <c r="V285" s="34" t="e">
        <f>SMALL($U:$U,ROWS($U$1:U284))</f>
        <v>#NUM!</v>
      </c>
      <c r="W285" s="34" t="str">
        <f>IF(AND('Entry point'!$B$22=Master!A285,Master!AG285="PROCUREMENT RESPONSIBLE"),Master!B285,"")</f>
        <v/>
      </c>
      <c r="X285" s="34" t="e">
        <f>SMALL($W:$W,ROWS($W$1:W284))</f>
        <v>#NUM!</v>
      </c>
      <c r="Y285" s="34" t="str">
        <f>IF(AND('Entry point'!$B$22=Master!A285,Master!AG285="TECH SUPERINTENDENT"),Master!B285,"")</f>
        <v/>
      </c>
      <c r="Z285" s="34" t="e">
        <f>SMALL($Y:$Y,ROWS($Y$1:Y284))</f>
        <v>#NUM!</v>
      </c>
      <c r="AA285" s="34" t="str">
        <f>IF(AND('Entry point'!$B$22=Master!A285,Master!AG285="HSEQ MANAGER"),Master!B285,"")</f>
        <v/>
      </c>
      <c r="AB285" s="34" t="e">
        <f>SMALL($AA:$AA,ROWS($AA$1:AA284))</f>
        <v>#NUM!</v>
      </c>
      <c r="AC285" s="34" t="str">
        <f>IF(AND('Entry point'!$B$22=Master!A285,Master!AG285="MARCAS"),Master!B285,"")</f>
        <v/>
      </c>
      <c r="AD285" s="34" t="e">
        <f>SMALL($AC:$AC,ROWS($AC$1:AC284))</f>
        <v>#NUM!</v>
      </c>
      <c r="AE285" s="34">
        <v>1</v>
      </c>
      <c r="AF285" s="35" t="s">
        <v>73</v>
      </c>
      <c r="AG285" s="36" t="s">
        <v>619</v>
      </c>
      <c r="AH285" s="36"/>
    </row>
    <row r="286" spans="1:34" ht="15.75" x14ac:dyDescent="0.25">
      <c r="A286" s="40" t="s">
        <v>569</v>
      </c>
      <c r="B286" s="34">
        <f>ROWS(A$1:$A287)</f>
        <v>287</v>
      </c>
      <c r="C286" s="34" t="str">
        <f>IF(AND('Entry point'!$B$22=Master!A286,Master!AG286="ACCOUNTING"),Master!B286,"")</f>
        <v/>
      </c>
      <c r="D286" s="34" t="e">
        <f>SMALL($C:$C,ROWS($C$1:C285))</f>
        <v>#NUM!</v>
      </c>
      <c r="E286" s="34">
        <f>IF(AND('Entry point'!$B$22=Master!A286,Master!AG286="CREW MANAGEMENT PARTNER"),Master!B286,"")</f>
        <v>287</v>
      </c>
      <c r="F286" s="34" t="e">
        <f>SMALL($E:$E,ROWS($E$1:E285))</f>
        <v>#NUM!</v>
      </c>
      <c r="G286" s="34" t="str">
        <f>IF(AND('Entry point'!$B$22=Master!A286,Master!AG286="FLEET MANAGER"),Master!B286,"")</f>
        <v/>
      </c>
      <c r="H286" s="34" t="e">
        <f>SMALL($G:$G,ROWS($G$1:G285))</f>
        <v>#NUM!</v>
      </c>
      <c r="I286" s="34" t="str">
        <f>IF(AND('Entry point'!$B$22=Master!A286,Master!AG286="GROUP ISD"),Master!B286,"")</f>
        <v/>
      </c>
      <c r="J286" s="34" t="e">
        <f>SMALL($I:$I,ROWS($I$1:I285))</f>
        <v>#NUM!</v>
      </c>
      <c r="K286" s="34" t="str">
        <f>IF(AND('Entry point'!$B$22=Master!A286,Master!AG286="MANAGING DIRECTOR, CREW MANAGEMENT"),Master!B286,"")</f>
        <v/>
      </c>
      <c r="L286" s="34" t="e">
        <f>SMALL($K:$K,ROWS($K$1:K285))</f>
        <v>#NUM!</v>
      </c>
      <c r="M286" s="34" t="str">
        <f>IF(AND('Entry point'!$B$22=Master!A286,Master!AG286="MARINE SUPERINTENDENT"),Master!B286,"")</f>
        <v/>
      </c>
      <c r="N286" s="34" t="e">
        <f>SMALL($M:$M,ROWS($M$1:M285))</f>
        <v>#NUM!</v>
      </c>
      <c r="O286" s="34" t="str">
        <f>IF(AND('Entry point'!$B$22=Master!A286,Master!AG286="MD"),Master!B286,"")</f>
        <v/>
      </c>
      <c r="P286" s="34" t="e">
        <f>SMALL($O:$O,ROWS($O$1:O285))</f>
        <v>#NUM!</v>
      </c>
      <c r="Q286" s="34" t="str">
        <f>IF(AND('Entry point'!$B$22=Master!A286,Master!AG286="OD"),Master!B286,"")</f>
        <v/>
      </c>
      <c r="R286" s="34" t="e">
        <f>SMALL($Q:$Q,ROWS($Q$1:Q285))</f>
        <v>#NUM!</v>
      </c>
      <c r="S286" s="34" t="str">
        <f>IF(AND('Entry point'!$B$22=Master!A286,Master!AG286="OWNER"),Master!B286,"")</f>
        <v/>
      </c>
      <c r="T286" s="34" t="e">
        <f>SMALL($S:$S,ROWS($S$1:S285))</f>
        <v>#NUM!</v>
      </c>
      <c r="U286" s="34" t="str">
        <f>IF(AND('Entry point'!$B$22=Master!A286,Master!AG286="PLANNING MANAGER"),Master!B286,"")</f>
        <v/>
      </c>
      <c r="V286" s="34" t="e">
        <f>SMALL($U:$U,ROWS($U$1:U285))</f>
        <v>#NUM!</v>
      </c>
      <c r="W286" s="34" t="str">
        <f>IF(AND('Entry point'!$B$22=Master!A286,Master!AG286="PROCUREMENT RESPONSIBLE"),Master!B286,"")</f>
        <v/>
      </c>
      <c r="X286" s="34" t="e">
        <f>SMALL($W:$W,ROWS($W$1:W285))</f>
        <v>#NUM!</v>
      </c>
      <c r="Y286" s="34" t="str">
        <f>IF(AND('Entry point'!$B$22=Master!A286,Master!AG286="TECH SUPERINTENDENT"),Master!B286,"")</f>
        <v/>
      </c>
      <c r="Z286" s="34" t="e">
        <f>SMALL($Y:$Y,ROWS($Y$1:Y285))</f>
        <v>#NUM!</v>
      </c>
      <c r="AA286" s="34" t="str">
        <f>IF(AND('Entry point'!$B$22=Master!A286,Master!AG286="HSEQ MANAGER"),Master!B286,"")</f>
        <v/>
      </c>
      <c r="AB286" s="34" t="e">
        <f>SMALL($AA:$AA,ROWS($AA$1:AA285))</f>
        <v>#NUM!</v>
      </c>
      <c r="AC286" s="34" t="str">
        <f>IF(AND('Entry point'!$B$22=Master!A286,Master!AG286="MARCAS"),Master!B286,"")</f>
        <v/>
      </c>
      <c r="AD286" s="34" t="e">
        <f>SMALL($AC:$AC,ROWS($AC$1:AC285))</f>
        <v>#NUM!</v>
      </c>
      <c r="AE286" s="34">
        <v>1</v>
      </c>
      <c r="AF286" s="26" t="s">
        <v>182</v>
      </c>
      <c r="AG286" s="36" t="s">
        <v>637</v>
      </c>
      <c r="AH286" s="36"/>
    </row>
    <row r="287" spans="1:34" ht="15.75" x14ac:dyDescent="0.25">
      <c r="A287" s="40" t="s">
        <v>569</v>
      </c>
      <c r="B287" s="34">
        <f>ROWS(A$1:$A288)</f>
        <v>288</v>
      </c>
      <c r="C287" s="34" t="str">
        <f>IF(AND('Entry point'!$B$22=Master!A287,Master!AG287="ACCOUNTING"),Master!B287,"")</f>
        <v/>
      </c>
      <c r="D287" s="34" t="e">
        <f>SMALL($C:$C,ROWS($C$1:C286))</f>
        <v>#NUM!</v>
      </c>
      <c r="E287" s="34">
        <f>IF(AND('Entry point'!$B$22=Master!A287,Master!AG287="CREW MANAGEMENT PARTNER"),Master!B287,"")</f>
        <v>288</v>
      </c>
      <c r="F287" s="34" t="e">
        <f>SMALL($E:$E,ROWS($E$1:E286))</f>
        <v>#NUM!</v>
      </c>
      <c r="G287" s="34" t="str">
        <f>IF(AND('Entry point'!$B$22=Master!A287,Master!AG287="FLEET MANAGER"),Master!B287,"")</f>
        <v/>
      </c>
      <c r="H287" s="34" t="e">
        <f>SMALL($G:$G,ROWS($G$1:G286))</f>
        <v>#NUM!</v>
      </c>
      <c r="I287" s="34" t="str">
        <f>IF(AND('Entry point'!$B$22=Master!A287,Master!AG287="GROUP ISD"),Master!B287,"")</f>
        <v/>
      </c>
      <c r="J287" s="34" t="e">
        <f>SMALL($I:$I,ROWS($I$1:I286))</f>
        <v>#NUM!</v>
      </c>
      <c r="K287" s="34" t="str">
        <f>IF(AND('Entry point'!$B$22=Master!A287,Master!AG287="MANAGING DIRECTOR, CREW MANAGEMENT"),Master!B287,"")</f>
        <v/>
      </c>
      <c r="L287" s="34" t="e">
        <f>SMALL($K:$K,ROWS($K$1:K286))</f>
        <v>#NUM!</v>
      </c>
      <c r="M287" s="34" t="str">
        <f>IF(AND('Entry point'!$B$22=Master!A287,Master!AG287="MARINE SUPERINTENDENT"),Master!B287,"")</f>
        <v/>
      </c>
      <c r="N287" s="34" t="e">
        <f>SMALL($M:$M,ROWS($M$1:M286))</f>
        <v>#NUM!</v>
      </c>
      <c r="O287" s="34" t="str">
        <f>IF(AND('Entry point'!$B$22=Master!A287,Master!AG287="MD"),Master!B287,"")</f>
        <v/>
      </c>
      <c r="P287" s="34" t="e">
        <f>SMALL($O:$O,ROWS($O$1:O286))</f>
        <v>#NUM!</v>
      </c>
      <c r="Q287" s="34" t="str">
        <f>IF(AND('Entry point'!$B$22=Master!A287,Master!AG287="OD"),Master!B287,"")</f>
        <v/>
      </c>
      <c r="R287" s="34" t="e">
        <f>SMALL($Q:$Q,ROWS($Q$1:Q286))</f>
        <v>#NUM!</v>
      </c>
      <c r="S287" s="34" t="str">
        <f>IF(AND('Entry point'!$B$22=Master!A287,Master!AG287="OWNER"),Master!B287,"")</f>
        <v/>
      </c>
      <c r="T287" s="34" t="e">
        <f>SMALL($S:$S,ROWS($S$1:S286))</f>
        <v>#NUM!</v>
      </c>
      <c r="U287" s="34" t="str">
        <f>IF(AND('Entry point'!$B$22=Master!A287,Master!AG287="PLANNING MANAGER"),Master!B287,"")</f>
        <v/>
      </c>
      <c r="V287" s="34" t="e">
        <f>SMALL($U:$U,ROWS($U$1:U286))</f>
        <v>#NUM!</v>
      </c>
      <c r="W287" s="34" t="str">
        <f>IF(AND('Entry point'!$B$22=Master!A287,Master!AG287="PROCUREMENT RESPONSIBLE"),Master!B287,"")</f>
        <v/>
      </c>
      <c r="X287" s="34" t="e">
        <f>SMALL($W:$W,ROWS($W$1:W286))</f>
        <v>#NUM!</v>
      </c>
      <c r="Y287" s="34" t="str">
        <f>IF(AND('Entry point'!$B$22=Master!A287,Master!AG287="TECH SUPERINTENDENT"),Master!B287,"")</f>
        <v/>
      </c>
      <c r="Z287" s="34" t="e">
        <f>SMALL($Y:$Y,ROWS($Y$1:Y286))</f>
        <v>#NUM!</v>
      </c>
      <c r="AA287" s="34" t="str">
        <f>IF(AND('Entry point'!$B$22=Master!A287,Master!AG287="HSEQ MANAGER"),Master!B287,"")</f>
        <v/>
      </c>
      <c r="AB287" s="34" t="e">
        <f>SMALL($AA:$AA,ROWS($AA$1:AA286))</f>
        <v>#NUM!</v>
      </c>
      <c r="AC287" s="34" t="str">
        <f>IF(AND('Entry point'!$B$22=Master!A287,Master!AG287="MARCAS"),Master!B287,"")</f>
        <v/>
      </c>
      <c r="AD287" s="34" t="e">
        <f>SMALL($AC:$AC,ROWS($AC$1:AC286))</f>
        <v>#NUM!</v>
      </c>
      <c r="AE287" s="34">
        <v>1</v>
      </c>
      <c r="AF287" s="35" t="s">
        <v>60</v>
      </c>
      <c r="AG287" s="36" t="s">
        <v>637</v>
      </c>
      <c r="AH287" s="36"/>
    </row>
    <row r="288" spans="1:34" ht="15.75" x14ac:dyDescent="0.25">
      <c r="A288" s="40" t="s">
        <v>569</v>
      </c>
      <c r="B288" s="34">
        <f>ROWS(A$1:$A289)</f>
        <v>289</v>
      </c>
      <c r="C288" s="34" t="str">
        <f>IF(AND('Entry point'!$B$22=Master!A288,Master!AG288="ACCOUNTING"),Master!B288,"")</f>
        <v/>
      </c>
      <c r="D288" s="34" t="e">
        <f>SMALL($C:$C,ROWS($C$1:C287))</f>
        <v>#NUM!</v>
      </c>
      <c r="E288" s="34">
        <f>IF(AND('Entry point'!$B$22=Master!A288,Master!AG288="CREW MANAGEMENT PARTNER"),Master!B288,"")</f>
        <v>289</v>
      </c>
      <c r="F288" s="34" t="e">
        <f>SMALL($E:$E,ROWS($E$1:E287))</f>
        <v>#NUM!</v>
      </c>
      <c r="G288" s="34" t="str">
        <f>IF(AND('Entry point'!$B$22=Master!A288,Master!AG288="FLEET MANAGER"),Master!B288,"")</f>
        <v/>
      </c>
      <c r="H288" s="34" t="e">
        <f>SMALL($G:$G,ROWS($G$1:G287))</f>
        <v>#NUM!</v>
      </c>
      <c r="I288" s="34" t="str">
        <f>IF(AND('Entry point'!$B$22=Master!A288,Master!AG288="GROUP ISD"),Master!B288,"")</f>
        <v/>
      </c>
      <c r="J288" s="34" t="e">
        <f>SMALL($I:$I,ROWS($I$1:I287))</f>
        <v>#NUM!</v>
      </c>
      <c r="K288" s="34" t="str">
        <f>IF(AND('Entry point'!$B$22=Master!A288,Master!AG288="MANAGING DIRECTOR, CREW MANAGEMENT"),Master!B288,"")</f>
        <v/>
      </c>
      <c r="L288" s="34" t="e">
        <f>SMALL($K:$K,ROWS($K$1:K287))</f>
        <v>#NUM!</v>
      </c>
      <c r="M288" s="34" t="str">
        <f>IF(AND('Entry point'!$B$22=Master!A288,Master!AG288="MARINE SUPERINTENDENT"),Master!B288,"")</f>
        <v/>
      </c>
      <c r="N288" s="34" t="e">
        <f>SMALL($M:$M,ROWS($M$1:M287))</f>
        <v>#NUM!</v>
      </c>
      <c r="O288" s="34" t="str">
        <f>IF(AND('Entry point'!$B$22=Master!A288,Master!AG288="MD"),Master!B288,"")</f>
        <v/>
      </c>
      <c r="P288" s="34" t="e">
        <f>SMALL($O:$O,ROWS($O$1:O287))</f>
        <v>#NUM!</v>
      </c>
      <c r="Q288" s="34" t="str">
        <f>IF(AND('Entry point'!$B$22=Master!A288,Master!AG288="OD"),Master!B288,"")</f>
        <v/>
      </c>
      <c r="R288" s="34" t="e">
        <f>SMALL($Q:$Q,ROWS($Q$1:Q287))</f>
        <v>#NUM!</v>
      </c>
      <c r="S288" s="34" t="str">
        <f>IF(AND('Entry point'!$B$22=Master!A288,Master!AG288="OWNER"),Master!B288,"")</f>
        <v/>
      </c>
      <c r="T288" s="34" t="e">
        <f>SMALL($S:$S,ROWS($S$1:S287))</f>
        <v>#NUM!</v>
      </c>
      <c r="U288" s="34" t="str">
        <f>IF(AND('Entry point'!$B$22=Master!A288,Master!AG288="PLANNING MANAGER"),Master!B288,"")</f>
        <v/>
      </c>
      <c r="V288" s="34" t="e">
        <f>SMALL($U:$U,ROWS($U$1:U287))</f>
        <v>#NUM!</v>
      </c>
      <c r="W288" s="34" t="str">
        <f>IF(AND('Entry point'!$B$22=Master!A288,Master!AG288="PROCUREMENT RESPONSIBLE"),Master!B288,"")</f>
        <v/>
      </c>
      <c r="X288" s="34" t="e">
        <f>SMALL($W:$W,ROWS($W$1:W287))</f>
        <v>#NUM!</v>
      </c>
      <c r="Y288" s="34" t="str">
        <f>IF(AND('Entry point'!$B$22=Master!A288,Master!AG288="TECH SUPERINTENDENT"),Master!B288,"")</f>
        <v/>
      </c>
      <c r="Z288" s="34" t="e">
        <f>SMALL($Y:$Y,ROWS($Y$1:Y287))</f>
        <v>#NUM!</v>
      </c>
      <c r="AA288" s="34" t="str">
        <f>IF(AND('Entry point'!$B$22=Master!A288,Master!AG288="HSEQ MANAGER"),Master!B288,"")</f>
        <v/>
      </c>
      <c r="AB288" s="34" t="e">
        <f>SMALL($AA:$AA,ROWS($AA$1:AA287))</f>
        <v>#NUM!</v>
      </c>
      <c r="AC288" s="34" t="str">
        <f>IF(AND('Entry point'!$B$22=Master!A288,Master!AG288="MARCAS"),Master!B288,"")</f>
        <v/>
      </c>
      <c r="AD288" s="34" t="e">
        <f>SMALL($AC:$AC,ROWS($AC$1:AC287))</f>
        <v>#NUM!</v>
      </c>
      <c r="AE288" s="34">
        <v>1</v>
      </c>
      <c r="AF288" s="35" t="s">
        <v>654</v>
      </c>
      <c r="AG288" s="36" t="s">
        <v>637</v>
      </c>
      <c r="AH288" s="36"/>
    </row>
    <row r="289" spans="1:61" ht="15.75" x14ac:dyDescent="0.25">
      <c r="A289" s="40" t="s">
        <v>569</v>
      </c>
      <c r="B289" s="34">
        <f>ROWS(A$1:$A290)</f>
        <v>290</v>
      </c>
      <c r="C289" s="34" t="str">
        <f>IF(AND('Entry point'!$B$22=Master!A289,Master!AG289="ACCOUNTING"),Master!B289,"")</f>
        <v/>
      </c>
      <c r="D289" s="34" t="e">
        <f>SMALL($C:$C,ROWS($C$1:C288))</f>
        <v>#NUM!</v>
      </c>
      <c r="E289" s="34" t="str">
        <f>IF(AND('Entry point'!$B$22=Master!A289,Master!AG289="CREW MANAGEMENT PARTNER"),Master!B289,"")</f>
        <v/>
      </c>
      <c r="F289" s="34" t="e">
        <f>SMALL($E:$E,ROWS($E$1:E288))</f>
        <v>#NUM!</v>
      </c>
      <c r="G289" s="34" t="str">
        <f>IF(AND('Entry point'!$B$22=Master!A289,Master!AG289="FLEET MANAGER"),Master!B289,"")</f>
        <v/>
      </c>
      <c r="H289" s="34" t="e">
        <f>SMALL($G:$G,ROWS($G$1:G288))</f>
        <v>#NUM!</v>
      </c>
      <c r="I289" s="34" t="str">
        <f>IF(AND('Entry point'!$B$22=Master!A289,Master!AG289="GROUP ISD"),Master!B289,"")</f>
        <v/>
      </c>
      <c r="J289" s="34" t="e">
        <f>SMALL($I:$I,ROWS($I$1:I288))</f>
        <v>#NUM!</v>
      </c>
      <c r="K289" s="34" t="str">
        <f>IF(AND('Entry point'!$B$22=Master!A289,Master!AG289="MANAGING DIRECTOR, CREW MANAGEMENT"),Master!B289,"")</f>
        <v/>
      </c>
      <c r="L289" s="34" t="e">
        <f>SMALL($K:$K,ROWS($K$1:K288))</f>
        <v>#NUM!</v>
      </c>
      <c r="M289" s="34" t="str">
        <f>IF(AND('Entry point'!$B$22=Master!A289,Master!AG289="MARINE SUPERINTENDENT"),Master!B289,"")</f>
        <v/>
      </c>
      <c r="N289" s="34" t="e">
        <f>SMALL($M:$M,ROWS($M$1:M288))</f>
        <v>#NUM!</v>
      </c>
      <c r="O289" s="34" t="str">
        <f>IF(AND('Entry point'!$B$22=Master!A289,Master!AG289="MD"),Master!B289,"")</f>
        <v/>
      </c>
      <c r="P289" s="34" t="e">
        <f>SMALL($O:$O,ROWS($O$1:O288))</f>
        <v>#NUM!</v>
      </c>
      <c r="Q289" s="34" t="str">
        <f>IF(AND('Entry point'!$B$22=Master!A289,Master!AG289="OD"),Master!B289,"")</f>
        <v/>
      </c>
      <c r="R289" s="34" t="e">
        <f>SMALL($Q:$Q,ROWS($Q$1:Q288))</f>
        <v>#NUM!</v>
      </c>
      <c r="S289" s="34" t="str">
        <f>IF(AND('Entry point'!$B$22=Master!A289,Master!AG289="OWNER"),Master!B289,"")</f>
        <v/>
      </c>
      <c r="T289" s="34" t="e">
        <f>SMALL($S:$S,ROWS($S$1:S288))</f>
        <v>#NUM!</v>
      </c>
      <c r="U289" s="34" t="str">
        <f>IF(AND('Entry point'!$B$22=Master!A289,Master!AG289="PLANNING MANAGER"),Master!B289,"")</f>
        <v/>
      </c>
      <c r="V289" s="34" t="e">
        <f>SMALL($U:$U,ROWS($U$1:U288))</f>
        <v>#NUM!</v>
      </c>
      <c r="W289" s="34">
        <f>IF(AND('Entry point'!$B$22=Master!A289,Master!AG289="PROCUREMENT RESPONSIBLE"),Master!B289,"")</f>
        <v>290</v>
      </c>
      <c r="X289" s="34" t="e">
        <f>SMALL($W:$W,ROWS($W$1:W288))</f>
        <v>#NUM!</v>
      </c>
      <c r="Y289" s="34" t="str">
        <f>IF(AND('Entry point'!$B$22=Master!A289,Master!AG289="TECH SUPERINTENDENT"),Master!B289,"")</f>
        <v/>
      </c>
      <c r="Z289" s="34" t="e">
        <f>SMALL($Y:$Y,ROWS($Y$1:Y288))</f>
        <v>#NUM!</v>
      </c>
      <c r="AA289" s="34" t="str">
        <f>IF(AND('Entry point'!$B$22=Master!A289,Master!AG289="HSEQ MANAGER"),Master!B289,"")</f>
        <v/>
      </c>
      <c r="AB289" s="34" t="e">
        <f>SMALL($AA:$AA,ROWS($AA$1:AA288))</f>
        <v>#NUM!</v>
      </c>
      <c r="AC289" s="34" t="str">
        <f>IF(AND('Entry point'!$B$22=Master!A289,Master!AG289="MARCAS"),Master!B289,"")</f>
        <v/>
      </c>
      <c r="AD289" s="34" t="e">
        <f>SMALL($AC:$AC,ROWS($AC$1:AC288))</f>
        <v>#NUM!</v>
      </c>
      <c r="AE289" s="34">
        <v>1</v>
      </c>
      <c r="AF289" s="35" t="s">
        <v>736</v>
      </c>
      <c r="AG289" s="36" t="s">
        <v>686</v>
      </c>
      <c r="AH289" s="181" t="s">
        <v>803</v>
      </c>
      <c r="AI289" s="180" t="s">
        <v>811</v>
      </c>
    </row>
    <row r="290" spans="1:61" ht="15.75" x14ac:dyDescent="0.25">
      <c r="A290" s="40" t="s">
        <v>569</v>
      </c>
      <c r="B290" s="34">
        <f>ROWS(A$1:$A291)</f>
        <v>291</v>
      </c>
      <c r="C290" s="34" t="str">
        <f>IF(AND('Entry point'!$B$22=Master!A290,Master!AG290="ACCOUNTING"),Master!B290,"")</f>
        <v/>
      </c>
      <c r="D290" s="34" t="e">
        <f>SMALL($C:$C,ROWS($C$1:C289))</f>
        <v>#NUM!</v>
      </c>
      <c r="E290" s="34" t="str">
        <f>IF(AND('Entry point'!$B$22=Master!A290,Master!AG290="CREW MANAGEMENT PARTNER"),Master!B290,"")</f>
        <v/>
      </c>
      <c r="F290" s="34" t="e">
        <f>SMALL($E:$E,ROWS($E$1:E289))</f>
        <v>#NUM!</v>
      </c>
      <c r="G290" s="34" t="str">
        <f>IF(AND('Entry point'!$B$22=Master!A290,Master!AG290="FLEET MANAGER"),Master!B290,"")</f>
        <v/>
      </c>
      <c r="H290" s="34" t="e">
        <f>SMALL($G:$G,ROWS($G$1:G289))</f>
        <v>#NUM!</v>
      </c>
      <c r="I290" s="34" t="str">
        <f>IF(AND('Entry point'!$B$22=Master!A290,Master!AG290="GROUP ISD"),Master!B290,"")</f>
        <v/>
      </c>
      <c r="J290" s="34" t="e">
        <f>SMALL($I:$I,ROWS($I$1:I289))</f>
        <v>#NUM!</v>
      </c>
      <c r="K290" s="34" t="str">
        <f>IF(AND('Entry point'!$B$22=Master!A290,Master!AG290="MANAGING DIRECTOR, CREW MANAGEMENT"),Master!B290,"")</f>
        <v/>
      </c>
      <c r="L290" s="34" t="e">
        <f>SMALL($K:$K,ROWS($K$1:K289))</f>
        <v>#NUM!</v>
      </c>
      <c r="M290" s="34" t="str">
        <f>IF(AND('Entry point'!$B$22=Master!A290,Master!AG290="MARINE SUPERINTENDENT"),Master!B290,"")</f>
        <v/>
      </c>
      <c r="N290" s="34" t="e">
        <f>SMALL($M:$M,ROWS($M$1:M289))</f>
        <v>#NUM!</v>
      </c>
      <c r="O290" s="34" t="str">
        <f>IF(AND('Entry point'!$B$22=Master!A290,Master!AG290="MD"),Master!B290,"")</f>
        <v/>
      </c>
      <c r="P290" s="34" t="e">
        <f>SMALL($O:$O,ROWS($O$1:O289))</f>
        <v>#NUM!</v>
      </c>
      <c r="Q290" s="34" t="str">
        <f>IF(AND('Entry point'!$B$22=Master!A290,Master!AG290="OD"),Master!B290,"")</f>
        <v/>
      </c>
      <c r="R290" s="34" t="e">
        <f>SMALL($Q:$Q,ROWS($Q$1:Q289))</f>
        <v>#NUM!</v>
      </c>
      <c r="S290" s="34" t="str">
        <f>IF(AND('Entry point'!$B$22=Master!A290,Master!AG290="OWNER"),Master!B290,"")</f>
        <v/>
      </c>
      <c r="T290" s="34" t="e">
        <f>SMALL($S:$S,ROWS($S$1:S289))</f>
        <v>#NUM!</v>
      </c>
      <c r="U290" s="34" t="str">
        <f>IF(AND('Entry point'!$B$22=Master!A290,Master!AG290="PLANNING MANAGER"),Master!B290,"")</f>
        <v/>
      </c>
      <c r="V290" s="34" t="e">
        <f>SMALL($U:$U,ROWS($U$1:U289))</f>
        <v>#NUM!</v>
      </c>
      <c r="W290" s="34" t="str">
        <f>IF(AND('Entry point'!$B$22=Master!A290,Master!AG290="PROCUREMENT RESPONSIBLE"),Master!B290,"")</f>
        <v/>
      </c>
      <c r="X290" s="34" t="e">
        <f>SMALL($W:$W,ROWS($W$1:W289))</f>
        <v>#NUM!</v>
      </c>
      <c r="Y290" s="34" t="str">
        <f>IF(AND('Entry point'!$B$22=Master!A290,Master!AG290="TECH SUPERINTENDENT"),Master!B290,"")</f>
        <v/>
      </c>
      <c r="Z290" s="34" t="e">
        <f>SMALL($Y:$Y,ROWS($Y$1:Y289))</f>
        <v>#NUM!</v>
      </c>
      <c r="AA290" s="34" t="str">
        <f>IF(AND('Entry point'!$B$22=Master!A290,Master!AG290="HSEQ MANAGER"),Master!B290,"")</f>
        <v/>
      </c>
      <c r="AB290" s="34" t="e">
        <f>SMALL($AA:$AA,ROWS($AA$1:AA289))</f>
        <v>#NUM!</v>
      </c>
      <c r="AC290" s="34">
        <f>IF(AND('Entry point'!$B$22=Master!A290,Master!AG290="MARCAS"),Master!B290,"")</f>
        <v>291</v>
      </c>
      <c r="AD290" s="34" t="e">
        <f>SMALL($AC:$AC,ROWS($AC$1:AC289))</f>
        <v>#NUM!</v>
      </c>
      <c r="AE290" s="34">
        <v>1</v>
      </c>
      <c r="AF290" s="35" t="s">
        <v>736</v>
      </c>
      <c r="AG290" s="36" t="s">
        <v>779</v>
      </c>
      <c r="AH290" s="36"/>
    </row>
    <row r="291" spans="1:61" ht="15.75" x14ac:dyDescent="0.25">
      <c r="A291" s="40" t="s">
        <v>569</v>
      </c>
      <c r="B291" s="34">
        <f>ROWS(A$1:$A292)</f>
        <v>292</v>
      </c>
      <c r="C291" s="34" t="str">
        <f>IF(AND('Entry point'!$B$22=Master!A291,Master!AG291="ACCOUNTING"),Master!B291,"")</f>
        <v/>
      </c>
      <c r="D291" s="34" t="e">
        <f>SMALL($C:$C,ROWS($C$1:C290))</f>
        <v>#NUM!</v>
      </c>
      <c r="E291" s="34" t="str">
        <f>IF(AND('Entry point'!$B$22=Master!A291,Master!AG291="CREW MANAGEMENT PARTNER"),Master!B291,"")</f>
        <v/>
      </c>
      <c r="F291" s="34" t="e">
        <f>SMALL($E:$E,ROWS($E$1:E290))</f>
        <v>#NUM!</v>
      </c>
      <c r="G291" s="34" t="str">
        <f>IF(AND('Entry point'!$B$22=Master!A291,Master!AG291="FLEET MANAGER"),Master!B291,"")</f>
        <v/>
      </c>
      <c r="H291" s="34" t="e">
        <f>SMALL($G:$G,ROWS($G$1:G290))</f>
        <v>#NUM!</v>
      </c>
      <c r="I291" s="34" t="str">
        <f>IF(AND('Entry point'!$B$22=Master!A291,Master!AG291="GROUP ISD"),Master!B291,"")</f>
        <v/>
      </c>
      <c r="J291" s="34" t="e">
        <f>SMALL($I:$I,ROWS($I$1:I290))</f>
        <v>#NUM!</v>
      </c>
      <c r="K291" s="34" t="str">
        <f>IF(AND('Entry point'!$B$22=Master!A291,Master!AG291="MANAGING DIRECTOR, CREW MANAGEMENT"),Master!B291,"")</f>
        <v/>
      </c>
      <c r="L291" s="34" t="e">
        <f>SMALL($K:$K,ROWS($K$1:K290))</f>
        <v>#NUM!</v>
      </c>
      <c r="M291" s="34" t="str">
        <f>IF(AND('Entry point'!$B$22=Master!A291,Master!AG291="MARINE SUPERINTENDENT"),Master!B291,"")</f>
        <v/>
      </c>
      <c r="N291" s="34" t="e">
        <f>SMALL($M:$M,ROWS($M$1:M290))</f>
        <v>#NUM!</v>
      </c>
      <c r="O291" s="34" t="str">
        <f>IF(AND('Entry point'!$B$22=Master!A291,Master!AG291="MD"),Master!B291,"")</f>
        <v/>
      </c>
      <c r="P291" s="34" t="e">
        <f>SMALL($O:$O,ROWS($O$1:O290))</f>
        <v>#NUM!</v>
      </c>
      <c r="Q291" s="34">
        <f>IF(AND('Entry point'!$B$22=Master!A291,Master!AG291="OD"),Master!B291,"")</f>
        <v>292</v>
      </c>
      <c r="R291" s="34" t="e">
        <f>SMALL($Q:$Q,ROWS($Q$1:Q290))</f>
        <v>#NUM!</v>
      </c>
      <c r="S291" s="34" t="str">
        <f>IF(AND('Entry point'!$B$22=Master!A291,Master!AG291="OWNER"),Master!B291,"")</f>
        <v/>
      </c>
      <c r="T291" s="34" t="e">
        <f>SMALL($S:$S,ROWS($S$1:S290))</f>
        <v>#NUM!</v>
      </c>
      <c r="U291" s="34" t="str">
        <f>IF(AND('Entry point'!$B$22=Master!A291,Master!AG291="PLANNING MANAGER"),Master!B291,"")</f>
        <v/>
      </c>
      <c r="V291" s="34" t="e">
        <f>SMALL($U:$U,ROWS($U$1:U290))</f>
        <v>#NUM!</v>
      </c>
      <c r="W291" s="34" t="str">
        <f>IF(AND('Entry point'!$B$22=Master!A291,Master!AG291="PROCUREMENT RESPONSIBLE"),Master!B291,"")</f>
        <v/>
      </c>
      <c r="X291" s="34" t="e">
        <f>SMALL($W:$W,ROWS($W$1:W290))</f>
        <v>#NUM!</v>
      </c>
      <c r="Y291" s="34" t="str">
        <f>IF(AND('Entry point'!$B$22=Master!A291,Master!AG291="TECH SUPERINTENDENT"),Master!B291,"")</f>
        <v/>
      </c>
      <c r="Z291" s="34" t="e">
        <f>SMALL($Y:$Y,ROWS($Y$1:Y290))</f>
        <v>#NUM!</v>
      </c>
      <c r="AA291" s="34" t="str">
        <f>IF(AND('Entry point'!$B$22=Master!A291,Master!AG291="HSEQ MANAGER"),Master!B291,"")</f>
        <v/>
      </c>
      <c r="AB291" s="34" t="e">
        <f>SMALL($AA:$AA,ROWS($AA$1:AA290))</f>
        <v>#NUM!</v>
      </c>
      <c r="AC291" s="34" t="str">
        <f>IF(AND('Entry point'!$B$22=Master!A291,Master!AG291="MARCAS"),Master!B291,"")</f>
        <v/>
      </c>
      <c r="AD291" s="34" t="e">
        <f>SMALL($AC:$AC,ROWS($AC$1:AC290))</f>
        <v>#NUM!</v>
      </c>
      <c r="AE291" s="34">
        <v>1</v>
      </c>
      <c r="AF291" s="35" t="s">
        <v>737</v>
      </c>
      <c r="AG291" s="36" t="s">
        <v>704</v>
      </c>
      <c r="AH291" s="36" t="s">
        <v>783</v>
      </c>
    </row>
    <row r="292" spans="1:61" ht="15.75" x14ac:dyDescent="0.25">
      <c r="A292" s="40" t="s">
        <v>569</v>
      </c>
      <c r="B292" s="34">
        <f>ROWS(A$1:$A293)</f>
        <v>293</v>
      </c>
      <c r="C292" s="34" t="str">
        <f>IF(AND('Entry point'!$B$22=Master!A292,Master!AG292="ACCOUNTING"),Master!B292,"")</f>
        <v/>
      </c>
      <c r="D292" s="34" t="e">
        <f>SMALL($C:$C,ROWS($C$1:C291))</f>
        <v>#NUM!</v>
      </c>
      <c r="E292" s="34" t="str">
        <f>IF(AND('Entry point'!$B$22=Master!A292,Master!AG292="CREW MANAGEMENT PARTNER"),Master!B292,"")</f>
        <v/>
      </c>
      <c r="F292" s="34" t="e">
        <f>SMALL($E:$E,ROWS($E$1:E291))</f>
        <v>#NUM!</v>
      </c>
      <c r="G292" s="34" t="str">
        <f>IF(AND('Entry point'!$B$22=Master!A292,Master!AG292="FLEET MANAGER"),Master!B292,"")</f>
        <v/>
      </c>
      <c r="H292" s="34" t="e">
        <f>SMALL($G:$G,ROWS($G$1:G291))</f>
        <v>#NUM!</v>
      </c>
      <c r="I292" s="34" t="str">
        <f>IF(AND('Entry point'!$B$22=Master!A292,Master!AG292="GROUP ISD"),Master!B292,"")</f>
        <v/>
      </c>
      <c r="J292" s="34" t="e">
        <f>SMALL($I:$I,ROWS($I$1:I291))</f>
        <v>#NUM!</v>
      </c>
      <c r="K292" s="34" t="str">
        <f>IF(AND('Entry point'!$B$22=Master!A292,Master!AG292="MANAGING DIRECTOR, CREW MANAGEMENT"),Master!B292,"")</f>
        <v/>
      </c>
      <c r="L292" s="34" t="e">
        <f>SMALL($K:$K,ROWS($K$1:K291))</f>
        <v>#NUM!</v>
      </c>
      <c r="M292" s="34" t="str">
        <f>IF(AND('Entry point'!$B$22=Master!A292,Master!AG292="MARINE SUPERINTENDENT"),Master!B292,"")</f>
        <v/>
      </c>
      <c r="N292" s="34" t="e">
        <f>SMALL($M:$M,ROWS($M$1:M291))</f>
        <v>#NUM!</v>
      </c>
      <c r="O292" s="34" t="str">
        <f>IF(AND('Entry point'!$B$22=Master!A292,Master!AG292="MD"),Master!B292,"")</f>
        <v/>
      </c>
      <c r="P292" s="34" t="e">
        <f>SMALL($O:$O,ROWS($O$1:O291))</f>
        <v>#NUM!</v>
      </c>
      <c r="Q292" s="34" t="str">
        <f>IF(AND('Entry point'!$B$22=Master!A292,Master!AG292="OD"),Master!B292,"")</f>
        <v/>
      </c>
      <c r="R292" s="34" t="e">
        <f>SMALL($Q:$Q,ROWS($Q$1:Q291))</f>
        <v>#NUM!</v>
      </c>
      <c r="S292" s="34" t="str">
        <f>IF(AND('Entry point'!$B$22=Master!A292,Master!AG292="OWNER"),Master!B292,"")</f>
        <v/>
      </c>
      <c r="T292" s="34" t="e">
        <f>SMALL($S:$S,ROWS($S$1:S291))</f>
        <v>#NUM!</v>
      </c>
      <c r="U292" s="34" t="str">
        <f>IF(AND('Entry point'!$B$22=Master!A292,Master!AG292="PLANNING MANAGER"),Master!B292,"")</f>
        <v/>
      </c>
      <c r="V292" s="34" t="e">
        <f>SMALL($U:$U,ROWS($U$1:U291))</f>
        <v>#NUM!</v>
      </c>
      <c r="W292" s="34" t="str">
        <f>IF(AND('Entry point'!$B$22=Master!A292,Master!AG292="PROCUREMENT RESPONSIBLE"),Master!B292,"")</f>
        <v/>
      </c>
      <c r="X292" s="34" t="e">
        <f>SMALL($W:$W,ROWS($W$1:W291))</f>
        <v>#NUM!</v>
      </c>
      <c r="Y292" s="34" t="str">
        <f>IF(AND('Entry point'!$B$22=Master!A292,Master!AG292="TECH SUPERINTENDENT"),Master!B292,"")</f>
        <v/>
      </c>
      <c r="Z292" s="34" t="e">
        <f>SMALL($Y:$Y,ROWS($Y$1:Y291))</f>
        <v>#NUM!</v>
      </c>
      <c r="AA292" s="34" t="str">
        <f>IF(AND('Entry point'!$B$22=Master!A292,Master!AG292="HSEQ MANAGER"),Master!B292,"")</f>
        <v/>
      </c>
      <c r="AB292" s="34" t="e">
        <f>SMALL($AA:$AA,ROWS($AA$1:AA291))</f>
        <v>#NUM!</v>
      </c>
      <c r="AC292" s="34">
        <f>IF(AND('Entry point'!$B$22=Master!A292,Master!AG292="MARCAS"),Master!B292,"")</f>
        <v>293</v>
      </c>
      <c r="AD292" s="34" t="e">
        <f>SMALL($AC:$AC,ROWS($AC$1:AC291))</f>
        <v>#NUM!</v>
      </c>
      <c r="AE292" s="34">
        <v>1</v>
      </c>
      <c r="AF292" s="35" t="s">
        <v>737</v>
      </c>
      <c r="AG292" s="36" t="s">
        <v>779</v>
      </c>
      <c r="AH292" s="36" t="s">
        <v>738</v>
      </c>
    </row>
    <row r="293" spans="1:61" ht="47.25" x14ac:dyDescent="0.25">
      <c r="A293" s="40" t="s">
        <v>569</v>
      </c>
      <c r="B293" s="34">
        <f>ROWS(A$1:$A294)</f>
        <v>294</v>
      </c>
      <c r="C293" s="34" t="str">
        <f>IF(AND('Entry point'!$B$22=Master!A293,Master!AG293="ACCOUNTING"),Master!B293,"")</f>
        <v/>
      </c>
      <c r="D293" s="34" t="e">
        <f>SMALL($C:$C,ROWS($C$1:C292))</f>
        <v>#NUM!</v>
      </c>
      <c r="E293" s="34" t="str">
        <f>IF(AND('Entry point'!$B$22=Master!A293,Master!AG293="CREW MANAGEMENT PARTNER"),Master!B293,"")</f>
        <v/>
      </c>
      <c r="F293" s="34" t="e">
        <f>SMALL($E:$E,ROWS($E$1:E292))</f>
        <v>#NUM!</v>
      </c>
      <c r="G293" s="34">
        <f>IF(AND('Entry point'!$B$22=Master!A293,Master!AG293="FLEET MANAGER"),Master!B293,"")</f>
        <v>294</v>
      </c>
      <c r="H293" s="34" t="e">
        <f>SMALL($G:$G,ROWS($G$1:G292))</f>
        <v>#NUM!</v>
      </c>
      <c r="I293" s="34" t="str">
        <f>IF(AND('Entry point'!$B$22=Master!A293,Master!AG293="GROUP ISD"),Master!B293,"")</f>
        <v/>
      </c>
      <c r="J293" s="34" t="e">
        <f>SMALL($I:$I,ROWS($I$1:I292))</f>
        <v>#NUM!</v>
      </c>
      <c r="K293" s="34" t="str">
        <f>IF(AND('Entry point'!$B$22=Master!A293,Master!AG293="MANAGING DIRECTOR, CREW MANAGEMENT"),Master!B293,"")</f>
        <v/>
      </c>
      <c r="L293" s="34" t="e">
        <f>SMALL($K:$K,ROWS($K$1:K292))</f>
        <v>#NUM!</v>
      </c>
      <c r="M293" s="34" t="str">
        <f>IF(AND('Entry point'!$B$22=Master!A293,Master!AG293="MARINE SUPERINTENDENT"),Master!B293,"")</f>
        <v/>
      </c>
      <c r="N293" s="34" t="e">
        <f>SMALL($M:$M,ROWS($M$1:M292))</f>
        <v>#NUM!</v>
      </c>
      <c r="O293" s="34" t="str">
        <f>IF(AND('Entry point'!$B$22=Master!A293,Master!AG293="MD"),Master!B293,"")</f>
        <v/>
      </c>
      <c r="P293" s="34" t="e">
        <f>SMALL($O:$O,ROWS($O$1:O292))</f>
        <v>#NUM!</v>
      </c>
      <c r="Q293" s="34" t="str">
        <f>IF(AND('Entry point'!$B$22=Master!A293,Master!AG293="OD"),Master!B293,"")</f>
        <v/>
      </c>
      <c r="R293" s="34" t="e">
        <f>SMALL($Q:$Q,ROWS($Q$1:Q292))</f>
        <v>#NUM!</v>
      </c>
      <c r="S293" s="34" t="str">
        <f>IF(AND('Entry point'!$B$22=Master!A293,Master!AG293="OWNER"),Master!B293,"")</f>
        <v/>
      </c>
      <c r="T293" s="34" t="e">
        <f>SMALL($S:$S,ROWS($S$1:S292))</f>
        <v>#NUM!</v>
      </c>
      <c r="U293" s="34" t="str">
        <f>IF(AND('Entry point'!$B$22=Master!A293,Master!AG293="PLANNING MANAGER"),Master!B293,"")</f>
        <v/>
      </c>
      <c r="V293" s="34" t="e">
        <f>SMALL($U:$U,ROWS($U$1:U292))</f>
        <v>#NUM!</v>
      </c>
      <c r="W293" s="34" t="str">
        <f>IF(AND('Entry point'!$B$22=Master!A293,Master!AG293="PROCUREMENT RESPONSIBLE"),Master!B293,"")</f>
        <v/>
      </c>
      <c r="X293" s="34" t="e">
        <f>SMALL($W:$W,ROWS($W$1:W292))</f>
        <v>#NUM!</v>
      </c>
      <c r="Y293" s="34" t="str">
        <f>IF(AND('Entry point'!$B$22=Master!A293,Master!AG293="TECH SUPERINTENDENT"),Master!B293,"")</f>
        <v/>
      </c>
      <c r="Z293" s="34" t="e">
        <f>SMALL($Y:$Y,ROWS($Y$1:Y292))</f>
        <v>#NUM!</v>
      </c>
      <c r="AA293" s="34" t="str">
        <f>IF(AND('Entry point'!$B$22=Master!A293,Master!AG293="HSEQ MANAGER"),Master!B293,"")</f>
        <v/>
      </c>
      <c r="AB293" s="34" t="e">
        <f>SMALL($AA:$AA,ROWS($AA$1:AA292))</f>
        <v>#NUM!</v>
      </c>
      <c r="AC293" s="34" t="str">
        <f>IF(AND('Entry point'!$B$22=Master!A293,Master!AG293="MARCAS"),Master!B293,"")</f>
        <v/>
      </c>
      <c r="AD293" s="34" t="e">
        <f>SMALL($AC:$AC,ROWS($AC$1:AC292))</f>
        <v>#NUM!</v>
      </c>
      <c r="AE293" s="34">
        <v>1</v>
      </c>
      <c r="AF293" s="235" t="s">
        <v>826</v>
      </c>
      <c r="AG293" s="36" t="s">
        <v>35</v>
      </c>
      <c r="AH293" s="234" t="s">
        <v>827</v>
      </c>
    </row>
    <row r="294" spans="1:61" ht="15.75" x14ac:dyDescent="0.25">
      <c r="A294" s="34" t="s">
        <v>31</v>
      </c>
      <c r="B294" s="34">
        <f>ROWS(A$1:$A295)</f>
        <v>295</v>
      </c>
      <c r="C294" s="34" t="str">
        <f>IF(AND('Entry point'!$B$22=Master!A294,Master!AG294="ACCOUNTING"),Master!B294,"")</f>
        <v/>
      </c>
      <c r="D294" s="34" t="e">
        <f>SMALL($C:$C,ROWS($C$1:C292))</f>
        <v>#NUM!</v>
      </c>
      <c r="E294" s="34" t="str">
        <f>IF(AND('Entry point'!$B$22=Master!A294,Master!AG294="CREW MANAGEMENT PARTNER"),Master!B294,"")</f>
        <v/>
      </c>
      <c r="F294" s="34" t="e">
        <f>SMALL($E:$E,ROWS($E$1:E292))</f>
        <v>#NUM!</v>
      </c>
      <c r="G294" s="34" t="str">
        <f>IF(AND('Entry point'!$B$22=Master!A294,Master!AG294="FLEET MANAGER"),Master!B294,"")</f>
        <v/>
      </c>
      <c r="H294" s="34" t="e">
        <f>SMALL($G:$G,ROWS($G$1:G292))</f>
        <v>#NUM!</v>
      </c>
      <c r="I294" s="34" t="str">
        <f>IF(AND('Entry point'!$B$22=Master!A294,Master!AG294="GROUP ISD"),Master!B294,"")</f>
        <v/>
      </c>
      <c r="J294" s="34" t="e">
        <f>SMALL($I:$I,ROWS($I$1:I292))</f>
        <v>#NUM!</v>
      </c>
      <c r="K294" s="34" t="str">
        <f>IF(AND('Entry point'!$B$22=Master!A294,Master!AG294="MANAGING DIRECTOR, CREW MANAGEMENT"),Master!B294,"")</f>
        <v/>
      </c>
      <c r="L294" s="34" t="e">
        <f>SMALL($K:$K,ROWS($K$1:K292))</f>
        <v>#NUM!</v>
      </c>
      <c r="M294" s="34" t="str">
        <f>IF(AND('Entry point'!$B$22=Master!A294,Master!AG294="MARINE SUPERINTENDENT"),Master!B294,"")</f>
        <v/>
      </c>
      <c r="N294" s="34" t="e">
        <f>SMALL($M:$M,ROWS($M$1:M292))</f>
        <v>#NUM!</v>
      </c>
      <c r="O294" s="34" t="str">
        <f>IF(AND('Entry point'!$B$22=Master!A294,Master!AG294="MD"),Master!B294,"")</f>
        <v/>
      </c>
      <c r="P294" s="34" t="e">
        <f>SMALL($O:$O,ROWS($O$1:O292))</f>
        <v>#NUM!</v>
      </c>
      <c r="Q294" s="34" t="str">
        <f>IF(AND('Entry point'!$B$22=Master!A294,Master!AG294="OD"),Master!B294,"")</f>
        <v/>
      </c>
      <c r="R294" s="34" t="e">
        <f>SMALL($Q:$Q,ROWS($Q$1:Q292))</f>
        <v>#NUM!</v>
      </c>
      <c r="S294" s="34" t="str">
        <f>IF(AND('Entry point'!$B$22=Master!A294,Master!AG294="OWNER"),Master!B294,"")</f>
        <v/>
      </c>
      <c r="T294" s="34" t="e">
        <f>SMALL($S:$S,ROWS($S$1:S292))</f>
        <v>#NUM!</v>
      </c>
      <c r="U294" s="34" t="str">
        <f>IF(AND('Entry point'!$B$22=Master!A294,Master!AG294="PLANNING MANAGER"),Master!B294,"")</f>
        <v/>
      </c>
      <c r="V294" s="34" t="e">
        <f>SMALL($U:$U,ROWS($U$1:U292))</f>
        <v>#NUM!</v>
      </c>
      <c r="W294" s="34" t="str">
        <f>IF(AND('Entry point'!$B$22=Master!A294,Master!AG294="PROCUREMENT RESPONSIBLE"),Master!B294,"")</f>
        <v/>
      </c>
      <c r="X294" s="34" t="e">
        <f>SMALL($W:$W,ROWS($W$1:W292))</f>
        <v>#NUM!</v>
      </c>
      <c r="Y294" s="34" t="str">
        <f>IF(AND('Entry point'!$B$22=Master!A294,Master!AG294="TECH SUPERINTENDENT"),Master!B294,"")</f>
        <v/>
      </c>
      <c r="Z294" s="34" t="e">
        <f>SMALL($Y:$Y,ROWS($Y$1:Y292))</f>
        <v>#NUM!</v>
      </c>
      <c r="AA294" s="34" t="str">
        <f>IF(AND('Entry point'!$B$22=Master!A294,Master!AG294="HSEQ MANAGER"),Master!B294,"")</f>
        <v/>
      </c>
      <c r="AB294" s="34" t="e">
        <f>SMALL($AA:$AA,ROWS($AA$1:AA292))</f>
        <v>#NUM!</v>
      </c>
      <c r="AC294" s="34" t="str">
        <f>IF(AND('Entry point'!$B$22=Master!A294,Master!AG294="MARCAS"),Master!B294,"")</f>
        <v/>
      </c>
      <c r="AD294" s="34" t="e">
        <f>SMALL($AC:$AC,ROWS($AC$1:AC292))</f>
        <v>#NUM!</v>
      </c>
      <c r="AE294" s="34">
        <v>1</v>
      </c>
      <c r="AF294" s="26" t="s">
        <v>460</v>
      </c>
      <c r="AG294" s="36" t="s">
        <v>35</v>
      </c>
      <c r="AH294" s="36"/>
    </row>
    <row r="295" spans="1:61" ht="15.75" x14ac:dyDescent="0.25">
      <c r="A295" s="34" t="s">
        <v>31</v>
      </c>
      <c r="B295" s="34">
        <f>ROWS(A$1:$A296)</f>
        <v>296</v>
      </c>
      <c r="C295" s="34" t="str">
        <f>IF(AND('Entry point'!$B$22=Master!A295,Master!AG295="ACCOUNTING"),Master!B295,"")</f>
        <v/>
      </c>
      <c r="D295" s="34" t="e">
        <f>SMALL($C:$C,ROWS($C$1:C294))</f>
        <v>#NUM!</v>
      </c>
      <c r="E295" s="34" t="str">
        <f>IF(AND('Entry point'!$B$22=Master!A295,Master!AG295="CREW MANAGEMENT PARTNER"),Master!B295,"")</f>
        <v/>
      </c>
      <c r="F295" s="34" t="e">
        <f>SMALL($E:$E,ROWS($E$1:E294))</f>
        <v>#NUM!</v>
      </c>
      <c r="G295" s="34" t="str">
        <f>IF(AND('Entry point'!$B$22=Master!A295,Master!AG295="FLEET MANAGER"),Master!B295,"")</f>
        <v/>
      </c>
      <c r="H295" s="34" t="e">
        <f>SMALL($G:$G,ROWS($G$1:G294))</f>
        <v>#NUM!</v>
      </c>
      <c r="I295" s="34" t="str">
        <f>IF(AND('Entry point'!$B$22=Master!A295,Master!AG295="GROUP ISD"),Master!B295,"")</f>
        <v/>
      </c>
      <c r="J295" s="34" t="e">
        <f>SMALL($I:$I,ROWS($I$1:I294))</f>
        <v>#NUM!</v>
      </c>
      <c r="K295" s="34" t="str">
        <f>IF(AND('Entry point'!$B$22=Master!A295,Master!AG295="MANAGING DIRECTOR, CREW MANAGEMENT"),Master!B295,"")</f>
        <v/>
      </c>
      <c r="L295" s="34" t="e">
        <f>SMALL($K:$K,ROWS($K$1:K294))</f>
        <v>#NUM!</v>
      </c>
      <c r="M295" s="34" t="str">
        <f>IF(AND('Entry point'!$B$22=Master!A295,Master!AG295="MARINE SUPERINTENDENT"),Master!B295,"")</f>
        <v/>
      </c>
      <c r="N295" s="34" t="e">
        <f>SMALL($M:$M,ROWS($M$1:M294))</f>
        <v>#NUM!</v>
      </c>
      <c r="O295" s="34" t="str">
        <f>IF(AND('Entry point'!$B$22=Master!A295,Master!AG295="MD"),Master!B295,"")</f>
        <v/>
      </c>
      <c r="P295" s="34" t="e">
        <f>SMALL($O:$O,ROWS($O$1:O294))</f>
        <v>#NUM!</v>
      </c>
      <c r="Q295" s="34" t="str">
        <f>IF(AND('Entry point'!$B$22=Master!A295,Master!AG295="OD"),Master!B295,"")</f>
        <v/>
      </c>
      <c r="R295" s="34" t="e">
        <f>SMALL($Q:$Q,ROWS($Q$1:Q294))</f>
        <v>#NUM!</v>
      </c>
      <c r="S295" s="34" t="str">
        <f>IF(AND('Entry point'!$B$22=Master!A295,Master!AG295="OWNER"),Master!B295,"")</f>
        <v/>
      </c>
      <c r="T295" s="34" t="e">
        <f>SMALL($S:$S,ROWS($S$1:S294))</f>
        <v>#NUM!</v>
      </c>
      <c r="U295" s="34" t="str">
        <f>IF(AND('Entry point'!$B$22=Master!A295,Master!AG295="PLANNING MANAGER"),Master!B295,"")</f>
        <v/>
      </c>
      <c r="V295" s="34" t="e">
        <f>SMALL($U:$U,ROWS($U$1:U294))</f>
        <v>#NUM!</v>
      </c>
      <c r="W295" s="34" t="str">
        <f>IF(AND('Entry point'!$B$22=Master!A295,Master!AG295="PROCUREMENT RESPONSIBLE"),Master!B295,"")</f>
        <v/>
      </c>
      <c r="X295" s="34" t="e">
        <f>SMALL($W:$W,ROWS($W$1:W294))</f>
        <v>#NUM!</v>
      </c>
      <c r="Y295" s="34" t="str">
        <f>IF(AND('Entry point'!$B$22=Master!A295,Master!AG295="TECH SUPERINTENDENT"),Master!B295,"")</f>
        <v/>
      </c>
      <c r="Z295" s="34" t="e">
        <f>SMALL($Y:$Y,ROWS($Y$1:Y294))</f>
        <v>#NUM!</v>
      </c>
      <c r="AA295" s="34" t="str">
        <f>IF(AND('Entry point'!$B$22=Master!A295,Master!AG295="HSEQ MANAGER"),Master!B295,"")</f>
        <v/>
      </c>
      <c r="AB295" s="34" t="e">
        <f>SMALL($AA:$AA,ROWS($AA$1:AA294))</f>
        <v>#NUM!</v>
      </c>
      <c r="AC295" s="34" t="str">
        <f>IF(AND('Entry point'!$B$22=Master!A295,Master!AG295="MARCAS"),Master!B295,"")</f>
        <v/>
      </c>
      <c r="AD295" s="34" t="e">
        <f>SMALL($AC:$AC,ROWS($AC$1:AC294))</f>
        <v>#NUM!</v>
      </c>
      <c r="AE295" s="34">
        <v>1</v>
      </c>
      <c r="AF295" s="26" t="s">
        <v>461</v>
      </c>
      <c r="AG295" s="36" t="s">
        <v>35</v>
      </c>
      <c r="AH295" s="36"/>
    </row>
    <row r="296" spans="1:61" ht="15.75" x14ac:dyDescent="0.25">
      <c r="A296" s="34" t="s">
        <v>31</v>
      </c>
      <c r="B296" s="34">
        <f>ROWS(A$1:$A297)</f>
        <v>297</v>
      </c>
      <c r="C296" s="34" t="str">
        <f>IF(AND('Entry point'!$B$22=Master!A296,Master!AG296="ACCOUNTING"),Master!B296,"")</f>
        <v/>
      </c>
      <c r="D296" s="34" t="e">
        <f>SMALL($C:$C,ROWS($C$1:C295))</f>
        <v>#NUM!</v>
      </c>
      <c r="E296" s="34" t="str">
        <f>IF(AND('Entry point'!$B$22=Master!A296,Master!AG296="CREW MANAGEMENT PARTNER"),Master!B296,"")</f>
        <v/>
      </c>
      <c r="F296" s="34" t="e">
        <f>SMALL($E:$E,ROWS($E$1:E295))</f>
        <v>#NUM!</v>
      </c>
      <c r="G296" s="34" t="str">
        <f>IF(AND('Entry point'!$B$22=Master!A296,Master!AG296="FLEET MANAGER"),Master!B296,"")</f>
        <v/>
      </c>
      <c r="H296" s="34" t="e">
        <f>SMALL($G:$G,ROWS($G$1:G295))</f>
        <v>#NUM!</v>
      </c>
      <c r="I296" s="34" t="str">
        <f>IF(AND('Entry point'!$B$22=Master!A296,Master!AG296="GROUP ISD"),Master!B296,"")</f>
        <v/>
      </c>
      <c r="J296" s="34" t="e">
        <f>SMALL($I:$I,ROWS($I$1:I295))</f>
        <v>#NUM!</v>
      </c>
      <c r="K296" s="34" t="str">
        <f>IF(AND('Entry point'!$B$22=Master!A296,Master!AG296="MANAGING DIRECTOR, CREW MANAGEMENT"),Master!B296,"")</f>
        <v/>
      </c>
      <c r="L296" s="34" t="e">
        <f>SMALL($K:$K,ROWS($K$1:K295))</f>
        <v>#NUM!</v>
      </c>
      <c r="M296" s="34" t="str">
        <f>IF(AND('Entry point'!$B$22=Master!A296,Master!AG296="MARINE SUPERINTENDENT"),Master!B296,"")</f>
        <v/>
      </c>
      <c r="N296" s="34" t="e">
        <f>SMALL($M:$M,ROWS($M$1:M295))</f>
        <v>#NUM!</v>
      </c>
      <c r="O296" s="34" t="str">
        <f>IF(AND('Entry point'!$B$22=Master!A296,Master!AG296="MD"),Master!B296,"")</f>
        <v/>
      </c>
      <c r="P296" s="34" t="e">
        <f>SMALL($O:$O,ROWS($O$1:O295))</f>
        <v>#NUM!</v>
      </c>
      <c r="Q296" s="34" t="str">
        <f>IF(AND('Entry point'!$B$22=Master!A296,Master!AG296="OD"),Master!B296,"")</f>
        <v/>
      </c>
      <c r="R296" s="34" t="e">
        <f>SMALL($Q:$Q,ROWS($Q$1:Q295))</f>
        <v>#NUM!</v>
      </c>
      <c r="S296" s="34" t="str">
        <f>IF(AND('Entry point'!$B$22=Master!A296,Master!AG296="OWNER"),Master!B296,"")</f>
        <v/>
      </c>
      <c r="T296" s="34" t="e">
        <f>SMALL($S:$S,ROWS($S$1:S295))</f>
        <v>#NUM!</v>
      </c>
      <c r="U296" s="34" t="str">
        <f>IF(AND('Entry point'!$B$22=Master!A296,Master!AG296="PLANNING MANAGER"),Master!B296,"")</f>
        <v/>
      </c>
      <c r="V296" s="34" t="e">
        <f>SMALL($U:$U,ROWS($U$1:U295))</f>
        <v>#NUM!</v>
      </c>
      <c r="W296" s="34" t="str">
        <f>IF(AND('Entry point'!$B$22=Master!A296,Master!AG296="PROCUREMENT RESPONSIBLE"),Master!B296,"")</f>
        <v/>
      </c>
      <c r="X296" s="34" t="e">
        <f>SMALL($W:$W,ROWS($W$1:W295))</f>
        <v>#NUM!</v>
      </c>
      <c r="Y296" s="34" t="str">
        <f>IF(AND('Entry point'!$B$22=Master!A296,Master!AG296="TECH SUPERINTENDENT"),Master!B296,"")</f>
        <v/>
      </c>
      <c r="Z296" s="34" t="e">
        <f>SMALL($Y:$Y,ROWS($Y$1:Y295))</f>
        <v>#NUM!</v>
      </c>
      <c r="AA296" s="34" t="str">
        <f>IF(AND('Entry point'!$B$22=Master!A296,Master!AG296="HSEQ MANAGER"),Master!B296,"")</f>
        <v/>
      </c>
      <c r="AB296" s="34" t="e">
        <f>SMALL($AA:$AA,ROWS($AA$1:AA295))</f>
        <v>#NUM!</v>
      </c>
      <c r="AC296" s="34" t="str">
        <f>IF(AND('Entry point'!$B$22=Master!A296,Master!AG296="MARCAS"),Master!B296,"")</f>
        <v/>
      </c>
      <c r="AD296" s="34" t="e">
        <f>SMALL($AC:$AC,ROWS($AC$1:AC295))</f>
        <v>#NUM!</v>
      </c>
      <c r="AE296" s="34">
        <v>1</v>
      </c>
      <c r="AF296" s="26" t="s">
        <v>462</v>
      </c>
      <c r="AG296" s="36" t="s">
        <v>35</v>
      </c>
      <c r="AH296" s="36"/>
    </row>
    <row r="297" spans="1:61" ht="15.75" x14ac:dyDescent="0.25">
      <c r="A297" s="34" t="s">
        <v>31</v>
      </c>
      <c r="B297" s="34">
        <f>ROWS(A$1:$A298)</f>
        <v>298</v>
      </c>
      <c r="C297" s="34" t="str">
        <f>IF(AND('Entry point'!$B$22=Master!A297,Master!AG297="ACCOUNTING"),Master!B297,"")</f>
        <v/>
      </c>
      <c r="D297" s="34" t="e">
        <f>SMALL($C:$C,ROWS($C$1:C296))</f>
        <v>#NUM!</v>
      </c>
      <c r="E297" s="34" t="str">
        <f>IF(AND('Entry point'!$B$22=Master!A297,Master!AG297="CREW MANAGEMENT PARTNER"),Master!B297,"")</f>
        <v/>
      </c>
      <c r="F297" s="34" t="e">
        <f>SMALL($E:$E,ROWS($E$1:E296))</f>
        <v>#NUM!</v>
      </c>
      <c r="G297" s="34" t="str">
        <f>IF(AND('Entry point'!$B$22=Master!A297,Master!AG297="FLEET MANAGER"),Master!B297,"")</f>
        <v/>
      </c>
      <c r="H297" s="34" t="e">
        <f>SMALL($G:$G,ROWS($G$1:G296))</f>
        <v>#NUM!</v>
      </c>
      <c r="I297" s="34" t="str">
        <f>IF(AND('Entry point'!$B$22=Master!A297,Master!AG297="GROUP ISD"),Master!B297,"")</f>
        <v/>
      </c>
      <c r="J297" s="34" t="e">
        <f>SMALL($I:$I,ROWS($I$1:I296))</f>
        <v>#NUM!</v>
      </c>
      <c r="K297" s="34" t="str">
        <f>IF(AND('Entry point'!$B$22=Master!A297,Master!AG297="MANAGING DIRECTOR, CREW MANAGEMENT"),Master!B297,"")</f>
        <v/>
      </c>
      <c r="L297" s="34" t="e">
        <f>SMALL($K:$K,ROWS($K$1:K296))</f>
        <v>#NUM!</v>
      </c>
      <c r="M297" s="34" t="str">
        <f>IF(AND('Entry point'!$B$22=Master!A297,Master!AG297="MARINE SUPERINTENDENT"),Master!B297,"")</f>
        <v/>
      </c>
      <c r="N297" s="34" t="e">
        <f>SMALL($M:$M,ROWS($M$1:M296))</f>
        <v>#NUM!</v>
      </c>
      <c r="O297" s="34" t="str">
        <f>IF(AND('Entry point'!$B$22=Master!A297,Master!AG297="MD"),Master!B297,"")</f>
        <v/>
      </c>
      <c r="P297" s="34" t="e">
        <f>SMALL($O:$O,ROWS($O$1:O296))</f>
        <v>#NUM!</v>
      </c>
      <c r="Q297" s="34" t="str">
        <f>IF(AND('Entry point'!$B$22=Master!A297,Master!AG297="OD"),Master!B297,"")</f>
        <v/>
      </c>
      <c r="R297" s="34" t="e">
        <f>SMALL($Q:$Q,ROWS($Q$1:Q296))</f>
        <v>#NUM!</v>
      </c>
      <c r="S297" s="34" t="str">
        <f>IF(AND('Entry point'!$B$22=Master!A297,Master!AG297="OWNER"),Master!B297,"")</f>
        <v/>
      </c>
      <c r="T297" s="34" t="e">
        <f>SMALL($S:$S,ROWS($S$1:S296))</f>
        <v>#NUM!</v>
      </c>
      <c r="U297" s="34" t="str">
        <f>IF(AND('Entry point'!$B$22=Master!A297,Master!AG297="PLANNING MANAGER"),Master!B297,"")</f>
        <v/>
      </c>
      <c r="V297" s="34" t="e">
        <f>SMALL($U:$U,ROWS($U$1:U296))</f>
        <v>#NUM!</v>
      </c>
      <c r="W297" s="34" t="str">
        <f>IF(AND('Entry point'!$B$22=Master!A297,Master!AG297="PROCUREMENT RESPONSIBLE"),Master!B297,"")</f>
        <v/>
      </c>
      <c r="X297" s="34" t="e">
        <f>SMALL($W:$W,ROWS($W$1:W296))</f>
        <v>#NUM!</v>
      </c>
      <c r="Y297" s="34" t="str">
        <f>IF(AND('Entry point'!$B$22=Master!A297,Master!AG297="TECH SUPERINTENDENT"),Master!B297,"")</f>
        <v/>
      </c>
      <c r="Z297" s="34" t="e">
        <f>SMALL($Y:$Y,ROWS($Y$1:Y296))</f>
        <v>#NUM!</v>
      </c>
      <c r="AA297" s="34" t="str">
        <f>IF(AND('Entry point'!$B$22=Master!A297,Master!AG297="HSEQ MANAGER"),Master!B297,"")</f>
        <v/>
      </c>
      <c r="AB297" s="34" t="e">
        <f>SMALL($AA:$AA,ROWS($AA$1:AA296))</f>
        <v>#NUM!</v>
      </c>
      <c r="AC297" s="34" t="str">
        <f>IF(AND('Entry point'!$B$22=Master!A297,Master!AG297="MARCAS"),Master!B297,"")</f>
        <v/>
      </c>
      <c r="AD297" s="34" t="e">
        <f>SMALL($AC:$AC,ROWS($AC$1:AC296))</f>
        <v>#NUM!</v>
      </c>
      <c r="AE297" s="34">
        <v>1</v>
      </c>
      <c r="AF297" s="26" t="s">
        <v>449</v>
      </c>
      <c r="AG297" s="36" t="s">
        <v>35</v>
      </c>
      <c r="AH297" s="36" t="s">
        <v>450</v>
      </c>
    </row>
    <row r="298" spans="1:61" ht="15.75" x14ac:dyDescent="0.25">
      <c r="A298" s="34" t="s">
        <v>31</v>
      </c>
      <c r="B298" s="34">
        <f>ROWS(A$1:$A299)</f>
        <v>299</v>
      </c>
      <c r="C298" s="34" t="str">
        <f>IF(AND('Entry point'!$B$22=Master!A298,Master!AG298="ACCOUNTING"),Master!B298,"")</f>
        <v/>
      </c>
      <c r="D298" s="34" t="e">
        <f>SMALL($C:$C,ROWS($C$1:C297))</f>
        <v>#NUM!</v>
      </c>
      <c r="E298" s="34" t="str">
        <f>IF(AND('Entry point'!$B$22=Master!A298,Master!AG298="CREW MANAGEMENT PARTNER"),Master!B298,"")</f>
        <v/>
      </c>
      <c r="F298" s="34" t="e">
        <f>SMALL($E:$E,ROWS($E$1:E297))</f>
        <v>#NUM!</v>
      </c>
      <c r="G298" s="34" t="str">
        <f>IF(AND('Entry point'!$B$22=Master!A298,Master!AG298="FLEET MANAGER"),Master!B298,"")</f>
        <v/>
      </c>
      <c r="H298" s="34" t="e">
        <f>SMALL($G:$G,ROWS($G$1:G297))</f>
        <v>#NUM!</v>
      </c>
      <c r="I298" s="34" t="str">
        <f>IF(AND('Entry point'!$B$22=Master!A298,Master!AG298="GROUP ISD"),Master!B298,"")</f>
        <v/>
      </c>
      <c r="J298" s="34" t="e">
        <f>SMALL($I:$I,ROWS($I$1:I297))</f>
        <v>#NUM!</v>
      </c>
      <c r="K298" s="34" t="str">
        <f>IF(AND('Entry point'!$B$22=Master!A298,Master!AG298="MANAGING DIRECTOR, CREW MANAGEMENT"),Master!B298,"")</f>
        <v/>
      </c>
      <c r="L298" s="34" t="e">
        <f>SMALL($K:$K,ROWS($K$1:K297))</f>
        <v>#NUM!</v>
      </c>
      <c r="M298" s="34" t="str">
        <f>IF(AND('Entry point'!$B$22=Master!A298,Master!AG298="MARINE SUPERINTENDENT"),Master!B298,"")</f>
        <v/>
      </c>
      <c r="N298" s="34" t="e">
        <f>SMALL($M:$M,ROWS($M$1:M297))</f>
        <v>#NUM!</v>
      </c>
      <c r="O298" s="34" t="str">
        <f>IF(AND('Entry point'!$B$22=Master!A298,Master!AG298="MD"),Master!B298,"")</f>
        <v/>
      </c>
      <c r="P298" s="34" t="e">
        <f>SMALL($O:$O,ROWS($O$1:O297))</f>
        <v>#NUM!</v>
      </c>
      <c r="Q298" s="34" t="str">
        <f>IF(AND('Entry point'!$B$22=Master!A298,Master!AG298="OD"),Master!B298,"")</f>
        <v/>
      </c>
      <c r="R298" s="34" t="e">
        <f>SMALL($Q:$Q,ROWS($Q$1:Q297))</f>
        <v>#NUM!</v>
      </c>
      <c r="S298" s="34" t="str">
        <f>IF(AND('Entry point'!$B$22=Master!A298,Master!AG298="OWNER"),Master!B298,"")</f>
        <v/>
      </c>
      <c r="T298" s="34" t="e">
        <f>SMALL($S:$S,ROWS($S$1:S297))</f>
        <v>#NUM!</v>
      </c>
      <c r="U298" s="34" t="str">
        <f>IF(AND('Entry point'!$B$22=Master!A298,Master!AG298="PLANNING MANAGER"),Master!B298,"")</f>
        <v/>
      </c>
      <c r="V298" s="34" t="e">
        <f>SMALL($U:$U,ROWS($U$1:U297))</f>
        <v>#NUM!</v>
      </c>
      <c r="W298" s="34" t="str">
        <f>IF(AND('Entry point'!$B$22=Master!A298,Master!AG298="PROCUREMENT RESPONSIBLE"),Master!B298,"")</f>
        <v/>
      </c>
      <c r="X298" s="34" t="e">
        <f>SMALL($W:$W,ROWS($W$1:W297))</f>
        <v>#NUM!</v>
      </c>
      <c r="Y298" s="34" t="str">
        <f>IF(AND('Entry point'!$B$22=Master!A298,Master!AG298="TECH SUPERINTENDENT"),Master!B298,"")</f>
        <v/>
      </c>
      <c r="Z298" s="34" t="e">
        <f>SMALL($Y:$Y,ROWS($Y$1:Y297))</f>
        <v>#NUM!</v>
      </c>
      <c r="AA298" s="34" t="str">
        <f>IF(AND('Entry point'!$B$22=Master!A298,Master!AG298="HSEQ MANAGER"),Master!B298,"")</f>
        <v/>
      </c>
      <c r="AB298" s="34" t="e">
        <f>SMALL($AA:$AA,ROWS($AA$1:AA297))</f>
        <v>#NUM!</v>
      </c>
      <c r="AC298" s="34" t="str">
        <f>IF(AND('Entry point'!$B$22=Master!A298,Master!AG298="MARCAS"),Master!B298,"")</f>
        <v/>
      </c>
      <c r="AD298" s="34" t="e">
        <f>SMALL($AC:$AC,ROWS($AC$1:AC297))</f>
        <v>#NUM!</v>
      </c>
      <c r="AE298" s="34">
        <v>1</v>
      </c>
      <c r="AF298" s="36" t="s">
        <v>242</v>
      </c>
      <c r="AG298" s="36" t="s">
        <v>637</v>
      </c>
      <c r="AH298" s="36"/>
    </row>
    <row r="299" spans="1:61" ht="15.75" x14ac:dyDescent="0.25">
      <c r="A299" s="40" t="s">
        <v>39</v>
      </c>
      <c r="B299" s="34">
        <f>ROWS(A$1:$A300)</f>
        <v>300</v>
      </c>
      <c r="C299" s="34" t="str">
        <f>IF(AND('Entry point'!$B$22=Master!A299,Master!AG299="ACCOUNTING"),Master!B299,"")</f>
        <v/>
      </c>
      <c r="D299" s="34" t="e">
        <f>SMALL($C:$C,ROWS($C$1:C298))</f>
        <v>#NUM!</v>
      </c>
      <c r="E299" s="34" t="str">
        <f>IF(AND('Entry point'!$B$22=Master!A299,Master!AG299="CREW MANAGEMENT PARTNER"),Master!B299,"")</f>
        <v/>
      </c>
      <c r="F299" s="34" t="e">
        <f>SMALL($E:$E,ROWS($E$1:E298))</f>
        <v>#NUM!</v>
      </c>
      <c r="G299" s="34" t="str">
        <f>IF(AND('Entry point'!$B$22=Master!A299,Master!AG299="FLEET MANAGER"),Master!B299,"")</f>
        <v/>
      </c>
      <c r="H299" s="34" t="e">
        <f>SMALL($G:$G,ROWS($G$1:G298))</f>
        <v>#NUM!</v>
      </c>
      <c r="I299" s="34" t="str">
        <f>IF(AND('Entry point'!$B$22=Master!A299,Master!AG299="GROUP ISD"),Master!B299,"")</f>
        <v/>
      </c>
      <c r="J299" s="34" t="e">
        <f>SMALL($I:$I,ROWS($I$1:I298))</f>
        <v>#NUM!</v>
      </c>
      <c r="K299" s="34" t="str">
        <f>IF(AND('Entry point'!$B$22=Master!A299,Master!AG299="MANAGING DIRECTOR, CREW MANAGEMENT"),Master!B299,"")</f>
        <v/>
      </c>
      <c r="L299" s="34" t="e">
        <f>SMALL($K:$K,ROWS($K$1:K298))</f>
        <v>#NUM!</v>
      </c>
      <c r="M299" s="34" t="str">
        <f>IF(AND('Entry point'!$B$22=Master!A299,Master!AG299="MARINE SUPERINTENDENT"),Master!B299,"")</f>
        <v/>
      </c>
      <c r="N299" s="34" t="e">
        <f>SMALL($M:$M,ROWS($M$1:M298))</f>
        <v>#NUM!</v>
      </c>
      <c r="O299" s="34" t="str">
        <f>IF(AND('Entry point'!$B$22=Master!A299,Master!AG299="MD"),Master!B299,"")</f>
        <v/>
      </c>
      <c r="P299" s="34" t="e">
        <f>SMALL($O:$O,ROWS($O$1:O298))</f>
        <v>#NUM!</v>
      </c>
      <c r="Q299" s="34" t="str">
        <f>IF(AND('Entry point'!$B$22=Master!A299,Master!AG299="OD"),Master!B299,"")</f>
        <v/>
      </c>
      <c r="R299" s="34" t="e">
        <f>SMALL($Q:$Q,ROWS($Q$1:Q298))</f>
        <v>#NUM!</v>
      </c>
      <c r="S299" s="34" t="str">
        <f>IF(AND('Entry point'!$B$22=Master!A299,Master!AG299="OWNER"),Master!B299,"")</f>
        <v/>
      </c>
      <c r="T299" s="34" t="e">
        <f>SMALL($S:$S,ROWS($S$1:S298))</f>
        <v>#NUM!</v>
      </c>
      <c r="U299" s="34" t="str">
        <f>IF(AND('Entry point'!$B$22=Master!A299,Master!AG299="PLANNING MANAGER"),Master!B299,"")</f>
        <v/>
      </c>
      <c r="V299" s="34" t="e">
        <f>SMALL($U:$U,ROWS($U$1:U298))</f>
        <v>#NUM!</v>
      </c>
      <c r="W299" s="34" t="str">
        <f>IF(AND('Entry point'!$B$22=Master!A299,Master!AG299="PROCUREMENT RESPONSIBLE"),Master!B299,"")</f>
        <v/>
      </c>
      <c r="X299" s="34" t="e">
        <f>SMALL($W:$W,ROWS($W$1:W298))</f>
        <v>#NUM!</v>
      </c>
      <c r="Y299" s="34" t="str">
        <f>IF(AND('Entry point'!$B$22=Master!A299,Master!AG299="TECH SUPERINTENDENT"),Master!B299,"")</f>
        <v/>
      </c>
      <c r="Z299" s="34" t="e">
        <f>SMALL($Y:$Y,ROWS($Y$1:Y298))</f>
        <v>#NUM!</v>
      </c>
      <c r="AA299" s="34" t="str">
        <f>IF(AND('Entry point'!$B$22=Master!A299,Master!AG299="HSEQ MANAGER"),Master!B299,"")</f>
        <v/>
      </c>
      <c r="AB299" s="34" t="e">
        <f>SMALL($AA:$AA,ROWS($AA$1:AA298))</f>
        <v>#NUM!</v>
      </c>
      <c r="AC299" s="34" t="str">
        <f>IF(AND('Entry point'!$B$22=Master!A299,Master!AG299="MARCAS"),Master!B299,"")</f>
        <v/>
      </c>
      <c r="AD299" s="34" t="e">
        <f>SMALL($AC:$AC,ROWS($AC$1:AC298))</f>
        <v>#NUM!</v>
      </c>
      <c r="AE299" s="34">
        <v>1</v>
      </c>
      <c r="AF299" s="36" t="s">
        <v>460</v>
      </c>
      <c r="AG299" s="36" t="s">
        <v>35</v>
      </c>
      <c r="AH299" s="38"/>
    </row>
    <row r="300" spans="1:61" ht="15.75" x14ac:dyDescent="0.25">
      <c r="A300" s="40" t="s">
        <v>39</v>
      </c>
      <c r="B300" s="34">
        <f>ROWS(A$1:$A301)</f>
        <v>301</v>
      </c>
      <c r="C300" s="34" t="str">
        <f>IF(AND('Entry point'!$B$22=Master!A300,Master!AG300="ACCOUNTING"),Master!B300,"")</f>
        <v/>
      </c>
      <c r="D300" s="34" t="e">
        <f>SMALL($C:$C,ROWS($C$1:C299))</f>
        <v>#NUM!</v>
      </c>
      <c r="E300" s="34" t="str">
        <f>IF(AND('Entry point'!$B$22=Master!A300,Master!AG300="CREW MANAGEMENT PARTNER"),Master!B300,"")</f>
        <v/>
      </c>
      <c r="F300" s="34" t="e">
        <f>SMALL($E:$E,ROWS($E$1:E299))</f>
        <v>#NUM!</v>
      </c>
      <c r="G300" s="34" t="str">
        <f>IF(AND('Entry point'!$B$22=Master!A300,Master!AG300="FLEET MANAGER"),Master!B300,"")</f>
        <v/>
      </c>
      <c r="H300" s="34" t="e">
        <f>SMALL($G:$G,ROWS($G$1:G299))</f>
        <v>#NUM!</v>
      </c>
      <c r="I300" s="34" t="str">
        <f>IF(AND('Entry point'!$B$22=Master!A300,Master!AG300="GROUP ISD"),Master!B300,"")</f>
        <v/>
      </c>
      <c r="J300" s="34" t="e">
        <f>SMALL($I:$I,ROWS($I$1:I299))</f>
        <v>#NUM!</v>
      </c>
      <c r="K300" s="34" t="str">
        <f>IF(AND('Entry point'!$B$22=Master!A300,Master!AG300="MANAGING DIRECTOR, CREW MANAGEMENT"),Master!B300,"")</f>
        <v/>
      </c>
      <c r="L300" s="34" t="e">
        <f>SMALL($K:$K,ROWS($K$1:K299))</f>
        <v>#NUM!</v>
      </c>
      <c r="M300" s="34" t="str">
        <f>IF(AND('Entry point'!$B$22=Master!A300,Master!AG300="MARINE SUPERINTENDENT"),Master!B300,"")</f>
        <v/>
      </c>
      <c r="N300" s="34" t="e">
        <f>SMALL($M:$M,ROWS($M$1:M299))</f>
        <v>#NUM!</v>
      </c>
      <c r="O300" s="34" t="str">
        <f>IF(AND('Entry point'!$B$22=Master!A300,Master!AG300="MD"),Master!B300,"")</f>
        <v/>
      </c>
      <c r="P300" s="34" t="e">
        <f>SMALL($O:$O,ROWS($O$1:O299))</f>
        <v>#NUM!</v>
      </c>
      <c r="Q300" s="34" t="str">
        <f>IF(AND('Entry point'!$B$22=Master!A300,Master!AG300="OD"),Master!B300,"")</f>
        <v/>
      </c>
      <c r="R300" s="34" t="e">
        <f>SMALL($Q:$Q,ROWS($Q$1:Q299))</f>
        <v>#NUM!</v>
      </c>
      <c r="S300" s="34" t="str">
        <f>IF(AND('Entry point'!$B$22=Master!A300,Master!AG300="OWNER"),Master!B300,"")</f>
        <v/>
      </c>
      <c r="T300" s="34" t="e">
        <f>SMALL($S:$S,ROWS($S$1:S299))</f>
        <v>#NUM!</v>
      </c>
      <c r="U300" s="34" t="str">
        <f>IF(AND('Entry point'!$B$22=Master!A300,Master!AG300="PLANNING MANAGER"),Master!B300,"")</f>
        <v/>
      </c>
      <c r="V300" s="34" t="e">
        <f>SMALL($U:$U,ROWS($U$1:U299))</f>
        <v>#NUM!</v>
      </c>
      <c r="W300" s="34" t="str">
        <f>IF(AND('Entry point'!$B$22=Master!A300,Master!AG300="PROCUREMENT RESPONSIBLE"),Master!B300,"")</f>
        <v/>
      </c>
      <c r="X300" s="34" t="e">
        <f>SMALL($W:$W,ROWS($W$1:W299))</f>
        <v>#NUM!</v>
      </c>
      <c r="Y300" s="34" t="str">
        <f>IF(AND('Entry point'!$B$22=Master!A300,Master!AG300="TECH SUPERINTENDENT"),Master!B300,"")</f>
        <v/>
      </c>
      <c r="Z300" s="34" t="e">
        <f>SMALL($Y:$Y,ROWS($Y$1:Y299))</f>
        <v>#NUM!</v>
      </c>
      <c r="AA300" s="34" t="str">
        <f>IF(AND('Entry point'!$B$22=Master!A300,Master!AG300="HSEQ MANAGER"),Master!B300,"")</f>
        <v/>
      </c>
      <c r="AB300" s="34" t="e">
        <f>SMALL($AA:$AA,ROWS($AA$1:AA299))</f>
        <v>#NUM!</v>
      </c>
      <c r="AC300" s="34" t="str">
        <f>IF(AND('Entry point'!$B$22=Master!A300,Master!AG300="MARCAS"),Master!B300,"")</f>
        <v/>
      </c>
      <c r="AD300" s="34" t="e">
        <f>SMALL($AC:$AC,ROWS($AC$1:AC299))</f>
        <v>#NUM!</v>
      </c>
      <c r="AE300" s="34">
        <v>1</v>
      </c>
      <c r="AF300" s="36" t="s">
        <v>461</v>
      </c>
      <c r="AG300" s="36" t="s">
        <v>35</v>
      </c>
      <c r="AH300" s="36"/>
    </row>
    <row r="301" spans="1:61" ht="15.75" x14ac:dyDescent="0.25">
      <c r="A301" s="40" t="s">
        <v>39</v>
      </c>
      <c r="B301" s="34">
        <f>ROWS(A$1:$A302)</f>
        <v>302</v>
      </c>
      <c r="C301" s="34" t="str">
        <f>IF(AND('Entry point'!$B$22=Master!A301,Master!AG301="ACCOUNTING"),Master!B301,"")</f>
        <v/>
      </c>
      <c r="D301" s="34" t="e">
        <f>SMALL($C:$C,ROWS($C$1:C300))</f>
        <v>#NUM!</v>
      </c>
      <c r="E301" s="34" t="str">
        <f>IF(AND('Entry point'!$B$22=Master!A301,Master!AG301="CREW MANAGEMENT PARTNER"),Master!B301,"")</f>
        <v/>
      </c>
      <c r="F301" s="34" t="e">
        <f>SMALL($E:$E,ROWS($E$1:E300))</f>
        <v>#NUM!</v>
      </c>
      <c r="G301" s="34" t="str">
        <f>IF(AND('Entry point'!$B$22=Master!A301,Master!AG301="FLEET MANAGER"),Master!B301,"")</f>
        <v/>
      </c>
      <c r="H301" s="34" t="e">
        <f>SMALL($G:$G,ROWS($G$1:G300))</f>
        <v>#NUM!</v>
      </c>
      <c r="I301" s="34" t="str">
        <f>IF(AND('Entry point'!$B$22=Master!A301,Master!AG301="GROUP ISD"),Master!B301,"")</f>
        <v/>
      </c>
      <c r="J301" s="34" t="e">
        <f>SMALL($I:$I,ROWS($I$1:I300))</f>
        <v>#NUM!</v>
      </c>
      <c r="K301" s="34" t="str">
        <f>IF(AND('Entry point'!$B$22=Master!A301,Master!AG301="MANAGING DIRECTOR, CREW MANAGEMENT"),Master!B301,"")</f>
        <v/>
      </c>
      <c r="L301" s="34" t="e">
        <f>SMALL($K:$K,ROWS($K$1:K300))</f>
        <v>#NUM!</v>
      </c>
      <c r="M301" s="34" t="str">
        <f>IF(AND('Entry point'!$B$22=Master!A301,Master!AG301="MARINE SUPERINTENDENT"),Master!B301,"")</f>
        <v/>
      </c>
      <c r="N301" s="34" t="e">
        <f>SMALL($M:$M,ROWS($M$1:M300))</f>
        <v>#NUM!</v>
      </c>
      <c r="O301" s="34" t="str">
        <f>IF(AND('Entry point'!$B$22=Master!A301,Master!AG301="MD"),Master!B301,"")</f>
        <v/>
      </c>
      <c r="P301" s="34" t="e">
        <f>SMALL($O:$O,ROWS($O$1:O300))</f>
        <v>#NUM!</v>
      </c>
      <c r="Q301" s="34" t="str">
        <f>IF(AND('Entry point'!$B$22=Master!A301,Master!AG301="OD"),Master!B301,"")</f>
        <v/>
      </c>
      <c r="R301" s="34" t="e">
        <f>SMALL($Q:$Q,ROWS($Q$1:Q300))</f>
        <v>#NUM!</v>
      </c>
      <c r="S301" s="34" t="str">
        <f>IF(AND('Entry point'!$B$22=Master!A301,Master!AG301="OWNER"),Master!B301,"")</f>
        <v/>
      </c>
      <c r="T301" s="34" t="e">
        <f>SMALL($S:$S,ROWS($S$1:S300))</f>
        <v>#NUM!</v>
      </c>
      <c r="U301" s="34" t="str">
        <f>IF(AND('Entry point'!$B$22=Master!A301,Master!AG301="PLANNING MANAGER"),Master!B301,"")</f>
        <v/>
      </c>
      <c r="V301" s="34" t="e">
        <f>SMALL($U:$U,ROWS($U$1:U300))</f>
        <v>#NUM!</v>
      </c>
      <c r="W301" s="34" t="str">
        <f>IF(AND('Entry point'!$B$22=Master!A301,Master!AG301="PROCUREMENT RESPONSIBLE"),Master!B301,"")</f>
        <v/>
      </c>
      <c r="X301" s="34" t="e">
        <f>SMALL($W:$W,ROWS($W$1:W300))</f>
        <v>#NUM!</v>
      </c>
      <c r="Y301" s="34" t="str">
        <f>IF(AND('Entry point'!$B$22=Master!A301,Master!AG301="TECH SUPERINTENDENT"),Master!B301,"")</f>
        <v/>
      </c>
      <c r="Z301" s="34" t="e">
        <f>SMALL($Y:$Y,ROWS($Y$1:Y300))</f>
        <v>#NUM!</v>
      </c>
      <c r="AA301" s="34" t="str">
        <f>IF(AND('Entry point'!$B$22=Master!A301,Master!AG301="HSEQ MANAGER"),Master!B301,"")</f>
        <v/>
      </c>
      <c r="AB301" s="34" t="e">
        <f>SMALL($AA:$AA,ROWS($AA$1:AA300))</f>
        <v>#NUM!</v>
      </c>
      <c r="AC301" s="34" t="str">
        <f>IF(AND('Entry point'!$B$22=Master!A301,Master!AG301="MARCAS"),Master!B301,"")</f>
        <v/>
      </c>
      <c r="AD301" s="34" t="e">
        <f>SMALL($AC:$AC,ROWS($AC$1:AC300))</f>
        <v>#NUM!</v>
      </c>
      <c r="AE301" s="34">
        <v>1</v>
      </c>
      <c r="AF301" s="36" t="s">
        <v>462</v>
      </c>
      <c r="AG301" s="36" t="s">
        <v>35</v>
      </c>
      <c r="AH301" s="36"/>
    </row>
    <row r="302" spans="1:61" ht="15.75" x14ac:dyDescent="0.25">
      <c r="A302" s="40" t="s">
        <v>39</v>
      </c>
      <c r="B302" s="34">
        <f>ROWS(A$1:$A303)</f>
        <v>303</v>
      </c>
      <c r="C302" s="34" t="str">
        <f>IF(AND('Entry point'!$B$22=Master!A302,Master!AG302="ACCOUNTING"),Master!B302,"")</f>
        <v/>
      </c>
      <c r="D302" s="34" t="e">
        <f>SMALL($C:$C,ROWS($C$1:C301))</f>
        <v>#NUM!</v>
      </c>
      <c r="E302" s="34" t="str">
        <f>IF(AND('Entry point'!$B$22=Master!A302,Master!AG302="CREW MANAGEMENT PARTNER"),Master!B302,"")</f>
        <v/>
      </c>
      <c r="F302" s="34" t="e">
        <f>SMALL($E:$E,ROWS($E$1:E301))</f>
        <v>#NUM!</v>
      </c>
      <c r="G302" s="34" t="str">
        <f>IF(AND('Entry point'!$B$22=Master!A302,Master!AG302="FLEET MANAGER"),Master!B302,"")</f>
        <v/>
      </c>
      <c r="H302" s="34" t="e">
        <f>SMALL($G:$G,ROWS($G$1:G301))</f>
        <v>#NUM!</v>
      </c>
      <c r="I302" s="34" t="str">
        <f>IF(AND('Entry point'!$B$22=Master!A302,Master!AG302="GROUP ISD"),Master!B302,"")</f>
        <v/>
      </c>
      <c r="J302" s="34" t="e">
        <f>SMALL($I:$I,ROWS($I$1:I301))</f>
        <v>#NUM!</v>
      </c>
      <c r="K302" s="34" t="str">
        <f>IF(AND('Entry point'!$B$22=Master!A302,Master!AG302="MANAGING DIRECTOR, CREW MANAGEMENT"),Master!B302,"")</f>
        <v/>
      </c>
      <c r="L302" s="34" t="e">
        <f>SMALL($K:$K,ROWS($K$1:K301))</f>
        <v>#NUM!</v>
      </c>
      <c r="M302" s="34" t="str">
        <f>IF(AND('Entry point'!$B$22=Master!A302,Master!AG302="MARINE SUPERINTENDENT"),Master!B302,"")</f>
        <v/>
      </c>
      <c r="N302" s="34" t="e">
        <f>SMALL($M:$M,ROWS($M$1:M301))</f>
        <v>#NUM!</v>
      </c>
      <c r="O302" s="34" t="str">
        <f>IF(AND('Entry point'!$B$22=Master!A302,Master!AG302="MD"),Master!B302,"")</f>
        <v/>
      </c>
      <c r="P302" s="34" t="e">
        <f>SMALL($O:$O,ROWS($O$1:O301))</f>
        <v>#NUM!</v>
      </c>
      <c r="Q302" s="34" t="str">
        <f>IF(AND('Entry point'!$B$22=Master!A302,Master!AG302="OD"),Master!B302,"")</f>
        <v/>
      </c>
      <c r="R302" s="34" t="e">
        <f>SMALL($Q:$Q,ROWS($Q$1:Q301))</f>
        <v>#NUM!</v>
      </c>
      <c r="S302" s="34" t="str">
        <f>IF(AND('Entry point'!$B$22=Master!A302,Master!AG302="OWNER"),Master!B302,"")</f>
        <v/>
      </c>
      <c r="T302" s="34" t="e">
        <f>SMALL($S:$S,ROWS($S$1:S301))</f>
        <v>#NUM!</v>
      </c>
      <c r="U302" s="34" t="str">
        <f>IF(AND('Entry point'!$B$22=Master!A302,Master!AG302="PLANNING MANAGER"),Master!B302,"")</f>
        <v/>
      </c>
      <c r="V302" s="34" t="e">
        <f>SMALL($U:$U,ROWS($U$1:U301))</f>
        <v>#NUM!</v>
      </c>
      <c r="W302" s="34" t="str">
        <f>IF(AND('Entry point'!$B$22=Master!A302,Master!AG302="PROCUREMENT RESPONSIBLE"),Master!B302,"")</f>
        <v/>
      </c>
      <c r="X302" s="34" t="e">
        <f>SMALL($W:$W,ROWS($W$1:W301))</f>
        <v>#NUM!</v>
      </c>
      <c r="Y302" s="34" t="str">
        <f>IF(AND('Entry point'!$B$22=Master!A302,Master!AG302="TECH SUPERINTENDENT"),Master!B302,"")</f>
        <v/>
      </c>
      <c r="Z302" s="34" t="e">
        <f>SMALL($Y:$Y,ROWS($Y$1:Y301))</f>
        <v>#NUM!</v>
      </c>
      <c r="AA302" s="34" t="str">
        <f>IF(AND('Entry point'!$B$22=Master!A302,Master!AG302="HSEQ MANAGER"),Master!B302,"")</f>
        <v/>
      </c>
      <c r="AB302" s="34" t="e">
        <f>SMALL($AA:$AA,ROWS($AA$1:AA301))</f>
        <v>#NUM!</v>
      </c>
      <c r="AC302" s="34" t="str">
        <f>IF(AND('Entry point'!$B$22=Master!A302,Master!AG302="MARCAS"),Master!B302,"")</f>
        <v/>
      </c>
      <c r="AD302" s="34" t="e">
        <f>SMALL($AC:$AC,ROWS($AC$1:AC301))</f>
        <v>#NUM!</v>
      </c>
      <c r="AE302" s="34">
        <v>1</v>
      </c>
      <c r="AF302" s="36" t="s">
        <v>449</v>
      </c>
      <c r="AG302" s="36" t="s">
        <v>35</v>
      </c>
      <c r="AH302" s="36" t="s">
        <v>450</v>
      </c>
    </row>
    <row r="303" spans="1:61" ht="15.75" x14ac:dyDescent="0.25">
      <c r="A303" s="34" t="s">
        <v>36</v>
      </c>
      <c r="B303" s="34">
        <f>ROWS(A$1:$A304)</f>
        <v>304</v>
      </c>
      <c r="C303" s="34" t="str">
        <f>IF(AND('Entry point'!$B$22=Master!A303,Master!AG303="ACCOUNTING"),Master!B303,"")</f>
        <v/>
      </c>
      <c r="D303" s="34" t="e">
        <f>SMALL($C:$C,ROWS($C$1:C302))</f>
        <v>#NUM!</v>
      </c>
      <c r="E303" s="34" t="str">
        <f>IF(AND('Entry point'!$B$22=Master!A303,Master!AG303="CREW MANAGEMENT PARTNER"),Master!B303,"")</f>
        <v/>
      </c>
      <c r="F303" s="34" t="e">
        <f>SMALL($E:$E,ROWS($E$1:E302))</f>
        <v>#NUM!</v>
      </c>
      <c r="G303" s="34" t="str">
        <f>IF(AND('Entry point'!$B$22=Master!A303,Master!AG303="FLEET MANAGER"),Master!B303,"")</f>
        <v/>
      </c>
      <c r="H303" s="34" t="e">
        <f>SMALL($G:$G,ROWS($G$1:G302))</f>
        <v>#NUM!</v>
      </c>
      <c r="I303" s="34" t="str">
        <f>IF(AND('Entry point'!$B$22=Master!A303,Master!AG303="GROUP ISD"),Master!B303,"")</f>
        <v/>
      </c>
      <c r="J303" s="34" t="e">
        <f>SMALL($I:$I,ROWS($I$1:I302))</f>
        <v>#NUM!</v>
      </c>
      <c r="K303" s="34" t="str">
        <f>IF(AND('Entry point'!$B$22=Master!A303,Master!AG303="MANAGING DIRECTOR, CREW MANAGEMENT"),Master!B303,"")</f>
        <v/>
      </c>
      <c r="L303" s="34" t="e">
        <f>SMALL($K:$K,ROWS($K$1:K302))</f>
        <v>#NUM!</v>
      </c>
      <c r="M303" s="34" t="str">
        <f>IF(AND('Entry point'!$B$22=Master!A303,Master!AG303="MARINE SUPERINTENDENT"),Master!B303,"")</f>
        <v/>
      </c>
      <c r="N303" s="34" t="e">
        <f>SMALL($M:$M,ROWS($M$1:M302))</f>
        <v>#NUM!</v>
      </c>
      <c r="O303" s="34" t="str">
        <f>IF(AND('Entry point'!$B$22=Master!A303,Master!AG303="MD"),Master!B303,"")</f>
        <v/>
      </c>
      <c r="P303" s="34" t="e">
        <f>SMALL($O:$O,ROWS($O$1:O302))</f>
        <v>#NUM!</v>
      </c>
      <c r="Q303" s="34" t="str">
        <f>IF(AND('Entry point'!$B$22=Master!A303,Master!AG303="OD"),Master!B303,"")</f>
        <v/>
      </c>
      <c r="R303" s="34" t="e">
        <f>SMALL($Q:$Q,ROWS($Q$1:Q302))</f>
        <v>#NUM!</v>
      </c>
      <c r="S303" s="34" t="str">
        <f>IF(AND('Entry point'!$B$22=Master!A303,Master!AG303="OWNER"),Master!B303,"")</f>
        <v/>
      </c>
      <c r="T303" s="34" t="e">
        <f>SMALL($S:$S,ROWS($S$1:S302))</f>
        <v>#NUM!</v>
      </c>
      <c r="U303" s="34" t="str">
        <f>IF(AND('Entry point'!$B$22=Master!A303,Master!AG303="PLANNING MANAGER"),Master!B303,"")</f>
        <v/>
      </c>
      <c r="V303" s="34" t="e">
        <f>SMALL($U:$U,ROWS($U$1:U302))</f>
        <v>#NUM!</v>
      </c>
      <c r="W303" s="34" t="str">
        <f>IF(AND('Entry point'!$B$22=Master!A303,Master!AG303="PROCUREMENT RESPONSIBLE"),Master!B303,"")</f>
        <v/>
      </c>
      <c r="X303" s="34" t="e">
        <f>SMALL($W:$W,ROWS($W$1:W302))</f>
        <v>#NUM!</v>
      </c>
      <c r="Y303" s="34" t="str">
        <f>IF(AND('Entry point'!$B$22=Master!A303,Master!AG303="TECH SUPERINTENDENT"),Master!B303,"")</f>
        <v/>
      </c>
      <c r="Z303" s="34" t="e">
        <f>SMALL($Y:$Y,ROWS($Y$1:Y302))</f>
        <v>#NUM!</v>
      </c>
      <c r="AA303" s="34" t="str">
        <f>IF(AND('Entry point'!$B$22=Master!A303,Master!AG303="HSEQ MANAGER"),Master!B303,"")</f>
        <v/>
      </c>
      <c r="AB303" s="34" t="e">
        <f>SMALL($AA:$AA,ROWS($AA$1:AA302))</f>
        <v>#NUM!</v>
      </c>
      <c r="AC303" s="34" t="str">
        <f>IF(AND('Entry point'!$B$22=Master!A303,Master!AG303="MARCAS"),Master!B303,"")</f>
        <v/>
      </c>
      <c r="AD303" s="34" t="e">
        <f>SMALL($AC:$AC,ROWS($AC$1:AC302))</f>
        <v>#NUM!</v>
      </c>
      <c r="AE303" s="34">
        <v>2</v>
      </c>
      <c r="AF303" s="167" t="s">
        <v>82</v>
      </c>
      <c r="AG303" s="36" t="s">
        <v>637</v>
      </c>
      <c r="AH303" s="36"/>
      <c r="AN303" s="126"/>
      <c r="AO303" s="126"/>
      <c r="AP303" s="126"/>
      <c r="AQ303" s="126"/>
      <c r="AR303" s="126"/>
      <c r="AS303" s="126"/>
      <c r="AT303" s="126"/>
      <c r="AU303" s="126"/>
      <c r="AV303" s="126"/>
      <c r="AW303" s="126"/>
      <c r="AX303" s="126"/>
      <c r="AY303" s="126"/>
      <c r="AZ303" s="126"/>
      <c r="BA303" s="126"/>
      <c r="BB303" s="126"/>
      <c r="BC303" s="126"/>
      <c r="BD303" s="126"/>
      <c r="BE303" s="126"/>
      <c r="BF303" s="126"/>
      <c r="BG303" s="126"/>
      <c r="BH303" s="126"/>
      <c r="BI303" s="126"/>
    </row>
    <row r="304" spans="1:61" ht="15.75" x14ac:dyDescent="0.25">
      <c r="A304" s="34" t="s">
        <v>36</v>
      </c>
      <c r="B304" s="34">
        <f>ROWS(A$1:$A305)</f>
        <v>305</v>
      </c>
      <c r="C304" s="34" t="str">
        <f>IF(AND('Entry point'!$B$22=Master!A304,Master!AG304="ACCOUNTING"),Master!B304,"")</f>
        <v/>
      </c>
      <c r="D304" s="34" t="e">
        <f>SMALL($C:$C,ROWS($C$1:C303))</f>
        <v>#NUM!</v>
      </c>
      <c r="E304" s="34" t="str">
        <f>IF(AND('Entry point'!$B$22=Master!A304,Master!AG304="CREW MANAGEMENT PARTNER"),Master!B304,"")</f>
        <v/>
      </c>
      <c r="F304" s="34" t="e">
        <f>SMALL($E:$E,ROWS($E$1:E303))</f>
        <v>#NUM!</v>
      </c>
      <c r="G304" s="34" t="str">
        <f>IF(AND('Entry point'!$B$22=Master!A304,Master!AG304="FLEET MANAGER"),Master!B304,"")</f>
        <v/>
      </c>
      <c r="H304" s="34" t="e">
        <f>SMALL($G:$G,ROWS($G$1:G303))</f>
        <v>#NUM!</v>
      </c>
      <c r="I304" s="34" t="str">
        <f>IF(AND('Entry point'!$B$22=Master!A304,Master!AG304="GROUP ISD"),Master!B304,"")</f>
        <v/>
      </c>
      <c r="J304" s="34" t="e">
        <f>SMALL($I:$I,ROWS($I$1:I303))</f>
        <v>#NUM!</v>
      </c>
      <c r="K304" s="34" t="str">
        <f>IF(AND('Entry point'!$B$22=Master!A304,Master!AG304="MANAGING DIRECTOR, CREW MANAGEMENT"),Master!B304,"")</f>
        <v/>
      </c>
      <c r="L304" s="34" t="e">
        <f>SMALL($K:$K,ROWS($K$1:K303))</f>
        <v>#NUM!</v>
      </c>
      <c r="M304" s="34" t="str">
        <f>IF(AND('Entry point'!$B$22=Master!A304,Master!AG304="MARINE SUPERINTENDENT"),Master!B304,"")</f>
        <v/>
      </c>
      <c r="N304" s="34" t="e">
        <f>SMALL($M:$M,ROWS($M$1:M303))</f>
        <v>#NUM!</v>
      </c>
      <c r="O304" s="34" t="str">
        <f>IF(AND('Entry point'!$B$22=Master!A304,Master!AG304="MD"),Master!B304,"")</f>
        <v/>
      </c>
      <c r="P304" s="34" t="e">
        <f>SMALL($O:$O,ROWS($O$1:O303))</f>
        <v>#NUM!</v>
      </c>
      <c r="Q304" s="34" t="str">
        <f>IF(AND('Entry point'!$B$22=Master!A304,Master!AG304="OD"),Master!B304,"")</f>
        <v/>
      </c>
      <c r="R304" s="34" t="e">
        <f>SMALL($Q:$Q,ROWS($Q$1:Q303))</f>
        <v>#NUM!</v>
      </c>
      <c r="S304" s="34" t="str">
        <f>IF(AND('Entry point'!$B$22=Master!A304,Master!AG304="OWNER"),Master!B304,"")</f>
        <v/>
      </c>
      <c r="T304" s="34" t="e">
        <f>SMALL($S:$S,ROWS($S$1:S303))</f>
        <v>#NUM!</v>
      </c>
      <c r="U304" s="34" t="str">
        <f>IF(AND('Entry point'!$B$22=Master!A304,Master!AG304="PLANNING MANAGER"),Master!B304,"")</f>
        <v/>
      </c>
      <c r="V304" s="34" t="e">
        <f>SMALL($U:$U,ROWS($U$1:U303))</f>
        <v>#NUM!</v>
      </c>
      <c r="W304" s="34" t="str">
        <f>IF(AND('Entry point'!$B$22=Master!A304,Master!AG304="PROCUREMENT RESPONSIBLE"),Master!B304,"")</f>
        <v/>
      </c>
      <c r="X304" s="34" t="e">
        <f>SMALL($W:$W,ROWS($W$1:W303))</f>
        <v>#NUM!</v>
      </c>
      <c r="Y304" s="34" t="str">
        <f>IF(AND('Entry point'!$B$22=Master!A304,Master!AG304="TECH SUPERINTENDENT"),Master!B304,"")</f>
        <v/>
      </c>
      <c r="Z304" s="34" t="e">
        <f>SMALL($Y:$Y,ROWS($Y$1:Y303))</f>
        <v>#NUM!</v>
      </c>
      <c r="AA304" s="34" t="str">
        <f>IF(AND('Entry point'!$B$22=Master!A304,Master!AG304="HSEQ MANAGER"),Master!B304,"")</f>
        <v/>
      </c>
      <c r="AB304" s="34" t="e">
        <f>SMALL($AA:$AA,ROWS($AA$1:AA303))</f>
        <v>#NUM!</v>
      </c>
      <c r="AC304" s="34" t="str">
        <f>IF(AND('Entry point'!$B$22=Master!A304,Master!AG304="MARCAS"),Master!B304,"")</f>
        <v/>
      </c>
      <c r="AD304" s="34" t="e">
        <f>SMALL($AC:$AC,ROWS($AC$1:AC303))</f>
        <v>#NUM!</v>
      </c>
      <c r="AE304" s="34">
        <v>2</v>
      </c>
      <c r="AF304" s="167" t="s">
        <v>83</v>
      </c>
      <c r="AG304" s="36" t="s">
        <v>637</v>
      </c>
      <c r="AH304" s="36"/>
      <c r="AO304" s="126"/>
      <c r="AP304" s="126"/>
      <c r="AQ304" s="126"/>
      <c r="AR304" s="126"/>
      <c r="AS304" s="126"/>
      <c r="AT304" s="126"/>
      <c r="AU304" s="126"/>
      <c r="AV304" s="126"/>
      <c r="AW304" s="126"/>
      <c r="AX304" s="126"/>
      <c r="AY304" s="126"/>
      <c r="AZ304" s="126"/>
      <c r="BA304" s="126"/>
      <c r="BB304" s="126"/>
      <c r="BC304" s="126"/>
      <c r="BD304" s="126"/>
      <c r="BE304" s="126"/>
      <c r="BF304" s="126"/>
      <c r="BG304" s="126"/>
      <c r="BH304" s="126"/>
      <c r="BI304" s="126"/>
    </row>
    <row r="305" spans="1:34" ht="15.75" x14ac:dyDescent="0.25">
      <c r="A305" s="34" t="s">
        <v>36</v>
      </c>
      <c r="B305" s="34">
        <f>ROWS(A$1:$A306)</f>
        <v>306</v>
      </c>
      <c r="C305" s="34" t="str">
        <f>IF(AND('Entry point'!$B$22=Master!A305,Master!AG305="ACCOUNTING"),Master!B305,"")</f>
        <v/>
      </c>
      <c r="D305" s="34" t="e">
        <f>SMALL($C:$C,ROWS($C$1:C304))</f>
        <v>#NUM!</v>
      </c>
      <c r="E305" s="34" t="str">
        <f>IF(AND('Entry point'!$B$22=Master!A305,Master!AG305="CREW MANAGEMENT PARTNER"),Master!B305,"")</f>
        <v/>
      </c>
      <c r="F305" s="34" t="e">
        <f>SMALL($E:$E,ROWS($E$1:E304))</f>
        <v>#NUM!</v>
      </c>
      <c r="G305" s="34" t="str">
        <f>IF(AND('Entry point'!$B$22=Master!A305,Master!AG305="FLEET MANAGER"),Master!B305,"")</f>
        <v/>
      </c>
      <c r="H305" s="34" t="e">
        <f>SMALL($G:$G,ROWS($G$1:G304))</f>
        <v>#NUM!</v>
      </c>
      <c r="I305" s="34" t="str">
        <f>IF(AND('Entry point'!$B$22=Master!A305,Master!AG305="GROUP ISD"),Master!B305,"")</f>
        <v/>
      </c>
      <c r="J305" s="34" t="e">
        <f>SMALL($I:$I,ROWS($I$1:I304))</f>
        <v>#NUM!</v>
      </c>
      <c r="K305" s="34" t="str">
        <f>IF(AND('Entry point'!$B$22=Master!A305,Master!AG305="MANAGING DIRECTOR, CREW MANAGEMENT"),Master!B305,"")</f>
        <v/>
      </c>
      <c r="L305" s="34" t="e">
        <f>SMALL($K:$K,ROWS($K$1:K304))</f>
        <v>#NUM!</v>
      </c>
      <c r="M305" s="34" t="str">
        <f>IF(AND('Entry point'!$B$22=Master!A305,Master!AG305="MARINE SUPERINTENDENT"),Master!B305,"")</f>
        <v/>
      </c>
      <c r="N305" s="34" t="e">
        <f>SMALL($M:$M,ROWS($M$1:M304))</f>
        <v>#NUM!</v>
      </c>
      <c r="O305" s="34" t="str">
        <f>IF(AND('Entry point'!$B$22=Master!A305,Master!AG305="MD"),Master!B305,"")</f>
        <v/>
      </c>
      <c r="P305" s="34" t="e">
        <f>SMALL($O:$O,ROWS($O$1:O304))</f>
        <v>#NUM!</v>
      </c>
      <c r="Q305" s="34" t="str">
        <f>IF(AND('Entry point'!$B$22=Master!A305,Master!AG305="OD"),Master!B305,"")</f>
        <v/>
      </c>
      <c r="R305" s="34" t="e">
        <f>SMALL($Q:$Q,ROWS($Q$1:Q304))</f>
        <v>#NUM!</v>
      </c>
      <c r="S305" s="34" t="str">
        <f>IF(AND('Entry point'!$B$22=Master!A305,Master!AG305="OWNER"),Master!B305,"")</f>
        <v/>
      </c>
      <c r="T305" s="34" t="e">
        <f>SMALL($S:$S,ROWS($S$1:S304))</f>
        <v>#NUM!</v>
      </c>
      <c r="U305" s="34" t="str">
        <f>IF(AND('Entry point'!$B$22=Master!A305,Master!AG305="PLANNING MANAGER"),Master!B305,"")</f>
        <v/>
      </c>
      <c r="V305" s="34" t="e">
        <f>SMALL($U:$U,ROWS($U$1:U304))</f>
        <v>#NUM!</v>
      </c>
      <c r="W305" s="34" t="str">
        <f>IF(AND('Entry point'!$B$22=Master!A305,Master!AG305="PROCUREMENT RESPONSIBLE"),Master!B305,"")</f>
        <v/>
      </c>
      <c r="X305" s="34" t="e">
        <f>SMALL($W:$W,ROWS($W$1:W304))</f>
        <v>#NUM!</v>
      </c>
      <c r="Y305" s="34" t="str">
        <f>IF(AND('Entry point'!$B$22=Master!A305,Master!AG305="TECH SUPERINTENDENT"),Master!B305,"")</f>
        <v/>
      </c>
      <c r="Z305" s="34" t="e">
        <f>SMALL($Y:$Y,ROWS($Y$1:Y304))</f>
        <v>#NUM!</v>
      </c>
      <c r="AA305" s="34" t="str">
        <f>IF(AND('Entry point'!$B$22=Master!A305,Master!AG305="HSEQ MANAGER"),Master!B305,"")</f>
        <v/>
      </c>
      <c r="AB305" s="34" t="e">
        <f>SMALL($AA:$AA,ROWS($AA$1:AA304))</f>
        <v>#NUM!</v>
      </c>
      <c r="AC305" s="34" t="str">
        <f>IF(AND('Entry point'!$B$22=Master!A305,Master!AG305="MARCAS"),Master!B305,"")</f>
        <v/>
      </c>
      <c r="AD305" s="34" t="e">
        <f>SMALL($AC:$AC,ROWS($AC$1:AC304))</f>
        <v>#NUM!</v>
      </c>
      <c r="AE305" s="37">
        <v>2</v>
      </c>
      <c r="AF305" s="27" t="s">
        <v>170</v>
      </c>
      <c r="AG305" s="36" t="s">
        <v>159</v>
      </c>
      <c r="AH305" s="36" t="s">
        <v>666</v>
      </c>
    </row>
    <row r="306" spans="1:34" ht="31.5" x14ac:dyDescent="0.25">
      <c r="A306" s="34" t="s">
        <v>36</v>
      </c>
      <c r="B306" s="34">
        <f>ROWS(A$1:$A307)</f>
        <v>307</v>
      </c>
      <c r="C306" s="34" t="str">
        <f>IF(AND('Entry point'!$B$22=Master!A306,Master!AG306="ACCOUNTING"),Master!B306,"")</f>
        <v/>
      </c>
      <c r="D306" s="34" t="e">
        <f>SMALL($C:$C,ROWS($C$1:C305))</f>
        <v>#NUM!</v>
      </c>
      <c r="E306" s="34" t="str">
        <f>IF(AND('Entry point'!$B$22=Master!A306,Master!AG306="CREW MANAGEMENT PARTNER"),Master!B306,"")</f>
        <v/>
      </c>
      <c r="F306" s="34" t="e">
        <f>SMALL($E:$E,ROWS($E$1:E305))</f>
        <v>#NUM!</v>
      </c>
      <c r="G306" s="34" t="str">
        <f>IF(AND('Entry point'!$B$22=Master!A306,Master!AG306="FLEET MANAGER"),Master!B306,"")</f>
        <v/>
      </c>
      <c r="H306" s="34" t="e">
        <f>SMALL($G:$G,ROWS($G$1:G305))</f>
        <v>#NUM!</v>
      </c>
      <c r="I306" s="34" t="str">
        <f>IF(AND('Entry point'!$B$22=Master!A306,Master!AG306="GROUP ISD"),Master!B306,"")</f>
        <v/>
      </c>
      <c r="J306" s="34" t="e">
        <f>SMALL($I:$I,ROWS($I$1:I305))</f>
        <v>#NUM!</v>
      </c>
      <c r="K306" s="34" t="str">
        <f>IF(AND('Entry point'!$B$22=Master!A306,Master!AG306="MANAGING DIRECTOR, CREW MANAGEMENT"),Master!B306,"")</f>
        <v/>
      </c>
      <c r="L306" s="34" t="e">
        <f>SMALL($K:$K,ROWS($K$1:K305))</f>
        <v>#NUM!</v>
      </c>
      <c r="M306" s="34" t="str">
        <f>IF(AND('Entry point'!$B$22=Master!A306,Master!AG306="MARINE SUPERINTENDENT"),Master!B306,"")</f>
        <v/>
      </c>
      <c r="N306" s="34" t="e">
        <f>SMALL($M:$M,ROWS($M$1:M305))</f>
        <v>#NUM!</v>
      </c>
      <c r="O306" s="34" t="str">
        <f>IF(AND('Entry point'!$B$22=Master!A306,Master!AG306="MD"),Master!B306,"")</f>
        <v/>
      </c>
      <c r="P306" s="34" t="e">
        <f>SMALL($O:$O,ROWS($O$1:O305))</f>
        <v>#NUM!</v>
      </c>
      <c r="Q306" s="34" t="str">
        <f>IF(AND('Entry point'!$B$22=Master!A306,Master!AG306="OD"),Master!B306,"")</f>
        <v/>
      </c>
      <c r="R306" s="34" t="e">
        <f>SMALL($Q:$Q,ROWS($Q$1:Q305))</f>
        <v>#NUM!</v>
      </c>
      <c r="S306" s="34" t="str">
        <f>IF(AND('Entry point'!$B$22=Master!A306,Master!AG306="OWNER"),Master!B306,"")</f>
        <v/>
      </c>
      <c r="T306" s="34" t="e">
        <f>SMALL($S:$S,ROWS($S$1:S305))</f>
        <v>#NUM!</v>
      </c>
      <c r="U306" s="34" t="str">
        <f>IF(AND('Entry point'!$B$22=Master!A306,Master!AG306="PLANNING MANAGER"),Master!B306,"")</f>
        <v/>
      </c>
      <c r="V306" s="34" t="e">
        <f>SMALL($U:$U,ROWS($U$1:U305))</f>
        <v>#NUM!</v>
      </c>
      <c r="W306" s="34" t="str">
        <f>IF(AND('Entry point'!$B$22=Master!A306,Master!AG306="PROCUREMENT RESPONSIBLE"),Master!B306,"")</f>
        <v/>
      </c>
      <c r="X306" s="34" t="e">
        <f>SMALL($W:$W,ROWS($W$1:W305))</f>
        <v>#NUM!</v>
      </c>
      <c r="Y306" s="34" t="str">
        <f>IF(AND('Entry point'!$B$22=Master!A306,Master!AG306="TECH SUPERINTENDENT"),Master!B306,"")</f>
        <v/>
      </c>
      <c r="Z306" s="34" t="e">
        <f>SMALL($Y:$Y,ROWS($Y$1:Y305))</f>
        <v>#NUM!</v>
      </c>
      <c r="AA306" s="34" t="str">
        <f>IF(AND('Entry point'!$B$22=Master!A306,Master!AG306="HSEQ MANAGER"),Master!B306,"")</f>
        <v/>
      </c>
      <c r="AB306" s="34" t="e">
        <f>SMALL($AA:$AA,ROWS($AA$1:AA305))</f>
        <v>#NUM!</v>
      </c>
      <c r="AC306" s="34" t="str">
        <f>IF(AND('Entry point'!$B$22=Master!A306,Master!AG306="MARCAS"),Master!B306,"")</f>
        <v/>
      </c>
      <c r="AD306" s="34" t="e">
        <f>SMALL($AC:$AC,ROWS($AC$1:AC305))</f>
        <v>#NUM!</v>
      </c>
      <c r="AE306" s="34">
        <v>2</v>
      </c>
      <c r="AF306" s="35" t="s">
        <v>67</v>
      </c>
      <c r="AG306" s="36" t="s">
        <v>619</v>
      </c>
      <c r="AH306" s="36"/>
    </row>
    <row r="307" spans="1:34" ht="15.75" x14ac:dyDescent="0.25">
      <c r="A307" s="34" t="s">
        <v>36</v>
      </c>
      <c r="B307" s="34">
        <f>ROWS(A$1:$A308)</f>
        <v>308</v>
      </c>
      <c r="C307" s="34" t="str">
        <f>IF(AND('Entry point'!$B$22=Master!A307,Master!AG307="ACCOUNTING"),Master!B307,"")</f>
        <v/>
      </c>
      <c r="D307" s="34" t="e">
        <f>SMALL($C:$C,ROWS($C$1:C306))</f>
        <v>#NUM!</v>
      </c>
      <c r="E307" s="34" t="str">
        <f>IF(AND('Entry point'!$B$22=Master!A307,Master!AG307="CREW MANAGEMENT PARTNER"),Master!B307,"")</f>
        <v/>
      </c>
      <c r="F307" s="34" t="e">
        <f>SMALL($E:$E,ROWS($E$1:E306))</f>
        <v>#NUM!</v>
      </c>
      <c r="G307" s="34" t="str">
        <f>IF(AND('Entry point'!$B$22=Master!A307,Master!AG307="FLEET MANAGER"),Master!B307,"")</f>
        <v/>
      </c>
      <c r="H307" s="34" t="e">
        <f>SMALL($G:$G,ROWS($G$1:G306))</f>
        <v>#NUM!</v>
      </c>
      <c r="I307" s="34" t="str">
        <f>IF(AND('Entry point'!$B$22=Master!A307,Master!AG307="GROUP ISD"),Master!B307,"")</f>
        <v/>
      </c>
      <c r="J307" s="34" t="e">
        <f>SMALL($I:$I,ROWS($I$1:I306))</f>
        <v>#NUM!</v>
      </c>
      <c r="K307" s="34" t="str">
        <f>IF(AND('Entry point'!$B$22=Master!A307,Master!AG307="MANAGING DIRECTOR, CREW MANAGEMENT"),Master!B307,"")</f>
        <v/>
      </c>
      <c r="L307" s="34" t="e">
        <f>SMALL($K:$K,ROWS($K$1:K306))</f>
        <v>#NUM!</v>
      </c>
      <c r="M307" s="34" t="str">
        <f>IF(AND('Entry point'!$B$22=Master!A307,Master!AG307="MARINE SUPERINTENDENT"),Master!B307,"")</f>
        <v/>
      </c>
      <c r="N307" s="34" t="e">
        <f>SMALL($M:$M,ROWS($M$1:M306))</f>
        <v>#NUM!</v>
      </c>
      <c r="O307" s="34" t="str">
        <f>IF(AND('Entry point'!$B$22=Master!A307,Master!AG307="MD"),Master!B307,"")</f>
        <v/>
      </c>
      <c r="P307" s="34" t="e">
        <f>SMALL($O:$O,ROWS($O$1:O306))</f>
        <v>#NUM!</v>
      </c>
      <c r="Q307" s="34" t="str">
        <f>IF(AND('Entry point'!$B$22=Master!A307,Master!AG307="OD"),Master!B307,"")</f>
        <v/>
      </c>
      <c r="R307" s="34" t="e">
        <f>SMALL($Q:$Q,ROWS($Q$1:Q306))</f>
        <v>#NUM!</v>
      </c>
      <c r="S307" s="34" t="str">
        <f>IF(AND('Entry point'!$B$22=Master!A307,Master!AG307="OWNER"),Master!B307,"")</f>
        <v/>
      </c>
      <c r="T307" s="34" t="e">
        <f>SMALL($S:$S,ROWS($S$1:S306))</f>
        <v>#NUM!</v>
      </c>
      <c r="U307" s="34" t="str">
        <f>IF(AND('Entry point'!$B$22=Master!A307,Master!AG307="PLANNING MANAGER"),Master!B307,"")</f>
        <v/>
      </c>
      <c r="V307" s="34" t="e">
        <f>SMALL($U:$U,ROWS($U$1:U306))</f>
        <v>#NUM!</v>
      </c>
      <c r="W307" s="34" t="str">
        <f>IF(AND('Entry point'!$B$22=Master!A307,Master!AG307="PROCUREMENT RESPONSIBLE"),Master!B307,"")</f>
        <v/>
      </c>
      <c r="X307" s="34" t="e">
        <f>SMALL($W:$W,ROWS($W$1:W306))</f>
        <v>#NUM!</v>
      </c>
      <c r="Y307" s="34" t="str">
        <f>IF(AND('Entry point'!$B$22=Master!A307,Master!AG307="TECH SUPERINTENDENT"),Master!B307,"")</f>
        <v/>
      </c>
      <c r="Z307" s="34" t="e">
        <f>SMALL($Y:$Y,ROWS($Y$1:Y306))</f>
        <v>#NUM!</v>
      </c>
      <c r="AA307" s="34" t="str">
        <f>IF(AND('Entry point'!$B$22=Master!A307,Master!AG307="HSEQ MANAGER"),Master!B307,"")</f>
        <v/>
      </c>
      <c r="AB307" s="34" t="e">
        <f>SMALL($AA:$AA,ROWS($AA$1:AA306))</f>
        <v>#NUM!</v>
      </c>
      <c r="AC307" s="34" t="str">
        <f>IF(AND('Entry point'!$B$22=Master!A307,Master!AG307="MARCAS"),Master!B307,"")</f>
        <v/>
      </c>
      <c r="AD307" s="34" t="e">
        <f>SMALL($AC:$AC,ROWS($AC$1:AC306))</f>
        <v>#NUM!</v>
      </c>
      <c r="AE307" s="34">
        <v>2</v>
      </c>
      <c r="AF307" s="167" t="s">
        <v>652</v>
      </c>
      <c r="AG307" s="36" t="s">
        <v>637</v>
      </c>
      <c r="AH307" s="36" t="s">
        <v>656</v>
      </c>
    </row>
    <row r="308" spans="1:34" ht="15.75" x14ac:dyDescent="0.25">
      <c r="A308" s="34" t="s">
        <v>36</v>
      </c>
      <c r="B308" s="34">
        <f>ROWS(A$1:$A309)</f>
        <v>309</v>
      </c>
      <c r="C308" s="34" t="str">
        <f>IF(AND('Entry point'!$B$22=Master!A308,Master!AG308="ACCOUNTING"),Master!B308,"")</f>
        <v/>
      </c>
      <c r="D308" s="34" t="e">
        <f>SMALL($C:$C,ROWS($C$1:C307))</f>
        <v>#NUM!</v>
      </c>
      <c r="E308" s="34" t="str">
        <f>IF(AND('Entry point'!$B$22=Master!A308,Master!AG308="CREW MANAGEMENT PARTNER"),Master!B308,"")</f>
        <v/>
      </c>
      <c r="F308" s="34" t="e">
        <f>SMALL($E:$E,ROWS($E$1:E307))</f>
        <v>#NUM!</v>
      </c>
      <c r="G308" s="34" t="str">
        <f>IF(AND('Entry point'!$B$22=Master!A308,Master!AG308="FLEET MANAGER"),Master!B308,"")</f>
        <v/>
      </c>
      <c r="H308" s="34" t="e">
        <f>SMALL($G:$G,ROWS($G$1:G307))</f>
        <v>#NUM!</v>
      </c>
      <c r="I308" s="34" t="str">
        <f>IF(AND('Entry point'!$B$22=Master!A308,Master!AG308="GROUP ISD"),Master!B308,"")</f>
        <v/>
      </c>
      <c r="J308" s="34" t="e">
        <f>SMALL($I:$I,ROWS($I$1:I307))</f>
        <v>#NUM!</v>
      </c>
      <c r="K308" s="34" t="str">
        <f>IF(AND('Entry point'!$B$22=Master!A308,Master!AG308="MANAGING DIRECTOR, CREW MANAGEMENT"),Master!B308,"")</f>
        <v/>
      </c>
      <c r="L308" s="34" t="e">
        <f>SMALL($K:$K,ROWS($K$1:K307))</f>
        <v>#NUM!</v>
      </c>
      <c r="M308" s="34" t="str">
        <f>IF(AND('Entry point'!$B$22=Master!A308,Master!AG308="MARINE SUPERINTENDENT"),Master!B308,"")</f>
        <v/>
      </c>
      <c r="N308" s="34" t="e">
        <f>SMALL($M:$M,ROWS($M$1:M307))</f>
        <v>#NUM!</v>
      </c>
      <c r="O308" s="34" t="str">
        <f>IF(AND('Entry point'!$B$22=Master!A308,Master!AG308="MD"),Master!B308,"")</f>
        <v/>
      </c>
      <c r="P308" s="34" t="e">
        <f>SMALL($O:$O,ROWS($O$1:O307))</f>
        <v>#NUM!</v>
      </c>
      <c r="Q308" s="34" t="str">
        <f>IF(AND('Entry point'!$B$22=Master!A308,Master!AG308="OD"),Master!B308,"")</f>
        <v/>
      </c>
      <c r="R308" s="34" t="e">
        <f>SMALL($Q:$Q,ROWS($Q$1:Q307))</f>
        <v>#NUM!</v>
      </c>
      <c r="S308" s="34" t="str">
        <f>IF(AND('Entry point'!$B$22=Master!A308,Master!AG308="OWNER"),Master!B308,"")</f>
        <v/>
      </c>
      <c r="T308" s="34" t="e">
        <f>SMALL($S:$S,ROWS($S$1:S307))</f>
        <v>#NUM!</v>
      </c>
      <c r="U308" s="34" t="str">
        <f>IF(AND('Entry point'!$B$22=Master!A308,Master!AG308="PLANNING MANAGER"),Master!B308,"")</f>
        <v/>
      </c>
      <c r="V308" s="34" t="e">
        <f>SMALL($U:$U,ROWS($U$1:U307))</f>
        <v>#NUM!</v>
      </c>
      <c r="W308" s="34" t="str">
        <f>IF(AND('Entry point'!$B$22=Master!A308,Master!AG308="PROCUREMENT RESPONSIBLE"),Master!B308,"")</f>
        <v/>
      </c>
      <c r="X308" s="34" t="e">
        <f>SMALL($W:$W,ROWS($W$1:W307))</f>
        <v>#NUM!</v>
      </c>
      <c r="Y308" s="34" t="str">
        <f>IF(AND('Entry point'!$B$22=Master!A308,Master!AG308="TECH SUPERINTENDENT"),Master!B308,"")</f>
        <v/>
      </c>
      <c r="Z308" s="34" t="e">
        <f>SMALL($Y:$Y,ROWS($Y$1:Y307))</f>
        <v>#NUM!</v>
      </c>
      <c r="AA308" s="34" t="str">
        <f>IF(AND('Entry point'!$B$22=Master!A308,Master!AG308="HSEQ MANAGER"),Master!B308,"")</f>
        <v/>
      </c>
      <c r="AB308" s="34" t="e">
        <f>SMALL($AA:$AA,ROWS($AA$1:AA307))</f>
        <v>#NUM!</v>
      </c>
      <c r="AC308" s="34" t="str">
        <f>IF(AND('Entry point'!$B$22=Master!A308,Master!AG308="MARCAS"),Master!B308,"")</f>
        <v/>
      </c>
      <c r="AD308" s="34" t="e">
        <f>SMALL($AC:$AC,ROWS($AC$1:AC307))</f>
        <v>#NUM!</v>
      </c>
      <c r="AE308" s="34">
        <v>2</v>
      </c>
      <c r="AF308" s="167" t="s">
        <v>675</v>
      </c>
      <c r="AG308" s="36" t="s">
        <v>619</v>
      </c>
      <c r="AH308" s="36"/>
    </row>
    <row r="309" spans="1:34" ht="15.75" x14ac:dyDescent="0.25">
      <c r="A309" s="34" t="s">
        <v>36</v>
      </c>
      <c r="B309" s="34">
        <f>ROWS(A$1:$A310)</f>
        <v>310</v>
      </c>
      <c r="C309" s="34" t="str">
        <f>IF(AND('Entry point'!$B$22=Master!A309,Master!AG309="ACCOUNTING"),Master!B309,"")</f>
        <v/>
      </c>
      <c r="D309" s="34" t="e">
        <f>SMALL($C:$C,ROWS($C$1:C308))</f>
        <v>#NUM!</v>
      </c>
      <c r="E309" s="34" t="str">
        <f>IF(AND('Entry point'!$B$22=Master!A309,Master!AG309="CREW MANAGEMENT PARTNER"),Master!B309,"")</f>
        <v/>
      </c>
      <c r="F309" s="34" t="e">
        <f>SMALL($E:$E,ROWS($E$1:E308))</f>
        <v>#NUM!</v>
      </c>
      <c r="G309" s="34" t="str">
        <f>IF(AND('Entry point'!$B$22=Master!A309,Master!AG309="FLEET MANAGER"),Master!B309,"")</f>
        <v/>
      </c>
      <c r="H309" s="34" t="e">
        <f>SMALL($G:$G,ROWS($G$1:G308))</f>
        <v>#NUM!</v>
      </c>
      <c r="I309" s="34" t="str">
        <f>IF(AND('Entry point'!$B$22=Master!A309,Master!AG309="GROUP ISD"),Master!B309,"")</f>
        <v/>
      </c>
      <c r="J309" s="34" t="e">
        <f>SMALL($I:$I,ROWS($I$1:I308))</f>
        <v>#NUM!</v>
      </c>
      <c r="K309" s="34" t="str">
        <f>IF(AND('Entry point'!$B$22=Master!A309,Master!AG309="MANAGING DIRECTOR, CREW MANAGEMENT"),Master!B309,"")</f>
        <v/>
      </c>
      <c r="L309" s="34" t="e">
        <f>SMALL($K:$K,ROWS($K$1:K308))</f>
        <v>#NUM!</v>
      </c>
      <c r="M309" s="34" t="str">
        <f>IF(AND('Entry point'!$B$22=Master!A309,Master!AG309="MARINE SUPERINTENDENT"),Master!B309,"")</f>
        <v/>
      </c>
      <c r="N309" s="34" t="e">
        <f>SMALL($M:$M,ROWS($M$1:M308))</f>
        <v>#NUM!</v>
      </c>
      <c r="O309" s="34" t="str">
        <f>IF(AND('Entry point'!$B$22=Master!A309,Master!AG309="MD"),Master!B309,"")</f>
        <v/>
      </c>
      <c r="P309" s="34" t="e">
        <f>SMALL($O:$O,ROWS($O$1:O308))</f>
        <v>#NUM!</v>
      </c>
      <c r="Q309" s="34" t="str">
        <f>IF(AND('Entry point'!$B$22=Master!A309,Master!AG309="OD"),Master!B309,"")</f>
        <v/>
      </c>
      <c r="R309" s="34" t="e">
        <f>SMALL($Q:$Q,ROWS($Q$1:Q308))</f>
        <v>#NUM!</v>
      </c>
      <c r="S309" s="34" t="str">
        <f>IF(AND('Entry point'!$B$22=Master!A309,Master!AG309="OWNER"),Master!B309,"")</f>
        <v/>
      </c>
      <c r="T309" s="34" t="e">
        <f>SMALL($S:$S,ROWS($S$1:S308))</f>
        <v>#NUM!</v>
      </c>
      <c r="U309" s="34" t="str">
        <f>IF(AND('Entry point'!$B$22=Master!A309,Master!AG309="PLANNING MANAGER"),Master!B309,"")</f>
        <v/>
      </c>
      <c r="V309" s="34" t="e">
        <f>SMALL($U:$U,ROWS($U$1:U308))</f>
        <v>#NUM!</v>
      </c>
      <c r="W309" s="34" t="str">
        <f>IF(AND('Entry point'!$B$22=Master!A309,Master!AG309="PROCUREMENT RESPONSIBLE"),Master!B309,"")</f>
        <v/>
      </c>
      <c r="X309" s="34" t="e">
        <f>SMALL($W:$W,ROWS($W$1:W308))</f>
        <v>#NUM!</v>
      </c>
      <c r="Y309" s="34" t="str">
        <f>IF(AND('Entry point'!$B$22=Master!A309,Master!AG309="TECH SUPERINTENDENT"),Master!B309,"")</f>
        <v/>
      </c>
      <c r="Z309" s="34" t="e">
        <f>SMALL($Y:$Y,ROWS($Y$1:Y308))</f>
        <v>#NUM!</v>
      </c>
      <c r="AA309" s="34" t="str">
        <f>IF(AND('Entry point'!$B$22=Master!A309,Master!AG309="HSEQ MANAGER"),Master!B309,"")</f>
        <v/>
      </c>
      <c r="AB309" s="34" t="e">
        <f>SMALL($AA:$AA,ROWS($AA$1:AA308))</f>
        <v>#NUM!</v>
      </c>
      <c r="AC309" s="34" t="str">
        <f>IF(AND('Entry point'!$B$22=Master!A309,Master!AG309="MARCAS"),Master!B309,"")</f>
        <v/>
      </c>
      <c r="AD309" s="34" t="e">
        <f>SMALL($AC:$AC,ROWS($AC$1:AC308))</f>
        <v>#NUM!</v>
      </c>
      <c r="AE309" s="34">
        <v>2</v>
      </c>
      <c r="AF309" s="167" t="s">
        <v>653</v>
      </c>
      <c r="AG309" s="36" t="s">
        <v>619</v>
      </c>
      <c r="AH309" s="36"/>
    </row>
    <row r="310" spans="1:34" ht="31.5" x14ac:dyDescent="0.25">
      <c r="A310" s="34" t="s">
        <v>36</v>
      </c>
      <c r="B310" s="34">
        <f>ROWS(A$1:$A311)</f>
        <v>311</v>
      </c>
      <c r="C310" s="34" t="str">
        <f>IF(AND('Entry point'!$B$22=Master!A310,Master!AG310="ACCOUNTING"),Master!B310,"")</f>
        <v/>
      </c>
      <c r="D310" s="34" t="e">
        <f>SMALL($C:$C,ROWS($C$1:C309))</f>
        <v>#NUM!</v>
      </c>
      <c r="E310" s="34" t="str">
        <f>IF(AND('Entry point'!$B$22=Master!A310,Master!AG310="CREW MANAGEMENT PARTNER"),Master!B310,"")</f>
        <v/>
      </c>
      <c r="F310" s="34" t="e">
        <f>SMALL($E:$E,ROWS($E$1:E309))</f>
        <v>#NUM!</v>
      </c>
      <c r="G310" s="34" t="str">
        <f>IF(AND('Entry point'!$B$22=Master!A310,Master!AG310="FLEET MANAGER"),Master!B310,"")</f>
        <v/>
      </c>
      <c r="H310" s="34" t="e">
        <f>SMALL($G:$G,ROWS($G$1:G309))</f>
        <v>#NUM!</v>
      </c>
      <c r="I310" s="34" t="str">
        <f>IF(AND('Entry point'!$B$22=Master!A310,Master!AG310="GROUP ISD"),Master!B310,"")</f>
        <v/>
      </c>
      <c r="J310" s="34" t="e">
        <f>SMALL($I:$I,ROWS($I$1:I309))</f>
        <v>#NUM!</v>
      </c>
      <c r="K310" s="34" t="str">
        <f>IF(AND('Entry point'!$B$22=Master!A310,Master!AG310="MANAGING DIRECTOR, CREW MANAGEMENT"),Master!B310,"")</f>
        <v/>
      </c>
      <c r="L310" s="34" t="e">
        <f>SMALL($K:$K,ROWS($K$1:K309))</f>
        <v>#NUM!</v>
      </c>
      <c r="M310" s="34" t="str">
        <f>IF(AND('Entry point'!$B$22=Master!A310,Master!AG310="MARINE SUPERINTENDENT"),Master!B310,"")</f>
        <v/>
      </c>
      <c r="N310" s="34" t="e">
        <f>SMALL($M:$M,ROWS($M$1:M309))</f>
        <v>#NUM!</v>
      </c>
      <c r="O310" s="34" t="str">
        <f>IF(AND('Entry point'!$B$22=Master!A310,Master!AG310="MD"),Master!B310,"")</f>
        <v/>
      </c>
      <c r="P310" s="34" t="e">
        <f>SMALL($O:$O,ROWS($O$1:O309))</f>
        <v>#NUM!</v>
      </c>
      <c r="Q310" s="34" t="str">
        <f>IF(AND('Entry point'!$B$22=Master!A310,Master!AG310="OD"),Master!B310,"")</f>
        <v/>
      </c>
      <c r="R310" s="34" t="e">
        <f>SMALL($Q:$Q,ROWS($Q$1:Q309))</f>
        <v>#NUM!</v>
      </c>
      <c r="S310" s="34" t="str">
        <f>IF(AND('Entry point'!$B$22=Master!A310,Master!AG310="OWNER"),Master!B310,"")</f>
        <v/>
      </c>
      <c r="T310" s="34" t="e">
        <f>SMALL($S:$S,ROWS($S$1:S309))</f>
        <v>#NUM!</v>
      </c>
      <c r="U310" s="34" t="str">
        <f>IF(AND('Entry point'!$B$22=Master!A310,Master!AG310="PLANNING MANAGER"),Master!B310,"")</f>
        <v/>
      </c>
      <c r="V310" s="34" t="e">
        <f>SMALL($U:$U,ROWS($U$1:U309))</f>
        <v>#NUM!</v>
      </c>
      <c r="W310" s="34" t="str">
        <f>IF(AND('Entry point'!$B$22=Master!A310,Master!AG310="PROCUREMENT RESPONSIBLE"),Master!B310,"")</f>
        <v/>
      </c>
      <c r="X310" s="34" t="e">
        <f>SMALL($W:$W,ROWS($W$1:W309))</f>
        <v>#NUM!</v>
      </c>
      <c r="Y310" s="34" t="str">
        <f>IF(AND('Entry point'!$B$22=Master!A310,Master!AG310="TECH SUPERINTENDENT"),Master!B310,"")</f>
        <v/>
      </c>
      <c r="Z310" s="34" t="e">
        <f>SMALL($Y:$Y,ROWS($Y$1:Y309))</f>
        <v>#NUM!</v>
      </c>
      <c r="AA310" s="34" t="str">
        <f>IF(AND('Entry point'!$B$22=Master!A310,Master!AG310="HSEQ MANAGER"),Master!B310,"")</f>
        <v/>
      </c>
      <c r="AB310" s="34" t="e">
        <f>SMALL($AA:$AA,ROWS($AA$1:AA309))</f>
        <v>#NUM!</v>
      </c>
      <c r="AC310" s="34" t="str">
        <f>IF(AND('Entry point'!$B$22=Master!A310,Master!AG310="MARCAS"),Master!B310,"")</f>
        <v/>
      </c>
      <c r="AD310" s="34" t="e">
        <f>SMALL($AC:$AC,ROWS($AC$1:AC309))</f>
        <v>#NUM!</v>
      </c>
      <c r="AE310" s="34">
        <v>2</v>
      </c>
      <c r="AF310" s="35" t="s">
        <v>66</v>
      </c>
      <c r="AG310" s="36" t="s">
        <v>637</v>
      </c>
      <c r="AH310" s="36"/>
    </row>
    <row r="311" spans="1:34" ht="15.75" x14ac:dyDescent="0.25">
      <c r="A311" s="34" t="s">
        <v>36</v>
      </c>
      <c r="B311" s="34">
        <f>ROWS(A$1:$A312)</f>
        <v>312</v>
      </c>
      <c r="C311" s="34" t="str">
        <f>IF(AND('Entry point'!$B$22=Master!A311,Master!AG311="ACCOUNTING"),Master!B311,"")</f>
        <v/>
      </c>
      <c r="D311" s="34" t="e">
        <f>SMALL($C:$C,ROWS($C$1:C310))</f>
        <v>#NUM!</v>
      </c>
      <c r="E311" s="34" t="str">
        <f>IF(AND('Entry point'!$B$22=Master!A311,Master!AG311="CREW MANAGEMENT PARTNER"),Master!B311,"")</f>
        <v/>
      </c>
      <c r="F311" s="34" t="e">
        <f>SMALL($E:$E,ROWS($E$1:E310))</f>
        <v>#NUM!</v>
      </c>
      <c r="G311" s="34" t="str">
        <f>IF(AND('Entry point'!$B$22=Master!A311,Master!AG311="FLEET MANAGER"),Master!B311,"")</f>
        <v/>
      </c>
      <c r="H311" s="34" t="e">
        <f>SMALL($G:$G,ROWS($G$1:G310))</f>
        <v>#NUM!</v>
      </c>
      <c r="I311" s="34" t="str">
        <f>IF(AND('Entry point'!$B$22=Master!A311,Master!AG311="GROUP ISD"),Master!B311,"")</f>
        <v/>
      </c>
      <c r="J311" s="34" t="e">
        <f>SMALL($I:$I,ROWS($I$1:I310))</f>
        <v>#NUM!</v>
      </c>
      <c r="K311" s="34" t="str">
        <f>IF(AND('Entry point'!$B$22=Master!A311,Master!AG311="MANAGING DIRECTOR, CREW MANAGEMENT"),Master!B311,"")</f>
        <v/>
      </c>
      <c r="L311" s="34" t="e">
        <f>SMALL($K:$K,ROWS($K$1:K310))</f>
        <v>#NUM!</v>
      </c>
      <c r="M311" s="34" t="str">
        <f>IF(AND('Entry point'!$B$22=Master!A311,Master!AG311="MARINE SUPERINTENDENT"),Master!B311,"")</f>
        <v/>
      </c>
      <c r="N311" s="34" t="e">
        <f>SMALL($M:$M,ROWS($M$1:M310))</f>
        <v>#NUM!</v>
      </c>
      <c r="O311" s="34" t="str">
        <f>IF(AND('Entry point'!$B$22=Master!A311,Master!AG311="MD"),Master!B311,"")</f>
        <v/>
      </c>
      <c r="P311" s="34" t="e">
        <f>SMALL($O:$O,ROWS($O$1:O310))</f>
        <v>#NUM!</v>
      </c>
      <c r="Q311" s="34" t="str">
        <f>IF(AND('Entry point'!$B$22=Master!A311,Master!AG311="OD"),Master!B311,"")</f>
        <v/>
      </c>
      <c r="R311" s="34" t="e">
        <f>SMALL($Q:$Q,ROWS($Q$1:Q310))</f>
        <v>#NUM!</v>
      </c>
      <c r="S311" s="34" t="str">
        <f>IF(AND('Entry point'!$B$22=Master!A311,Master!AG311="OWNER"),Master!B311,"")</f>
        <v/>
      </c>
      <c r="T311" s="34" t="e">
        <f>SMALL($S:$S,ROWS($S$1:S310))</f>
        <v>#NUM!</v>
      </c>
      <c r="U311" s="34" t="str">
        <f>IF(AND('Entry point'!$B$22=Master!A311,Master!AG311="PLANNING MANAGER"),Master!B311,"")</f>
        <v/>
      </c>
      <c r="V311" s="34" t="e">
        <f>SMALL($U:$U,ROWS($U$1:U310))</f>
        <v>#NUM!</v>
      </c>
      <c r="W311" s="34" t="str">
        <f>IF(AND('Entry point'!$B$22=Master!A311,Master!AG311="PROCUREMENT RESPONSIBLE"),Master!B311,"")</f>
        <v/>
      </c>
      <c r="X311" s="34" t="e">
        <f>SMALL($W:$W,ROWS($W$1:W310))</f>
        <v>#NUM!</v>
      </c>
      <c r="Y311" s="34" t="str">
        <f>IF(AND('Entry point'!$B$22=Master!A311,Master!AG311="TECH SUPERINTENDENT"),Master!B311,"")</f>
        <v/>
      </c>
      <c r="Z311" s="34" t="e">
        <f>SMALL($Y:$Y,ROWS($Y$1:Y310))</f>
        <v>#NUM!</v>
      </c>
      <c r="AA311" s="34" t="str">
        <f>IF(AND('Entry point'!$B$22=Master!A311,Master!AG311="HSEQ MANAGER"),Master!B311,"")</f>
        <v/>
      </c>
      <c r="AB311" s="34" t="e">
        <f>SMALL($AA:$AA,ROWS($AA$1:AA310))</f>
        <v>#NUM!</v>
      </c>
      <c r="AC311" s="34" t="str">
        <f>IF(AND('Entry point'!$B$22=Master!A311,Master!AG311="MARCAS"),Master!B311,"")</f>
        <v/>
      </c>
      <c r="AD311" s="34" t="e">
        <f>SMALL($AC:$AC,ROWS($AC$1:AC310))</f>
        <v>#NUM!</v>
      </c>
      <c r="AE311" s="34">
        <v>2</v>
      </c>
      <c r="AF311" s="167" t="s">
        <v>77</v>
      </c>
      <c r="AG311" s="36" t="s">
        <v>637</v>
      </c>
      <c r="AH311" s="36"/>
    </row>
    <row r="312" spans="1:34" ht="31.5" x14ac:dyDescent="0.25">
      <c r="A312" s="34" t="s">
        <v>36</v>
      </c>
      <c r="B312" s="34">
        <f>ROWS(A$1:$A313)</f>
        <v>313</v>
      </c>
      <c r="C312" s="34" t="str">
        <f>IF(AND('Entry point'!$B$22=Master!A312,Master!AG312="ACCOUNTING"),Master!B312,"")</f>
        <v/>
      </c>
      <c r="D312" s="34" t="e">
        <f>SMALL($C:$C,ROWS($C$1:C311))</f>
        <v>#NUM!</v>
      </c>
      <c r="E312" s="34" t="str">
        <f>IF(AND('Entry point'!$B$22=Master!A312,Master!AG312="CREW MANAGEMENT PARTNER"),Master!B312,"")</f>
        <v/>
      </c>
      <c r="F312" s="34" t="e">
        <f>SMALL($E:$E,ROWS($E$1:E311))</f>
        <v>#NUM!</v>
      </c>
      <c r="G312" s="34" t="str">
        <f>IF(AND('Entry point'!$B$22=Master!A312,Master!AG312="FLEET MANAGER"),Master!B312,"")</f>
        <v/>
      </c>
      <c r="H312" s="34" t="e">
        <f>SMALL($G:$G,ROWS($G$1:G311))</f>
        <v>#NUM!</v>
      </c>
      <c r="I312" s="34" t="str">
        <f>IF(AND('Entry point'!$B$22=Master!A312,Master!AG312="GROUP ISD"),Master!B312,"")</f>
        <v/>
      </c>
      <c r="J312" s="34" t="e">
        <f>SMALL($I:$I,ROWS($I$1:I311))</f>
        <v>#NUM!</v>
      </c>
      <c r="K312" s="34" t="str">
        <f>IF(AND('Entry point'!$B$22=Master!A312,Master!AG312="MANAGING DIRECTOR, CREW MANAGEMENT"),Master!B312,"")</f>
        <v/>
      </c>
      <c r="L312" s="34" t="e">
        <f>SMALL($K:$K,ROWS($K$1:K311))</f>
        <v>#NUM!</v>
      </c>
      <c r="M312" s="34" t="str">
        <f>IF(AND('Entry point'!$B$22=Master!A312,Master!AG312="MARINE SUPERINTENDENT"),Master!B312,"")</f>
        <v/>
      </c>
      <c r="N312" s="34" t="e">
        <f>SMALL($M:$M,ROWS($M$1:M311))</f>
        <v>#NUM!</v>
      </c>
      <c r="O312" s="34" t="str">
        <f>IF(AND('Entry point'!$B$22=Master!A312,Master!AG312="MD"),Master!B312,"")</f>
        <v/>
      </c>
      <c r="P312" s="34" t="e">
        <f>SMALL($O:$O,ROWS($O$1:O311))</f>
        <v>#NUM!</v>
      </c>
      <c r="Q312" s="34" t="str">
        <f>IF(AND('Entry point'!$B$22=Master!A312,Master!AG312="OD"),Master!B312,"")</f>
        <v/>
      </c>
      <c r="R312" s="34" t="e">
        <f>SMALL($Q:$Q,ROWS($Q$1:Q311))</f>
        <v>#NUM!</v>
      </c>
      <c r="S312" s="34" t="str">
        <f>IF(AND('Entry point'!$B$22=Master!A312,Master!AG312="OWNER"),Master!B312,"")</f>
        <v/>
      </c>
      <c r="T312" s="34" t="e">
        <f>SMALL($S:$S,ROWS($S$1:S311))</f>
        <v>#NUM!</v>
      </c>
      <c r="U312" s="34" t="str">
        <f>IF(AND('Entry point'!$B$22=Master!A312,Master!AG312="PLANNING MANAGER"),Master!B312,"")</f>
        <v/>
      </c>
      <c r="V312" s="34" t="e">
        <f>SMALL($U:$U,ROWS($U$1:U311))</f>
        <v>#NUM!</v>
      </c>
      <c r="W312" s="34" t="str">
        <f>IF(AND('Entry point'!$B$22=Master!A312,Master!AG312="PROCUREMENT RESPONSIBLE"),Master!B312,"")</f>
        <v/>
      </c>
      <c r="X312" s="34" t="e">
        <f>SMALL($W:$W,ROWS($W$1:W311))</f>
        <v>#NUM!</v>
      </c>
      <c r="Y312" s="34" t="str">
        <f>IF(AND('Entry point'!$B$22=Master!A312,Master!AG312="TECH SUPERINTENDENT"),Master!B312,"")</f>
        <v/>
      </c>
      <c r="Z312" s="34" t="e">
        <f>SMALL($Y:$Y,ROWS($Y$1:Y311))</f>
        <v>#NUM!</v>
      </c>
      <c r="AA312" s="34" t="str">
        <f>IF(AND('Entry point'!$B$22=Master!A312,Master!AG312="HSEQ MANAGER"),Master!B312,"")</f>
        <v/>
      </c>
      <c r="AB312" s="34" t="e">
        <f>SMALL($AA:$AA,ROWS($AA$1:AA311))</f>
        <v>#NUM!</v>
      </c>
      <c r="AC312" s="34" t="str">
        <f>IF(AND('Entry point'!$B$22=Master!A312,Master!AG312="MARCAS"),Master!B312,"")</f>
        <v/>
      </c>
      <c r="AD312" s="34" t="e">
        <f>SMALL($AC:$AC,ROWS($AC$1:AC311))</f>
        <v>#NUM!</v>
      </c>
      <c r="AE312" s="34">
        <v>2</v>
      </c>
      <c r="AF312" s="35" t="s">
        <v>646</v>
      </c>
      <c r="AG312" s="36" t="s">
        <v>619</v>
      </c>
      <c r="AH312" s="36"/>
    </row>
    <row r="313" spans="1:34" ht="15.75" x14ac:dyDescent="0.25">
      <c r="A313" s="34" t="s">
        <v>36</v>
      </c>
      <c r="B313" s="34">
        <f>ROWS(A$1:$A314)</f>
        <v>314</v>
      </c>
      <c r="C313" s="34" t="str">
        <f>IF(AND('Entry point'!$B$22=Master!A313,Master!AG313="ACCOUNTING"),Master!B313,"")</f>
        <v/>
      </c>
      <c r="D313" s="34" t="e">
        <f>SMALL($C:$C,ROWS($C$1:C312))</f>
        <v>#NUM!</v>
      </c>
      <c r="E313" s="34" t="str">
        <f>IF(AND('Entry point'!$B$22=Master!A313,Master!AG313="CREW MANAGEMENT PARTNER"),Master!B313,"")</f>
        <v/>
      </c>
      <c r="F313" s="34" t="e">
        <f>SMALL($E:$E,ROWS($E$1:E312))</f>
        <v>#NUM!</v>
      </c>
      <c r="G313" s="34" t="str">
        <f>IF(AND('Entry point'!$B$22=Master!A313,Master!AG313="FLEET MANAGER"),Master!B313,"")</f>
        <v/>
      </c>
      <c r="H313" s="34" t="e">
        <f>SMALL($G:$G,ROWS($G$1:G312))</f>
        <v>#NUM!</v>
      </c>
      <c r="I313" s="34" t="str">
        <f>IF(AND('Entry point'!$B$22=Master!A313,Master!AG313="GROUP ISD"),Master!B313,"")</f>
        <v/>
      </c>
      <c r="J313" s="34" t="e">
        <f>SMALL($I:$I,ROWS($I$1:I312))</f>
        <v>#NUM!</v>
      </c>
      <c r="K313" s="34" t="str">
        <f>IF(AND('Entry point'!$B$22=Master!A313,Master!AG313="MANAGING DIRECTOR, CREW MANAGEMENT"),Master!B313,"")</f>
        <v/>
      </c>
      <c r="L313" s="34" t="e">
        <f>SMALL($K:$K,ROWS($K$1:K312))</f>
        <v>#NUM!</v>
      </c>
      <c r="M313" s="34" t="str">
        <f>IF(AND('Entry point'!$B$22=Master!A313,Master!AG313="MARINE SUPERINTENDENT"),Master!B313,"")</f>
        <v/>
      </c>
      <c r="N313" s="34" t="e">
        <f>SMALL($M:$M,ROWS($M$1:M312))</f>
        <v>#NUM!</v>
      </c>
      <c r="O313" s="34" t="str">
        <f>IF(AND('Entry point'!$B$22=Master!A313,Master!AG313="MD"),Master!B313,"")</f>
        <v/>
      </c>
      <c r="P313" s="34" t="e">
        <f>SMALL($O:$O,ROWS($O$1:O312))</f>
        <v>#NUM!</v>
      </c>
      <c r="Q313" s="34" t="str">
        <f>IF(AND('Entry point'!$B$22=Master!A313,Master!AG313="OD"),Master!B313,"")</f>
        <v/>
      </c>
      <c r="R313" s="34" t="e">
        <f>SMALL($Q:$Q,ROWS($Q$1:Q312))</f>
        <v>#NUM!</v>
      </c>
      <c r="S313" s="34" t="str">
        <f>IF(AND('Entry point'!$B$22=Master!A313,Master!AG313="OWNER"),Master!B313,"")</f>
        <v/>
      </c>
      <c r="T313" s="34" t="e">
        <f>SMALL($S:$S,ROWS($S$1:S312))</f>
        <v>#NUM!</v>
      </c>
      <c r="U313" s="34" t="str">
        <f>IF(AND('Entry point'!$B$22=Master!A313,Master!AG313="PLANNING MANAGER"),Master!B313,"")</f>
        <v/>
      </c>
      <c r="V313" s="34" t="e">
        <f>SMALL($U:$U,ROWS($U$1:U312))</f>
        <v>#NUM!</v>
      </c>
      <c r="W313" s="34" t="str">
        <f>IF(AND('Entry point'!$B$22=Master!A313,Master!AG313="PROCUREMENT RESPONSIBLE"),Master!B313,"")</f>
        <v/>
      </c>
      <c r="X313" s="34" t="e">
        <f>SMALL($W:$W,ROWS($W$1:W312))</f>
        <v>#NUM!</v>
      </c>
      <c r="Y313" s="34" t="str">
        <f>IF(AND('Entry point'!$B$22=Master!A313,Master!AG313="TECH SUPERINTENDENT"),Master!B313,"")</f>
        <v/>
      </c>
      <c r="Z313" s="34" t="e">
        <f>SMALL($Y:$Y,ROWS($Y$1:Y312))</f>
        <v>#NUM!</v>
      </c>
      <c r="AA313" s="34" t="str">
        <f>IF(AND('Entry point'!$B$22=Master!A313,Master!AG313="HSEQ MANAGER"),Master!B313,"")</f>
        <v/>
      </c>
      <c r="AB313" s="34" t="e">
        <f>SMALL($AA:$AA,ROWS($AA$1:AA312))</f>
        <v>#NUM!</v>
      </c>
      <c r="AC313" s="34" t="str">
        <f>IF(AND('Entry point'!$B$22=Master!A313,Master!AG313="MARCAS"),Master!B313,"")</f>
        <v/>
      </c>
      <c r="AD313" s="34" t="e">
        <f>SMALL($AC:$AC,ROWS($AC$1:AC312))</f>
        <v>#NUM!</v>
      </c>
      <c r="AE313" s="34">
        <v>2</v>
      </c>
      <c r="AF313" s="35" t="s">
        <v>644</v>
      </c>
      <c r="AG313" s="36" t="s">
        <v>637</v>
      </c>
      <c r="AH313" s="36"/>
    </row>
    <row r="314" spans="1:34" ht="15.75" x14ac:dyDescent="0.25">
      <c r="A314" s="34" t="s">
        <v>36</v>
      </c>
      <c r="B314" s="34">
        <f>ROWS(A$1:$A315)</f>
        <v>315</v>
      </c>
      <c r="C314" s="34" t="str">
        <f>IF(AND('Entry point'!$B$22=Master!A314,Master!AG314="ACCOUNTING"),Master!B314,"")</f>
        <v/>
      </c>
      <c r="D314" s="34" t="e">
        <f>SMALL($C:$C,ROWS($C$1:C313))</f>
        <v>#NUM!</v>
      </c>
      <c r="E314" s="34" t="str">
        <f>IF(AND('Entry point'!$B$22=Master!A314,Master!AG314="CREW MANAGEMENT PARTNER"),Master!B314,"")</f>
        <v/>
      </c>
      <c r="F314" s="34" t="e">
        <f>SMALL($E:$E,ROWS($E$1:E313))</f>
        <v>#NUM!</v>
      </c>
      <c r="G314" s="34" t="str">
        <f>IF(AND('Entry point'!$B$22=Master!A314,Master!AG314="FLEET MANAGER"),Master!B314,"")</f>
        <v/>
      </c>
      <c r="H314" s="34" t="e">
        <f>SMALL($G:$G,ROWS($G$1:G313))</f>
        <v>#NUM!</v>
      </c>
      <c r="I314" s="34" t="str">
        <f>IF(AND('Entry point'!$B$22=Master!A314,Master!AG314="GROUP ISD"),Master!B314,"")</f>
        <v/>
      </c>
      <c r="J314" s="34" t="e">
        <f>SMALL($I:$I,ROWS($I$1:I313))</f>
        <v>#NUM!</v>
      </c>
      <c r="K314" s="34" t="str">
        <f>IF(AND('Entry point'!$B$22=Master!A314,Master!AG314="MANAGING DIRECTOR, CREW MANAGEMENT"),Master!B314,"")</f>
        <v/>
      </c>
      <c r="L314" s="34" t="e">
        <f>SMALL($K:$K,ROWS($K$1:K313))</f>
        <v>#NUM!</v>
      </c>
      <c r="M314" s="34" t="str">
        <f>IF(AND('Entry point'!$B$22=Master!A314,Master!AG314="MARINE SUPERINTENDENT"),Master!B314,"")</f>
        <v/>
      </c>
      <c r="N314" s="34" t="e">
        <f>SMALL($M:$M,ROWS($M$1:M313))</f>
        <v>#NUM!</v>
      </c>
      <c r="O314" s="34" t="str">
        <f>IF(AND('Entry point'!$B$22=Master!A314,Master!AG314="MD"),Master!B314,"")</f>
        <v/>
      </c>
      <c r="P314" s="34" t="e">
        <f>SMALL($O:$O,ROWS($O$1:O313))</f>
        <v>#NUM!</v>
      </c>
      <c r="Q314" s="34" t="str">
        <f>IF(AND('Entry point'!$B$22=Master!A314,Master!AG314="OD"),Master!B314,"")</f>
        <v/>
      </c>
      <c r="R314" s="34" t="e">
        <f>SMALL($Q:$Q,ROWS($Q$1:Q313))</f>
        <v>#NUM!</v>
      </c>
      <c r="S314" s="34" t="str">
        <f>IF(AND('Entry point'!$B$22=Master!A314,Master!AG314="OWNER"),Master!B314,"")</f>
        <v/>
      </c>
      <c r="T314" s="34" t="e">
        <f>SMALL($S:$S,ROWS($S$1:S313))</f>
        <v>#NUM!</v>
      </c>
      <c r="U314" s="34" t="str">
        <f>IF(AND('Entry point'!$B$22=Master!A314,Master!AG314="PLANNING MANAGER"),Master!B314,"")</f>
        <v/>
      </c>
      <c r="V314" s="34" t="e">
        <f>SMALL($U:$U,ROWS($U$1:U313))</f>
        <v>#NUM!</v>
      </c>
      <c r="W314" s="34" t="str">
        <f>IF(AND('Entry point'!$B$22=Master!A314,Master!AG314="PROCUREMENT RESPONSIBLE"),Master!B314,"")</f>
        <v/>
      </c>
      <c r="X314" s="34" t="e">
        <f>SMALL($W:$W,ROWS($W$1:W313))</f>
        <v>#NUM!</v>
      </c>
      <c r="Y314" s="34" t="str">
        <f>IF(AND('Entry point'!$B$22=Master!A314,Master!AG314="TECH SUPERINTENDENT"),Master!B314,"")</f>
        <v/>
      </c>
      <c r="Z314" s="34" t="e">
        <f>SMALL($Y:$Y,ROWS($Y$1:Y313))</f>
        <v>#NUM!</v>
      </c>
      <c r="AA314" s="34" t="str">
        <f>IF(AND('Entry point'!$B$22=Master!A314,Master!AG314="HSEQ MANAGER"),Master!B314,"")</f>
        <v/>
      </c>
      <c r="AB314" s="34" t="e">
        <f>SMALL($AA:$AA,ROWS($AA$1:AA313))</f>
        <v>#NUM!</v>
      </c>
      <c r="AC314" s="34" t="str">
        <f>IF(AND('Entry point'!$B$22=Master!A314,Master!AG314="MARCAS"),Master!B314,"")</f>
        <v/>
      </c>
      <c r="AD314" s="34" t="e">
        <f>SMALL($AC:$AC,ROWS($AC$1:AC313))</f>
        <v>#NUM!</v>
      </c>
      <c r="AE314" s="34">
        <v>2</v>
      </c>
      <c r="AF314" s="35" t="s">
        <v>680</v>
      </c>
      <c r="AG314" s="36" t="s">
        <v>637</v>
      </c>
      <c r="AH314" s="36"/>
    </row>
    <row r="315" spans="1:34" ht="15.75" x14ac:dyDescent="0.25">
      <c r="A315" s="34" t="s">
        <v>38</v>
      </c>
      <c r="B315" s="34">
        <f>ROWS(A$1:$A316)</f>
        <v>316</v>
      </c>
      <c r="C315" s="34" t="str">
        <f>IF(AND('Entry point'!$B$22=Master!A315,Master!AG315="ACCOUNTING"),Master!B315,"")</f>
        <v/>
      </c>
      <c r="D315" s="34" t="e">
        <f>SMALL($C:$C,ROWS($C$1:C314))</f>
        <v>#NUM!</v>
      </c>
      <c r="E315" s="34" t="str">
        <f>IF(AND('Entry point'!$B$22=Master!A315,Master!AG315="CREW MANAGEMENT PARTNER"),Master!B315,"")</f>
        <v/>
      </c>
      <c r="F315" s="34" t="e">
        <f>SMALL($E:$E,ROWS($E$1:E314))</f>
        <v>#NUM!</v>
      </c>
      <c r="G315" s="34" t="str">
        <f>IF(AND('Entry point'!$B$22=Master!A315,Master!AG315="FLEET MANAGER"),Master!B315,"")</f>
        <v/>
      </c>
      <c r="H315" s="34" t="e">
        <f>SMALL($G:$G,ROWS($G$1:G314))</f>
        <v>#NUM!</v>
      </c>
      <c r="I315" s="34" t="str">
        <f>IF(AND('Entry point'!$B$22=Master!A315,Master!AG315="GROUP ISD"),Master!B315,"")</f>
        <v/>
      </c>
      <c r="J315" s="34" t="e">
        <f>SMALL($I:$I,ROWS($I$1:I314))</f>
        <v>#NUM!</v>
      </c>
      <c r="K315" s="34" t="str">
        <f>IF(AND('Entry point'!$B$22=Master!A315,Master!AG315="MANAGING DIRECTOR, CREW MANAGEMENT"),Master!B315,"")</f>
        <v/>
      </c>
      <c r="L315" s="34" t="e">
        <f>SMALL($K:$K,ROWS($K$1:K314))</f>
        <v>#NUM!</v>
      </c>
      <c r="M315" s="34" t="str">
        <f>IF(AND('Entry point'!$B$22=Master!A315,Master!AG315="MARINE SUPERINTENDENT"),Master!B315,"")</f>
        <v/>
      </c>
      <c r="N315" s="34" t="e">
        <f>SMALL($M:$M,ROWS($M$1:M314))</f>
        <v>#NUM!</v>
      </c>
      <c r="O315" s="34" t="str">
        <f>IF(AND('Entry point'!$B$22=Master!A315,Master!AG315="MD"),Master!B315,"")</f>
        <v/>
      </c>
      <c r="P315" s="34" t="e">
        <f>SMALL($O:$O,ROWS($O$1:O314))</f>
        <v>#NUM!</v>
      </c>
      <c r="Q315" s="34" t="str">
        <f>IF(AND('Entry point'!$B$22=Master!A315,Master!AG315="OD"),Master!B315,"")</f>
        <v/>
      </c>
      <c r="R315" s="34" t="e">
        <f>SMALL($Q:$Q,ROWS($Q$1:Q314))</f>
        <v>#NUM!</v>
      </c>
      <c r="S315" s="34" t="str">
        <f>IF(AND('Entry point'!$B$22=Master!A315,Master!AG315="OWNER"),Master!B315,"")</f>
        <v/>
      </c>
      <c r="T315" s="34" t="e">
        <f>SMALL($S:$S,ROWS($S$1:S314))</f>
        <v>#NUM!</v>
      </c>
      <c r="U315" s="34" t="str">
        <f>IF(AND('Entry point'!$B$22=Master!A315,Master!AG315="PLANNING MANAGER"),Master!B315,"")</f>
        <v/>
      </c>
      <c r="V315" s="34" t="e">
        <f>SMALL($U:$U,ROWS($U$1:U314))</f>
        <v>#NUM!</v>
      </c>
      <c r="W315" s="34" t="str">
        <f>IF(AND('Entry point'!$B$22=Master!A315,Master!AG315="PROCUREMENT RESPONSIBLE"),Master!B315,"")</f>
        <v/>
      </c>
      <c r="X315" s="34" t="e">
        <f>SMALL($W:$W,ROWS($W$1:W314))</f>
        <v>#NUM!</v>
      </c>
      <c r="Y315" s="34" t="str">
        <f>IF(AND('Entry point'!$B$22=Master!A315,Master!AG315="TECH SUPERINTENDENT"),Master!B315,"")</f>
        <v/>
      </c>
      <c r="Z315" s="34" t="e">
        <f>SMALL($Y:$Y,ROWS($Y$1:Y314))</f>
        <v>#NUM!</v>
      </c>
      <c r="AA315" s="34" t="str">
        <f>IF(AND('Entry point'!$B$22=Master!A315,Master!AG315="HSEQ MANAGER"),Master!B315,"")</f>
        <v/>
      </c>
      <c r="AB315" s="34" t="e">
        <f>SMALL($AA:$AA,ROWS($AA$1:AA314))</f>
        <v>#NUM!</v>
      </c>
      <c r="AC315" s="34" t="str">
        <f>IF(AND('Entry point'!$B$22=Master!A315,Master!AG315="MARCAS"),Master!B315,"")</f>
        <v/>
      </c>
      <c r="AD315" s="34" t="e">
        <f>SMALL($AC:$AC,ROWS($AC$1:AC314))</f>
        <v>#NUM!</v>
      </c>
      <c r="AE315" s="34">
        <v>2</v>
      </c>
      <c r="AF315" s="26" t="s">
        <v>120</v>
      </c>
      <c r="AG315" s="36" t="s">
        <v>106</v>
      </c>
      <c r="AH315" s="36" t="s">
        <v>1</v>
      </c>
    </row>
    <row r="316" spans="1:34" ht="15.75" x14ac:dyDescent="0.25">
      <c r="A316" s="34" t="s">
        <v>38</v>
      </c>
      <c r="B316" s="34">
        <f>ROWS(A$1:$A317)</f>
        <v>317</v>
      </c>
      <c r="C316" s="34" t="str">
        <f>IF(AND('Entry point'!$B$22=Master!A316,Master!AG316="ACCOUNTING"),Master!B316,"")</f>
        <v/>
      </c>
      <c r="D316" s="34" t="e">
        <f>SMALL($C:$C,ROWS($C$1:C315))</f>
        <v>#NUM!</v>
      </c>
      <c r="E316" s="34" t="str">
        <f>IF(AND('Entry point'!$B$22=Master!A316,Master!AG316="CREW MANAGEMENT PARTNER"),Master!B316,"")</f>
        <v/>
      </c>
      <c r="F316" s="34" t="e">
        <f>SMALL($E:$E,ROWS($E$1:E315))</f>
        <v>#NUM!</v>
      </c>
      <c r="G316" s="34" t="str">
        <f>IF(AND('Entry point'!$B$22=Master!A316,Master!AG316="FLEET MANAGER"),Master!B316,"")</f>
        <v/>
      </c>
      <c r="H316" s="34" t="e">
        <f>SMALL($G:$G,ROWS($G$1:G315))</f>
        <v>#NUM!</v>
      </c>
      <c r="I316" s="34" t="str">
        <f>IF(AND('Entry point'!$B$22=Master!A316,Master!AG316="GROUP ISD"),Master!B316,"")</f>
        <v/>
      </c>
      <c r="J316" s="34" t="e">
        <f>SMALL($I:$I,ROWS($I$1:I315))</f>
        <v>#NUM!</v>
      </c>
      <c r="K316" s="34" t="str">
        <f>IF(AND('Entry point'!$B$22=Master!A316,Master!AG316="MANAGING DIRECTOR, CREW MANAGEMENT"),Master!B316,"")</f>
        <v/>
      </c>
      <c r="L316" s="34" t="e">
        <f>SMALL($K:$K,ROWS($K$1:K315))</f>
        <v>#NUM!</v>
      </c>
      <c r="M316" s="34" t="str">
        <f>IF(AND('Entry point'!$B$22=Master!A316,Master!AG316="MARINE SUPERINTENDENT"),Master!B316,"")</f>
        <v/>
      </c>
      <c r="N316" s="34" t="e">
        <f>SMALL($M:$M,ROWS($M$1:M315))</f>
        <v>#NUM!</v>
      </c>
      <c r="O316" s="34" t="str">
        <f>IF(AND('Entry point'!$B$22=Master!A316,Master!AG316="MD"),Master!B316,"")</f>
        <v/>
      </c>
      <c r="P316" s="34" t="e">
        <f>SMALL($O:$O,ROWS($O$1:O315))</f>
        <v>#NUM!</v>
      </c>
      <c r="Q316" s="34" t="str">
        <f>IF(AND('Entry point'!$B$22=Master!A316,Master!AG316="OD"),Master!B316,"")</f>
        <v/>
      </c>
      <c r="R316" s="34" t="e">
        <f>SMALL($Q:$Q,ROWS($Q$1:Q315))</f>
        <v>#NUM!</v>
      </c>
      <c r="S316" s="34" t="str">
        <f>IF(AND('Entry point'!$B$22=Master!A316,Master!AG316="OWNER"),Master!B316,"")</f>
        <v/>
      </c>
      <c r="T316" s="34" t="e">
        <f>SMALL($S:$S,ROWS($S$1:S315))</f>
        <v>#NUM!</v>
      </c>
      <c r="U316" s="34" t="str">
        <f>IF(AND('Entry point'!$B$22=Master!A316,Master!AG316="PLANNING MANAGER"),Master!B316,"")</f>
        <v/>
      </c>
      <c r="V316" s="34" t="e">
        <f>SMALL($U:$U,ROWS($U$1:U315))</f>
        <v>#NUM!</v>
      </c>
      <c r="W316" s="34" t="str">
        <f>IF(AND('Entry point'!$B$22=Master!A316,Master!AG316="PROCUREMENT RESPONSIBLE"),Master!B316,"")</f>
        <v/>
      </c>
      <c r="X316" s="34" t="e">
        <f>SMALL($W:$W,ROWS($W$1:W315))</f>
        <v>#NUM!</v>
      </c>
      <c r="Y316" s="34" t="str">
        <f>IF(AND('Entry point'!$B$22=Master!A316,Master!AG316="TECH SUPERINTENDENT"),Master!B316,"")</f>
        <v/>
      </c>
      <c r="Z316" s="34" t="e">
        <f>SMALL($Y:$Y,ROWS($Y$1:Y315))</f>
        <v>#NUM!</v>
      </c>
      <c r="AA316" s="34" t="str">
        <f>IF(AND('Entry point'!$B$22=Master!A316,Master!AG316="HSEQ MANAGER"),Master!B316,"")</f>
        <v/>
      </c>
      <c r="AB316" s="34" t="e">
        <f>SMALL($AA:$AA,ROWS($AA$1:AA315))</f>
        <v>#NUM!</v>
      </c>
      <c r="AC316" s="34" t="str">
        <f>IF(AND('Entry point'!$B$22=Master!A316,Master!AG316="MARCAS"),Master!B316,"")</f>
        <v/>
      </c>
      <c r="AD316" s="34" t="e">
        <f>SMALL($AC:$AC,ROWS($AC$1:AC315))</f>
        <v>#NUM!</v>
      </c>
      <c r="AE316" s="34">
        <v>2</v>
      </c>
      <c r="AF316" s="26" t="s">
        <v>166</v>
      </c>
      <c r="AG316" s="36" t="s">
        <v>106</v>
      </c>
      <c r="AH316" s="36"/>
    </row>
    <row r="317" spans="1:34" ht="15.75" x14ac:dyDescent="0.25">
      <c r="A317" s="34" t="s">
        <v>38</v>
      </c>
      <c r="B317" s="34">
        <f>ROWS(A$1:$A318)</f>
        <v>318</v>
      </c>
      <c r="C317" s="34" t="str">
        <f>IF(AND('Entry point'!$B$22=Master!A317,Master!AG317="ACCOUNTING"),Master!B317,"")</f>
        <v/>
      </c>
      <c r="D317" s="34" t="e">
        <f>SMALL($C:$C,ROWS($C$1:C316))</f>
        <v>#NUM!</v>
      </c>
      <c r="E317" s="34" t="str">
        <f>IF(AND('Entry point'!$B$22=Master!A317,Master!AG317="CREW MANAGEMENT PARTNER"),Master!B317,"")</f>
        <v/>
      </c>
      <c r="F317" s="34" t="e">
        <f>SMALL($E:$E,ROWS($E$1:E316))</f>
        <v>#NUM!</v>
      </c>
      <c r="G317" s="34" t="str">
        <f>IF(AND('Entry point'!$B$22=Master!A317,Master!AG317="FLEET MANAGER"),Master!B317,"")</f>
        <v/>
      </c>
      <c r="H317" s="34" t="e">
        <f>SMALL($G:$G,ROWS($G$1:G316))</f>
        <v>#NUM!</v>
      </c>
      <c r="I317" s="34" t="str">
        <f>IF(AND('Entry point'!$B$22=Master!A317,Master!AG317="GROUP ISD"),Master!B317,"")</f>
        <v/>
      </c>
      <c r="J317" s="34" t="e">
        <f>SMALL($I:$I,ROWS($I$1:I316))</f>
        <v>#NUM!</v>
      </c>
      <c r="K317" s="34" t="str">
        <f>IF(AND('Entry point'!$B$22=Master!A317,Master!AG317="MANAGING DIRECTOR, CREW MANAGEMENT"),Master!B317,"")</f>
        <v/>
      </c>
      <c r="L317" s="34" t="e">
        <f>SMALL($K:$K,ROWS($K$1:K316))</f>
        <v>#NUM!</v>
      </c>
      <c r="M317" s="34" t="str">
        <f>IF(AND('Entry point'!$B$22=Master!A317,Master!AG317="MARINE SUPERINTENDENT"),Master!B317,"")</f>
        <v/>
      </c>
      <c r="N317" s="34" t="e">
        <f>SMALL($M:$M,ROWS($M$1:M316))</f>
        <v>#NUM!</v>
      </c>
      <c r="O317" s="34" t="str">
        <f>IF(AND('Entry point'!$B$22=Master!A317,Master!AG317="MD"),Master!B317,"")</f>
        <v/>
      </c>
      <c r="P317" s="34" t="e">
        <f>SMALL($O:$O,ROWS($O$1:O316))</f>
        <v>#NUM!</v>
      </c>
      <c r="Q317" s="34" t="str">
        <f>IF(AND('Entry point'!$B$22=Master!A317,Master!AG317="OD"),Master!B317,"")</f>
        <v/>
      </c>
      <c r="R317" s="34" t="e">
        <f>SMALL($Q:$Q,ROWS($Q$1:Q316))</f>
        <v>#NUM!</v>
      </c>
      <c r="S317" s="34" t="str">
        <f>IF(AND('Entry point'!$B$22=Master!A317,Master!AG317="OWNER"),Master!B317,"")</f>
        <v/>
      </c>
      <c r="T317" s="34" t="e">
        <f>SMALL($S:$S,ROWS($S$1:S316))</f>
        <v>#NUM!</v>
      </c>
      <c r="U317" s="34" t="str">
        <f>IF(AND('Entry point'!$B$22=Master!A317,Master!AG317="PLANNING MANAGER"),Master!B317,"")</f>
        <v/>
      </c>
      <c r="V317" s="34" t="e">
        <f>SMALL($U:$U,ROWS($U$1:U316))</f>
        <v>#NUM!</v>
      </c>
      <c r="W317" s="34" t="str">
        <f>IF(AND('Entry point'!$B$22=Master!A317,Master!AG317="PROCUREMENT RESPONSIBLE"),Master!B317,"")</f>
        <v/>
      </c>
      <c r="X317" s="34" t="e">
        <f>SMALL($W:$W,ROWS($W$1:W316))</f>
        <v>#NUM!</v>
      </c>
      <c r="Y317" s="34" t="str">
        <f>IF(AND('Entry point'!$B$22=Master!A317,Master!AG317="TECH SUPERINTENDENT"),Master!B317,"")</f>
        <v/>
      </c>
      <c r="Z317" s="34" t="e">
        <f>SMALL($Y:$Y,ROWS($Y$1:Y316))</f>
        <v>#NUM!</v>
      </c>
      <c r="AA317" s="34" t="str">
        <f>IF(AND('Entry point'!$B$22=Master!A317,Master!AG317="HSEQ MANAGER"),Master!B317,"")</f>
        <v/>
      </c>
      <c r="AB317" s="34" t="e">
        <f>SMALL($AA:$AA,ROWS($AA$1:AA316))</f>
        <v>#NUM!</v>
      </c>
      <c r="AC317" s="34" t="str">
        <f>IF(AND('Entry point'!$B$22=Master!A317,Master!AG317="MARCAS"),Master!B317,"")</f>
        <v/>
      </c>
      <c r="AD317" s="34" t="e">
        <f>SMALL($AC:$AC,ROWS($AC$1:AC316))</f>
        <v>#NUM!</v>
      </c>
      <c r="AE317" s="34">
        <v>2</v>
      </c>
      <c r="AF317" s="26" t="s">
        <v>196</v>
      </c>
      <c r="AG317" s="36" t="s">
        <v>685</v>
      </c>
      <c r="AH317" s="36"/>
    </row>
    <row r="318" spans="1:34" ht="15.75" x14ac:dyDescent="0.25">
      <c r="A318" s="34" t="s">
        <v>38</v>
      </c>
      <c r="B318" s="34">
        <f>ROWS(A$1:$A319)</f>
        <v>319</v>
      </c>
      <c r="C318" s="34" t="str">
        <f>IF(AND('Entry point'!$B$22=Master!A318,Master!AG318="ACCOUNTING"),Master!B318,"")</f>
        <v/>
      </c>
      <c r="D318" s="34" t="e">
        <f>SMALL($C:$C,ROWS($C$1:C317))</f>
        <v>#NUM!</v>
      </c>
      <c r="E318" s="34" t="str">
        <f>IF(AND('Entry point'!$B$22=Master!A318,Master!AG318="CREW MANAGEMENT PARTNER"),Master!B318,"")</f>
        <v/>
      </c>
      <c r="F318" s="34" t="e">
        <f>SMALL($E:$E,ROWS($E$1:E317))</f>
        <v>#NUM!</v>
      </c>
      <c r="G318" s="34" t="str">
        <f>IF(AND('Entry point'!$B$22=Master!A318,Master!AG318="FLEET MANAGER"),Master!B318,"")</f>
        <v/>
      </c>
      <c r="H318" s="34" t="e">
        <f>SMALL($G:$G,ROWS($G$1:G317))</f>
        <v>#NUM!</v>
      </c>
      <c r="I318" s="34" t="str">
        <f>IF(AND('Entry point'!$B$22=Master!A318,Master!AG318="GROUP ISD"),Master!B318,"")</f>
        <v/>
      </c>
      <c r="J318" s="34" t="e">
        <f>SMALL($I:$I,ROWS($I$1:I317))</f>
        <v>#NUM!</v>
      </c>
      <c r="K318" s="34" t="str">
        <f>IF(AND('Entry point'!$B$22=Master!A318,Master!AG318="MANAGING DIRECTOR, CREW MANAGEMENT"),Master!B318,"")</f>
        <v/>
      </c>
      <c r="L318" s="34" t="e">
        <f>SMALL($K:$K,ROWS($K$1:K317))</f>
        <v>#NUM!</v>
      </c>
      <c r="M318" s="34" t="str">
        <f>IF(AND('Entry point'!$B$22=Master!A318,Master!AG318="MARINE SUPERINTENDENT"),Master!B318,"")</f>
        <v/>
      </c>
      <c r="N318" s="34" t="e">
        <f>SMALL($M:$M,ROWS($M$1:M317))</f>
        <v>#NUM!</v>
      </c>
      <c r="O318" s="34" t="str">
        <f>IF(AND('Entry point'!$B$22=Master!A318,Master!AG318="MD"),Master!B318,"")</f>
        <v/>
      </c>
      <c r="P318" s="34" t="e">
        <f>SMALL($O:$O,ROWS($O$1:O317))</f>
        <v>#NUM!</v>
      </c>
      <c r="Q318" s="34" t="str">
        <f>IF(AND('Entry point'!$B$22=Master!A318,Master!AG318="OD"),Master!B318,"")</f>
        <v/>
      </c>
      <c r="R318" s="34" t="e">
        <f>SMALL($Q:$Q,ROWS($Q$1:Q317))</f>
        <v>#NUM!</v>
      </c>
      <c r="S318" s="34" t="str">
        <f>IF(AND('Entry point'!$B$22=Master!A318,Master!AG318="OWNER"),Master!B318,"")</f>
        <v/>
      </c>
      <c r="T318" s="34" t="e">
        <f>SMALL($S:$S,ROWS($S$1:S317))</f>
        <v>#NUM!</v>
      </c>
      <c r="U318" s="34" t="str">
        <f>IF(AND('Entry point'!$B$22=Master!A318,Master!AG318="PLANNING MANAGER"),Master!B318,"")</f>
        <v/>
      </c>
      <c r="V318" s="34" t="e">
        <f>SMALL($U:$U,ROWS($U$1:U317))</f>
        <v>#NUM!</v>
      </c>
      <c r="W318" s="34" t="str">
        <f>IF(AND('Entry point'!$B$22=Master!A318,Master!AG318="PROCUREMENT RESPONSIBLE"),Master!B318,"")</f>
        <v/>
      </c>
      <c r="X318" s="34" t="e">
        <f>SMALL($W:$W,ROWS($W$1:W317))</f>
        <v>#NUM!</v>
      </c>
      <c r="Y318" s="34" t="str">
        <f>IF(AND('Entry point'!$B$22=Master!A318,Master!AG318="TECH SUPERINTENDENT"),Master!B318,"")</f>
        <v/>
      </c>
      <c r="Z318" s="34" t="e">
        <f>SMALL($Y:$Y,ROWS($Y$1:Y317))</f>
        <v>#NUM!</v>
      </c>
      <c r="AA318" s="34" t="str">
        <f>IF(AND('Entry point'!$B$22=Master!A318,Master!AG318="HSEQ MANAGER"),Master!B318,"")</f>
        <v/>
      </c>
      <c r="AB318" s="34" t="e">
        <f>SMALL($AA:$AA,ROWS($AA$1:AA317))</f>
        <v>#NUM!</v>
      </c>
      <c r="AC318" s="34" t="str">
        <f>IF(AND('Entry point'!$B$22=Master!A318,Master!AG318="MARCAS"),Master!B318,"")</f>
        <v/>
      </c>
      <c r="AD318" s="34" t="e">
        <f>SMALL($AC:$AC,ROWS($AC$1:AC317))</f>
        <v>#NUM!</v>
      </c>
      <c r="AE318" s="34">
        <v>2</v>
      </c>
      <c r="AF318" s="26" t="s">
        <v>195</v>
      </c>
      <c r="AG318" s="36" t="s">
        <v>685</v>
      </c>
      <c r="AH318" s="36"/>
    </row>
    <row r="319" spans="1:34" ht="15.75" x14ac:dyDescent="0.25">
      <c r="A319" s="34" t="s">
        <v>38</v>
      </c>
      <c r="B319" s="34">
        <f>ROWS(A$1:$A320)</f>
        <v>320</v>
      </c>
      <c r="C319" s="34" t="str">
        <f>IF(AND('Entry point'!$B$22=Master!A319,Master!AG319="ACCOUNTING"),Master!B319,"")</f>
        <v/>
      </c>
      <c r="D319" s="34" t="e">
        <f>SMALL($C:$C,ROWS($C$1:C318))</f>
        <v>#NUM!</v>
      </c>
      <c r="E319" s="34" t="str">
        <f>IF(AND('Entry point'!$B$22=Master!A319,Master!AG319="CREW MANAGEMENT PARTNER"),Master!B319,"")</f>
        <v/>
      </c>
      <c r="F319" s="34" t="e">
        <f>SMALL($E:$E,ROWS($E$1:E318))</f>
        <v>#NUM!</v>
      </c>
      <c r="G319" s="34" t="str">
        <f>IF(AND('Entry point'!$B$22=Master!A319,Master!AG319="FLEET MANAGER"),Master!B319,"")</f>
        <v/>
      </c>
      <c r="H319" s="34" t="e">
        <f>SMALL($G:$G,ROWS($G$1:G318))</f>
        <v>#NUM!</v>
      </c>
      <c r="I319" s="34" t="str">
        <f>IF(AND('Entry point'!$B$22=Master!A319,Master!AG319="GROUP ISD"),Master!B319,"")</f>
        <v/>
      </c>
      <c r="J319" s="34" t="e">
        <f>SMALL($I:$I,ROWS($I$1:I318))</f>
        <v>#NUM!</v>
      </c>
      <c r="K319" s="34" t="str">
        <f>IF(AND('Entry point'!$B$22=Master!A319,Master!AG319="MANAGING DIRECTOR, CREW MANAGEMENT"),Master!B319,"")</f>
        <v/>
      </c>
      <c r="L319" s="34" t="e">
        <f>SMALL($K:$K,ROWS($K$1:K318))</f>
        <v>#NUM!</v>
      </c>
      <c r="M319" s="34" t="str">
        <f>IF(AND('Entry point'!$B$22=Master!A319,Master!AG319="MARINE SUPERINTENDENT"),Master!B319,"")</f>
        <v/>
      </c>
      <c r="N319" s="34" t="e">
        <f>SMALL($M:$M,ROWS($M$1:M318))</f>
        <v>#NUM!</v>
      </c>
      <c r="O319" s="34" t="str">
        <f>IF(AND('Entry point'!$B$22=Master!A319,Master!AG319="MD"),Master!B319,"")</f>
        <v/>
      </c>
      <c r="P319" s="34" t="e">
        <f>SMALL($O:$O,ROWS($O$1:O318))</f>
        <v>#NUM!</v>
      </c>
      <c r="Q319" s="34" t="str">
        <f>IF(AND('Entry point'!$B$22=Master!A319,Master!AG319="OD"),Master!B319,"")</f>
        <v/>
      </c>
      <c r="R319" s="34" t="e">
        <f>SMALL($Q:$Q,ROWS($Q$1:Q318))</f>
        <v>#NUM!</v>
      </c>
      <c r="S319" s="34" t="str">
        <f>IF(AND('Entry point'!$B$22=Master!A319,Master!AG319="OWNER"),Master!B319,"")</f>
        <v/>
      </c>
      <c r="T319" s="34" t="e">
        <f>SMALL($S:$S,ROWS($S$1:S318))</f>
        <v>#NUM!</v>
      </c>
      <c r="U319" s="34" t="str">
        <f>IF(AND('Entry point'!$B$22=Master!A319,Master!AG319="PLANNING MANAGER"),Master!B319,"")</f>
        <v/>
      </c>
      <c r="V319" s="34" t="e">
        <f>SMALL($U:$U,ROWS($U$1:U318))</f>
        <v>#NUM!</v>
      </c>
      <c r="W319" s="34" t="str">
        <f>IF(AND('Entry point'!$B$22=Master!A319,Master!AG319="PROCUREMENT RESPONSIBLE"),Master!B319,"")</f>
        <v/>
      </c>
      <c r="X319" s="34" t="e">
        <f>SMALL($W:$W,ROWS($W$1:W318))</f>
        <v>#NUM!</v>
      </c>
      <c r="Y319" s="34" t="str">
        <f>IF(AND('Entry point'!$B$22=Master!A319,Master!AG319="TECH SUPERINTENDENT"),Master!B319,"")</f>
        <v/>
      </c>
      <c r="Z319" s="34" t="e">
        <f>SMALL($Y:$Y,ROWS($Y$1:Y318))</f>
        <v>#NUM!</v>
      </c>
      <c r="AA319" s="34" t="str">
        <f>IF(AND('Entry point'!$B$22=Master!A319,Master!AG319="HSEQ MANAGER"),Master!B319,"")</f>
        <v/>
      </c>
      <c r="AB319" s="34" t="e">
        <f>SMALL($AA:$AA,ROWS($AA$1:AA318))</f>
        <v>#NUM!</v>
      </c>
      <c r="AC319" s="34" t="str">
        <f>IF(AND('Entry point'!$B$22=Master!A319,Master!AG319="MARCAS"),Master!B319,"")</f>
        <v/>
      </c>
      <c r="AD319" s="34" t="e">
        <f>SMALL($AC:$AC,ROWS($AC$1:AC318))</f>
        <v>#NUM!</v>
      </c>
      <c r="AE319" s="34">
        <v>2</v>
      </c>
      <c r="AF319" s="26" t="s">
        <v>191</v>
      </c>
      <c r="AG319" s="36" t="s">
        <v>685</v>
      </c>
      <c r="AH319" s="36"/>
    </row>
    <row r="320" spans="1:34" ht="15.75" x14ac:dyDescent="0.25">
      <c r="A320" s="34" t="s">
        <v>38</v>
      </c>
      <c r="B320" s="34">
        <f>ROWS(A$1:$A321)</f>
        <v>321</v>
      </c>
      <c r="C320" s="34" t="str">
        <f>IF(AND('Entry point'!$B$22=Master!A320,Master!AG320="ACCOUNTING"),Master!B320,"")</f>
        <v/>
      </c>
      <c r="D320" s="34" t="e">
        <f>SMALL($C:$C,ROWS($C$1:C319))</f>
        <v>#NUM!</v>
      </c>
      <c r="E320" s="34" t="str">
        <f>IF(AND('Entry point'!$B$22=Master!A320,Master!AG320="CREW MANAGEMENT PARTNER"),Master!B320,"")</f>
        <v/>
      </c>
      <c r="F320" s="34" t="e">
        <f>SMALL($E:$E,ROWS($E$1:E319))</f>
        <v>#NUM!</v>
      </c>
      <c r="G320" s="34" t="str">
        <f>IF(AND('Entry point'!$B$22=Master!A320,Master!AG320="FLEET MANAGER"),Master!B320,"")</f>
        <v/>
      </c>
      <c r="H320" s="34" t="e">
        <f>SMALL($G:$G,ROWS($G$1:G319))</f>
        <v>#NUM!</v>
      </c>
      <c r="I320" s="34" t="str">
        <f>IF(AND('Entry point'!$B$22=Master!A320,Master!AG320="GROUP ISD"),Master!B320,"")</f>
        <v/>
      </c>
      <c r="J320" s="34" t="e">
        <f>SMALL($I:$I,ROWS($I$1:I319))</f>
        <v>#NUM!</v>
      </c>
      <c r="K320" s="34" t="str">
        <f>IF(AND('Entry point'!$B$22=Master!A320,Master!AG320="MANAGING DIRECTOR, CREW MANAGEMENT"),Master!B320,"")</f>
        <v/>
      </c>
      <c r="L320" s="34" t="e">
        <f>SMALL($K:$K,ROWS($K$1:K319))</f>
        <v>#NUM!</v>
      </c>
      <c r="M320" s="34" t="str">
        <f>IF(AND('Entry point'!$B$22=Master!A320,Master!AG320="MARINE SUPERINTENDENT"),Master!B320,"")</f>
        <v/>
      </c>
      <c r="N320" s="34" t="e">
        <f>SMALL($M:$M,ROWS($M$1:M319))</f>
        <v>#NUM!</v>
      </c>
      <c r="O320" s="34" t="str">
        <f>IF(AND('Entry point'!$B$22=Master!A320,Master!AG320="MD"),Master!B320,"")</f>
        <v/>
      </c>
      <c r="P320" s="34" t="e">
        <f>SMALL($O:$O,ROWS($O$1:O319))</f>
        <v>#NUM!</v>
      </c>
      <c r="Q320" s="34" t="str">
        <f>IF(AND('Entry point'!$B$22=Master!A320,Master!AG320="OD"),Master!B320,"")</f>
        <v/>
      </c>
      <c r="R320" s="34" t="e">
        <f>SMALL($Q:$Q,ROWS($Q$1:Q319))</f>
        <v>#NUM!</v>
      </c>
      <c r="S320" s="34" t="str">
        <f>IF(AND('Entry point'!$B$22=Master!A320,Master!AG320="OWNER"),Master!B320,"")</f>
        <v/>
      </c>
      <c r="T320" s="34" t="e">
        <f>SMALL($S:$S,ROWS($S$1:S319))</f>
        <v>#NUM!</v>
      </c>
      <c r="U320" s="34" t="str">
        <f>IF(AND('Entry point'!$B$22=Master!A320,Master!AG320="PLANNING MANAGER"),Master!B320,"")</f>
        <v/>
      </c>
      <c r="V320" s="34" t="e">
        <f>SMALL($U:$U,ROWS($U$1:U319))</f>
        <v>#NUM!</v>
      </c>
      <c r="W320" s="34" t="str">
        <f>IF(AND('Entry point'!$B$22=Master!A320,Master!AG320="PROCUREMENT RESPONSIBLE"),Master!B320,"")</f>
        <v/>
      </c>
      <c r="X320" s="34" t="e">
        <f>SMALL($W:$W,ROWS($W$1:W319))</f>
        <v>#NUM!</v>
      </c>
      <c r="Y320" s="34" t="str">
        <f>IF(AND('Entry point'!$B$22=Master!A320,Master!AG320="TECH SUPERINTENDENT"),Master!B320,"")</f>
        <v/>
      </c>
      <c r="Z320" s="34" t="e">
        <f>SMALL($Y:$Y,ROWS($Y$1:Y319))</f>
        <v>#NUM!</v>
      </c>
      <c r="AA320" s="34" t="str">
        <f>IF(AND('Entry point'!$B$22=Master!A320,Master!AG320="HSEQ MANAGER"),Master!B320,"")</f>
        <v/>
      </c>
      <c r="AB320" s="34" t="e">
        <f>SMALL($AA:$AA,ROWS($AA$1:AA319))</f>
        <v>#NUM!</v>
      </c>
      <c r="AC320" s="34" t="str">
        <f>IF(AND('Entry point'!$B$22=Master!A320,Master!AG320="MARCAS"),Master!B320,"")</f>
        <v/>
      </c>
      <c r="AD320" s="34" t="e">
        <f>SMALL($AC:$AC,ROWS($AC$1:AC319))</f>
        <v>#NUM!</v>
      </c>
      <c r="AE320" s="34">
        <v>2</v>
      </c>
      <c r="AF320" s="26" t="s">
        <v>253</v>
      </c>
      <c r="AG320" s="36" t="s">
        <v>159</v>
      </c>
      <c r="AH320" s="36"/>
    </row>
    <row r="321" spans="1:35" ht="15.75" x14ac:dyDescent="0.25">
      <c r="A321" s="34" t="s">
        <v>38</v>
      </c>
      <c r="B321" s="34">
        <f>ROWS(A$1:$A322)</f>
        <v>322</v>
      </c>
      <c r="C321" s="34" t="str">
        <f>IF(AND('Entry point'!$B$22=Master!A321,Master!AG321="ACCOUNTING"),Master!B321,"")</f>
        <v/>
      </c>
      <c r="D321" s="34" t="e">
        <f>SMALL($C:$C,ROWS($C$1:C320))</f>
        <v>#NUM!</v>
      </c>
      <c r="E321" s="34" t="str">
        <f>IF(AND('Entry point'!$B$22=Master!A321,Master!AG321="CREW MANAGEMENT PARTNER"),Master!B321,"")</f>
        <v/>
      </c>
      <c r="F321" s="34" t="e">
        <f>SMALL($E:$E,ROWS($E$1:E320))</f>
        <v>#NUM!</v>
      </c>
      <c r="G321" s="34" t="str">
        <f>IF(AND('Entry point'!$B$22=Master!A321,Master!AG321="FLEET MANAGER"),Master!B321,"")</f>
        <v/>
      </c>
      <c r="H321" s="34" t="e">
        <f>SMALL($G:$G,ROWS($G$1:G320))</f>
        <v>#NUM!</v>
      </c>
      <c r="I321" s="34" t="str">
        <f>IF(AND('Entry point'!$B$22=Master!A321,Master!AG321="GROUP ISD"),Master!B321,"")</f>
        <v/>
      </c>
      <c r="J321" s="34" t="e">
        <f>SMALL($I:$I,ROWS($I$1:I320))</f>
        <v>#NUM!</v>
      </c>
      <c r="K321" s="34" t="str">
        <f>IF(AND('Entry point'!$B$22=Master!A321,Master!AG321="MANAGING DIRECTOR, CREW MANAGEMENT"),Master!B321,"")</f>
        <v/>
      </c>
      <c r="L321" s="34" t="e">
        <f>SMALL($K:$K,ROWS($K$1:K320))</f>
        <v>#NUM!</v>
      </c>
      <c r="M321" s="34" t="str">
        <f>IF(AND('Entry point'!$B$22=Master!A321,Master!AG321="MARINE SUPERINTENDENT"),Master!B321,"")</f>
        <v/>
      </c>
      <c r="N321" s="34" t="e">
        <f>SMALL($M:$M,ROWS($M$1:M320))</f>
        <v>#NUM!</v>
      </c>
      <c r="O321" s="34" t="str">
        <f>IF(AND('Entry point'!$B$22=Master!A321,Master!AG321="MD"),Master!B321,"")</f>
        <v/>
      </c>
      <c r="P321" s="34" t="e">
        <f>SMALL($O:$O,ROWS($O$1:O320))</f>
        <v>#NUM!</v>
      </c>
      <c r="Q321" s="34" t="str">
        <f>IF(AND('Entry point'!$B$22=Master!A321,Master!AG321="OD"),Master!B321,"")</f>
        <v/>
      </c>
      <c r="R321" s="34" t="e">
        <f>SMALL($Q:$Q,ROWS($Q$1:Q320))</f>
        <v>#NUM!</v>
      </c>
      <c r="S321" s="34" t="str">
        <f>IF(AND('Entry point'!$B$22=Master!A321,Master!AG321="OWNER"),Master!B321,"")</f>
        <v/>
      </c>
      <c r="T321" s="34" t="e">
        <f>SMALL($S:$S,ROWS($S$1:S320))</f>
        <v>#NUM!</v>
      </c>
      <c r="U321" s="34" t="str">
        <f>IF(AND('Entry point'!$B$22=Master!A321,Master!AG321="PLANNING MANAGER"),Master!B321,"")</f>
        <v/>
      </c>
      <c r="V321" s="34" t="e">
        <f>SMALL($U:$U,ROWS($U$1:U320))</f>
        <v>#NUM!</v>
      </c>
      <c r="W321" s="34" t="str">
        <f>IF(AND('Entry point'!$B$22=Master!A321,Master!AG321="PROCUREMENT RESPONSIBLE"),Master!B321,"")</f>
        <v/>
      </c>
      <c r="X321" s="34" t="e">
        <f>SMALL($W:$W,ROWS($W$1:W320))</f>
        <v>#NUM!</v>
      </c>
      <c r="Y321" s="34" t="str">
        <f>IF(AND('Entry point'!$B$22=Master!A321,Master!AG321="TECH SUPERINTENDENT"),Master!B321,"")</f>
        <v/>
      </c>
      <c r="Z321" s="34" t="e">
        <f>SMALL($Y:$Y,ROWS($Y$1:Y320))</f>
        <v>#NUM!</v>
      </c>
      <c r="AA321" s="34" t="str">
        <f>IF(AND('Entry point'!$B$22=Master!A321,Master!AG321="HSEQ MANAGER"),Master!B321,"")</f>
        <v/>
      </c>
      <c r="AB321" s="34" t="e">
        <f>SMALL($AA:$AA,ROWS($AA$1:AA320))</f>
        <v>#NUM!</v>
      </c>
      <c r="AC321" s="34" t="str">
        <f>IF(AND('Entry point'!$B$22=Master!A321,Master!AG321="MARCAS"),Master!B321,"")</f>
        <v/>
      </c>
      <c r="AD321" s="34" t="e">
        <f>SMALL($AC:$AC,ROWS($AC$1:AC320))</f>
        <v>#NUM!</v>
      </c>
      <c r="AE321" s="34">
        <v>2</v>
      </c>
      <c r="AF321" s="26" t="s">
        <v>194</v>
      </c>
      <c r="AG321" s="36" t="s">
        <v>685</v>
      </c>
      <c r="AH321" s="36" t="s">
        <v>540</v>
      </c>
    </row>
    <row r="322" spans="1:35" ht="15.75" x14ac:dyDescent="0.25">
      <c r="A322" s="34" t="s">
        <v>38</v>
      </c>
      <c r="B322" s="34">
        <f>ROWS(A$1:$A323)</f>
        <v>323</v>
      </c>
      <c r="C322" s="34" t="str">
        <f>IF(AND('Entry point'!$B$22=Master!A322,Master!AG322="ACCOUNTING"),Master!B322,"")</f>
        <v/>
      </c>
      <c r="D322" s="34" t="e">
        <f>SMALL($C:$C,ROWS($C$1:C321))</f>
        <v>#NUM!</v>
      </c>
      <c r="E322" s="34" t="str">
        <f>IF(AND('Entry point'!$B$22=Master!A322,Master!AG322="CREW MANAGEMENT PARTNER"),Master!B322,"")</f>
        <v/>
      </c>
      <c r="F322" s="34" t="e">
        <f>SMALL($E:$E,ROWS($E$1:E321))</f>
        <v>#NUM!</v>
      </c>
      <c r="G322" s="34" t="str">
        <f>IF(AND('Entry point'!$B$22=Master!A322,Master!AG322="FLEET MANAGER"),Master!B322,"")</f>
        <v/>
      </c>
      <c r="H322" s="34" t="e">
        <f>SMALL($G:$G,ROWS($G$1:G321))</f>
        <v>#NUM!</v>
      </c>
      <c r="I322" s="34" t="str">
        <f>IF(AND('Entry point'!$B$22=Master!A322,Master!AG322="GROUP ISD"),Master!B322,"")</f>
        <v/>
      </c>
      <c r="J322" s="34" t="e">
        <f>SMALL($I:$I,ROWS($I$1:I321))</f>
        <v>#NUM!</v>
      </c>
      <c r="K322" s="34" t="str">
        <f>IF(AND('Entry point'!$B$22=Master!A322,Master!AG322="MANAGING DIRECTOR, CREW MANAGEMENT"),Master!B322,"")</f>
        <v/>
      </c>
      <c r="L322" s="34" t="e">
        <f>SMALL($K:$K,ROWS($K$1:K321))</f>
        <v>#NUM!</v>
      </c>
      <c r="M322" s="34" t="str">
        <f>IF(AND('Entry point'!$B$22=Master!A322,Master!AG322="MARINE SUPERINTENDENT"),Master!B322,"")</f>
        <v/>
      </c>
      <c r="N322" s="34" t="e">
        <f>SMALL($M:$M,ROWS($M$1:M321))</f>
        <v>#NUM!</v>
      </c>
      <c r="O322" s="34" t="str">
        <f>IF(AND('Entry point'!$B$22=Master!A322,Master!AG322="MD"),Master!B322,"")</f>
        <v/>
      </c>
      <c r="P322" s="34" t="e">
        <f>SMALL($O:$O,ROWS($O$1:O321))</f>
        <v>#NUM!</v>
      </c>
      <c r="Q322" s="34" t="str">
        <f>IF(AND('Entry point'!$B$22=Master!A322,Master!AG322="OD"),Master!B322,"")</f>
        <v/>
      </c>
      <c r="R322" s="34" t="e">
        <f>SMALL($Q:$Q,ROWS($Q$1:Q321))</f>
        <v>#NUM!</v>
      </c>
      <c r="S322" s="34" t="str">
        <f>IF(AND('Entry point'!$B$22=Master!A322,Master!AG322="OWNER"),Master!B322,"")</f>
        <v/>
      </c>
      <c r="T322" s="34" t="e">
        <f>SMALL($S:$S,ROWS($S$1:S321))</f>
        <v>#NUM!</v>
      </c>
      <c r="U322" s="34" t="str">
        <f>IF(AND('Entry point'!$B$22=Master!A322,Master!AG322="PLANNING MANAGER"),Master!B322,"")</f>
        <v/>
      </c>
      <c r="V322" s="34" t="e">
        <f>SMALL($U:$U,ROWS($U$1:U321))</f>
        <v>#NUM!</v>
      </c>
      <c r="W322" s="34" t="str">
        <f>IF(AND('Entry point'!$B$22=Master!A322,Master!AG322="PROCUREMENT RESPONSIBLE"),Master!B322,"")</f>
        <v/>
      </c>
      <c r="X322" s="34" t="e">
        <f>SMALL($W:$W,ROWS($W$1:W321))</f>
        <v>#NUM!</v>
      </c>
      <c r="Y322" s="34" t="str">
        <f>IF(AND('Entry point'!$B$22=Master!A322,Master!AG322="TECH SUPERINTENDENT"),Master!B322,"")</f>
        <v/>
      </c>
      <c r="Z322" s="34" t="e">
        <f>SMALL($Y:$Y,ROWS($Y$1:Y321))</f>
        <v>#NUM!</v>
      </c>
      <c r="AA322" s="34" t="str">
        <f>IF(AND('Entry point'!$B$22=Master!A322,Master!AG322="HSEQ MANAGER"),Master!B322,"")</f>
        <v/>
      </c>
      <c r="AB322" s="34" t="e">
        <f>SMALL($AA:$AA,ROWS($AA$1:AA321))</f>
        <v>#NUM!</v>
      </c>
      <c r="AC322" s="34" t="str">
        <f>IF(AND('Entry point'!$B$22=Master!A322,Master!AG322="MARCAS"),Master!B322,"")</f>
        <v/>
      </c>
      <c r="AD322" s="34" t="e">
        <f>SMALL($AC:$AC,ROWS($AC$1:AC321))</f>
        <v>#NUM!</v>
      </c>
      <c r="AE322" s="34">
        <v>2</v>
      </c>
      <c r="AF322" s="26" t="s">
        <v>193</v>
      </c>
      <c r="AG322" s="36" t="s">
        <v>685</v>
      </c>
      <c r="AH322" s="36" t="s">
        <v>540</v>
      </c>
    </row>
    <row r="323" spans="1:35" ht="15.75" x14ac:dyDescent="0.25">
      <c r="A323" s="34" t="s">
        <v>38</v>
      </c>
      <c r="B323" s="34">
        <f>ROWS(A$1:$A324)</f>
        <v>324</v>
      </c>
      <c r="C323" s="34" t="str">
        <f>IF(AND('Entry point'!$B$22=Master!A323,Master!AG323="ACCOUNTING"),Master!B323,"")</f>
        <v/>
      </c>
      <c r="D323" s="34" t="e">
        <f>SMALL($C:$C,ROWS($C$1:C322))</f>
        <v>#NUM!</v>
      </c>
      <c r="E323" s="34" t="str">
        <f>IF(AND('Entry point'!$B$22=Master!A323,Master!AG323="CREW MANAGEMENT PARTNER"),Master!B323,"")</f>
        <v/>
      </c>
      <c r="F323" s="34" t="e">
        <f>SMALL($E:$E,ROWS($E$1:E322))</f>
        <v>#NUM!</v>
      </c>
      <c r="G323" s="34" t="str">
        <f>IF(AND('Entry point'!$B$22=Master!A323,Master!AG323="FLEET MANAGER"),Master!B323,"")</f>
        <v/>
      </c>
      <c r="H323" s="34" t="e">
        <f>SMALL($G:$G,ROWS($G$1:G322))</f>
        <v>#NUM!</v>
      </c>
      <c r="I323" s="34" t="str">
        <f>IF(AND('Entry point'!$B$22=Master!A323,Master!AG323="GROUP ISD"),Master!B323,"")</f>
        <v/>
      </c>
      <c r="J323" s="34" t="e">
        <f>SMALL($I:$I,ROWS($I$1:I322))</f>
        <v>#NUM!</v>
      </c>
      <c r="K323" s="34" t="str">
        <f>IF(AND('Entry point'!$B$22=Master!A323,Master!AG323="MANAGING DIRECTOR, CREW MANAGEMENT"),Master!B323,"")</f>
        <v/>
      </c>
      <c r="L323" s="34" t="e">
        <f>SMALL($K:$K,ROWS($K$1:K322))</f>
        <v>#NUM!</v>
      </c>
      <c r="M323" s="34" t="str">
        <f>IF(AND('Entry point'!$B$22=Master!A323,Master!AG323="MARINE SUPERINTENDENT"),Master!B323,"")</f>
        <v/>
      </c>
      <c r="N323" s="34" t="e">
        <f>SMALL($M:$M,ROWS($M$1:M322))</f>
        <v>#NUM!</v>
      </c>
      <c r="O323" s="34" t="str">
        <f>IF(AND('Entry point'!$B$22=Master!A323,Master!AG323="MD"),Master!B323,"")</f>
        <v/>
      </c>
      <c r="P323" s="34" t="e">
        <f>SMALL($O:$O,ROWS($O$1:O322))</f>
        <v>#NUM!</v>
      </c>
      <c r="Q323" s="34" t="str">
        <f>IF(AND('Entry point'!$B$22=Master!A323,Master!AG323="OD"),Master!B323,"")</f>
        <v/>
      </c>
      <c r="R323" s="34" t="e">
        <f>SMALL($Q:$Q,ROWS($Q$1:Q322))</f>
        <v>#NUM!</v>
      </c>
      <c r="S323" s="34" t="str">
        <f>IF(AND('Entry point'!$B$22=Master!A323,Master!AG323="OWNER"),Master!B323,"")</f>
        <v/>
      </c>
      <c r="T323" s="34" t="e">
        <f>SMALL($S:$S,ROWS($S$1:S322))</f>
        <v>#NUM!</v>
      </c>
      <c r="U323" s="34" t="str">
        <f>IF(AND('Entry point'!$B$22=Master!A323,Master!AG323="PLANNING MANAGER"),Master!B323,"")</f>
        <v/>
      </c>
      <c r="V323" s="34" t="e">
        <f>SMALL($U:$U,ROWS($U$1:U322))</f>
        <v>#NUM!</v>
      </c>
      <c r="W323" s="34" t="str">
        <f>IF(AND('Entry point'!$B$22=Master!A323,Master!AG323="PROCUREMENT RESPONSIBLE"),Master!B323,"")</f>
        <v/>
      </c>
      <c r="X323" s="34" t="e">
        <f>SMALL($W:$W,ROWS($W$1:W322))</f>
        <v>#NUM!</v>
      </c>
      <c r="Y323" s="34" t="str">
        <f>IF(AND('Entry point'!$B$22=Master!A323,Master!AG323="TECH SUPERINTENDENT"),Master!B323,"")</f>
        <v/>
      </c>
      <c r="Z323" s="34" t="e">
        <f>SMALL($Y:$Y,ROWS($Y$1:Y322))</f>
        <v>#NUM!</v>
      </c>
      <c r="AA323" s="34" t="str">
        <f>IF(AND('Entry point'!$B$22=Master!A323,Master!AG323="HSEQ MANAGER"),Master!B323,"")</f>
        <v/>
      </c>
      <c r="AB323" s="34" t="e">
        <f>SMALL($AA:$AA,ROWS($AA$1:AA322))</f>
        <v>#NUM!</v>
      </c>
      <c r="AC323" s="34" t="str">
        <f>IF(AND('Entry point'!$B$22=Master!A323,Master!AG323="MARCAS"),Master!B323,"")</f>
        <v/>
      </c>
      <c r="AD323" s="34" t="e">
        <f>SMALL($AC:$AC,ROWS($AC$1:AC322))</f>
        <v>#NUM!</v>
      </c>
      <c r="AE323" s="34">
        <v>2</v>
      </c>
      <c r="AF323" s="26" t="s">
        <v>258</v>
      </c>
      <c r="AG323" s="36" t="s">
        <v>685</v>
      </c>
      <c r="AH323" s="36" t="s">
        <v>539</v>
      </c>
    </row>
    <row r="324" spans="1:35" ht="15.75" x14ac:dyDescent="0.25">
      <c r="A324" s="34" t="s">
        <v>38</v>
      </c>
      <c r="B324" s="34">
        <f>ROWS(A$1:$A325)</f>
        <v>325</v>
      </c>
      <c r="C324" s="34" t="str">
        <f>IF(AND('Entry point'!$B$22=Master!A324,Master!AG324="ACCOUNTING"),Master!B324,"")</f>
        <v/>
      </c>
      <c r="D324" s="34" t="e">
        <f>SMALL($C:$C,ROWS($C$1:C323))</f>
        <v>#NUM!</v>
      </c>
      <c r="E324" s="34" t="str">
        <f>IF(AND('Entry point'!$B$22=Master!A324,Master!AG324="CREW MANAGEMENT PARTNER"),Master!B324,"")</f>
        <v/>
      </c>
      <c r="F324" s="34" t="e">
        <f>SMALL($E:$E,ROWS($E$1:E323))</f>
        <v>#NUM!</v>
      </c>
      <c r="G324" s="34" t="str">
        <f>IF(AND('Entry point'!$B$22=Master!A324,Master!AG324="FLEET MANAGER"),Master!B324,"")</f>
        <v/>
      </c>
      <c r="H324" s="34" t="e">
        <f>SMALL($G:$G,ROWS($G$1:G323))</f>
        <v>#NUM!</v>
      </c>
      <c r="I324" s="34" t="str">
        <f>IF(AND('Entry point'!$B$22=Master!A324,Master!AG324="GROUP ISD"),Master!B324,"")</f>
        <v/>
      </c>
      <c r="J324" s="34" t="e">
        <f>SMALL($I:$I,ROWS($I$1:I323))</f>
        <v>#NUM!</v>
      </c>
      <c r="K324" s="34" t="str">
        <f>IF(AND('Entry point'!$B$22=Master!A324,Master!AG324="MANAGING DIRECTOR, CREW MANAGEMENT"),Master!B324,"")</f>
        <v/>
      </c>
      <c r="L324" s="34" t="e">
        <f>SMALL($K:$K,ROWS($K$1:K323))</f>
        <v>#NUM!</v>
      </c>
      <c r="M324" s="34" t="str">
        <f>IF(AND('Entry point'!$B$22=Master!A324,Master!AG324="MARINE SUPERINTENDENT"),Master!B324,"")</f>
        <v/>
      </c>
      <c r="N324" s="34" t="e">
        <f>SMALL($M:$M,ROWS($M$1:M323))</f>
        <v>#NUM!</v>
      </c>
      <c r="O324" s="34" t="str">
        <f>IF(AND('Entry point'!$B$22=Master!A324,Master!AG324="MD"),Master!B324,"")</f>
        <v/>
      </c>
      <c r="P324" s="34" t="e">
        <f>SMALL($O:$O,ROWS($O$1:O323))</f>
        <v>#NUM!</v>
      </c>
      <c r="Q324" s="34" t="str">
        <f>IF(AND('Entry point'!$B$22=Master!A324,Master!AG324="OD"),Master!B324,"")</f>
        <v/>
      </c>
      <c r="R324" s="34" t="e">
        <f>SMALL($Q:$Q,ROWS($Q$1:Q323))</f>
        <v>#NUM!</v>
      </c>
      <c r="S324" s="34" t="str">
        <f>IF(AND('Entry point'!$B$22=Master!A324,Master!AG324="OWNER"),Master!B324,"")</f>
        <v/>
      </c>
      <c r="T324" s="34" t="e">
        <f>SMALL($S:$S,ROWS($S$1:S323))</f>
        <v>#NUM!</v>
      </c>
      <c r="U324" s="34" t="str">
        <f>IF(AND('Entry point'!$B$22=Master!A324,Master!AG324="PLANNING MANAGER"),Master!B324,"")</f>
        <v/>
      </c>
      <c r="V324" s="34" t="e">
        <f>SMALL($U:$U,ROWS($U$1:U323))</f>
        <v>#NUM!</v>
      </c>
      <c r="W324" s="34" t="str">
        <f>IF(AND('Entry point'!$B$22=Master!A324,Master!AG324="PROCUREMENT RESPONSIBLE"),Master!B324,"")</f>
        <v/>
      </c>
      <c r="X324" s="34" t="e">
        <f>SMALL($W:$W,ROWS($W$1:W323))</f>
        <v>#NUM!</v>
      </c>
      <c r="Y324" s="34" t="str">
        <f>IF(AND('Entry point'!$B$22=Master!A324,Master!AG324="TECH SUPERINTENDENT"),Master!B324,"")</f>
        <v/>
      </c>
      <c r="Z324" s="34" t="e">
        <f>SMALL($Y:$Y,ROWS($Y$1:Y323))</f>
        <v>#NUM!</v>
      </c>
      <c r="AA324" s="34" t="str">
        <f>IF(AND('Entry point'!$B$22=Master!A324,Master!AG324="HSEQ MANAGER"),Master!B324,"")</f>
        <v/>
      </c>
      <c r="AB324" s="34" t="e">
        <f>SMALL($AA:$AA,ROWS($AA$1:AA323))</f>
        <v>#NUM!</v>
      </c>
      <c r="AC324" s="34" t="str">
        <f>IF(AND('Entry point'!$B$22=Master!A324,Master!AG324="MARCAS"),Master!B324,"")</f>
        <v/>
      </c>
      <c r="AD324" s="34" t="e">
        <f>SMALL($AC:$AC,ROWS($AC$1:AC323))</f>
        <v>#NUM!</v>
      </c>
      <c r="AE324" s="34">
        <v>2</v>
      </c>
      <c r="AF324" s="26" t="s">
        <v>298</v>
      </c>
      <c r="AG324" s="36" t="s">
        <v>91</v>
      </c>
      <c r="AH324" s="36"/>
    </row>
    <row r="325" spans="1:35" ht="15.75" x14ac:dyDescent="0.25">
      <c r="A325" s="34" t="s">
        <v>38</v>
      </c>
      <c r="B325" s="34">
        <f>ROWS(A$1:$A326)</f>
        <v>326</v>
      </c>
      <c r="C325" s="34" t="str">
        <f>IF(AND('Entry point'!$B$22=Master!A325,Master!AG325="ACCOUNTING"),Master!B325,"")</f>
        <v/>
      </c>
      <c r="D325" s="34" t="e">
        <f>SMALL($C:$C,ROWS($C$1:C324))</f>
        <v>#NUM!</v>
      </c>
      <c r="E325" s="34" t="str">
        <f>IF(AND('Entry point'!$B$22=Master!A325,Master!AG325="CREW MANAGEMENT PARTNER"),Master!B325,"")</f>
        <v/>
      </c>
      <c r="F325" s="34" t="e">
        <f>SMALL($E:$E,ROWS($E$1:E324))</f>
        <v>#NUM!</v>
      </c>
      <c r="G325" s="34" t="str">
        <f>IF(AND('Entry point'!$B$22=Master!A325,Master!AG325="FLEET MANAGER"),Master!B325,"")</f>
        <v/>
      </c>
      <c r="H325" s="34" t="e">
        <f>SMALL($G:$G,ROWS($G$1:G324))</f>
        <v>#NUM!</v>
      </c>
      <c r="I325" s="34" t="str">
        <f>IF(AND('Entry point'!$B$22=Master!A325,Master!AG325="GROUP ISD"),Master!B325,"")</f>
        <v/>
      </c>
      <c r="J325" s="34" t="e">
        <f>SMALL($I:$I,ROWS($I$1:I324))</f>
        <v>#NUM!</v>
      </c>
      <c r="K325" s="34" t="str">
        <f>IF(AND('Entry point'!$B$22=Master!A325,Master!AG325="MANAGING DIRECTOR, CREW MANAGEMENT"),Master!B325,"")</f>
        <v/>
      </c>
      <c r="L325" s="34" t="e">
        <f>SMALL($K:$K,ROWS($K$1:K324))</f>
        <v>#NUM!</v>
      </c>
      <c r="M325" s="34" t="str">
        <f>IF(AND('Entry point'!$B$22=Master!A325,Master!AG325="MARINE SUPERINTENDENT"),Master!B325,"")</f>
        <v/>
      </c>
      <c r="N325" s="34" t="e">
        <f>SMALL($M:$M,ROWS($M$1:M324))</f>
        <v>#NUM!</v>
      </c>
      <c r="O325" s="34" t="str">
        <f>IF(AND('Entry point'!$B$22=Master!A325,Master!AG325="MD"),Master!B325,"")</f>
        <v/>
      </c>
      <c r="P325" s="34" t="e">
        <f>SMALL($O:$O,ROWS($O$1:O324))</f>
        <v>#NUM!</v>
      </c>
      <c r="Q325" s="34" t="str">
        <f>IF(AND('Entry point'!$B$22=Master!A325,Master!AG325="OD"),Master!B325,"")</f>
        <v/>
      </c>
      <c r="R325" s="34" t="e">
        <f>SMALL($Q:$Q,ROWS($Q$1:Q324))</f>
        <v>#NUM!</v>
      </c>
      <c r="S325" s="34" t="str">
        <f>IF(AND('Entry point'!$B$22=Master!A325,Master!AG325="OWNER"),Master!B325,"")</f>
        <v/>
      </c>
      <c r="T325" s="34" t="e">
        <f>SMALL($S:$S,ROWS($S$1:S324))</f>
        <v>#NUM!</v>
      </c>
      <c r="U325" s="34" t="str">
        <f>IF(AND('Entry point'!$B$22=Master!A325,Master!AG325="PLANNING MANAGER"),Master!B325,"")</f>
        <v/>
      </c>
      <c r="V325" s="34" t="e">
        <f>SMALL($U:$U,ROWS($U$1:U324))</f>
        <v>#NUM!</v>
      </c>
      <c r="W325" s="34" t="str">
        <f>IF(AND('Entry point'!$B$22=Master!A325,Master!AG325="PROCUREMENT RESPONSIBLE"),Master!B325,"")</f>
        <v/>
      </c>
      <c r="X325" s="34" t="e">
        <f>SMALL($W:$W,ROWS($W$1:W324))</f>
        <v>#NUM!</v>
      </c>
      <c r="Y325" s="34" t="str">
        <f>IF(AND('Entry point'!$B$22=Master!A325,Master!AG325="TECH SUPERINTENDENT"),Master!B325,"")</f>
        <v/>
      </c>
      <c r="Z325" s="34" t="e">
        <f>SMALL($Y:$Y,ROWS($Y$1:Y324))</f>
        <v>#NUM!</v>
      </c>
      <c r="AA325" s="34" t="str">
        <f>IF(AND('Entry point'!$B$22=Master!A325,Master!AG325="HSEQ MANAGER"),Master!B325,"")</f>
        <v/>
      </c>
      <c r="AB325" s="34" t="e">
        <f>SMALL($AA:$AA,ROWS($AA$1:AA324))</f>
        <v>#NUM!</v>
      </c>
      <c r="AC325" s="34" t="str">
        <f>IF(AND('Entry point'!$B$22=Master!A325,Master!AG325="MARCAS"),Master!B325,"")</f>
        <v/>
      </c>
      <c r="AD325" s="34" t="e">
        <f>SMALL($AC:$AC,ROWS($AC$1:AC324))</f>
        <v>#NUM!</v>
      </c>
      <c r="AE325" s="34">
        <v>2</v>
      </c>
      <c r="AF325" s="26" t="s">
        <v>301</v>
      </c>
      <c r="AG325" s="36" t="s">
        <v>91</v>
      </c>
      <c r="AH325" s="36"/>
    </row>
    <row r="326" spans="1:35" ht="15.75" x14ac:dyDescent="0.25">
      <c r="A326" s="34" t="s">
        <v>38</v>
      </c>
      <c r="B326" s="34">
        <f>ROWS(A$1:$A327)</f>
        <v>327</v>
      </c>
      <c r="C326" s="34" t="str">
        <f>IF(AND('Entry point'!$B$22=Master!A326,Master!AG326="ACCOUNTING"),Master!B326,"")</f>
        <v/>
      </c>
      <c r="D326" s="34" t="e">
        <f>SMALL($C:$C,ROWS($C$1:C325))</f>
        <v>#NUM!</v>
      </c>
      <c r="E326" s="34" t="str">
        <f>IF(AND('Entry point'!$B$22=Master!A326,Master!AG326="CREW MANAGEMENT PARTNER"),Master!B326,"")</f>
        <v/>
      </c>
      <c r="F326" s="34" t="e">
        <f>SMALL($E:$E,ROWS($E$1:E325))</f>
        <v>#NUM!</v>
      </c>
      <c r="G326" s="34" t="str">
        <f>IF(AND('Entry point'!$B$22=Master!A326,Master!AG326="FLEET MANAGER"),Master!B326,"")</f>
        <v/>
      </c>
      <c r="H326" s="34" t="e">
        <f>SMALL($G:$G,ROWS($G$1:G325))</f>
        <v>#NUM!</v>
      </c>
      <c r="I326" s="34" t="str">
        <f>IF(AND('Entry point'!$B$22=Master!A326,Master!AG326="GROUP ISD"),Master!B326,"")</f>
        <v/>
      </c>
      <c r="J326" s="34" t="e">
        <f>SMALL($I:$I,ROWS($I$1:I325))</f>
        <v>#NUM!</v>
      </c>
      <c r="K326" s="34" t="str">
        <f>IF(AND('Entry point'!$B$22=Master!A326,Master!AG326="MANAGING DIRECTOR, CREW MANAGEMENT"),Master!B326,"")</f>
        <v/>
      </c>
      <c r="L326" s="34" t="e">
        <f>SMALL($K:$K,ROWS($K$1:K325))</f>
        <v>#NUM!</v>
      </c>
      <c r="M326" s="34" t="str">
        <f>IF(AND('Entry point'!$B$22=Master!A326,Master!AG326="MARINE SUPERINTENDENT"),Master!B326,"")</f>
        <v/>
      </c>
      <c r="N326" s="34" t="e">
        <f>SMALL($M:$M,ROWS($M$1:M325))</f>
        <v>#NUM!</v>
      </c>
      <c r="O326" s="34" t="str">
        <f>IF(AND('Entry point'!$B$22=Master!A326,Master!AG326="MD"),Master!B326,"")</f>
        <v/>
      </c>
      <c r="P326" s="34" t="e">
        <f>SMALL($O:$O,ROWS($O$1:O325))</f>
        <v>#NUM!</v>
      </c>
      <c r="Q326" s="34" t="str">
        <f>IF(AND('Entry point'!$B$22=Master!A326,Master!AG326="OD"),Master!B326,"")</f>
        <v/>
      </c>
      <c r="R326" s="34" t="e">
        <f>SMALL($Q:$Q,ROWS($Q$1:Q325))</f>
        <v>#NUM!</v>
      </c>
      <c r="S326" s="34" t="str">
        <f>IF(AND('Entry point'!$B$22=Master!A326,Master!AG326="OWNER"),Master!B326,"")</f>
        <v/>
      </c>
      <c r="T326" s="34" t="e">
        <f>SMALL($S:$S,ROWS($S$1:S325))</f>
        <v>#NUM!</v>
      </c>
      <c r="U326" s="34" t="str">
        <f>IF(AND('Entry point'!$B$22=Master!A326,Master!AG326="PLANNING MANAGER"),Master!B326,"")</f>
        <v/>
      </c>
      <c r="V326" s="34" t="e">
        <f>SMALL($U:$U,ROWS($U$1:U325))</f>
        <v>#NUM!</v>
      </c>
      <c r="W326" s="34" t="str">
        <f>IF(AND('Entry point'!$B$22=Master!A326,Master!AG326="PROCUREMENT RESPONSIBLE"),Master!B326,"")</f>
        <v/>
      </c>
      <c r="X326" s="34" t="e">
        <f>SMALL($W:$W,ROWS($W$1:W325))</f>
        <v>#NUM!</v>
      </c>
      <c r="Y326" s="34" t="str">
        <f>IF(AND('Entry point'!$B$22=Master!A326,Master!AG326="TECH SUPERINTENDENT"),Master!B326,"")</f>
        <v/>
      </c>
      <c r="Z326" s="34" t="e">
        <f>SMALL($Y:$Y,ROWS($Y$1:Y325))</f>
        <v>#NUM!</v>
      </c>
      <c r="AA326" s="34" t="str">
        <f>IF(AND('Entry point'!$B$22=Master!A326,Master!AG326="HSEQ MANAGER"),Master!B326,"")</f>
        <v/>
      </c>
      <c r="AB326" s="34" t="e">
        <f>SMALL($AA:$AA,ROWS($AA$1:AA325))</f>
        <v>#NUM!</v>
      </c>
      <c r="AC326" s="34" t="str">
        <f>IF(AND('Entry point'!$B$22=Master!A326,Master!AG326="MARCAS"),Master!B326,"")</f>
        <v/>
      </c>
      <c r="AD326" s="34" t="e">
        <f>SMALL($AC:$AC,ROWS($AC$1:AC325))</f>
        <v>#NUM!</v>
      </c>
      <c r="AE326" s="34">
        <v>2</v>
      </c>
      <c r="AF326" s="26" t="s">
        <v>202</v>
      </c>
      <c r="AG326" s="36" t="s">
        <v>685</v>
      </c>
      <c r="AH326" s="36"/>
    </row>
    <row r="327" spans="1:35" ht="15.75" x14ac:dyDescent="0.25">
      <c r="A327" s="34" t="s">
        <v>38</v>
      </c>
      <c r="B327" s="34">
        <f>ROWS(A$1:$A328)</f>
        <v>328</v>
      </c>
      <c r="C327" s="34" t="str">
        <f>IF(AND('Entry point'!$B$22=Master!A327,Master!AG327="ACCOUNTING"),Master!B327,"")</f>
        <v/>
      </c>
      <c r="D327" s="34" t="e">
        <f>SMALL($C:$C,ROWS($C$1:C326))</f>
        <v>#NUM!</v>
      </c>
      <c r="E327" s="34" t="str">
        <f>IF(AND('Entry point'!$B$22=Master!A327,Master!AG327="CREW MANAGEMENT PARTNER"),Master!B327,"")</f>
        <v/>
      </c>
      <c r="F327" s="34" t="e">
        <f>SMALL($E:$E,ROWS($E$1:E326))</f>
        <v>#NUM!</v>
      </c>
      <c r="G327" s="34" t="str">
        <f>IF(AND('Entry point'!$B$22=Master!A327,Master!AG327="FLEET MANAGER"),Master!B327,"")</f>
        <v/>
      </c>
      <c r="H327" s="34" t="e">
        <f>SMALL($G:$G,ROWS($G$1:G326))</f>
        <v>#NUM!</v>
      </c>
      <c r="I327" s="34" t="str">
        <f>IF(AND('Entry point'!$B$22=Master!A327,Master!AG327="GROUP ISD"),Master!B327,"")</f>
        <v/>
      </c>
      <c r="J327" s="34" t="e">
        <f>SMALL($I:$I,ROWS($I$1:I326))</f>
        <v>#NUM!</v>
      </c>
      <c r="K327" s="34" t="str">
        <f>IF(AND('Entry point'!$B$22=Master!A327,Master!AG327="MANAGING DIRECTOR, CREW MANAGEMENT"),Master!B327,"")</f>
        <v/>
      </c>
      <c r="L327" s="34" t="e">
        <f>SMALL($K:$K,ROWS($K$1:K326))</f>
        <v>#NUM!</v>
      </c>
      <c r="M327" s="34" t="str">
        <f>IF(AND('Entry point'!$B$22=Master!A327,Master!AG327="MARINE SUPERINTENDENT"),Master!B327,"")</f>
        <v/>
      </c>
      <c r="N327" s="34" t="e">
        <f>SMALL($M:$M,ROWS($M$1:M326))</f>
        <v>#NUM!</v>
      </c>
      <c r="O327" s="34" t="str">
        <f>IF(AND('Entry point'!$B$22=Master!A327,Master!AG327="MD"),Master!B327,"")</f>
        <v/>
      </c>
      <c r="P327" s="34" t="e">
        <f>SMALL($O:$O,ROWS($O$1:O326))</f>
        <v>#NUM!</v>
      </c>
      <c r="Q327" s="34" t="str">
        <f>IF(AND('Entry point'!$B$22=Master!A327,Master!AG327="OD"),Master!B327,"")</f>
        <v/>
      </c>
      <c r="R327" s="34" t="e">
        <f>SMALL($Q:$Q,ROWS($Q$1:Q326))</f>
        <v>#NUM!</v>
      </c>
      <c r="S327" s="34" t="str">
        <f>IF(AND('Entry point'!$B$22=Master!A327,Master!AG327="OWNER"),Master!B327,"")</f>
        <v/>
      </c>
      <c r="T327" s="34" t="e">
        <f>SMALL($S:$S,ROWS($S$1:S326))</f>
        <v>#NUM!</v>
      </c>
      <c r="U327" s="34" t="str">
        <f>IF(AND('Entry point'!$B$22=Master!A327,Master!AG327="PLANNING MANAGER"),Master!B327,"")</f>
        <v/>
      </c>
      <c r="V327" s="34" t="e">
        <f>SMALL($U:$U,ROWS($U$1:U326))</f>
        <v>#NUM!</v>
      </c>
      <c r="W327" s="34" t="str">
        <f>IF(AND('Entry point'!$B$22=Master!A327,Master!AG327="PROCUREMENT RESPONSIBLE"),Master!B327,"")</f>
        <v/>
      </c>
      <c r="X327" s="34" t="e">
        <f>SMALL($W:$W,ROWS($W$1:W326))</f>
        <v>#NUM!</v>
      </c>
      <c r="Y327" s="34" t="str">
        <f>IF(AND('Entry point'!$B$22=Master!A327,Master!AG327="TECH SUPERINTENDENT"),Master!B327,"")</f>
        <v/>
      </c>
      <c r="Z327" s="34" t="e">
        <f>SMALL($Y:$Y,ROWS($Y$1:Y326))</f>
        <v>#NUM!</v>
      </c>
      <c r="AA327" s="34" t="str">
        <f>IF(AND('Entry point'!$B$22=Master!A327,Master!AG327="HSEQ MANAGER"),Master!B327,"")</f>
        <v/>
      </c>
      <c r="AB327" s="34" t="e">
        <f>SMALL($AA:$AA,ROWS($AA$1:AA326))</f>
        <v>#NUM!</v>
      </c>
      <c r="AC327" s="34" t="str">
        <f>IF(AND('Entry point'!$B$22=Master!A327,Master!AG327="MARCAS"),Master!B327,"")</f>
        <v/>
      </c>
      <c r="AD327" s="34" t="e">
        <f>SMALL($AC:$AC,ROWS($AC$1:AC326))</f>
        <v>#NUM!</v>
      </c>
      <c r="AE327" s="34">
        <v>2</v>
      </c>
      <c r="AF327" s="26" t="s">
        <v>221</v>
      </c>
      <c r="AG327" s="36" t="s">
        <v>685</v>
      </c>
      <c r="AH327" s="36"/>
    </row>
    <row r="328" spans="1:35" ht="15.75" x14ac:dyDescent="0.25">
      <c r="A328" s="34" t="s">
        <v>38</v>
      </c>
      <c r="B328" s="34">
        <f>ROWS(A$1:$A329)</f>
        <v>329</v>
      </c>
      <c r="C328" s="34" t="str">
        <f>IF(AND('Entry point'!$B$22=Master!A328,Master!AG328="ACCOUNTING"),Master!B328,"")</f>
        <v/>
      </c>
      <c r="D328" s="34" t="e">
        <f>SMALL($C:$C,ROWS($C$1:C327))</f>
        <v>#NUM!</v>
      </c>
      <c r="E328" s="34" t="str">
        <f>IF(AND('Entry point'!$B$22=Master!A328,Master!AG328="CREW MANAGEMENT PARTNER"),Master!B328,"")</f>
        <v/>
      </c>
      <c r="F328" s="34" t="e">
        <f>SMALL($E:$E,ROWS($E$1:E327))</f>
        <v>#NUM!</v>
      </c>
      <c r="G328" s="34" t="str">
        <f>IF(AND('Entry point'!$B$22=Master!A328,Master!AG328="FLEET MANAGER"),Master!B328,"")</f>
        <v/>
      </c>
      <c r="H328" s="34" t="e">
        <f>SMALL($G:$G,ROWS($G$1:G327))</f>
        <v>#NUM!</v>
      </c>
      <c r="I328" s="34" t="str">
        <f>IF(AND('Entry point'!$B$22=Master!A328,Master!AG328="GROUP ISD"),Master!B328,"")</f>
        <v/>
      </c>
      <c r="J328" s="34" t="e">
        <f>SMALL($I:$I,ROWS($I$1:I327))</f>
        <v>#NUM!</v>
      </c>
      <c r="K328" s="34" t="str">
        <f>IF(AND('Entry point'!$B$22=Master!A328,Master!AG328="MANAGING DIRECTOR, CREW MANAGEMENT"),Master!B328,"")</f>
        <v/>
      </c>
      <c r="L328" s="34" t="e">
        <f>SMALL($K:$K,ROWS($K$1:K327))</f>
        <v>#NUM!</v>
      </c>
      <c r="M328" s="34" t="str">
        <f>IF(AND('Entry point'!$B$22=Master!A328,Master!AG328="MARINE SUPERINTENDENT"),Master!B328,"")</f>
        <v/>
      </c>
      <c r="N328" s="34" t="e">
        <f>SMALL($M:$M,ROWS($M$1:M327))</f>
        <v>#NUM!</v>
      </c>
      <c r="O328" s="34" t="str">
        <f>IF(AND('Entry point'!$B$22=Master!A328,Master!AG328="MD"),Master!B328,"")</f>
        <v/>
      </c>
      <c r="P328" s="34" t="e">
        <f>SMALL($O:$O,ROWS($O$1:O327))</f>
        <v>#NUM!</v>
      </c>
      <c r="Q328" s="34" t="str">
        <f>IF(AND('Entry point'!$B$22=Master!A328,Master!AG328="OD"),Master!B328,"")</f>
        <v/>
      </c>
      <c r="R328" s="34" t="e">
        <f>SMALL($Q:$Q,ROWS($Q$1:Q327))</f>
        <v>#NUM!</v>
      </c>
      <c r="S328" s="34" t="str">
        <f>IF(AND('Entry point'!$B$22=Master!A328,Master!AG328="OWNER"),Master!B328,"")</f>
        <v/>
      </c>
      <c r="T328" s="34" t="e">
        <f>SMALL($S:$S,ROWS($S$1:S327))</f>
        <v>#NUM!</v>
      </c>
      <c r="U328" s="34" t="str">
        <f>IF(AND('Entry point'!$B$22=Master!A328,Master!AG328="PLANNING MANAGER"),Master!B328,"")</f>
        <v/>
      </c>
      <c r="V328" s="34" t="e">
        <f>SMALL($U:$U,ROWS($U$1:U327))</f>
        <v>#NUM!</v>
      </c>
      <c r="W328" s="34" t="str">
        <f>IF(AND('Entry point'!$B$22=Master!A328,Master!AG328="PROCUREMENT RESPONSIBLE"),Master!B328,"")</f>
        <v/>
      </c>
      <c r="X328" s="34" t="e">
        <f>SMALL($W:$W,ROWS($W$1:W327))</f>
        <v>#NUM!</v>
      </c>
      <c r="Y328" s="34" t="str">
        <f>IF(AND('Entry point'!$B$22=Master!A328,Master!AG328="TECH SUPERINTENDENT"),Master!B328,"")</f>
        <v/>
      </c>
      <c r="Z328" s="34" t="e">
        <f>SMALL($Y:$Y,ROWS($Y$1:Y327))</f>
        <v>#NUM!</v>
      </c>
      <c r="AA328" s="34" t="str">
        <f>IF(AND('Entry point'!$B$22=Master!A328,Master!AG328="HSEQ MANAGER"),Master!B328,"")</f>
        <v/>
      </c>
      <c r="AB328" s="34" t="e">
        <f>SMALL($AA:$AA,ROWS($AA$1:AA327))</f>
        <v>#NUM!</v>
      </c>
      <c r="AC328" s="34" t="str">
        <f>IF(AND('Entry point'!$B$22=Master!A328,Master!AG328="MARCAS"),Master!B328,"")</f>
        <v/>
      </c>
      <c r="AD328" s="34" t="e">
        <f>SMALL($AC:$AC,ROWS($AC$1:AC327))</f>
        <v>#NUM!</v>
      </c>
      <c r="AE328" s="34">
        <v>2</v>
      </c>
      <c r="AF328" s="26" t="s">
        <v>213</v>
      </c>
      <c r="AG328" s="36" t="s">
        <v>685</v>
      </c>
      <c r="AH328" s="36" t="s">
        <v>524</v>
      </c>
    </row>
    <row r="329" spans="1:35" ht="15.75" x14ac:dyDescent="0.25">
      <c r="A329" s="34" t="s">
        <v>38</v>
      </c>
      <c r="B329" s="34">
        <f>ROWS(A$1:$A330)</f>
        <v>330</v>
      </c>
      <c r="C329" s="34" t="str">
        <f>IF(AND('Entry point'!$B$22=Master!A329,Master!AG329="ACCOUNTING"),Master!B329,"")</f>
        <v/>
      </c>
      <c r="D329" s="34" t="e">
        <f>SMALL($C:$C,ROWS($C$1:C328))</f>
        <v>#NUM!</v>
      </c>
      <c r="E329" s="34" t="str">
        <f>IF(AND('Entry point'!$B$22=Master!A329,Master!AG329="CREW MANAGEMENT PARTNER"),Master!B329,"")</f>
        <v/>
      </c>
      <c r="F329" s="34" t="e">
        <f>SMALL($E:$E,ROWS($E$1:E328))</f>
        <v>#NUM!</v>
      </c>
      <c r="G329" s="34" t="str">
        <f>IF(AND('Entry point'!$B$22=Master!A329,Master!AG329="FLEET MANAGER"),Master!B329,"")</f>
        <v/>
      </c>
      <c r="H329" s="34" t="e">
        <f>SMALL($G:$G,ROWS($G$1:G328))</f>
        <v>#NUM!</v>
      </c>
      <c r="I329" s="34" t="str">
        <f>IF(AND('Entry point'!$B$22=Master!A329,Master!AG329="GROUP ISD"),Master!B329,"")</f>
        <v/>
      </c>
      <c r="J329" s="34" t="e">
        <f>SMALL($I:$I,ROWS($I$1:I328))</f>
        <v>#NUM!</v>
      </c>
      <c r="K329" s="34" t="str">
        <f>IF(AND('Entry point'!$B$22=Master!A329,Master!AG329="MANAGING DIRECTOR, CREW MANAGEMENT"),Master!B329,"")</f>
        <v/>
      </c>
      <c r="L329" s="34" t="e">
        <f>SMALL($K:$K,ROWS($K$1:K328))</f>
        <v>#NUM!</v>
      </c>
      <c r="M329" s="34" t="str">
        <f>IF(AND('Entry point'!$B$22=Master!A329,Master!AG329="MARINE SUPERINTENDENT"),Master!B329,"")</f>
        <v/>
      </c>
      <c r="N329" s="34" t="e">
        <f>SMALL($M:$M,ROWS($M$1:M328))</f>
        <v>#NUM!</v>
      </c>
      <c r="O329" s="34" t="str">
        <f>IF(AND('Entry point'!$B$22=Master!A329,Master!AG329="MD"),Master!B329,"")</f>
        <v/>
      </c>
      <c r="P329" s="34" t="e">
        <f>SMALL($O:$O,ROWS($O$1:O328))</f>
        <v>#NUM!</v>
      </c>
      <c r="Q329" s="34" t="str">
        <f>IF(AND('Entry point'!$B$22=Master!A329,Master!AG329="OD"),Master!B329,"")</f>
        <v/>
      </c>
      <c r="R329" s="34" t="e">
        <f>SMALL($Q:$Q,ROWS($Q$1:Q328))</f>
        <v>#NUM!</v>
      </c>
      <c r="S329" s="34" t="str">
        <f>IF(AND('Entry point'!$B$22=Master!A329,Master!AG329="OWNER"),Master!B329,"")</f>
        <v/>
      </c>
      <c r="T329" s="34" t="e">
        <f>SMALL($S:$S,ROWS($S$1:S328))</f>
        <v>#NUM!</v>
      </c>
      <c r="U329" s="34" t="str">
        <f>IF(AND('Entry point'!$B$22=Master!A329,Master!AG329="PLANNING MANAGER"),Master!B329,"")</f>
        <v/>
      </c>
      <c r="V329" s="34" t="e">
        <f>SMALL($U:$U,ROWS($U$1:U328))</f>
        <v>#NUM!</v>
      </c>
      <c r="W329" s="34" t="str">
        <f>IF(AND('Entry point'!$B$22=Master!A329,Master!AG329="PROCUREMENT RESPONSIBLE"),Master!B329,"")</f>
        <v/>
      </c>
      <c r="X329" s="34" t="e">
        <f>SMALL($W:$W,ROWS($W$1:W328))</f>
        <v>#NUM!</v>
      </c>
      <c r="Y329" s="34" t="str">
        <f>IF(AND('Entry point'!$B$22=Master!A329,Master!AG329="TECH SUPERINTENDENT"),Master!B329,"")</f>
        <v/>
      </c>
      <c r="Z329" s="34" t="e">
        <f>SMALL($Y:$Y,ROWS($Y$1:Y328))</f>
        <v>#NUM!</v>
      </c>
      <c r="AA329" s="34" t="str">
        <f>IF(AND('Entry point'!$B$22=Master!A329,Master!AG329="HSEQ MANAGER"),Master!B329,"")</f>
        <v/>
      </c>
      <c r="AB329" s="34" t="e">
        <f>SMALL($AA:$AA,ROWS($AA$1:AA328))</f>
        <v>#NUM!</v>
      </c>
      <c r="AC329" s="34" t="str">
        <f>IF(AND('Entry point'!$B$22=Master!A329,Master!AG329="MARCAS"),Master!B329,"")</f>
        <v/>
      </c>
      <c r="AD329" s="34" t="e">
        <f>SMALL($AC:$AC,ROWS($AC$1:AC328))</f>
        <v>#NUM!</v>
      </c>
      <c r="AE329" s="34">
        <v>2</v>
      </c>
      <c r="AF329" s="26" t="s">
        <v>302</v>
      </c>
      <c r="AG329" s="36" t="s">
        <v>91</v>
      </c>
      <c r="AH329" s="36" t="s">
        <v>521</v>
      </c>
    </row>
    <row r="330" spans="1:35" ht="15.75" x14ac:dyDescent="0.25">
      <c r="A330" s="34" t="s">
        <v>38</v>
      </c>
      <c r="B330" s="34">
        <f>ROWS(A$1:$A331)</f>
        <v>331</v>
      </c>
      <c r="C330" s="34" t="str">
        <f>IF(AND('Entry point'!$B$22=Master!A330,Master!AG330="ACCOUNTING"),Master!B330,"")</f>
        <v/>
      </c>
      <c r="D330" s="34" t="e">
        <f>SMALL($C:$C,ROWS($C$1:C329))</f>
        <v>#NUM!</v>
      </c>
      <c r="E330" s="34" t="str">
        <f>IF(AND('Entry point'!$B$22=Master!A330,Master!AG330="CREW MANAGEMENT PARTNER"),Master!B330,"")</f>
        <v/>
      </c>
      <c r="F330" s="34" t="e">
        <f>SMALL($E:$E,ROWS($E$1:E329))</f>
        <v>#NUM!</v>
      </c>
      <c r="G330" s="34" t="str">
        <f>IF(AND('Entry point'!$B$22=Master!A330,Master!AG330="FLEET MANAGER"),Master!B330,"")</f>
        <v/>
      </c>
      <c r="H330" s="34" t="e">
        <f>SMALL($G:$G,ROWS($G$1:G329))</f>
        <v>#NUM!</v>
      </c>
      <c r="I330" s="34" t="str">
        <f>IF(AND('Entry point'!$B$22=Master!A330,Master!AG330="GROUP ISD"),Master!B330,"")</f>
        <v/>
      </c>
      <c r="J330" s="34" t="e">
        <f>SMALL($I:$I,ROWS($I$1:I329))</f>
        <v>#NUM!</v>
      </c>
      <c r="K330" s="34" t="str">
        <f>IF(AND('Entry point'!$B$22=Master!A330,Master!AG330="MANAGING DIRECTOR, CREW MANAGEMENT"),Master!B330,"")</f>
        <v/>
      </c>
      <c r="L330" s="34" t="e">
        <f>SMALL($K:$K,ROWS($K$1:K329))</f>
        <v>#NUM!</v>
      </c>
      <c r="M330" s="34" t="str">
        <f>IF(AND('Entry point'!$B$22=Master!A330,Master!AG330="MARINE SUPERINTENDENT"),Master!B330,"")</f>
        <v/>
      </c>
      <c r="N330" s="34" t="e">
        <f>SMALL($M:$M,ROWS($M$1:M329))</f>
        <v>#NUM!</v>
      </c>
      <c r="O330" s="34" t="str">
        <f>IF(AND('Entry point'!$B$22=Master!A330,Master!AG330="MD"),Master!B330,"")</f>
        <v/>
      </c>
      <c r="P330" s="34" t="e">
        <f>SMALL($O:$O,ROWS($O$1:O329))</f>
        <v>#NUM!</v>
      </c>
      <c r="Q330" s="34" t="str">
        <f>IF(AND('Entry point'!$B$22=Master!A330,Master!AG330="OD"),Master!B330,"")</f>
        <v/>
      </c>
      <c r="R330" s="34" t="e">
        <f>SMALL($Q:$Q,ROWS($Q$1:Q329))</f>
        <v>#NUM!</v>
      </c>
      <c r="S330" s="34" t="str">
        <f>IF(AND('Entry point'!$B$22=Master!A330,Master!AG330="OWNER"),Master!B330,"")</f>
        <v/>
      </c>
      <c r="T330" s="34" t="e">
        <f>SMALL($S:$S,ROWS($S$1:S329))</f>
        <v>#NUM!</v>
      </c>
      <c r="U330" s="34" t="str">
        <f>IF(AND('Entry point'!$B$22=Master!A330,Master!AG330="PLANNING MANAGER"),Master!B330,"")</f>
        <v/>
      </c>
      <c r="V330" s="34" t="e">
        <f>SMALL($U:$U,ROWS($U$1:U329))</f>
        <v>#NUM!</v>
      </c>
      <c r="W330" s="34" t="str">
        <f>IF(AND('Entry point'!$B$22=Master!A330,Master!AG330="PROCUREMENT RESPONSIBLE"),Master!B330,"")</f>
        <v/>
      </c>
      <c r="X330" s="34" t="e">
        <f>SMALL($W:$W,ROWS($W$1:W329))</f>
        <v>#NUM!</v>
      </c>
      <c r="Y330" s="34" t="str">
        <f>IF(AND('Entry point'!$B$22=Master!A330,Master!AG330="TECH SUPERINTENDENT"),Master!B330,"")</f>
        <v/>
      </c>
      <c r="Z330" s="34" t="e">
        <f>SMALL($Y:$Y,ROWS($Y$1:Y329))</f>
        <v>#NUM!</v>
      </c>
      <c r="AA330" s="34" t="str">
        <f>IF(AND('Entry point'!$B$22=Master!A330,Master!AG330="HSEQ MANAGER"),Master!B330,"")</f>
        <v/>
      </c>
      <c r="AB330" s="34" t="e">
        <f>SMALL($AA:$AA,ROWS($AA$1:AA329))</f>
        <v>#NUM!</v>
      </c>
      <c r="AC330" s="34" t="str">
        <f>IF(AND('Entry point'!$B$22=Master!A330,Master!AG330="MARCAS"),Master!B330,"")</f>
        <v/>
      </c>
      <c r="AD330" s="34" t="e">
        <f>SMALL($AC:$AC,ROWS($AC$1:AC329))</f>
        <v>#NUM!</v>
      </c>
      <c r="AE330" s="34">
        <v>2</v>
      </c>
      <c r="AF330" s="26" t="s">
        <v>201</v>
      </c>
      <c r="AG330" s="36" t="s">
        <v>796</v>
      </c>
      <c r="AH330" s="36"/>
    </row>
    <row r="331" spans="1:35" ht="15.75" x14ac:dyDescent="0.25">
      <c r="A331" s="34" t="s">
        <v>38</v>
      </c>
      <c r="B331" s="34">
        <f>ROWS(A$1:$A332)</f>
        <v>332</v>
      </c>
      <c r="C331" s="34" t="str">
        <f>IF(AND('Entry point'!$B$22=Master!A331,Master!AG331="ACCOUNTING"),Master!B331,"")</f>
        <v/>
      </c>
      <c r="D331" s="34" t="e">
        <f>SMALL($C:$C,ROWS($C$1:C330))</f>
        <v>#NUM!</v>
      </c>
      <c r="E331" s="34" t="str">
        <f>IF(AND('Entry point'!$B$22=Master!A331,Master!AG331="CREW MANAGEMENT PARTNER"),Master!B331,"")</f>
        <v/>
      </c>
      <c r="F331" s="34" t="e">
        <f>SMALL($E:$E,ROWS($E$1:E330))</f>
        <v>#NUM!</v>
      </c>
      <c r="G331" s="34" t="str">
        <f>IF(AND('Entry point'!$B$22=Master!A331,Master!AG331="FLEET MANAGER"),Master!B331,"")</f>
        <v/>
      </c>
      <c r="H331" s="34" t="e">
        <f>SMALL($G:$G,ROWS($G$1:G330))</f>
        <v>#NUM!</v>
      </c>
      <c r="I331" s="34" t="str">
        <f>IF(AND('Entry point'!$B$22=Master!A331,Master!AG331="GROUP ISD"),Master!B331,"")</f>
        <v/>
      </c>
      <c r="J331" s="34" t="e">
        <f>SMALL($I:$I,ROWS($I$1:I330))</f>
        <v>#NUM!</v>
      </c>
      <c r="K331" s="34" t="str">
        <f>IF(AND('Entry point'!$B$22=Master!A331,Master!AG331="MANAGING DIRECTOR, CREW MANAGEMENT"),Master!B331,"")</f>
        <v/>
      </c>
      <c r="L331" s="34" t="e">
        <f>SMALL($K:$K,ROWS($K$1:K330))</f>
        <v>#NUM!</v>
      </c>
      <c r="M331" s="34" t="str">
        <f>IF(AND('Entry point'!$B$22=Master!A331,Master!AG331="MARINE SUPERINTENDENT"),Master!B331,"")</f>
        <v/>
      </c>
      <c r="N331" s="34" t="e">
        <f>SMALL($M:$M,ROWS($M$1:M330))</f>
        <v>#NUM!</v>
      </c>
      <c r="O331" s="34" t="str">
        <f>IF(AND('Entry point'!$B$22=Master!A331,Master!AG331="MD"),Master!B331,"")</f>
        <v/>
      </c>
      <c r="P331" s="34" t="e">
        <f>SMALL($O:$O,ROWS($O$1:O330))</f>
        <v>#NUM!</v>
      </c>
      <c r="Q331" s="34" t="str">
        <f>IF(AND('Entry point'!$B$22=Master!A331,Master!AG331="OD"),Master!B331,"")</f>
        <v/>
      </c>
      <c r="R331" s="34" t="e">
        <f>SMALL($Q:$Q,ROWS($Q$1:Q330))</f>
        <v>#NUM!</v>
      </c>
      <c r="S331" s="34" t="str">
        <f>IF(AND('Entry point'!$B$22=Master!A331,Master!AG331="OWNER"),Master!B331,"")</f>
        <v/>
      </c>
      <c r="T331" s="34" t="e">
        <f>SMALL($S:$S,ROWS($S$1:S330))</f>
        <v>#NUM!</v>
      </c>
      <c r="U331" s="34" t="str">
        <f>IF(AND('Entry point'!$B$22=Master!A331,Master!AG331="PLANNING MANAGER"),Master!B331,"")</f>
        <v/>
      </c>
      <c r="V331" s="34" t="e">
        <f>SMALL($U:$U,ROWS($U$1:U330))</f>
        <v>#NUM!</v>
      </c>
      <c r="W331" s="34" t="str">
        <f>IF(AND('Entry point'!$B$22=Master!A331,Master!AG331="PROCUREMENT RESPONSIBLE"),Master!B331,"")</f>
        <v/>
      </c>
      <c r="X331" s="34" t="e">
        <f>SMALL($W:$W,ROWS($W$1:W330))</f>
        <v>#NUM!</v>
      </c>
      <c r="Y331" s="34" t="str">
        <f>IF(AND('Entry point'!$B$22=Master!A331,Master!AG331="TECH SUPERINTENDENT"),Master!B331,"")</f>
        <v/>
      </c>
      <c r="Z331" s="34" t="e">
        <f>SMALL($Y:$Y,ROWS($Y$1:Y330))</f>
        <v>#NUM!</v>
      </c>
      <c r="AA331" s="34" t="str">
        <f>IF(AND('Entry point'!$B$22=Master!A331,Master!AG331="HSEQ MANAGER"),Master!B331,"")</f>
        <v/>
      </c>
      <c r="AB331" s="34" t="e">
        <f>SMALL($AA:$AA,ROWS($AA$1:AA330))</f>
        <v>#NUM!</v>
      </c>
      <c r="AC331" s="34" t="str">
        <f>IF(AND('Entry point'!$B$22=Master!A331,Master!AG331="MARCAS"),Master!B331,"")</f>
        <v/>
      </c>
      <c r="AD331" s="34" t="e">
        <f>SMALL($AC:$AC,ROWS($AC$1:AC330))</f>
        <v>#NUM!</v>
      </c>
      <c r="AE331" s="34">
        <v>2</v>
      </c>
      <c r="AF331" s="26" t="s">
        <v>227</v>
      </c>
      <c r="AG331" s="36" t="s">
        <v>796</v>
      </c>
      <c r="AH331" s="36"/>
    </row>
    <row r="332" spans="1:35" ht="15.75" x14ac:dyDescent="0.25">
      <c r="A332" s="34" t="s">
        <v>38</v>
      </c>
      <c r="B332" s="34">
        <f>ROWS(A$1:$A333)</f>
        <v>333</v>
      </c>
      <c r="C332" s="34" t="str">
        <f>IF(AND('Entry point'!$B$22=Master!A332,Master!AG332="ACCOUNTING"),Master!B332,"")</f>
        <v/>
      </c>
      <c r="D332" s="34" t="e">
        <f>SMALL($C:$C,ROWS($C$1:C331))</f>
        <v>#NUM!</v>
      </c>
      <c r="E332" s="34" t="str">
        <f>IF(AND('Entry point'!$B$22=Master!A332,Master!AG332="CREW MANAGEMENT PARTNER"),Master!B332,"")</f>
        <v/>
      </c>
      <c r="F332" s="34" t="e">
        <f>SMALL($E:$E,ROWS($E$1:E331))</f>
        <v>#NUM!</v>
      </c>
      <c r="G332" s="34" t="str">
        <f>IF(AND('Entry point'!$B$22=Master!A332,Master!AG332="FLEET MANAGER"),Master!B332,"")</f>
        <v/>
      </c>
      <c r="H332" s="34" t="e">
        <f>SMALL($G:$G,ROWS($G$1:G331))</f>
        <v>#NUM!</v>
      </c>
      <c r="I332" s="34" t="str">
        <f>IF(AND('Entry point'!$B$22=Master!A332,Master!AG332="GROUP ISD"),Master!B332,"")</f>
        <v/>
      </c>
      <c r="J332" s="34" t="e">
        <f>SMALL($I:$I,ROWS($I$1:I331))</f>
        <v>#NUM!</v>
      </c>
      <c r="K332" s="34" t="str">
        <f>IF(AND('Entry point'!$B$22=Master!A332,Master!AG332="MANAGING DIRECTOR, CREW MANAGEMENT"),Master!B332,"")</f>
        <v/>
      </c>
      <c r="L332" s="34" t="e">
        <f>SMALL($K:$K,ROWS($K$1:K331))</f>
        <v>#NUM!</v>
      </c>
      <c r="M332" s="34" t="str">
        <f>IF(AND('Entry point'!$B$22=Master!A332,Master!AG332="MARINE SUPERINTENDENT"),Master!B332,"")</f>
        <v/>
      </c>
      <c r="N332" s="34" t="e">
        <f>SMALL($M:$M,ROWS($M$1:M331))</f>
        <v>#NUM!</v>
      </c>
      <c r="O332" s="34" t="str">
        <f>IF(AND('Entry point'!$B$22=Master!A332,Master!AG332="MD"),Master!B332,"")</f>
        <v/>
      </c>
      <c r="P332" s="34" t="e">
        <f>SMALL($O:$O,ROWS($O$1:O331))</f>
        <v>#NUM!</v>
      </c>
      <c r="Q332" s="34" t="str">
        <f>IF(AND('Entry point'!$B$22=Master!A332,Master!AG332="OD"),Master!B332,"")</f>
        <v/>
      </c>
      <c r="R332" s="34" t="e">
        <f>SMALL($Q:$Q,ROWS($Q$1:Q331))</f>
        <v>#NUM!</v>
      </c>
      <c r="S332" s="34" t="str">
        <f>IF(AND('Entry point'!$B$22=Master!A332,Master!AG332="OWNER"),Master!B332,"")</f>
        <v/>
      </c>
      <c r="T332" s="34" t="e">
        <f>SMALL($S:$S,ROWS($S$1:S331))</f>
        <v>#NUM!</v>
      </c>
      <c r="U332" s="34" t="str">
        <f>IF(AND('Entry point'!$B$22=Master!A332,Master!AG332="PLANNING MANAGER"),Master!B332,"")</f>
        <v/>
      </c>
      <c r="V332" s="34" t="e">
        <f>SMALL($U:$U,ROWS($U$1:U331))</f>
        <v>#NUM!</v>
      </c>
      <c r="W332" s="34" t="str">
        <f>IF(AND('Entry point'!$B$22=Master!A332,Master!AG332="PROCUREMENT RESPONSIBLE"),Master!B332,"")</f>
        <v/>
      </c>
      <c r="X332" s="34" t="e">
        <f>SMALL($W:$W,ROWS($W$1:W331))</f>
        <v>#NUM!</v>
      </c>
      <c r="Y332" s="34" t="str">
        <f>IF(AND('Entry point'!$B$22=Master!A332,Master!AG332="TECH SUPERINTENDENT"),Master!B332,"")</f>
        <v/>
      </c>
      <c r="Z332" s="34" t="e">
        <f>SMALL($Y:$Y,ROWS($Y$1:Y331))</f>
        <v>#NUM!</v>
      </c>
      <c r="AA332" s="34" t="str">
        <f>IF(AND('Entry point'!$B$22=Master!A332,Master!AG332="HSEQ MANAGER"),Master!B332,"")</f>
        <v/>
      </c>
      <c r="AB332" s="34" t="e">
        <f>SMALL($AA:$AA,ROWS($AA$1:AA331))</f>
        <v>#NUM!</v>
      </c>
      <c r="AC332" s="34" t="str">
        <f>IF(AND('Entry point'!$B$22=Master!A332,Master!AG332="MARCAS"),Master!B332,"")</f>
        <v/>
      </c>
      <c r="AD332" s="34" t="e">
        <f>SMALL($AC:$AC,ROWS($AC$1:AC331))</f>
        <v>#NUM!</v>
      </c>
      <c r="AE332" s="34">
        <v>2</v>
      </c>
      <c r="AF332" s="26" t="s">
        <v>282</v>
      </c>
      <c r="AG332" s="36" t="s">
        <v>686</v>
      </c>
      <c r="AH332" s="181" t="s">
        <v>807</v>
      </c>
      <c r="AI332" t="s">
        <v>799</v>
      </c>
    </row>
    <row r="333" spans="1:35" ht="15.75" x14ac:dyDescent="0.25">
      <c r="A333" s="34" t="s">
        <v>38</v>
      </c>
      <c r="B333" s="34">
        <f>ROWS(A$1:$A334)</f>
        <v>334</v>
      </c>
      <c r="C333" s="34" t="str">
        <f>IF(AND('Entry point'!$B$22=Master!A333,Master!AG333="ACCOUNTING"),Master!B333,"")</f>
        <v/>
      </c>
      <c r="D333" s="34" t="e">
        <f>SMALL($C:$C,ROWS($C$1:C332))</f>
        <v>#NUM!</v>
      </c>
      <c r="E333" s="34" t="str">
        <f>IF(AND('Entry point'!$B$22=Master!A333,Master!AG333="CREW MANAGEMENT PARTNER"),Master!B333,"")</f>
        <v/>
      </c>
      <c r="F333" s="34" t="e">
        <f>SMALL($E:$E,ROWS($E$1:E332))</f>
        <v>#NUM!</v>
      </c>
      <c r="G333" s="34" t="str">
        <f>IF(AND('Entry point'!$B$22=Master!A333,Master!AG333="FLEET MANAGER"),Master!B333,"")</f>
        <v/>
      </c>
      <c r="H333" s="34" t="e">
        <f>SMALL($G:$G,ROWS($G$1:G332))</f>
        <v>#NUM!</v>
      </c>
      <c r="I333" s="34" t="str">
        <f>IF(AND('Entry point'!$B$22=Master!A333,Master!AG333="GROUP ISD"),Master!B333,"")</f>
        <v/>
      </c>
      <c r="J333" s="34" t="e">
        <f>SMALL($I:$I,ROWS($I$1:I332))</f>
        <v>#NUM!</v>
      </c>
      <c r="K333" s="34" t="str">
        <f>IF(AND('Entry point'!$B$22=Master!A333,Master!AG333="MANAGING DIRECTOR, CREW MANAGEMENT"),Master!B333,"")</f>
        <v/>
      </c>
      <c r="L333" s="34" t="e">
        <f>SMALL($K:$K,ROWS($K$1:K332))</f>
        <v>#NUM!</v>
      </c>
      <c r="M333" s="34" t="str">
        <f>IF(AND('Entry point'!$B$22=Master!A333,Master!AG333="MARINE SUPERINTENDENT"),Master!B333,"")</f>
        <v/>
      </c>
      <c r="N333" s="34" t="e">
        <f>SMALL($M:$M,ROWS($M$1:M332))</f>
        <v>#NUM!</v>
      </c>
      <c r="O333" s="34" t="str">
        <f>IF(AND('Entry point'!$B$22=Master!A333,Master!AG333="MD"),Master!B333,"")</f>
        <v/>
      </c>
      <c r="P333" s="34" t="e">
        <f>SMALL($O:$O,ROWS($O$1:O332))</f>
        <v>#NUM!</v>
      </c>
      <c r="Q333" s="34" t="str">
        <f>IF(AND('Entry point'!$B$22=Master!A333,Master!AG333="OD"),Master!B333,"")</f>
        <v/>
      </c>
      <c r="R333" s="34" t="e">
        <f>SMALL($Q:$Q,ROWS($Q$1:Q332))</f>
        <v>#NUM!</v>
      </c>
      <c r="S333" s="34" t="str">
        <f>IF(AND('Entry point'!$B$22=Master!A333,Master!AG333="OWNER"),Master!B333,"")</f>
        <v/>
      </c>
      <c r="T333" s="34" t="e">
        <f>SMALL($S:$S,ROWS($S$1:S332))</f>
        <v>#NUM!</v>
      </c>
      <c r="U333" s="34" t="str">
        <f>IF(AND('Entry point'!$B$22=Master!A333,Master!AG333="PLANNING MANAGER"),Master!B333,"")</f>
        <v/>
      </c>
      <c r="V333" s="34" t="e">
        <f>SMALL($U:$U,ROWS($U$1:U332))</f>
        <v>#NUM!</v>
      </c>
      <c r="W333" s="34" t="str">
        <f>IF(AND('Entry point'!$B$22=Master!A333,Master!AG333="PROCUREMENT RESPONSIBLE"),Master!B333,"")</f>
        <v/>
      </c>
      <c r="X333" s="34" t="e">
        <f>SMALL($W:$W,ROWS($W$1:W332))</f>
        <v>#NUM!</v>
      </c>
      <c r="Y333" s="34" t="str">
        <f>IF(AND('Entry point'!$B$22=Master!A333,Master!AG333="TECH SUPERINTENDENT"),Master!B333,"")</f>
        <v/>
      </c>
      <c r="Z333" s="34" t="e">
        <f>SMALL($Y:$Y,ROWS($Y$1:Y332))</f>
        <v>#NUM!</v>
      </c>
      <c r="AA333" s="34" t="str">
        <f>IF(AND('Entry point'!$B$22=Master!A333,Master!AG333="HSEQ MANAGER"),Master!B333,"")</f>
        <v/>
      </c>
      <c r="AB333" s="34" t="e">
        <f>SMALL($AA:$AA,ROWS($AA$1:AA332))</f>
        <v>#NUM!</v>
      </c>
      <c r="AC333" s="34" t="str">
        <f>IF(AND('Entry point'!$B$22=Master!A333,Master!AG333="MARCAS"),Master!B333,"")</f>
        <v/>
      </c>
      <c r="AD333" s="34" t="e">
        <f>SMALL($AC:$AC,ROWS($AC$1:AC332))</f>
        <v>#NUM!</v>
      </c>
      <c r="AE333" s="34">
        <v>2</v>
      </c>
      <c r="AF333" s="26" t="s">
        <v>265</v>
      </c>
      <c r="AG333" s="36" t="s">
        <v>159</v>
      </c>
      <c r="AH333" s="36"/>
    </row>
    <row r="334" spans="1:35" ht="15.75" x14ac:dyDescent="0.25">
      <c r="A334" s="34" t="s">
        <v>38</v>
      </c>
      <c r="B334" s="34">
        <f>ROWS(A$1:$A335)</f>
        <v>335</v>
      </c>
      <c r="C334" s="34" t="str">
        <f>IF(AND('Entry point'!$B$22=Master!A334,Master!AG334="ACCOUNTING"),Master!B334,"")</f>
        <v/>
      </c>
      <c r="D334" s="34" t="e">
        <f>SMALL($C:$C,ROWS($C$1:C333))</f>
        <v>#NUM!</v>
      </c>
      <c r="E334" s="34" t="str">
        <f>IF(AND('Entry point'!$B$22=Master!A334,Master!AG334="CREW MANAGEMENT PARTNER"),Master!B334,"")</f>
        <v/>
      </c>
      <c r="F334" s="34" t="e">
        <f>SMALL($E:$E,ROWS($E$1:E333))</f>
        <v>#NUM!</v>
      </c>
      <c r="G334" s="34" t="str">
        <f>IF(AND('Entry point'!$B$22=Master!A334,Master!AG334="FLEET MANAGER"),Master!B334,"")</f>
        <v/>
      </c>
      <c r="H334" s="34" t="e">
        <f>SMALL($G:$G,ROWS($G$1:G333))</f>
        <v>#NUM!</v>
      </c>
      <c r="I334" s="34" t="str">
        <f>IF(AND('Entry point'!$B$22=Master!A334,Master!AG334="GROUP ISD"),Master!B334,"")</f>
        <v/>
      </c>
      <c r="J334" s="34" t="e">
        <f>SMALL($I:$I,ROWS($I$1:I333))</f>
        <v>#NUM!</v>
      </c>
      <c r="K334" s="34" t="str">
        <f>IF(AND('Entry point'!$B$22=Master!A334,Master!AG334="MANAGING DIRECTOR, CREW MANAGEMENT"),Master!B334,"")</f>
        <v/>
      </c>
      <c r="L334" s="34" t="e">
        <f>SMALL($K:$K,ROWS($K$1:K333))</f>
        <v>#NUM!</v>
      </c>
      <c r="M334" s="34" t="str">
        <f>IF(AND('Entry point'!$B$22=Master!A334,Master!AG334="MARINE SUPERINTENDENT"),Master!B334,"")</f>
        <v/>
      </c>
      <c r="N334" s="34" t="e">
        <f>SMALL($M:$M,ROWS($M$1:M333))</f>
        <v>#NUM!</v>
      </c>
      <c r="O334" s="34" t="str">
        <f>IF(AND('Entry point'!$B$22=Master!A334,Master!AG334="MD"),Master!B334,"")</f>
        <v/>
      </c>
      <c r="P334" s="34" t="e">
        <f>SMALL($O:$O,ROWS($O$1:O333))</f>
        <v>#NUM!</v>
      </c>
      <c r="Q334" s="34" t="str">
        <f>IF(AND('Entry point'!$B$22=Master!A334,Master!AG334="OD"),Master!B334,"")</f>
        <v/>
      </c>
      <c r="R334" s="34" t="e">
        <f>SMALL($Q:$Q,ROWS($Q$1:Q333))</f>
        <v>#NUM!</v>
      </c>
      <c r="S334" s="34" t="str">
        <f>IF(AND('Entry point'!$B$22=Master!A334,Master!AG334="OWNER"),Master!B334,"")</f>
        <v/>
      </c>
      <c r="T334" s="34" t="e">
        <f>SMALL($S:$S,ROWS($S$1:S333))</f>
        <v>#NUM!</v>
      </c>
      <c r="U334" s="34" t="str">
        <f>IF(AND('Entry point'!$B$22=Master!A334,Master!AG334="PLANNING MANAGER"),Master!B334,"")</f>
        <v/>
      </c>
      <c r="V334" s="34" t="e">
        <f>SMALL($U:$U,ROWS($U$1:U333))</f>
        <v>#NUM!</v>
      </c>
      <c r="W334" s="34" t="str">
        <f>IF(AND('Entry point'!$B$22=Master!A334,Master!AG334="PROCUREMENT RESPONSIBLE"),Master!B334,"")</f>
        <v/>
      </c>
      <c r="X334" s="34" t="e">
        <f>SMALL($W:$W,ROWS($W$1:W333))</f>
        <v>#NUM!</v>
      </c>
      <c r="Y334" s="34" t="str">
        <f>IF(AND('Entry point'!$B$22=Master!A334,Master!AG334="TECH SUPERINTENDENT"),Master!B334,"")</f>
        <v/>
      </c>
      <c r="Z334" s="34" t="e">
        <f>SMALL($Y:$Y,ROWS($Y$1:Y333))</f>
        <v>#NUM!</v>
      </c>
      <c r="AA334" s="34" t="str">
        <f>IF(AND('Entry point'!$B$22=Master!A334,Master!AG334="HSEQ MANAGER"),Master!B334,"")</f>
        <v/>
      </c>
      <c r="AB334" s="34" t="e">
        <f>SMALL($AA:$AA,ROWS($AA$1:AA333))</f>
        <v>#NUM!</v>
      </c>
      <c r="AC334" s="34" t="str">
        <f>IF(AND('Entry point'!$B$22=Master!A334,Master!AG334="MARCAS"),Master!B334,"")</f>
        <v/>
      </c>
      <c r="AD334" s="34" t="e">
        <f>SMALL($AC:$AC,ROWS($AC$1:AC333))</f>
        <v>#NUM!</v>
      </c>
      <c r="AE334" s="34">
        <v>2</v>
      </c>
      <c r="AF334" s="26" t="s">
        <v>299</v>
      </c>
      <c r="AG334" s="36" t="s">
        <v>91</v>
      </c>
      <c r="AH334" s="36"/>
    </row>
    <row r="335" spans="1:35" ht="15.75" x14ac:dyDescent="0.25">
      <c r="A335" s="34" t="s">
        <v>38</v>
      </c>
      <c r="B335" s="34">
        <f>ROWS(A$1:$A336)</f>
        <v>336</v>
      </c>
      <c r="C335" s="34" t="str">
        <f>IF(AND('Entry point'!$B$22=Master!A335,Master!AG335="ACCOUNTING"),Master!B335,"")</f>
        <v/>
      </c>
      <c r="D335" s="34" t="e">
        <f>SMALL($C:$C,ROWS($C$1:C334))</f>
        <v>#NUM!</v>
      </c>
      <c r="E335" s="34" t="str">
        <f>IF(AND('Entry point'!$B$22=Master!A335,Master!AG335="CREW MANAGEMENT PARTNER"),Master!B335,"")</f>
        <v/>
      </c>
      <c r="F335" s="34" t="e">
        <f>SMALL($E:$E,ROWS($E$1:E334))</f>
        <v>#NUM!</v>
      </c>
      <c r="G335" s="34" t="str">
        <f>IF(AND('Entry point'!$B$22=Master!A335,Master!AG335="FLEET MANAGER"),Master!B335,"")</f>
        <v/>
      </c>
      <c r="H335" s="34" t="e">
        <f>SMALL($G:$G,ROWS($G$1:G334))</f>
        <v>#NUM!</v>
      </c>
      <c r="I335" s="34" t="str">
        <f>IF(AND('Entry point'!$B$22=Master!A335,Master!AG335="GROUP ISD"),Master!B335,"")</f>
        <v/>
      </c>
      <c r="J335" s="34" t="e">
        <f>SMALL($I:$I,ROWS($I$1:I334))</f>
        <v>#NUM!</v>
      </c>
      <c r="K335" s="34" t="str">
        <f>IF(AND('Entry point'!$B$22=Master!A335,Master!AG335="MANAGING DIRECTOR, CREW MANAGEMENT"),Master!B335,"")</f>
        <v/>
      </c>
      <c r="L335" s="34" t="e">
        <f>SMALL($K:$K,ROWS($K$1:K334))</f>
        <v>#NUM!</v>
      </c>
      <c r="M335" s="34" t="str">
        <f>IF(AND('Entry point'!$B$22=Master!A335,Master!AG335="MARINE SUPERINTENDENT"),Master!B335,"")</f>
        <v/>
      </c>
      <c r="N335" s="34" t="e">
        <f>SMALL($M:$M,ROWS($M$1:M334))</f>
        <v>#NUM!</v>
      </c>
      <c r="O335" s="34" t="str">
        <f>IF(AND('Entry point'!$B$22=Master!A335,Master!AG335="MD"),Master!B335,"")</f>
        <v/>
      </c>
      <c r="P335" s="34" t="e">
        <f>SMALL($O:$O,ROWS($O$1:O334))</f>
        <v>#NUM!</v>
      </c>
      <c r="Q335" s="34" t="str">
        <f>IF(AND('Entry point'!$B$22=Master!A335,Master!AG335="OD"),Master!B335,"")</f>
        <v/>
      </c>
      <c r="R335" s="34" t="e">
        <f>SMALL($Q:$Q,ROWS($Q$1:Q334))</f>
        <v>#NUM!</v>
      </c>
      <c r="S335" s="34" t="str">
        <f>IF(AND('Entry point'!$B$22=Master!A335,Master!AG335="OWNER"),Master!B335,"")</f>
        <v/>
      </c>
      <c r="T335" s="34" t="e">
        <f>SMALL($S:$S,ROWS($S$1:S334))</f>
        <v>#NUM!</v>
      </c>
      <c r="U335" s="34" t="str">
        <f>IF(AND('Entry point'!$B$22=Master!A335,Master!AG335="PLANNING MANAGER"),Master!B335,"")</f>
        <v/>
      </c>
      <c r="V335" s="34" t="e">
        <f>SMALL($U:$U,ROWS($U$1:U334))</f>
        <v>#NUM!</v>
      </c>
      <c r="W335" s="34" t="str">
        <f>IF(AND('Entry point'!$B$22=Master!A335,Master!AG335="PROCUREMENT RESPONSIBLE"),Master!B335,"")</f>
        <v/>
      </c>
      <c r="X335" s="34" t="e">
        <f>SMALL($W:$W,ROWS($W$1:W334))</f>
        <v>#NUM!</v>
      </c>
      <c r="Y335" s="34" t="str">
        <f>IF(AND('Entry point'!$B$22=Master!A335,Master!AG335="TECH SUPERINTENDENT"),Master!B335,"")</f>
        <v/>
      </c>
      <c r="Z335" s="34" t="e">
        <f>SMALL($Y:$Y,ROWS($Y$1:Y334))</f>
        <v>#NUM!</v>
      </c>
      <c r="AA335" s="34" t="str">
        <f>IF(AND('Entry point'!$B$22=Master!A335,Master!AG335="HSEQ MANAGER"),Master!B335,"")</f>
        <v/>
      </c>
      <c r="AB335" s="34" t="e">
        <f>SMALL($AA:$AA,ROWS($AA$1:AA334))</f>
        <v>#NUM!</v>
      </c>
      <c r="AC335" s="34" t="str">
        <f>IF(AND('Entry point'!$B$22=Master!A335,Master!AG335="MARCAS"),Master!B335,"")</f>
        <v/>
      </c>
      <c r="AD335" s="34" t="e">
        <f>SMALL($AC:$AC,ROWS($AC$1:AC334))</f>
        <v>#NUM!</v>
      </c>
      <c r="AE335" s="34">
        <v>2</v>
      </c>
      <c r="AF335" s="26" t="s">
        <v>237</v>
      </c>
      <c r="AG335" s="36" t="s">
        <v>685</v>
      </c>
      <c r="AH335" s="36"/>
    </row>
    <row r="336" spans="1:35" ht="15.75" x14ac:dyDescent="0.25">
      <c r="A336" s="34" t="s">
        <v>38</v>
      </c>
      <c r="B336" s="34">
        <f>ROWS(A$1:$A337)</f>
        <v>337</v>
      </c>
      <c r="C336" s="34" t="str">
        <f>IF(AND('Entry point'!$B$22=Master!A336,Master!AG336="ACCOUNTING"),Master!B336,"")</f>
        <v/>
      </c>
      <c r="D336" s="34" t="e">
        <f>SMALL($C:$C,ROWS($C$1:C335))</f>
        <v>#NUM!</v>
      </c>
      <c r="E336" s="34" t="str">
        <f>IF(AND('Entry point'!$B$22=Master!A336,Master!AG336="CREW MANAGEMENT PARTNER"),Master!B336,"")</f>
        <v/>
      </c>
      <c r="F336" s="34" t="e">
        <f>SMALL($E:$E,ROWS($E$1:E335))</f>
        <v>#NUM!</v>
      </c>
      <c r="G336" s="34" t="str">
        <f>IF(AND('Entry point'!$B$22=Master!A336,Master!AG336="FLEET MANAGER"),Master!B336,"")</f>
        <v/>
      </c>
      <c r="H336" s="34" t="e">
        <f>SMALL($G:$G,ROWS($G$1:G335))</f>
        <v>#NUM!</v>
      </c>
      <c r="I336" s="34" t="str">
        <f>IF(AND('Entry point'!$B$22=Master!A336,Master!AG336="GROUP ISD"),Master!B336,"")</f>
        <v/>
      </c>
      <c r="J336" s="34" t="e">
        <f>SMALL($I:$I,ROWS($I$1:I335))</f>
        <v>#NUM!</v>
      </c>
      <c r="K336" s="34" t="str">
        <f>IF(AND('Entry point'!$B$22=Master!A336,Master!AG336="MANAGING DIRECTOR, CREW MANAGEMENT"),Master!B336,"")</f>
        <v/>
      </c>
      <c r="L336" s="34" t="e">
        <f>SMALL($K:$K,ROWS($K$1:K335))</f>
        <v>#NUM!</v>
      </c>
      <c r="M336" s="34" t="str">
        <f>IF(AND('Entry point'!$B$22=Master!A336,Master!AG336="MARINE SUPERINTENDENT"),Master!B336,"")</f>
        <v/>
      </c>
      <c r="N336" s="34" t="e">
        <f>SMALL($M:$M,ROWS($M$1:M335))</f>
        <v>#NUM!</v>
      </c>
      <c r="O336" s="34" t="str">
        <f>IF(AND('Entry point'!$B$22=Master!A336,Master!AG336="MD"),Master!B336,"")</f>
        <v/>
      </c>
      <c r="P336" s="34" t="e">
        <f>SMALL($O:$O,ROWS($O$1:O335))</f>
        <v>#NUM!</v>
      </c>
      <c r="Q336" s="34" t="str">
        <f>IF(AND('Entry point'!$B$22=Master!A336,Master!AG336="OD"),Master!B336,"")</f>
        <v/>
      </c>
      <c r="R336" s="34" t="e">
        <f>SMALL($Q:$Q,ROWS($Q$1:Q335))</f>
        <v>#NUM!</v>
      </c>
      <c r="S336" s="34" t="str">
        <f>IF(AND('Entry point'!$B$22=Master!A336,Master!AG336="OWNER"),Master!B336,"")</f>
        <v/>
      </c>
      <c r="T336" s="34" t="e">
        <f>SMALL($S:$S,ROWS($S$1:S335))</f>
        <v>#NUM!</v>
      </c>
      <c r="U336" s="34" t="str">
        <f>IF(AND('Entry point'!$B$22=Master!A336,Master!AG336="PLANNING MANAGER"),Master!B336,"")</f>
        <v/>
      </c>
      <c r="V336" s="34" t="e">
        <f>SMALL($U:$U,ROWS($U$1:U335))</f>
        <v>#NUM!</v>
      </c>
      <c r="W336" s="34" t="str">
        <f>IF(AND('Entry point'!$B$22=Master!A336,Master!AG336="PROCUREMENT RESPONSIBLE"),Master!B336,"")</f>
        <v/>
      </c>
      <c r="X336" s="34" t="e">
        <f>SMALL($W:$W,ROWS($W$1:W335))</f>
        <v>#NUM!</v>
      </c>
      <c r="Y336" s="34" t="str">
        <f>IF(AND('Entry point'!$B$22=Master!A336,Master!AG336="TECH SUPERINTENDENT"),Master!B336,"")</f>
        <v/>
      </c>
      <c r="Z336" s="34" t="e">
        <f>SMALL($Y:$Y,ROWS($Y$1:Y335))</f>
        <v>#NUM!</v>
      </c>
      <c r="AA336" s="34" t="str">
        <f>IF(AND('Entry point'!$B$22=Master!A336,Master!AG336="HSEQ MANAGER"),Master!B336,"")</f>
        <v/>
      </c>
      <c r="AB336" s="34" t="e">
        <f>SMALL($AA:$AA,ROWS($AA$1:AA335))</f>
        <v>#NUM!</v>
      </c>
      <c r="AC336" s="34" t="str">
        <f>IF(AND('Entry point'!$B$22=Master!A336,Master!AG336="MARCAS"),Master!B336,"")</f>
        <v/>
      </c>
      <c r="AD336" s="34" t="e">
        <f>SMALL($AC:$AC,ROWS($AC$1:AC335))</f>
        <v>#NUM!</v>
      </c>
      <c r="AE336" s="34">
        <v>2</v>
      </c>
      <c r="AF336" s="26" t="s">
        <v>188</v>
      </c>
      <c r="AG336" s="36" t="s">
        <v>685</v>
      </c>
      <c r="AH336" s="36"/>
    </row>
    <row r="337" spans="1:35" ht="15.75" x14ac:dyDescent="0.25">
      <c r="A337" s="34" t="s">
        <v>38</v>
      </c>
      <c r="B337" s="34">
        <f>ROWS(A$1:$A338)</f>
        <v>338</v>
      </c>
      <c r="C337" s="34" t="str">
        <f>IF(AND('Entry point'!$B$22=Master!A337,Master!AG337="ACCOUNTING"),Master!B337,"")</f>
        <v/>
      </c>
      <c r="D337" s="34" t="e">
        <f>SMALL($C:$C,ROWS($C$1:C336))</f>
        <v>#NUM!</v>
      </c>
      <c r="E337" s="34" t="str">
        <f>IF(AND('Entry point'!$B$22=Master!A337,Master!AG337="CREW MANAGEMENT PARTNER"),Master!B337,"")</f>
        <v/>
      </c>
      <c r="F337" s="34" t="e">
        <f>SMALL($E:$E,ROWS($E$1:E336))</f>
        <v>#NUM!</v>
      </c>
      <c r="G337" s="34" t="str">
        <f>IF(AND('Entry point'!$B$22=Master!A337,Master!AG337="FLEET MANAGER"),Master!B337,"")</f>
        <v/>
      </c>
      <c r="H337" s="34" t="e">
        <f>SMALL($G:$G,ROWS($G$1:G336))</f>
        <v>#NUM!</v>
      </c>
      <c r="I337" s="34" t="str">
        <f>IF(AND('Entry point'!$B$22=Master!A337,Master!AG337="GROUP ISD"),Master!B337,"")</f>
        <v/>
      </c>
      <c r="J337" s="34" t="e">
        <f>SMALL($I:$I,ROWS($I$1:I336))</f>
        <v>#NUM!</v>
      </c>
      <c r="K337" s="34" t="str">
        <f>IF(AND('Entry point'!$B$22=Master!A337,Master!AG337="MANAGING DIRECTOR, CREW MANAGEMENT"),Master!B337,"")</f>
        <v/>
      </c>
      <c r="L337" s="34" t="e">
        <f>SMALL($K:$K,ROWS($K$1:K336))</f>
        <v>#NUM!</v>
      </c>
      <c r="M337" s="34" t="str">
        <f>IF(AND('Entry point'!$B$22=Master!A337,Master!AG337="MARINE SUPERINTENDENT"),Master!B337,"")</f>
        <v/>
      </c>
      <c r="N337" s="34" t="e">
        <f>SMALL($M:$M,ROWS($M$1:M336))</f>
        <v>#NUM!</v>
      </c>
      <c r="O337" s="34" t="str">
        <f>IF(AND('Entry point'!$B$22=Master!A337,Master!AG337="MD"),Master!B337,"")</f>
        <v/>
      </c>
      <c r="P337" s="34" t="e">
        <f>SMALL($O:$O,ROWS($O$1:O336))</f>
        <v>#NUM!</v>
      </c>
      <c r="Q337" s="34" t="str">
        <f>IF(AND('Entry point'!$B$22=Master!A337,Master!AG337="OD"),Master!B337,"")</f>
        <v/>
      </c>
      <c r="R337" s="34" t="e">
        <f>SMALL($Q:$Q,ROWS($Q$1:Q336))</f>
        <v>#NUM!</v>
      </c>
      <c r="S337" s="34" t="str">
        <f>IF(AND('Entry point'!$B$22=Master!A337,Master!AG337="OWNER"),Master!B337,"")</f>
        <v/>
      </c>
      <c r="T337" s="34" t="e">
        <f>SMALL($S:$S,ROWS($S$1:S336))</f>
        <v>#NUM!</v>
      </c>
      <c r="U337" s="34" t="str">
        <f>IF(AND('Entry point'!$B$22=Master!A337,Master!AG337="PLANNING MANAGER"),Master!B337,"")</f>
        <v/>
      </c>
      <c r="V337" s="34" t="e">
        <f>SMALL($U:$U,ROWS($U$1:U336))</f>
        <v>#NUM!</v>
      </c>
      <c r="W337" s="34" t="str">
        <f>IF(AND('Entry point'!$B$22=Master!A337,Master!AG337="PROCUREMENT RESPONSIBLE"),Master!B337,"")</f>
        <v/>
      </c>
      <c r="X337" s="34" t="e">
        <f>SMALL($W:$W,ROWS($W$1:W336))</f>
        <v>#NUM!</v>
      </c>
      <c r="Y337" s="34" t="str">
        <f>IF(AND('Entry point'!$B$22=Master!A337,Master!AG337="TECH SUPERINTENDENT"),Master!B337,"")</f>
        <v/>
      </c>
      <c r="Z337" s="34" t="e">
        <f>SMALL($Y:$Y,ROWS($Y$1:Y336))</f>
        <v>#NUM!</v>
      </c>
      <c r="AA337" s="34" t="str">
        <f>IF(AND('Entry point'!$B$22=Master!A337,Master!AG337="HSEQ MANAGER"),Master!B337,"")</f>
        <v/>
      </c>
      <c r="AB337" s="34" t="e">
        <f>SMALL($AA:$AA,ROWS($AA$1:AA336))</f>
        <v>#NUM!</v>
      </c>
      <c r="AC337" s="34" t="str">
        <f>IF(AND('Entry point'!$B$22=Master!A337,Master!AG337="MARCAS"),Master!B337,"")</f>
        <v/>
      </c>
      <c r="AD337" s="34" t="e">
        <f>SMALL($AC:$AC,ROWS($AC$1:AC336))</f>
        <v>#NUM!</v>
      </c>
      <c r="AE337" s="34">
        <v>2</v>
      </c>
      <c r="AF337" s="26" t="s">
        <v>199</v>
      </c>
      <c r="AG337" s="36" t="s">
        <v>685</v>
      </c>
      <c r="AH337" s="36"/>
    </row>
    <row r="338" spans="1:35" ht="15.75" x14ac:dyDescent="0.25">
      <c r="A338" s="34" t="s">
        <v>38</v>
      </c>
      <c r="B338" s="34">
        <f>ROWS(A$1:$A339)</f>
        <v>339</v>
      </c>
      <c r="C338" s="34" t="str">
        <f>IF(AND('Entry point'!$B$22=Master!A338,Master!AG338="ACCOUNTING"),Master!B338,"")</f>
        <v/>
      </c>
      <c r="D338" s="34" t="e">
        <f>SMALL($C:$C,ROWS($C$1:C337))</f>
        <v>#NUM!</v>
      </c>
      <c r="E338" s="34" t="str">
        <f>IF(AND('Entry point'!$B$22=Master!A338,Master!AG338="CREW MANAGEMENT PARTNER"),Master!B338,"")</f>
        <v/>
      </c>
      <c r="F338" s="34" t="e">
        <f>SMALL($E:$E,ROWS($E$1:E337))</f>
        <v>#NUM!</v>
      </c>
      <c r="G338" s="34" t="str">
        <f>IF(AND('Entry point'!$B$22=Master!A338,Master!AG338="FLEET MANAGER"),Master!B338,"")</f>
        <v/>
      </c>
      <c r="H338" s="34" t="e">
        <f>SMALL($G:$G,ROWS($G$1:G337))</f>
        <v>#NUM!</v>
      </c>
      <c r="I338" s="34" t="str">
        <f>IF(AND('Entry point'!$B$22=Master!A338,Master!AG338="GROUP ISD"),Master!B338,"")</f>
        <v/>
      </c>
      <c r="J338" s="34" t="e">
        <f>SMALL($I:$I,ROWS($I$1:I337))</f>
        <v>#NUM!</v>
      </c>
      <c r="K338" s="34" t="str">
        <f>IF(AND('Entry point'!$B$22=Master!A338,Master!AG338="MANAGING DIRECTOR, CREW MANAGEMENT"),Master!B338,"")</f>
        <v/>
      </c>
      <c r="L338" s="34" t="e">
        <f>SMALL($K:$K,ROWS($K$1:K337))</f>
        <v>#NUM!</v>
      </c>
      <c r="M338" s="34" t="str">
        <f>IF(AND('Entry point'!$B$22=Master!A338,Master!AG338="MARINE SUPERINTENDENT"),Master!B338,"")</f>
        <v/>
      </c>
      <c r="N338" s="34" t="e">
        <f>SMALL($M:$M,ROWS($M$1:M337))</f>
        <v>#NUM!</v>
      </c>
      <c r="O338" s="34" t="str">
        <f>IF(AND('Entry point'!$B$22=Master!A338,Master!AG338="MD"),Master!B338,"")</f>
        <v/>
      </c>
      <c r="P338" s="34" t="e">
        <f>SMALL($O:$O,ROWS($O$1:O337))</f>
        <v>#NUM!</v>
      </c>
      <c r="Q338" s="34" t="str">
        <f>IF(AND('Entry point'!$B$22=Master!A338,Master!AG338="OD"),Master!B338,"")</f>
        <v/>
      </c>
      <c r="R338" s="34" t="e">
        <f>SMALL($Q:$Q,ROWS($Q$1:Q337))</f>
        <v>#NUM!</v>
      </c>
      <c r="S338" s="34" t="str">
        <f>IF(AND('Entry point'!$B$22=Master!A338,Master!AG338="OWNER"),Master!B338,"")</f>
        <v/>
      </c>
      <c r="T338" s="34" t="e">
        <f>SMALL($S:$S,ROWS($S$1:S337))</f>
        <v>#NUM!</v>
      </c>
      <c r="U338" s="34" t="str">
        <f>IF(AND('Entry point'!$B$22=Master!A338,Master!AG338="PLANNING MANAGER"),Master!B338,"")</f>
        <v/>
      </c>
      <c r="V338" s="34" t="e">
        <f>SMALL($U:$U,ROWS($U$1:U337))</f>
        <v>#NUM!</v>
      </c>
      <c r="W338" s="34" t="str">
        <f>IF(AND('Entry point'!$B$22=Master!A338,Master!AG338="PROCUREMENT RESPONSIBLE"),Master!B338,"")</f>
        <v/>
      </c>
      <c r="X338" s="34" t="e">
        <f>SMALL($W:$W,ROWS($W$1:W337))</f>
        <v>#NUM!</v>
      </c>
      <c r="Y338" s="34" t="str">
        <f>IF(AND('Entry point'!$B$22=Master!A338,Master!AG338="TECH SUPERINTENDENT"),Master!B338,"")</f>
        <v/>
      </c>
      <c r="Z338" s="34" t="e">
        <f>SMALL($Y:$Y,ROWS($Y$1:Y337))</f>
        <v>#NUM!</v>
      </c>
      <c r="AA338" s="34" t="str">
        <f>IF(AND('Entry point'!$B$22=Master!A338,Master!AG338="HSEQ MANAGER"),Master!B338,"")</f>
        <v/>
      </c>
      <c r="AB338" s="34" t="e">
        <f>SMALL($AA:$AA,ROWS($AA$1:AA337))</f>
        <v>#NUM!</v>
      </c>
      <c r="AC338" s="34" t="str">
        <f>IF(AND('Entry point'!$B$22=Master!A338,Master!AG338="MARCAS"),Master!B338,"")</f>
        <v/>
      </c>
      <c r="AD338" s="34" t="e">
        <f>SMALL($AC:$AC,ROWS($AC$1:AC337))</f>
        <v>#NUM!</v>
      </c>
      <c r="AE338" s="34">
        <v>2</v>
      </c>
      <c r="AF338" s="26" t="s">
        <v>278</v>
      </c>
      <c r="AG338" s="36" t="s">
        <v>686</v>
      </c>
      <c r="AH338" s="181" t="s">
        <v>807</v>
      </c>
      <c r="AI338" t="s">
        <v>799</v>
      </c>
    </row>
    <row r="339" spans="1:35" ht="15.75" x14ac:dyDescent="0.25">
      <c r="A339" s="34" t="s">
        <v>38</v>
      </c>
      <c r="B339" s="34">
        <f>ROWS(A$1:$A340)</f>
        <v>340</v>
      </c>
      <c r="C339" s="34" t="str">
        <f>IF(AND('Entry point'!$B$22=Master!A339,Master!AG339="ACCOUNTING"),Master!B339,"")</f>
        <v/>
      </c>
      <c r="D339" s="34" t="e">
        <f>SMALL($C:$C,ROWS($C$1:C338))</f>
        <v>#NUM!</v>
      </c>
      <c r="E339" s="34" t="str">
        <f>IF(AND('Entry point'!$B$22=Master!A339,Master!AG339="CREW MANAGEMENT PARTNER"),Master!B339,"")</f>
        <v/>
      </c>
      <c r="F339" s="34" t="e">
        <f>SMALL($E:$E,ROWS($E$1:E338))</f>
        <v>#NUM!</v>
      </c>
      <c r="G339" s="34" t="str">
        <f>IF(AND('Entry point'!$B$22=Master!A339,Master!AG339="FLEET MANAGER"),Master!B339,"")</f>
        <v/>
      </c>
      <c r="H339" s="34" t="e">
        <f>SMALL($G:$G,ROWS($G$1:G338))</f>
        <v>#NUM!</v>
      </c>
      <c r="I339" s="34" t="str">
        <f>IF(AND('Entry point'!$B$22=Master!A339,Master!AG339="GROUP ISD"),Master!B339,"")</f>
        <v/>
      </c>
      <c r="J339" s="34" t="e">
        <f>SMALL($I:$I,ROWS($I$1:I338))</f>
        <v>#NUM!</v>
      </c>
      <c r="K339" s="34" t="str">
        <f>IF(AND('Entry point'!$B$22=Master!A339,Master!AG339="MANAGING DIRECTOR, CREW MANAGEMENT"),Master!B339,"")</f>
        <v/>
      </c>
      <c r="L339" s="34" t="e">
        <f>SMALL($K:$K,ROWS($K$1:K338))</f>
        <v>#NUM!</v>
      </c>
      <c r="M339" s="34" t="str">
        <f>IF(AND('Entry point'!$B$22=Master!A339,Master!AG339="MARINE SUPERINTENDENT"),Master!B339,"")</f>
        <v/>
      </c>
      <c r="N339" s="34" t="e">
        <f>SMALL($M:$M,ROWS($M$1:M338))</f>
        <v>#NUM!</v>
      </c>
      <c r="O339" s="34" t="str">
        <f>IF(AND('Entry point'!$B$22=Master!A339,Master!AG339="MD"),Master!B339,"")</f>
        <v/>
      </c>
      <c r="P339" s="34" t="e">
        <f>SMALL($O:$O,ROWS($O$1:O338))</f>
        <v>#NUM!</v>
      </c>
      <c r="Q339" s="34" t="str">
        <f>IF(AND('Entry point'!$B$22=Master!A339,Master!AG339="OD"),Master!B339,"")</f>
        <v/>
      </c>
      <c r="R339" s="34" t="e">
        <f>SMALL($Q:$Q,ROWS($Q$1:Q338))</f>
        <v>#NUM!</v>
      </c>
      <c r="S339" s="34" t="str">
        <f>IF(AND('Entry point'!$B$22=Master!A339,Master!AG339="OWNER"),Master!B339,"")</f>
        <v/>
      </c>
      <c r="T339" s="34" t="e">
        <f>SMALL($S:$S,ROWS($S$1:S338))</f>
        <v>#NUM!</v>
      </c>
      <c r="U339" s="34" t="str">
        <f>IF(AND('Entry point'!$B$22=Master!A339,Master!AG339="PLANNING MANAGER"),Master!B339,"")</f>
        <v/>
      </c>
      <c r="V339" s="34" t="e">
        <f>SMALL($U:$U,ROWS($U$1:U338))</f>
        <v>#NUM!</v>
      </c>
      <c r="W339" s="34" t="str">
        <f>IF(AND('Entry point'!$B$22=Master!A339,Master!AG339="PROCUREMENT RESPONSIBLE"),Master!B339,"")</f>
        <v/>
      </c>
      <c r="X339" s="34" t="e">
        <f>SMALL($W:$W,ROWS($W$1:W338))</f>
        <v>#NUM!</v>
      </c>
      <c r="Y339" s="34" t="str">
        <f>IF(AND('Entry point'!$B$22=Master!A339,Master!AG339="TECH SUPERINTENDENT"),Master!B339,"")</f>
        <v/>
      </c>
      <c r="Z339" s="34" t="e">
        <f>SMALL($Y:$Y,ROWS($Y$1:Y338))</f>
        <v>#NUM!</v>
      </c>
      <c r="AA339" s="34" t="str">
        <f>IF(AND('Entry point'!$B$22=Master!A339,Master!AG339="HSEQ MANAGER"),Master!B339,"")</f>
        <v/>
      </c>
      <c r="AB339" s="34" t="e">
        <f>SMALL($AA:$AA,ROWS($AA$1:AA338))</f>
        <v>#NUM!</v>
      </c>
      <c r="AC339" s="34" t="str">
        <f>IF(AND('Entry point'!$B$22=Master!A339,Master!AG339="MARCAS"),Master!B339,"")</f>
        <v/>
      </c>
      <c r="AD339" s="34" t="e">
        <f>SMALL($AC:$AC,ROWS($AC$1:AC338))</f>
        <v>#NUM!</v>
      </c>
      <c r="AE339" s="34">
        <v>2</v>
      </c>
      <c r="AF339" s="26" t="s">
        <v>224</v>
      </c>
      <c r="AG339" s="36" t="s">
        <v>685</v>
      </c>
      <c r="AH339" s="36"/>
    </row>
    <row r="340" spans="1:35" ht="15.75" x14ac:dyDescent="0.25">
      <c r="A340" s="34" t="s">
        <v>38</v>
      </c>
      <c r="B340" s="34">
        <f>ROWS(A$1:$A341)</f>
        <v>341</v>
      </c>
      <c r="C340" s="34" t="str">
        <f>IF(AND('Entry point'!$B$22=Master!A340,Master!AG340="ACCOUNTING"),Master!B340,"")</f>
        <v/>
      </c>
      <c r="D340" s="34" t="e">
        <f>SMALL($C:$C,ROWS($C$1:C339))</f>
        <v>#NUM!</v>
      </c>
      <c r="E340" s="34" t="str">
        <f>IF(AND('Entry point'!$B$22=Master!A340,Master!AG340="CREW MANAGEMENT PARTNER"),Master!B340,"")</f>
        <v/>
      </c>
      <c r="F340" s="34" t="e">
        <f>SMALL($E:$E,ROWS($E$1:E339))</f>
        <v>#NUM!</v>
      </c>
      <c r="G340" s="34" t="str">
        <f>IF(AND('Entry point'!$B$22=Master!A340,Master!AG340="FLEET MANAGER"),Master!B340,"")</f>
        <v/>
      </c>
      <c r="H340" s="34" t="e">
        <f>SMALL($G:$G,ROWS($G$1:G339))</f>
        <v>#NUM!</v>
      </c>
      <c r="I340" s="34" t="str">
        <f>IF(AND('Entry point'!$B$22=Master!A340,Master!AG340="GROUP ISD"),Master!B340,"")</f>
        <v/>
      </c>
      <c r="J340" s="34" t="e">
        <f>SMALL($I:$I,ROWS($I$1:I339))</f>
        <v>#NUM!</v>
      </c>
      <c r="K340" s="34" t="str">
        <f>IF(AND('Entry point'!$B$22=Master!A340,Master!AG340="MANAGING DIRECTOR, CREW MANAGEMENT"),Master!B340,"")</f>
        <v/>
      </c>
      <c r="L340" s="34" t="e">
        <f>SMALL($K:$K,ROWS($K$1:K339))</f>
        <v>#NUM!</v>
      </c>
      <c r="M340" s="34" t="str">
        <f>IF(AND('Entry point'!$B$22=Master!A340,Master!AG340="MARINE SUPERINTENDENT"),Master!B340,"")</f>
        <v/>
      </c>
      <c r="N340" s="34" t="e">
        <f>SMALL($M:$M,ROWS($M$1:M339))</f>
        <v>#NUM!</v>
      </c>
      <c r="O340" s="34" t="str">
        <f>IF(AND('Entry point'!$B$22=Master!A340,Master!AG340="MD"),Master!B340,"")</f>
        <v/>
      </c>
      <c r="P340" s="34" t="e">
        <f>SMALL($O:$O,ROWS($O$1:O339))</f>
        <v>#NUM!</v>
      </c>
      <c r="Q340" s="34" t="str">
        <f>IF(AND('Entry point'!$B$22=Master!A340,Master!AG340="OD"),Master!B340,"")</f>
        <v/>
      </c>
      <c r="R340" s="34" t="e">
        <f>SMALL($Q:$Q,ROWS($Q$1:Q339))</f>
        <v>#NUM!</v>
      </c>
      <c r="S340" s="34" t="str">
        <f>IF(AND('Entry point'!$B$22=Master!A340,Master!AG340="OWNER"),Master!B340,"")</f>
        <v/>
      </c>
      <c r="T340" s="34" t="e">
        <f>SMALL($S:$S,ROWS($S$1:S339))</f>
        <v>#NUM!</v>
      </c>
      <c r="U340" s="34" t="str">
        <f>IF(AND('Entry point'!$B$22=Master!A340,Master!AG340="PLANNING MANAGER"),Master!B340,"")</f>
        <v/>
      </c>
      <c r="V340" s="34" t="e">
        <f>SMALL($U:$U,ROWS($U$1:U339))</f>
        <v>#NUM!</v>
      </c>
      <c r="W340" s="34" t="str">
        <f>IF(AND('Entry point'!$B$22=Master!A340,Master!AG340="PROCUREMENT RESPONSIBLE"),Master!B340,"")</f>
        <v/>
      </c>
      <c r="X340" s="34" t="e">
        <f>SMALL($W:$W,ROWS($W$1:W339))</f>
        <v>#NUM!</v>
      </c>
      <c r="Y340" s="34" t="str">
        <f>IF(AND('Entry point'!$B$22=Master!A340,Master!AG340="TECH SUPERINTENDENT"),Master!B340,"")</f>
        <v/>
      </c>
      <c r="Z340" s="34" t="e">
        <f>SMALL($Y:$Y,ROWS($Y$1:Y339))</f>
        <v>#NUM!</v>
      </c>
      <c r="AA340" s="34" t="str">
        <f>IF(AND('Entry point'!$B$22=Master!A340,Master!AG340="HSEQ MANAGER"),Master!B340,"")</f>
        <v/>
      </c>
      <c r="AB340" s="34" t="e">
        <f>SMALL($AA:$AA,ROWS($AA$1:AA339))</f>
        <v>#NUM!</v>
      </c>
      <c r="AC340" s="34" t="str">
        <f>IF(AND('Entry point'!$B$22=Master!A340,Master!AG340="MARCAS"),Master!B340,"")</f>
        <v/>
      </c>
      <c r="AD340" s="34" t="e">
        <f>SMALL($AC:$AC,ROWS($AC$1:AC339))</f>
        <v>#NUM!</v>
      </c>
      <c r="AE340" s="34">
        <v>2</v>
      </c>
      <c r="AF340" s="26" t="s">
        <v>250</v>
      </c>
      <c r="AG340" s="36" t="s">
        <v>159</v>
      </c>
      <c r="AH340" s="36" t="s">
        <v>617</v>
      </c>
    </row>
    <row r="341" spans="1:35" ht="15.75" x14ac:dyDescent="0.25">
      <c r="A341" s="34" t="s">
        <v>38</v>
      </c>
      <c r="B341" s="34">
        <f>ROWS(A$1:$A342)</f>
        <v>342</v>
      </c>
      <c r="C341" s="34" t="str">
        <f>IF(AND('Entry point'!$B$22=Master!A341,Master!AG341="ACCOUNTING"),Master!B341,"")</f>
        <v/>
      </c>
      <c r="D341" s="34" t="e">
        <f>SMALL($C:$C,ROWS($C$1:C340))</f>
        <v>#NUM!</v>
      </c>
      <c r="E341" s="34" t="str">
        <f>IF(AND('Entry point'!$B$22=Master!A341,Master!AG341="CREW MANAGEMENT PARTNER"),Master!B341,"")</f>
        <v/>
      </c>
      <c r="F341" s="34" t="e">
        <f>SMALL($E:$E,ROWS($E$1:E340))</f>
        <v>#NUM!</v>
      </c>
      <c r="G341" s="34" t="str">
        <f>IF(AND('Entry point'!$B$22=Master!A341,Master!AG341="FLEET MANAGER"),Master!B341,"")</f>
        <v/>
      </c>
      <c r="H341" s="34" t="e">
        <f>SMALL($G:$G,ROWS($G$1:G340))</f>
        <v>#NUM!</v>
      </c>
      <c r="I341" s="34" t="str">
        <f>IF(AND('Entry point'!$B$22=Master!A341,Master!AG341="GROUP ISD"),Master!B341,"")</f>
        <v/>
      </c>
      <c r="J341" s="34" t="e">
        <f>SMALL($I:$I,ROWS($I$1:I340))</f>
        <v>#NUM!</v>
      </c>
      <c r="K341" s="34" t="str">
        <f>IF(AND('Entry point'!$B$22=Master!A341,Master!AG341="MANAGING DIRECTOR, CREW MANAGEMENT"),Master!B341,"")</f>
        <v/>
      </c>
      <c r="L341" s="34" t="e">
        <f>SMALL($K:$K,ROWS($K$1:K340))</f>
        <v>#NUM!</v>
      </c>
      <c r="M341" s="34" t="str">
        <f>IF(AND('Entry point'!$B$22=Master!A341,Master!AG341="MARINE SUPERINTENDENT"),Master!B341,"")</f>
        <v/>
      </c>
      <c r="N341" s="34" t="e">
        <f>SMALL($M:$M,ROWS($M$1:M340))</f>
        <v>#NUM!</v>
      </c>
      <c r="O341" s="34" t="str">
        <f>IF(AND('Entry point'!$B$22=Master!A341,Master!AG341="MD"),Master!B341,"")</f>
        <v/>
      </c>
      <c r="P341" s="34" t="e">
        <f>SMALL($O:$O,ROWS($O$1:O340))</f>
        <v>#NUM!</v>
      </c>
      <c r="Q341" s="34" t="str">
        <f>IF(AND('Entry point'!$B$22=Master!A341,Master!AG341="OD"),Master!B341,"")</f>
        <v/>
      </c>
      <c r="R341" s="34" t="e">
        <f>SMALL($Q:$Q,ROWS($Q$1:Q340))</f>
        <v>#NUM!</v>
      </c>
      <c r="S341" s="34" t="str">
        <f>IF(AND('Entry point'!$B$22=Master!A341,Master!AG341="OWNER"),Master!B341,"")</f>
        <v/>
      </c>
      <c r="T341" s="34" t="e">
        <f>SMALL($S:$S,ROWS($S$1:S340))</f>
        <v>#NUM!</v>
      </c>
      <c r="U341" s="34" t="str">
        <f>IF(AND('Entry point'!$B$22=Master!A341,Master!AG341="PLANNING MANAGER"),Master!B341,"")</f>
        <v/>
      </c>
      <c r="V341" s="34" t="e">
        <f>SMALL($U:$U,ROWS($U$1:U340))</f>
        <v>#NUM!</v>
      </c>
      <c r="W341" s="34" t="str">
        <f>IF(AND('Entry point'!$B$22=Master!A341,Master!AG341="PROCUREMENT RESPONSIBLE"),Master!B341,"")</f>
        <v/>
      </c>
      <c r="X341" s="34" t="e">
        <f>SMALL($W:$W,ROWS($W$1:W340))</f>
        <v>#NUM!</v>
      </c>
      <c r="Y341" s="34" t="str">
        <f>IF(AND('Entry point'!$B$22=Master!A341,Master!AG341="TECH SUPERINTENDENT"),Master!B341,"")</f>
        <v/>
      </c>
      <c r="Z341" s="34" t="e">
        <f>SMALL($Y:$Y,ROWS($Y$1:Y340))</f>
        <v>#NUM!</v>
      </c>
      <c r="AA341" s="34" t="str">
        <f>IF(AND('Entry point'!$B$22=Master!A341,Master!AG341="HSEQ MANAGER"),Master!B341,"")</f>
        <v/>
      </c>
      <c r="AB341" s="34" t="e">
        <f>SMALL($AA:$AA,ROWS($AA$1:AA340))</f>
        <v>#NUM!</v>
      </c>
      <c r="AC341" s="34" t="str">
        <f>IF(AND('Entry point'!$B$22=Master!A341,Master!AG341="MARCAS"),Master!B341,"")</f>
        <v/>
      </c>
      <c r="AD341" s="34" t="e">
        <f>SMALL($AC:$AC,ROWS($AC$1:AC340))</f>
        <v>#NUM!</v>
      </c>
      <c r="AE341" s="34">
        <v>2</v>
      </c>
      <c r="AF341" s="26" t="s">
        <v>107</v>
      </c>
      <c r="AG341" s="36" t="s">
        <v>91</v>
      </c>
      <c r="AH341" s="36" t="s">
        <v>1</v>
      </c>
    </row>
    <row r="342" spans="1:35" ht="15.75" x14ac:dyDescent="0.25">
      <c r="A342" s="34" t="s">
        <v>38</v>
      </c>
      <c r="B342" s="34">
        <f>ROWS(A$1:$A343)</f>
        <v>343</v>
      </c>
      <c r="C342" s="34" t="str">
        <f>IF(AND('Entry point'!$B$22=Master!A342,Master!AG342="ACCOUNTING"),Master!B342,"")</f>
        <v/>
      </c>
      <c r="D342" s="34" t="e">
        <f>SMALL($C:$C,ROWS($C$1:C341))</f>
        <v>#NUM!</v>
      </c>
      <c r="E342" s="34" t="str">
        <f>IF(AND('Entry point'!$B$22=Master!A342,Master!AG342="CREW MANAGEMENT PARTNER"),Master!B342,"")</f>
        <v/>
      </c>
      <c r="F342" s="34" t="e">
        <f>SMALL($E:$E,ROWS($E$1:E341))</f>
        <v>#NUM!</v>
      </c>
      <c r="G342" s="34" t="str">
        <f>IF(AND('Entry point'!$B$22=Master!A342,Master!AG342="FLEET MANAGER"),Master!B342,"")</f>
        <v/>
      </c>
      <c r="H342" s="34" t="e">
        <f>SMALL($G:$G,ROWS($G$1:G341))</f>
        <v>#NUM!</v>
      </c>
      <c r="I342" s="34" t="str">
        <f>IF(AND('Entry point'!$B$22=Master!A342,Master!AG342="GROUP ISD"),Master!B342,"")</f>
        <v/>
      </c>
      <c r="J342" s="34" t="e">
        <f>SMALL($I:$I,ROWS($I$1:I341))</f>
        <v>#NUM!</v>
      </c>
      <c r="K342" s="34" t="str">
        <f>IF(AND('Entry point'!$B$22=Master!A342,Master!AG342="MANAGING DIRECTOR, CREW MANAGEMENT"),Master!B342,"")</f>
        <v/>
      </c>
      <c r="L342" s="34" t="e">
        <f>SMALL($K:$K,ROWS($K$1:K341))</f>
        <v>#NUM!</v>
      </c>
      <c r="M342" s="34" t="str">
        <f>IF(AND('Entry point'!$B$22=Master!A342,Master!AG342="MARINE SUPERINTENDENT"),Master!B342,"")</f>
        <v/>
      </c>
      <c r="N342" s="34" t="e">
        <f>SMALL($M:$M,ROWS($M$1:M341))</f>
        <v>#NUM!</v>
      </c>
      <c r="O342" s="34" t="str">
        <f>IF(AND('Entry point'!$B$22=Master!A342,Master!AG342="MD"),Master!B342,"")</f>
        <v/>
      </c>
      <c r="P342" s="34" t="e">
        <f>SMALL($O:$O,ROWS($O$1:O341))</f>
        <v>#NUM!</v>
      </c>
      <c r="Q342" s="34" t="str">
        <f>IF(AND('Entry point'!$B$22=Master!A342,Master!AG342="OD"),Master!B342,"")</f>
        <v/>
      </c>
      <c r="R342" s="34" t="e">
        <f>SMALL($Q:$Q,ROWS($Q$1:Q341))</f>
        <v>#NUM!</v>
      </c>
      <c r="S342" s="34" t="str">
        <f>IF(AND('Entry point'!$B$22=Master!A342,Master!AG342="OWNER"),Master!B342,"")</f>
        <v/>
      </c>
      <c r="T342" s="34" t="e">
        <f>SMALL($S:$S,ROWS($S$1:S341))</f>
        <v>#NUM!</v>
      </c>
      <c r="U342" s="34" t="str">
        <f>IF(AND('Entry point'!$B$22=Master!A342,Master!AG342="PLANNING MANAGER"),Master!B342,"")</f>
        <v/>
      </c>
      <c r="V342" s="34" t="e">
        <f>SMALL($U:$U,ROWS($U$1:U341))</f>
        <v>#NUM!</v>
      </c>
      <c r="W342" s="34" t="str">
        <f>IF(AND('Entry point'!$B$22=Master!A342,Master!AG342="PROCUREMENT RESPONSIBLE"),Master!B342,"")</f>
        <v/>
      </c>
      <c r="X342" s="34" t="e">
        <f>SMALL($W:$W,ROWS($W$1:W341))</f>
        <v>#NUM!</v>
      </c>
      <c r="Y342" s="34" t="str">
        <f>IF(AND('Entry point'!$B$22=Master!A342,Master!AG342="TECH SUPERINTENDENT"),Master!B342,"")</f>
        <v/>
      </c>
      <c r="Z342" s="34" t="e">
        <f>SMALL($Y:$Y,ROWS($Y$1:Y341))</f>
        <v>#NUM!</v>
      </c>
      <c r="AA342" s="34" t="str">
        <f>IF(AND('Entry point'!$B$22=Master!A342,Master!AG342="HSEQ MANAGER"),Master!B342,"")</f>
        <v/>
      </c>
      <c r="AB342" s="34" t="e">
        <f>SMALL($AA:$AA,ROWS($AA$1:AA341))</f>
        <v>#NUM!</v>
      </c>
      <c r="AC342" s="34" t="str">
        <f>IF(AND('Entry point'!$B$22=Master!A342,Master!AG342="MARCAS"),Master!B342,"")</f>
        <v/>
      </c>
      <c r="AD342" s="34" t="e">
        <f>SMALL($AC:$AC,ROWS($AC$1:AC341))</f>
        <v>#NUM!</v>
      </c>
      <c r="AE342" s="34">
        <v>2</v>
      </c>
      <c r="AF342" s="26" t="s">
        <v>107</v>
      </c>
      <c r="AG342" s="36" t="s">
        <v>779</v>
      </c>
      <c r="AH342" s="36"/>
    </row>
    <row r="343" spans="1:35" ht="15.75" x14ac:dyDescent="0.25">
      <c r="A343" s="34" t="s">
        <v>38</v>
      </c>
      <c r="B343" s="34">
        <f>ROWS(A$1:$A344)</f>
        <v>344</v>
      </c>
      <c r="C343" s="34" t="str">
        <f>IF(AND('Entry point'!$B$22=Master!A343,Master!AG343="ACCOUNTING"),Master!B343,"")</f>
        <v/>
      </c>
      <c r="D343" s="34" t="e">
        <f>SMALL($C:$C,ROWS($C$1:C342))</f>
        <v>#NUM!</v>
      </c>
      <c r="E343" s="34" t="str">
        <f>IF(AND('Entry point'!$B$22=Master!A343,Master!AG343="CREW MANAGEMENT PARTNER"),Master!B343,"")</f>
        <v/>
      </c>
      <c r="F343" s="34" t="e">
        <f>SMALL($E:$E,ROWS($E$1:E342))</f>
        <v>#NUM!</v>
      </c>
      <c r="G343" s="34" t="str">
        <f>IF(AND('Entry point'!$B$22=Master!A343,Master!AG343="FLEET MANAGER"),Master!B343,"")</f>
        <v/>
      </c>
      <c r="H343" s="34" t="e">
        <f>SMALL($G:$G,ROWS($G$1:G342))</f>
        <v>#NUM!</v>
      </c>
      <c r="I343" s="34" t="str">
        <f>IF(AND('Entry point'!$B$22=Master!A343,Master!AG343="GROUP ISD"),Master!B343,"")</f>
        <v/>
      </c>
      <c r="J343" s="34" t="e">
        <f>SMALL($I:$I,ROWS($I$1:I342))</f>
        <v>#NUM!</v>
      </c>
      <c r="K343" s="34" t="str">
        <f>IF(AND('Entry point'!$B$22=Master!A343,Master!AG343="MANAGING DIRECTOR, CREW MANAGEMENT"),Master!B343,"")</f>
        <v/>
      </c>
      <c r="L343" s="34" t="e">
        <f>SMALL($K:$K,ROWS($K$1:K342))</f>
        <v>#NUM!</v>
      </c>
      <c r="M343" s="34" t="str">
        <f>IF(AND('Entry point'!$B$22=Master!A343,Master!AG343="MARINE SUPERINTENDENT"),Master!B343,"")</f>
        <v/>
      </c>
      <c r="N343" s="34" t="e">
        <f>SMALL($M:$M,ROWS($M$1:M342))</f>
        <v>#NUM!</v>
      </c>
      <c r="O343" s="34" t="str">
        <f>IF(AND('Entry point'!$B$22=Master!A343,Master!AG343="MD"),Master!B343,"")</f>
        <v/>
      </c>
      <c r="P343" s="34" t="e">
        <f>SMALL($O:$O,ROWS($O$1:O342))</f>
        <v>#NUM!</v>
      </c>
      <c r="Q343" s="34" t="str">
        <f>IF(AND('Entry point'!$B$22=Master!A343,Master!AG343="OD"),Master!B343,"")</f>
        <v/>
      </c>
      <c r="R343" s="34" t="e">
        <f>SMALL($Q:$Q,ROWS($Q$1:Q342))</f>
        <v>#NUM!</v>
      </c>
      <c r="S343" s="34" t="str">
        <f>IF(AND('Entry point'!$B$22=Master!A343,Master!AG343="OWNER"),Master!B343,"")</f>
        <v/>
      </c>
      <c r="T343" s="34" t="e">
        <f>SMALL($S:$S,ROWS($S$1:S342))</f>
        <v>#NUM!</v>
      </c>
      <c r="U343" s="34" t="str">
        <f>IF(AND('Entry point'!$B$22=Master!A343,Master!AG343="PLANNING MANAGER"),Master!B343,"")</f>
        <v/>
      </c>
      <c r="V343" s="34" t="e">
        <f>SMALL($U:$U,ROWS($U$1:U342))</f>
        <v>#NUM!</v>
      </c>
      <c r="W343" s="34" t="str">
        <f>IF(AND('Entry point'!$B$22=Master!A343,Master!AG343="PROCUREMENT RESPONSIBLE"),Master!B343,"")</f>
        <v/>
      </c>
      <c r="X343" s="34" t="e">
        <f>SMALL($W:$W,ROWS($W$1:W342))</f>
        <v>#NUM!</v>
      </c>
      <c r="Y343" s="34" t="str">
        <f>IF(AND('Entry point'!$B$22=Master!A343,Master!AG343="TECH SUPERINTENDENT"),Master!B343,"")</f>
        <v/>
      </c>
      <c r="Z343" s="34" t="e">
        <f>SMALL($Y:$Y,ROWS($Y$1:Y342))</f>
        <v>#NUM!</v>
      </c>
      <c r="AA343" s="34" t="str">
        <f>IF(AND('Entry point'!$B$22=Master!A343,Master!AG343="HSEQ MANAGER"),Master!B343,"")</f>
        <v/>
      </c>
      <c r="AB343" s="34" t="e">
        <f>SMALL($AA:$AA,ROWS($AA$1:AA342))</f>
        <v>#NUM!</v>
      </c>
      <c r="AC343" s="34" t="str">
        <f>IF(AND('Entry point'!$B$22=Master!A343,Master!AG343="MARCAS"),Master!B343,"")</f>
        <v/>
      </c>
      <c r="AD343" s="34" t="e">
        <f>SMALL($AC:$AC,ROWS($AC$1:AC342))</f>
        <v>#NUM!</v>
      </c>
      <c r="AE343" s="34">
        <v>2</v>
      </c>
      <c r="AF343" s="26" t="s">
        <v>268</v>
      </c>
      <c r="AG343" s="36" t="s">
        <v>35</v>
      </c>
      <c r="AH343" s="36" t="s">
        <v>98</v>
      </c>
    </row>
    <row r="344" spans="1:35" ht="15.75" x14ac:dyDescent="0.25">
      <c r="A344" s="34" t="s">
        <v>38</v>
      </c>
      <c r="B344" s="34">
        <f>ROWS(A$1:$A345)</f>
        <v>345</v>
      </c>
      <c r="C344" s="34" t="str">
        <f>IF(AND('Entry point'!$B$22=Master!A344,Master!AG344="ACCOUNTING"),Master!B344,"")</f>
        <v/>
      </c>
      <c r="D344" s="34" t="e">
        <f>SMALL($C:$C,ROWS($C$1:C343))</f>
        <v>#NUM!</v>
      </c>
      <c r="E344" s="34" t="str">
        <f>IF(AND('Entry point'!$B$22=Master!A344,Master!AG344="CREW MANAGEMENT PARTNER"),Master!B344,"")</f>
        <v/>
      </c>
      <c r="F344" s="34" t="e">
        <f>SMALL($E:$E,ROWS($E$1:E343))</f>
        <v>#NUM!</v>
      </c>
      <c r="G344" s="34" t="str">
        <f>IF(AND('Entry point'!$B$22=Master!A344,Master!AG344="FLEET MANAGER"),Master!B344,"")</f>
        <v/>
      </c>
      <c r="H344" s="34" t="e">
        <f>SMALL($G:$G,ROWS($G$1:G343))</f>
        <v>#NUM!</v>
      </c>
      <c r="I344" s="34" t="str">
        <f>IF(AND('Entry point'!$B$22=Master!A344,Master!AG344="GROUP ISD"),Master!B344,"")</f>
        <v/>
      </c>
      <c r="J344" s="34" t="e">
        <f>SMALL($I:$I,ROWS($I$1:I343))</f>
        <v>#NUM!</v>
      </c>
      <c r="K344" s="34" t="str">
        <f>IF(AND('Entry point'!$B$22=Master!A344,Master!AG344="MANAGING DIRECTOR, CREW MANAGEMENT"),Master!B344,"")</f>
        <v/>
      </c>
      <c r="L344" s="34" t="e">
        <f>SMALL($K:$K,ROWS($K$1:K343))</f>
        <v>#NUM!</v>
      </c>
      <c r="M344" s="34" t="str">
        <f>IF(AND('Entry point'!$B$22=Master!A344,Master!AG344="MARINE SUPERINTENDENT"),Master!B344,"")</f>
        <v/>
      </c>
      <c r="N344" s="34" t="e">
        <f>SMALL($M:$M,ROWS($M$1:M343))</f>
        <v>#NUM!</v>
      </c>
      <c r="O344" s="34" t="str">
        <f>IF(AND('Entry point'!$B$22=Master!A344,Master!AG344="MD"),Master!B344,"")</f>
        <v/>
      </c>
      <c r="P344" s="34" t="e">
        <f>SMALL($O:$O,ROWS($O$1:O343))</f>
        <v>#NUM!</v>
      </c>
      <c r="Q344" s="34" t="str">
        <f>IF(AND('Entry point'!$B$22=Master!A344,Master!AG344="OD"),Master!B344,"")</f>
        <v/>
      </c>
      <c r="R344" s="34" t="e">
        <f>SMALL($Q:$Q,ROWS($Q$1:Q343))</f>
        <v>#NUM!</v>
      </c>
      <c r="S344" s="34" t="str">
        <f>IF(AND('Entry point'!$B$22=Master!A344,Master!AG344="OWNER"),Master!B344,"")</f>
        <v/>
      </c>
      <c r="T344" s="34" t="e">
        <f>SMALL($S:$S,ROWS($S$1:S343))</f>
        <v>#NUM!</v>
      </c>
      <c r="U344" s="34" t="str">
        <f>IF(AND('Entry point'!$B$22=Master!A344,Master!AG344="PLANNING MANAGER"),Master!B344,"")</f>
        <v/>
      </c>
      <c r="V344" s="34" t="e">
        <f>SMALL($U:$U,ROWS($U$1:U343))</f>
        <v>#NUM!</v>
      </c>
      <c r="W344" s="34" t="str">
        <f>IF(AND('Entry point'!$B$22=Master!A344,Master!AG344="PROCUREMENT RESPONSIBLE"),Master!B344,"")</f>
        <v/>
      </c>
      <c r="X344" s="34" t="e">
        <f>SMALL($W:$W,ROWS($W$1:W343))</f>
        <v>#NUM!</v>
      </c>
      <c r="Y344" s="34" t="str">
        <f>IF(AND('Entry point'!$B$22=Master!A344,Master!AG344="TECH SUPERINTENDENT"),Master!B344,"")</f>
        <v/>
      </c>
      <c r="Z344" s="34" t="e">
        <f>SMALL($Y:$Y,ROWS($Y$1:Y343))</f>
        <v>#NUM!</v>
      </c>
      <c r="AA344" s="34" t="str">
        <f>IF(AND('Entry point'!$B$22=Master!A344,Master!AG344="HSEQ MANAGER"),Master!B344,"")</f>
        <v/>
      </c>
      <c r="AB344" s="34" t="e">
        <f>SMALL($AA:$AA,ROWS($AA$1:AA343))</f>
        <v>#NUM!</v>
      </c>
      <c r="AC344" s="34" t="str">
        <f>IF(AND('Entry point'!$B$22=Master!A344,Master!AG344="MARCAS"),Master!B344,"")</f>
        <v/>
      </c>
      <c r="AD344" s="34" t="e">
        <f>SMALL($AC:$AC,ROWS($AC$1:AC343))</f>
        <v>#NUM!</v>
      </c>
      <c r="AE344" s="34">
        <v>2</v>
      </c>
      <c r="AF344" s="26" t="s">
        <v>215</v>
      </c>
      <c r="AG344" s="36" t="s">
        <v>35</v>
      </c>
      <c r="AH344" s="36" t="s">
        <v>787</v>
      </c>
    </row>
    <row r="345" spans="1:35" ht="15.75" x14ac:dyDescent="0.25">
      <c r="A345" s="34" t="s">
        <v>38</v>
      </c>
      <c r="B345" s="34">
        <f>ROWS(A$1:$A346)</f>
        <v>346</v>
      </c>
      <c r="C345" s="34" t="str">
        <f>IF(AND('Entry point'!$B$22=Master!A345,Master!AG345="ACCOUNTING"),Master!B345,"")</f>
        <v/>
      </c>
      <c r="D345" s="34" t="e">
        <f>SMALL($C:$C,ROWS($C$1:C344))</f>
        <v>#NUM!</v>
      </c>
      <c r="E345" s="34" t="str">
        <f>IF(AND('Entry point'!$B$22=Master!A345,Master!AG345="CREW MANAGEMENT PARTNER"),Master!B345,"")</f>
        <v/>
      </c>
      <c r="F345" s="34" t="e">
        <f>SMALL($E:$E,ROWS($E$1:E344))</f>
        <v>#NUM!</v>
      </c>
      <c r="G345" s="34" t="str">
        <f>IF(AND('Entry point'!$B$22=Master!A345,Master!AG345="FLEET MANAGER"),Master!B345,"")</f>
        <v/>
      </c>
      <c r="H345" s="34" t="e">
        <f>SMALL($G:$G,ROWS($G$1:G344))</f>
        <v>#NUM!</v>
      </c>
      <c r="I345" s="34" t="str">
        <f>IF(AND('Entry point'!$B$22=Master!A345,Master!AG345="GROUP ISD"),Master!B345,"")</f>
        <v/>
      </c>
      <c r="J345" s="34" t="e">
        <f>SMALL($I:$I,ROWS($I$1:I344))</f>
        <v>#NUM!</v>
      </c>
      <c r="K345" s="34" t="str">
        <f>IF(AND('Entry point'!$B$22=Master!A345,Master!AG345="MANAGING DIRECTOR, CREW MANAGEMENT"),Master!B345,"")</f>
        <v/>
      </c>
      <c r="L345" s="34" t="e">
        <f>SMALL($K:$K,ROWS($K$1:K344))</f>
        <v>#NUM!</v>
      </c>
      <c r="M345" s="34" t="str">
        <f>IF(AND('Entry point'!$B$22=Master!A345,Master!AG345="MARINE SUPERINTENDENT"),Master!B345,"")</f>
        <v/>
      </c>
      <c r="N345" s="34" t="e">
        <f>SMALL($M:$M,ROWS($M$1:M344))</f>
        <v>#NUM!</v>
      </c>
      <c r="O345" s="34" t="str">
        <f>IF(AND('Entry point'!$B$22=Master!A345,Master!AG345="MD"),Master!B345,"")</f>
        <v/>
      </c>
      <c r="P345" s="34" t="e">
        <f>SMALL($O:$O,ROWS($O$1:O344))</f>
        <v>#NUM!</v>
      </c>
      <c r="Q345" s="34" t="str">
        <f>IF(AND('Entry point'!$B$22=Master!A345,Master!AG345="OD"),Master!B345,"")</f>
        <v/>
      </c>
      <c r="R345" s="34" t="e">
        <f>SMALL($Q:$Q,ROWS($Q$1:Q344))</f>
        <v>#NUM!</v>
      </c>
      <c r="S345" s="34" t="str">
        <f>IF(AND('Entry point'!$B$22=Master!A345,Master!AG345="OWNER"),Master!B345,"")</f>
        <v/>
      </c>
      <c r="T345" s="34" t="e">
        <f>SMALL($S:$S,ROWS($S$1:S344))</f>
        <v>#NUM!</v>
      </c>
      <c r="U345" s="34" t="str">
        <f>IF(AND('Entry point'!$B$22=Master!A345,Master!AG345="PLANNING MANAGER"),Master!B345,"")</f>
        <v/>
      </c>
      <c r="V345" s="34" t="e">
        <f>SMALL($U:$U,ROWS($U$1:U344))</f>
        <v>#NUM!</v>
      </c>
      <c r="W345" s="34" t="str">
        <f>IF(AND('Entry point'!$B$22=Master!A345,Master!AG345="PROCUREMENT RESPONSIBLE"),Master!B345,"")</f>
        <v/>
      </c>
      <c r="X345" s="34" t="e">
        <f>SMALL($W:$W,ROWS($W$1:W344))</f>
        <v>#NUM!</v>
      </c>
      <c r="Y345" s="34" t="str">
        <f>IF(AND('Entry point'!$B$22=Master!A345,Master!AG345="TECH SUPERINTENDENT"),Master!B345,"")</f>
        <v/>
      </c>
      <c r="Z345" s="34" t="e">
        <f>SMALL($Y:$Y,ROWS($Y$1:Y344))</f>
        <v>#NUM!</v>
      </c>
      <c r="AA345" s="34" t="str">
        <f>IF(AND('Entry point'!$B$22=Master!A345,Master!AG345="HSEQ MANAGER"),Master!B345,"")</f>
        <v/>
      </c>
      <c r="AB345" s="34" t="e">
        <f>SMALL($AA:$AA,ROWS($AA$1:AA344))</f>
        <v>#NUM!</v>
      </c>
      <c r="AC345" s="34" t="str">
        <f>IF(AND('Entry point'!$B$22=Master!A345,Master!AG345="MARCAS"),Master!B345,"")</f>
        <v/>
      </c>
      <c r="AD345" s="34" t="e">
        <f>SMALL($AC:$AC,ROWS($AC$1:AC344))</f>
        <v>#NUM!</v>
      </c>
      <c r="AE345" s="34">
        <v>2</v>
      </c>
      <c r="AF345" s="26" t="s">
        <v>215</v>
      </c>
      <c r="AG345" s="36" t="s">
        <v>779</v>
      </c>
      <c r="AH345" s="36"/>
    </row>
    <row r="346" spans="1:35" ht="15.75" x14ac:dyDescent="0.25">
      <c r="A346" s="34" t="s">
        <v>38</v>
      </c>
      <c r="B346" s="34">
        <f>ROWS(A$1:$A347)</f>
        <v>347</v>
      </c>
      <c r="C346" s="34" t="str">
        <f>IF(AND('Entry point'!$B$22=Master!A346,Master!AG346="ACCOUNTING"),Master!B346,"")</f>
        <v/>
      </c>
      <c r="D346" s="34" t="e">
        <f>SMALL($C:$C,ROWS($C$1:C345))</f>
        <v>#NUM!</v>
      </c>
      <c r="E346" s="34" t="str">
        <f>IF(AND('Entry point'!$B$22=Master!A346,Master!AG346="CREW MANAGEMENT PARTNER"),Master!B346,"")</f>
        <v/>
      </c>
      <c r="F346" s="34" t="e">
        <f>SMALL($E:$E,ROWS($E$1:E345))</f>
        <v>#NUM!</v>
      </c>
      <c r="G346" s="34" t="str">
        <f>IF(AND('Entry point'!$B$22=Master!A346,Master!AG346="FLEET MANAGER"),Master!B346,"")</f>
        <v/>
      </c>
      <c r="H346" s="34" t="e">
        <f>SMALL($G:$G,ROWS($G$1:G345))</f>
        <v>#NUM!</v>
      </c>
      <c r="I346" s="34" t="str">
        <f>IF(AND('Entry point'!$B$22=Master!A346,Master!AG346="GROUP ISD"),Master!B346,"")</f>
        <v/>
      </c>
      <c r="J346" s="34" t="e">
        <f>SMALL($I:$I,ROWS($I$1:I345))</f>
        <v>#NUM!</v>
      </c>
      <c r="K346" s="34" t="str">
        <f>IF(AND('Entry point'!$B$22=Master!A346,Master!AG346="MANAGING DIRECTOR, CREW MANAGEMENT"),Master!B346,"")</f>
        <v/>
      </c>
      <c r="L346" s="34" t="e">
        <f>SMALL($K:$K,ROWS($K$1:K345))</f>
        <v>#NUM!</v>
      </c>
      <c r="M346" s="34" t="str">
        <f>IF(AND('Entry point'!$B$22=Master!A346,Master!AG346="MARINE SUPERINTENDENT"),Master!B346,"")</f>
        <v/>
      </c>
      <c r="N346" s="34" t="e">
        <f>SMALL($M:$M,ROWS($M$1:M345))</f>
        <v>#NUM!</v>
      </c>
      <c r="O346" s="34" t="str">
        <f>IF(AND('Entry point'!$B$22=Master!A346,Master!AG346="MD"),Master!B346,"")</f>
        <v/>
      </c>
      <c r="P346" s="34" t="e">
        <f>SMALL($O:$O,ROWS($O$1:O345))</f>
        <v>#NUM!</v>
      </c>
      <c r="Q346" s="34" t="str">
        <f>IF(AND('Entry point'!$B$22=Master!A346,Master!AG346="OD"),Master!B346,"")</f>
        <v/>
      </c>
      <c r="R346" s="34" t="e">
        <f>SMALL($Q:$Q,ROWS($Q$1:Q345))</f>
        <v>#NUM!</v>
      </c>
      <c r="S346" s="34" t="str">
        <f>IF(AND('Entry point'!$B$22=Master!A346,Master!AG346="OWNER"),Master!B346,"")</f>
        <v/>
      </c>
      <c r="T346" s="34" t="e">
        <f>SMALL($S:$S,ROWS($S$1:S345))</f>
        <v>#NUM!</v>
      </c>
      <c r="U346" s="34" t="str">
        <f>IF(AND('Entry point'!$B$22=Master!A346,Master!AG346="PLANNING MANAGER"),Master!B346,"")</f>
        <v/>
      </c>
      <c r="V346" s="34" t="e">
        <f>SMALL($U:$U,ROWS($U$1:U345))</f>
        <v>#NUM!</v>
      </c>
      <c r="W346" s="34" t="str">
        <f>IF(AND('Entry point'!$B$22=Master!A346,Master!AG346="PROCUREMENT RESPONSIBLE"),Master!B346,"")</f>
        <v/>
      </c>
      <c r="X346" s="34" t="e">
        <f>SMALL($W:$W,ROWS($W$1:W345))</f>
        <v>#NUM!</v>
      </c>
      <c r="Y346" s="34" t="str">
        <f>IF(AND('Entry point'!$B$22=Master!A346,Master!AG346="TECH SUPERINTENDENT"),Master!B346,"")</f>
        <v/>
      </c>
      <c r="Z346" s="34" t="e">
        <f>SMALL($Y:$Y,ROWS($Y$1:Y345))</f>
        <v>#NUM!</v>
      </c>
      <c r="AA346" s="34" t="str">
        <f>IF(AND('Entry point'!$B$22=Master!A346,Master!AG346="HSEQ MANAGER"),Master!B346,"")</f>
        <v/>
      </c>
      <c r="AB346" s="34" t="e">
        <f>SMALL($AA:$AA,ROWS($AA$1:AA345))</f>
        <v>#NUM!</v>
      </c>
      <c r="AC346" s="34" t="str">
        <f>IF(AND('Entry point'!$B$22=Master!A346,Master!AG346="MARCAS"),Master!B346,"")</f>
        <v/>
      </c>
      <c r="AD346" s="34" t="e">
        <f>SMALL($AC:$AC,ROWS($AC$1:AC345))</f>
        <v>#NUM!</v>
      </c>
      <c r="AE346" s="34">
        <v>2</v>
      </c>
      <c r="AF346" s="26" t="s">
        <v>516</v>
      </c>
      <c r="AG346" s="36" t="s">
        <v>686</v>
      </c>
      <c r="AH346" s="36"/>
      <c r="AI346" t="s">
        <v>811</v>
      </c>
    </row>
    <row r="347" spans="1:35" ht="15.75" x14ac:dyDescent="0.25">
      <c r="A347" s="34" t="s">
        <v>38</v>
      </c>
      <c r="B347" s="34">
        <f>ROWS(A$1:$A348)</f>
        <v>348</v>
      </c>
      <c r="C347" s="34" t="str">
        <f>IF(AND('Entry point'!$B$22=Master!A347,Master!AG347="ACCOUNTING"),Master!B347,"")</f>
        <v/>
      </c>
      <c r="D347" s="34" t="e">
        <f>SMALL($C:$C,ROWS($C$1:C346))</f>
        <v>#NUM!</v>
      </c>
      <c r="E347" s="34" t="str">
        <f>IF(AND('Entry point'!$B$22=Master!A347,Master!AG347="CREW MANAGEMENT PARTNER"),Master!B347,"")</f>
        <v/>
      </c>
      <c r="F347" s="34" t="e">
        <f>SMALL($E:$E,ROWS($E$1:E346))</f>
        <v>#NUM!</v>
      </c>
      <c r="G347" s="34" t="str">
        <f>IF(AND('Entry point'!$B$22=Master!A347,Master!AG347="FLEET MANAGER"),Master!B347,"")</f>
        <v/>
      </c>
      <c r="H347" s="34" t="e">
        <f>SMALL($G:$G,ROWS($G$1:G346))</f>
        <v>#NUM!</v>
      </c>
      <c r="I347" s="34" t="str">
        <f>IF(AND('Entry point'!$B$22=Master!A347,Master!AG347="GROUP ISD"),Master!B347,"")</f>
        <v/>
      </c>
      <c r="J347" s="34" t="e">
        <f>SMALL($I:$I,ROWS($I$1:I346))</f>
        <v>#NUM!</v>
      </c>
      <c r="K347" s="34" t="str">
        <f>IF(AND('Entry point'!$B$22=Master!A347,Master!AG347="MANAGING DIRECTOR, CREW MANAGEMENT"),Master!B347,"")</f>
        <v/>
      </c>
      <c r="L347" s="34" t="e">
        <f>SMALL($K:$K,ROWS($K$1:K346))</f>
        <v>#NUM!</v>
      </c>
      <c r="M347" s="34" t="str">
        <f>IF(AND('Entry point'!$B$22=Master!A347,Master!AG347="MARINE SUPERINTENDENT"),Master!B347,"")</f>
        <v/>
      </c>
      <c r="N347" s="34" t="e">
        <f>SMALL($M:$M,ROWS($M$1:M346))</f>
        <v>#NUM!</v>
      </c>
      <c r="O347" s="34" t="str">
        <f>IF(AND('Entry point'!$B$22=Master!A347,Master!AG347="MD"),Master!B347,"")</f>
        <v/>
      </c>
      <c r="P347" s="34" t="e">
        <f>SMALL($O:$O,ROWS($O$1:O346))</f>
        <v>#NUM!</v>
      </c>
      <c r="Q347" s="34" t="str">
        <f>IF(AND('Entry point'!$B$22=Master!A347,Master!AG347="OD"),Master!B347,"")</f>
        <v/>
      </c>
      <c r="R347" s="34" t="e">
        <f>SMALL($Q:$Q,ROWS($Q$1:Q346))</f>
        <v>#NUM!</v>
      </c>
      <c r="S347" s="34" t="str">
        <f>IF(AND('Entry point'!$B$22=Master!A347,Master!AG347="OWNER"),Master!B347,"")</f>
        <v/>
      </c>
      <c r="T347" s="34" t="e">
        <f>SMALL($S:$S,ROWS($S$1:S346))</f>
        <v>#NUM!</v>
      </c>
      <c r="U347" s="34" t="str">
        <f>IF(AND('Entry point'!$B$22=Master!A347,Master!AG347="PLANNING MANAGER"),Master!B347,"")</f>
        <v/>
      </c>
      <c r="V347" s="34" t="e">
        <f>SMALL($U:$U,ROWS($U$1:U346))</f>
        <v>#NUM!</v>
      </c>
      <c r="W347" s="34" t="str">
        <f>IF(AND('Entry point'!$B$22=Master!A347,Master!AG347="PROCUREMENT RESPONSIBLE"),Master!B347,"")</f>
        <v/>
      </c>
      <c r="X347" s="34" t="e">
        <f>SMALL($W:$W,ROWS($W$1:W346))</f>
        <v>#NUM!</v>
      </c>
      <c r="Y347" s="34" t="str">
        <f>IF(AND('Entry point'!$B$22=Master!A347,Master!AG347="TECH SUPERINTENDENT"),Master!B347,"")</f>
        <v/>
      </c>
      <c r="Z347" s="34" t="e">
        <f>SMALL($Y:$Y,ROWS($Y$1:Y346))</f>
        <v>#NUM!</v>
      </c>
      <c r="AA347" s="34" t="str">
        <f>IF(AND('Entry point'!$B$22=Master!A347,Master!AG347="HSEQ MANAGER"),Master!B347,"")</f>
        <v/>
      </c>
      <c r="AB347" s="34" t="e">
        <f>SMALL($AA:$AA,ROWS($AA$1:AA346))</f>
        <v>#NUM!</v>
      </c>
      <c r="AC347" s="34" t="str">
        <f>IF(AND('Entry point'!$B$22=Master!A347,Master!AG347="MARCAS"),Master!B347,"")</f>
        <v/>
      </c>
      <c r="AD347" s="34" t="e">
        <f>SMALL($AC:$AC,ROWS($AC$1:AC346))</f>
        <v>#NUM!</v>
      </c>
      <c r="AE347" s="34">
        <v>2</v>
      </c>
      <c r="AF347" s="26" t="s">
        <v>516</v>
      </c>
      <c r="AG347" s="36" t="s">
        <v>779</v>
      </c>
      <c r="AH347" s="36"/>
    </row>
    <row r="348" spans="1:35" ht="15.75" x14ac:dyDescent="0.25">
      <c r="A348" s="34" t="s">
        <v>38</v>
      </c>
      <c r="B348" s="34">
        <f>ROWS(A$1:$A349)</f>
        <v>349</v>
      </c>
      <c r="C348" s="34" t="str">
        <f>IF(AND('Entry point'!$B$22=Master!A348,Master!AG348="ACCOUNTING"),Master!B348,"")</f>
        <v/>
      </c>
      <c r="D348" s="34" t="e">
        <f>SMALL($C:$C,ROWS($C$1:C347))</f>
        <v>#NUM!</v>
      </c>
      <c r="E348" s="34" t="str">
        <f>IF(AND('Entry point'!$B$22=Master!A348,Master!AG348="CREW MANAGEMENT PARTNER"),Master!B348,"")</f>
        <v/>
      </c>
      <c r="F348" s="34" t="e">
        <f>SMALL($E:$E,ROWS($E$1:E347))</f>
        <v>#NUM!</v>
      </c>
      <c r="G348" s="34" t="str">
        <f>IF(AND('Entry point'!$B$22=Master!A348,Master!AG348="FLEET MANAGER"),Master!B348,"")</f>
        <v/>
      </c>
      <c r="H348" s="34" t="e">
        <f>SMALL($G:$G,ROWS($G$1:G347))</f>
        <v>#NUM!</v>
      </c>
      <c r="I348" s="34" t="str">
        <f>IF(AND('Entry point'!$B$22=Master!A348,Master!AG348="GROUP ISD"),Master!B348,"")</f>
        <v/>
      </c>
      <c r="J348" s="34" t="e">
        <f>SMALL($I:$I,ROWS($I$1:I347))</f>
        <v>#NUM!</v>
      </c>
      <c r="K348" s="34" t="str">
        <f>IF(AND('Entry point'!$B$22=Master!A348,Master!AG348="MANAGING DIRECTOR, CREW MANAGEMENT"),Master!B348,"")</f>
        <v/>
      </c>
      <c r="L348" s="34" t="e">
        <f>SMALL($K:$K,ROWS($K$1:K347))</f>
        <v>#NUM!</v>
      </c>
      <c r="M348" s="34" t="str">
        <f>IF(AND('Entry point'!$B$22=Master!A348,Master!AG348="MARINE SUPERINTENDENT"),Master!B348,"")</f>
        <v/>
      </c>
      <c r="N348" s="34" t="e">
        <f>SMALL($M:$M,ROWS($M$1:M347))</f>
        <v>#NUM!</v>
      </c>
      <c r="O348" s="34" t="str">
        <f>IF(AND('Entry point'!$B$22=Master!A348,Master!AG348="MD"),Master!B348,"")</f>
        <v/>
      </c>
      <c r="P348" s="34" t="e">
        <f>SMALL($O:$O,ROWS($O$1:O347))</f>
        <v>#NUM!</v>
      </c>
      <c r="Q348" s="34" t="str">
        <f>IF(AND('Entry point'!$B$22=Master!A348,Master!AG348="OD"),Master!B348,"")</f>
        <v/>
      </c>
      <c r="R348" s="34" t="e">
        <f>SMALL($Q:$Q,ROWS($Q$1:Q347))</f>
        <v>#NUM!</v>
      </c>
      <c r="S348" s="34" t="str">
        <f>IF(AND('Entry point'!$B$22=Master!A348,Master!AG348="OWNER"),Master!B348,"")</f>
        <v/>
      </c>
      <c r="T348" s="34" t="e">
        <f>SMALL($S:$S,ROWS($S$1:S347))</f>
        <v>#NUM!</v>
      </c>
      <c r="U348" s="34" t="str">
        <f>IF(AND('Entry point'!$B$22=Master!A348,Master!AG348="PLANNING MANAGER"),Master!B348,"")</f>
        <v/>
      </c>
      <c r="V348" s="34" t="e">
        <f>SMALL($U:$U,ROWS($U$1:U347))</f>
        <v>#NUM!</v>
      </c>
      <c r="W348" s="34" t="str">
        <f>IF(AND('Entry point'!$B$22=Master!A348,Master!AG348="PROCUREMENT RESPONSIBLE"),Master!B348,"")</f>
        <v/>
      </c>
      <c r="X348" s="34" t="e">
        <f>SMALL($W:$W,ROWS($W$1:W347))</f>
        <v>#NUM!</v>
      </c>
      <c r="Y348" s="34" t="str">
        <f>IF(AND('Entry point'!$B$22=Master!A348,Master!AG348="TECH SUPERINTENDENT"),Master!B348,"")</f>
        <v/>
      </c>
      <c r="Z348" s="34" t="e">
        <f>SMALL($Y:$Y,ROWS($Y$1:Y347))</f>
        <v>#NUM!</v>
      </c>
      <c r="AA348" s="34" t="str">
        <f>IF(AND('Entry point'!$B$22=Master!A348,Master!AG348="HSEQ MANAGER"),Master!B348,"")</f>
        <v/>
      </c>
      <c r="AB348" s="34" t="e">
        <f>SMALL($AA:$AA,ROWS($AA$1:AA347))</f>
        <v>#NUM!</v>
      </c>
      <c r="AC348" s="34" t="str">
        <f>IF(AND('Entry point'!$B$22=Master!A348,Master!AG348="MARCAS"),Master!B348,"")</f>
        <v/>
      </c>
      <c r="AD348" s="34" t="e">
        <f>SMALL($AC:$AC,ROWS($AC$1:AC347))</f>
        <v>#NUM!</v>
      </c>
      <c r="AE348" s="34">
        <v>2</v>
      </c>
      <c r="AF348" s="26" t="s">
        <v>285</v>
      </c>
      <c r="AG348" s="36" t="s">
        <v>686</v>
      </c>
      <c r="AH348" s="181" t="s">
        <v>807</v>
      </c>
      <c r="AI348" t="s">
        <v>799</v>
      </c>
    </row>
    <row r="349" spans="1:35" ht="15.75" x14ac:dyDescent="0.25">
      <c r="A349" s="34" t="s">
        <v>38</v>
      </c>
      <c r="B349" s="34">
        <f>ROWS(A$1:$A350)</f>
        <v>350</v>
      </c>
      <c r="C349" s="34" t="str">
        <f>IF(AND('Entry point'!$B$22=Master!A349,Master!AG349="ACCOUNTING"),Master!B349,"")</f>
        <v/>
      </c>
      <c r="D349" s="34" t="e">
        <f>SMALL($C:$C,ROWS($C$1:C348))</f>
        <v>#NUM!</v>
      </c>
      <c r="E349" s="34" t="str">
        <f>IF(AND('Entry point'!$B$22=Master!A349,Master!AG349="CREW MANAGEMENT PARTNER"),Master!B349,"")</f>
        <v/>
      </c>
      <c r="F349" s="34" t="e">
        <f>SMALL($E:$E,ROWS($E$1:E348))</f>
        <v>#NUM!</v>
      </c>
      <c r="G349" s="34" t="str">
        <f>IF(AND('Entry point'!$B$22=Master!A349,Master!AG349="FLEET MANAGER"),Master!B349,"")</f>
        <v/>
      </c>
      <c r="H349" s="34" t="e">
        <f>SMALL($G:$G,ROWS($G$1:G348))</f>
        <v>#NUM!</v>
      </c>
      <c r="I349" s="34" t="str">
        <f>IF(AND('Entry point'!$B$22=Master!A349,Master!AG349="GROUP ISD"),Master!B349,"")</f>
        <v/>
      </c>
      <c r="J349" s="34" t="e">
        <f>SMALL($I:$I,ROWS($I$1:I348))</f>
        <v>#NUM!</v>
      </c>
      <c r="K349" s="34" t="str">
        <f>IF(AND('Entry point'!$B$22=Master!A349,Master!AG349="MANAGING DIRECTOR, CREW MANAGEMENT"),Master!B349,"")</f>
        <v/>
      </c>
      <c r="L349" s="34" t="e">
        <f>SMALL($K:$K,ROWS($K$1:K348))</f>
        <v>#NUM!</v>
      </c>
      <c r="M349" s="34" t="str">
        <f>IF(AND('Entry point'!$B$22=Master!A349,Master!AG349="MARINE SUPERINTENDENT"),Master!B349,"")</f>
        <v/>
      </c>
      <c r="N349" s="34" t="e">
        <f>SMALL($M:$M,ROWS($M$1:M348))</f>
        <v>#NUM!</v>
      </c>
      <c r="O349" s="34" t="str">
        <f>IF(AND('Entry point'!$B$22=Master!A349,Master!AG349="MD"),Master!B349,"")</f>
        <v/>
      </c>
      <c r="P349" s="34" t="e">
        <f>SMALL($O:$O,ROWS($O$1:O348))</f>
        <v>#NUM!</v>
      </c>
      <c r="Q349" s="34" t="str">
        <f>IF(AND('Entry point'!$B$22=Master!A349,Master!AG349="OD"),Master!B349,"")</f>
        <v/>
      </c>
      <c r="R349" s="34" t="e">
        <f>SMALL($Q:$Q,ROWS($Q$1:Q348))</f>
        <v>#NUM!</v>
      </c>
      <c r="S349" s="34" t="str">
        <f>IF(AND('Entry point'!$B$22=Master!A349,Master!AG349="OWNER"),Master!B349,"")</f>
        <v/>
      </c>
      <c r="T349" s="34" t="e">
        <f>SMALL($S:$S,ROWS($S$1:S348))</f>
        <v>#NUM!</v>
      </c>
      <c r="U349" s="34" t="str">
        <f>IF(AND('Entry point'!$B$22=Master!A349,Master!AG349="PLANNING MANAGER"),Master!B349,"")</f>
        <v/>
      </c>
      <c r="V349" s="34" t="e">
        <f>SMALL($U:$U,ROWS($U$1:U348))</f>
        <v>#NUM!</v>
      </c>
      <c r="W349" s="34" t="str">
        <f>IF(AND('Entry point'!$B$22=Master!A349,Master!AG349="PROCUREMENT RESPONSIBLE"),Master!B349,"")</f>
        <v/>
      </c>
      <c r="X349" s="34" t="e">
        <f>SMALL($W:$W,ROWS($W$1:W348))</f>
        <v>#NUM!</v>
      </c>
      <c r="Y349" s="34" t="str">
        <f>IF(AND('Entry point'!$B$22=Master!A349,Master!AG349="TECH SUPERINTENDENT"),Master!B349,"")</f>
        <v/>
      </c>
      <c r="Z349" s="34" t="e">
        <f>SMALL($Y:$Y,ROWS($Y$1:Y348))</f>
        <v>#NUM!</v>
      </c>
      <c r="AA349" s="34" t="str">
        <f>IF(AND('Entry point'!$B$22=Master!A349,Master!AG349="HSEQ MANAGER"),Master!B349,"")</f>
        <v/>
      </c>
      <c r="AB349" s="34" t="e">
        <f>SMALL($AA:$AA,ROWS($AA$1:AA348))</f>
        <v>#NUM!</v>
      </c>
      <c r="AC349" s="34" t="str">
        <f>IF(AND('Entry point'!$B$22=Master!A349,Master!AG349="MARCAS"),Master!B349,"")</f>
        <v/>
      </c>
      <c r="AD349" s="34" t="e">
        <f>SMALL($AC:$AC,ROWS($AC$1:AC348))</f>
        <v>#NUM!</v>
      </c>
      <c r="AE349" s="34">
        <v>2</v>
      </c>
      <c r="AF349" s="26" t="s">
        <v>266</v>
      </c>
      <c r="AG349" s="36" t="s">
        <v>159</v>
      </c>
      <c r="AH349" s="36" t="s">
        <v>617</v>
      </c>
    </row>
    <row r="350" spans="1:35" ht="15.75" x14ac:dyDescent="0.25">
      <c r="A350" s="34" t="s">
        <v>38</v>
      </c>
      <c r="B350" s="34">
        <f>ROWS(A$1:$A351)</f>
        <v>351</v>
      </c>
      <c r="C350" s="34" t="str">
        <f>IF(AND('Entry point'!$B$22=Master!A350,Master!AG350="ACCOUNTING"),Master!B350,"")</f>
        <v/>
      </c>
      <c r="D350" s="34" t="e">
        <f>SMALL($C:$C,ROWS($C$1:C349))</f>
        <v>#NUM!</v>
      </c>
      <c r="E350" s="34" t="str">
        <f>IF(AND('Entry point'!$B$22=Master!A350,Master!AG350="CREW MANAGEMENT PARTNER"),Master!B350,"")</f>
        <v/>
      </c>
      <c r="F350" s="34" t="e">
        <f>SMALL($E:$E,ROWS($E$1:E349))</f>
        <v>#NUM!</v>
      </c>
      <c r="G350" s="34" t="str">
        <f>IF(AND('Entry point'!$B$22=Master!A350,Master!AG350="FLEET MANAGER"),Master!B350,"")</f>
        <v/>
      </c>
      <c r="H350" s="34" t="e">
        <f>SMALL($G:$G,ROWS($G$1:G349))</f>
        <v>#NUM!</v>
      </c>
      <c r="I350" s="34" t="str">
        <f>IF(AND('Entry point'!$B$22=Master!A350,Master!AG350="GROUP ISD"),Master!B350,"")</f>
        <v/>
      </c>
      <c r="J350" s="34" t="e">
        <f>SMALL($I:$I,ROWS($I$1:I349))</f>
        <v>#NUM!</v>
      </c>
      <c r="K350" s="34" t="str">
        <f>IF(AND('Entry point'!$B$22=Master!A350,Master!AG350="MANAGING DIRECTOR, CREW MANAGEMENT"),Master!B350,"")</f>
        <v/>
      </c>
      <c r="L350" s="34" t="e">
        <f>SMALL($K:$K,ROWS($K$1:K349))</f>
        <v>#NUM!</v>
      </c>
      <c r="M350" s="34" t="str">
        <f>IF(AND('Entry point'!$B$22=Master!A350,Master!AG350="MARINE SUPERINTENDENT"),Master!B350,"")</f>
        <v/>
      </c>
      <c r="N350" s="34" t="e">
        <f>SMALL($M:$M,ROWS($M$1:M349))</f>
        <v>#NUM!</v>
      </c>
      <c r="O350" s="34" t="str">
        <f>IF(AND('Entry point'!$B$22=Master!A350,Master!AG350="MD"),Master!B350,"")</f>
        <v/>
      </c>
      <c r="P350" s="34" t="e">
        <f>SMALL($O:$O,ROWS($O$1:O349))</f>
        <v>#NUM!</v>
      </c>
      <c r="Q350" s="34" t="str">
        <f>IF(AND('Entry point'!$B$22=Master!A350,Master!AG350="OD"),Master!B350,"")</f>
        <v/>
      </c>
      <c r="R350" s="34" t="e">
        <f>SMALL($Q:$Q,ROWS($Q$1:Q349))</f>
        <v>#NUM!</v>
      </c>
      <c r="S350" s="34" t="str">
        <f>IF(AND('Entry point'!$B$22=Master!A350,Master!AG350="OWNER"),Master!B350,"")</f>
        <v/>
      </c>
      <c r="T350" s="34" t="e">
        <f>SMALL($S:$S,ROWS($S$1:S349))</f>
        <v>#NUM!</v>
      </c>
      <c r="U350" s="34" t="str">
        <f>IF(AND('Entry point'!$B$22=Master!A350,Master!AG350="PLANNING MANAGER"),Master!B350,"")</f>
        <v/>
      </c>
      <c r="V350" s="34" t="e">
        <f>SMALL($U:$U,ROWS($U$1:U349))</f>
        <v>#NUM!</v>
      </c>
      <c r="W350" s="34" t="str">
        <f>IF(AND('Entry point'!$B$22=Master!A350,Master!AG350="PROCUREMENT RESPONSIBLE"),Master!B350,"")</f>
        <v/>
      </c>
      <c r="X350" s="34" t="e">
        <f>SMALL($W:$W,ROWS($W$1:W349))</f>
        <v>#NUM!</v>
      </c>
      <c r="Y350" s="34" t="str">
        <f>IF(AND('Entry point'!$B$22=Master!A350,Master!AG350="TECH SUPERINTENDENT"),Master!B350,"")</f>
        <v/>
      </c>
      <c r="Z350" s="34" t="e">
        <f>SMALL($Y:$Y,ROWS($Y$1:Y349))</f>
        <v>#NUM!</v>
      </c>
      <c r="AA350" s="34" t="str">
        <f>IF(AND('Entry point'!$B$22=Master!A350,Master!AG350="HSEQ MANAGER"),Master!B350,"")</f>
        <v/>
      </c>
      <c r="AB350" s="34" t="e">
        <f>SMALL($AA:$AA,ROWS($AA$1:AA349))</f>
        <v>#NUM!</v>
      </c>
      <c r="AC350" s="34" t="str">
        <f>IF(AND('Entry point'!$B$22=Master!A350,Master!AG350="MARCAS"),Master!B350,"")</f>
        <v/>
      </c>
      <c r="AD350" s="34" t="e">
        <f>SMALL($AC:$AC,ROWS($AC$1:AC349))</f>
        <v>#NUM!</v>
      </c>
      <c r="AE350" s="34">
        <v>2</v>
      </c>
      <c r="AF350" s="26" t="s">
        <v>283</v>
      </c>
      <c r="AG350" s="36" t="s">
        <v>686</v>
      </c>
      <c r="AH350" s="181" t="s">
        <v>807</v>
      </c>
      <c r="AI350" t="s">
        <v>799</v>
      </c>
    </row>
    <row r="351" spans="1:35" ht="15.75" x14ac:dyDescent="0.25">
      <c r="A351" s="34" t="s">
        <v>38</v>
      </c>
      <c r="B351" s="34">
        <f>ROWS(A$1:$A352)</f>
        <v>352</v>
      </c>
      <c r="C351" s="34" t="str">
        <f>IF(AND('Entry point'!$B$22=Master!A351,Master!AG351="ACCOUNTING"),Master!B351,"")</f>
        <v/>
      </c>
      <c r="D351" s="34" t="e">
        <f>SMALL($C:$C,ROWS($C$1:C350))</f>
        <v>#NUM!</v>
      </c>
      <c r="E351" s="34" t="str">
        <f>IF(AND('Entry point'!$B$22=Master!A351,Master!AG351="CREW MANAGEMENT PARTNER"),Master!B351,"")</f>
        <v/>
      </c>
      <c r="F351" s="34" t="e">
        <f>SMALL($E:$E,ROWS($E$1:E350))</f>
        <v>#NUM!</v>
      </c>
      <c r="G351" s="34" t="str">
        <f>IF(AND('Entry point'!$B$22=Master!A351,Master!AG351="FLEET MANAGER"),Master!B351,"")</f>
        <v/>
      </c>
      <c r="H351" s="34" t="e">
        <f>SMALL($G:$G,ROWS($G$1:G350))</f>
        <v>#NUM!</v>
      </c>
      <c r="I351" s="34" t="str">
        <f>IF(AND('Entry point'!$B$22=Master!A351,Master!AG351="GROUP ISD"),Master!B351,"")</f>
        <v/>
      </c>
      <c r="J351" s="34" t="e">
        <f>SMALL($I:$I,ROWS($I$1:I350))</f>
        <v>#NUM!</v>
      </c>
      <c r="K351" s="34" t="str">
        <f>IF(AND('Entry point'!$B$22=Master!A351,Master!AG351="MANAGING DIRECTOR, CREW MANAGEMENT"),Master!B351,"")</f>
        <v/>
      </c>
      <c r="L351" s="34" t="e">
        <f>SMALL($K:$K,ROWS($K$1:K350))</f>
        <v>#NUM!</v>
      </c>
      <c r="M351" s="34" t="str">
        <f>IF(AND('Entry point'!$B$22=Master!A351,Master!AG351="MARINE SUPERINTENDENT"),Master!B351,"")</f>
        <v/>
      </c>
      <c r="N351" s="34" t="e">
        <f>SMALL($M:$M,ROWS($M$1:M350))</f>
        <v>#NUM!</v>
      </c>
      <c r="O351" s="34" t="str">
        <f>IF(AND('Entry point'!$B$22=Master!A351,Master!AG351="MD"),Master!B351,"")</f>
        <v/>
      </c>
      <c r="P351" s="34" t="e">
        <f>SMALL($O:$O,ROWS($O$1:O350))</f>
        <v>#NUM!</v>
      </c>
      <c r="Q351" s="34" t="str">
        <f>IF(AND('Entry point'!$B$22=Master!A351,Master!AG351="OD"),Master!B351,"")</f>
        <v/>
      </c>
      <c r="R351" s="34" t="e">
        <f>SMALL($Q:$Q,ROWS($Q$1:Q350))</f>
        <v>#NUM!</v>
      </c>
      <c r="S351" s="34" t="str">
        <f>IF(AND('Entry point'!$B$22=Master!A351,Master!AG351="OWNER"),Master!B351,"")</f>
        <v/>
      </c>
      <c r="T351" s="34" t="e">
        <f>SMALL($S:$S,ROWS($S$1:S350))</f>
        <v>#NUM!</v>
      </c>
      <c r="U351" s="34" t="str">
        <f>IF(AND('Entry point'!$B$22=Master!A351,Master!AG351="PLANNING MANAGER"),Master!B351,"")</f>
        <v/>
      </c>
      <c r="V351" s="34" t="e">
        <f>SMALL($U:$U,ROWS($U$1:U350))</f>
        <v>#NUM!</v>
      </c>
      <c r="W351" s="34" t="str">
        <f>IF(AND('Entry point'!$B$22=Master!A351,Master!AG351="PROCUREMENT RESPONSIBLE"),Master!B351,"")</f>
        <v/>
      </c>
      <c r="X351" s="34" t="e">
        <f>SMALL($W:$W,ROWS($W$1:W350))</f>
        <v>#NUM!</v>
      </c>
      <c r="Y351" s="34" t="str">
        <f>IF(AND('Entry point'!$B$22=Master!A351,Master!AG351="TECH SUPERINTENDENT"),Master!B351,"")</f>
        <v/>
      </c>
      <c r="Z351" s="34" t="e">
        <f>SMALL($Y:$Y,ROWS($Y$1:Y350))</f>
        <v>#NUM!</v>
      </c>
      <c r="AA351" s="34" t="str">
        <f>IF(AND('Entry point'!$B$22=Master!A351,Master!AG351="HSEQ MANAGER"),Master!B351,"")</f>
        <v/>
      </c>
      <c r="AB351" s="34" t="e">
        <f>SMALL($AA:$AA,ROWS($AA$1:AA350))</f>
        <v>#NUM!</v>
      </c>
      <c r="AC351" s="34" t="str">
        <f>IF(AND('Entry point'!$B$22=Master!A351,Master!AG351="MARCAS"),Master!B351,"")</f>
        <v/>
      </c>
      <c r="AD351" s="34" t="e">
        <f>SMALL($AC:$AC,ROWS($AC$1:AC350))</f>
        <v>#NUM!</v>
      </c>
      <c r="AE351" s="34">
        <v>2</v>
      </c>
      <c r="AF351" s="26" t="s">
        <v>175</v>
      </c>
      <c r="AG351" s="36" t="s">
        <v>35</v>
      </c>
      <c r="AH351" s="36"/>
    </row>
    <row r="352" spans="1:35" ht="15.75" x14ac:dyDescent="0.25">
      <c r="A352" s="34" t="s">
        <v>38</v>
      </c>
      <c r="B352" s="34">
        <f>ROWS(A$1:$A353)</f>
        <v>353</v>
      </c>
      <c r="C352" s="34" t="str">
        <f>IF(AND('Entry point'!$B$22=Master!A352,Master!AG352="ACCOUNTING"),Master!B352,"")</f>
        <v/>
      </c>
      <c r="D352" s="34" t="e">
        <f>SMALL($C:$C,ROWS($C$1:C351))</f>
        <v>#NUM!</v>
      </c>
      <c r="E352" s="34" t="str">
        <f>IF(AND('Entry point'!$B$22=Master!A352,Master!AG352="CREW MANAGEMENT PARTNER"),Master!B352,"")</f>
        <v/>
      </c>
      <c r="F352" s="34" t="e">
        <f>SMALL($E:$E,ROWS($E$1:E351))</f>
        <v>#NUM!</v>
      </c>
      <c r="G352" s="34" t="str">
        <f>IF(AND('Entry point'!$B$22=Master!A352,Master!AG352="FLEET MANAGER"),Master!B352,"")</f>
        <v/>
      </c>
      <c r="H352" s="34" t="e">
        <f>SMALL($G:$G,ROWS($G$1:G351))</f>
        <v>#NUM!</v>
      </c>
      <c r="I352" s="34" t="str">
        <f>IF(AND('Entry point'!$B$22=Master!A352,Master!AG352="GROUP ISD"),Master!B352,"")</f>
        <v/>
      </c>
      <c r="J352" s="34" t="e">
        <f>SMALL($I:$I,ROWS($I$1:I351))</f>
        <v>#NUM!</v>
      </c>
      <c r="K352" s="34" t="str">
        <f>IF(AND('Entry point'!$B$22=Master!A352,Master!AG352="MANAGING DIRECTOR, CREW MANAGEMENT"),Master!B352,"")</f>
        <v/>
      </c>
      <c r="L352" s="34" t="e">
        <f>SMALL($K:$K,ROWS($K$1:K351))</f>
        <v>#NUM!</v>
      </c>
      <c r="M352" s="34" t="str">
        <f>IF(AND('Entry point'!$B$22=Master!A352,Master!AG352="MARINE SUPERINTENDENT"),Master!B352,"")</f>
        <v/>
      </c>
      <c r="N352" s="34" t="e">
        <f>SMALL($M:$M,ROWS($M$1:M351))</f>
        <v>#NUM!</v>
      </c>
      <c r="O352" s="34" t="str">
        <f>IF(AND('Entry point'!$B$22=Master!A352,Master!AG352="MD"),Master!B352,"")</f>
        <v/>
      </c>
      <c r="P352" s="34" t="e">
        <f>SMALL($O:$O,ROWS($O$1:O351))</f>
        <v>#NUM!</v>
      </c>
      <c r="Q352" s="34" t="str">
        <f>IF(AND('Entry point'!$B$22=Master!A352,Master!AG352="OD"),Master!B352,"")</f>
        <v/>
      </c>
      <c r="R352" s="34" t="e">
        <f>SMALL($Q:$Q,ROWS($Q$1:Q351))</f>
        <v>#NUM!</v>
      </c>
      <c r="S352" s="34" t="str">
        <f>IF(AND('Entry point'!$B$22=Master!A352,Master!AG352="OWNER"),Master!B352,"")</f>
        <v/>
      </c>
      <c r="T352" s="34" t="e">
        <f>SMALL($S:$S,ROWS($S$1:S351))</f>
        <v>#NUM!</v>
      </c>
      <c r="U352" s="34" t="str">
        <f>IF(AND('Entry point'!$B$22=Master!A352,Master!AG352="PLANNING MANAGER"),Master!B352,"")</f>
        <v/>
      </c>
      <c r="V352" s="34" t="e">
        <f>SMALL($U:$U,ROWS($U$1:U351))</f>
        <v>#NUM!</v>
      </c>
      <c r="W352" s="34" t="str">
        <f>IF(AND('Entry point'!$B$22=Master!A352,Master!AG352="PROCUREMENT RESPONSIBLE"),Master!B352,"")</f>
        <v/>
      </c>
      <c r="X352" s="34" t="e">
        <f>SMALL($W:$W,ROWS($W$1:W351))</f>
        <v>#NUM!</v>
      </c>
      <c r="Y352" s="34" t="str">
        <f>IF(AND('Entry point'!$B$22=Master!A352,Master!AG352="TECH SUPERINTENDENT"),Master!B352,"")</f>
        <v/>
      </c>
      <c r="Z352" s="34" t="e">
        <f>SMALL($Y:$Y,ROWS($Y$1:Y351))</f>
        <v>#NUM!</v>
      </c>
      <c r="AA352" s="34" t="str">
        <f>IF(AND('Entry point'!$B$22=Master!A352,Master!AG352="HSEQ MANAGER"),Master!B352,"")</f>
        <v/>
      </c>
      <c r="AB352" s="34" t="e">
        <f>SMALL($AA:$AA,ROWS($AA$1:AA351))</f>
        <v>#NUM!</v>
      </c>
      <c r="AC352" s="34" t="str">
        <f>IF(AND('Entry point'!$B$22=Master!A352,Master!AG352="MARCAS"),Master!B352,"")</f>
        <v/>
      </c>
      <c r="AD352" s="34" t="e">
        <f>SMALL($AC:$AC,ROWS($AC$1:AC351))</f>
        <v>#NUM!</v>
      </c>
      <c r="AE352" s="34">
        <v>2</v>
      </c>
      <c r="AF352" s="26" t="s">
        <v>174</v>
      </c>
      <c r="AG352" s="36" t="s">
        <v>704</v>
      </c>
      <c r="AH352" s="36"/>
    </row>
    <row r="353" spans="1:35" ht="15.75" x14ac:dyDescent="0.25">
      <c r="A353" s="34" t="s">
        <v>38</v>
      </c>
      <c r="B353" s="34">
        <f>ROWS(A$1:$A354)</f>
        <v>354</v>
      </c>
      <c r="C353" s="34" t="str">
        <f>IF(AND('Entry point'!$B$22=Master!A353,Master!AG353="ACCOUNTING"),Master!B353,"")</f>
        <v/>
      </c>
      <c r="D353" s="34" t="e">
        <f>SMALL($C:$C,ROWS($C$1:C352))</f>
        <v>#NUM!</v>
      </c>
      <c r="E353" s="34" t="str">
        <f>IF(AND('Entry point'!$B$22=Master!A353,Master!AG353="CREW MANAGEMENT PARTNER"),Master!B353,"")</f>
        <v/>
      </c>
      <c r="F353" s="34" t="e">
        <f>SMALL($E:$E,ROWS($E$1:E352))</f>
        <v>#NUM!</v>
      </c>
      <c r="G353" s="34" t="str">
        <f>IF(AND('Entry point'!$B$22=Master!A353,Master!AG353="FLEET MANAGER"),Master!B353,"")</f>
        <v/>
      </c>
      <c r="H353" s="34" t="e">
        <f>SMALL($G:$G,ROWS($G$1:G352))</f>
        <v>#NUM!</v>
      </c>
      <c r="I353" s="34" t="str">
        <f>IF(AND('Entry point'!$B$22=Master!A353,Master!AG353="GROUP ISD"),Master!B353,"")</f>
        <v/>
      </c>
      <c r="J353" s="34" t="e">
        <f>SMALL($I:$I,ROWS($I$1:I352))</f>
        <v>#NUM!</v>
      </c>
      <c r="K353" s="34" t="str">
        <f>IF(AND('Entry point'!$B$22=Master!A353,Master!AG353="MANAGING DIRECTOR, CREW MANAGEMENT"),Master!B353,"")</f>
        <v/>
      </c>
      <c r="L353" s="34" t="e">
        <f>SMALL($K:$K,ROWS($K$1:K352))</f>
        <v>#NUM!</v>
      </c>
      <c r="M353" s="34" t="str">
        <f>IF(AND('Entry point'!$B$22=Master!A353,Master!AG353="MARINE SUPERINTENDENT"),Master!B353,"")</f>
        <v/>
      </c>
      <c r="N353" s="34" t="e">
        <f>SMALL($M:$M,ROWS($M$1:M352))</f>
        <v>#NUM!</v>
      </c>
      <c r="O353" s="34" t="str">
        <f>IF(AND('Entry point'!$B$22=Master!A353,Master!AG353="MD"),Master!B353,"")</f>
        <v/>
      </c>
      <c r="P353" s="34" t="e">
        <f>SMALL($O:$O,ROWS($O$1:O352))</f>
        <v>#NUM!</v>
      </c>
      <c r="Q353" s="34" t="str">
        <f>IF(AND('Entry point'!$B$22=Master!A353,Master!AG353="OD"),Master!B353,"")</f>
        <v/>
      </c>
      <c r="R353" s="34" t="e">
        <f>SMALL($Q:$Q,ROWS($Q$1:Q352))</f>
        <v>#NUM!</v>
      </c>
      <c r="S353" s="34" t="str">
        <f>IF(AND('Entry point'!$B$22=Master!A353,Master!AG353="OWNER"),Master!B353,"")</f>
        <v/>
      </c>
      <c r="T353" s="34" t="e">
        <f>SMALL($S:$S,ROWS($S$1:S352))</f>
        <v>#NUM!</v>
      </c>
      <c r="U353" s="34" t="str">
        <f>IF(AND('Entry point'!$B$22=Master!A353,Master!AG353="PLANNING MANAGER"),Master!B353,"")</f>
        <v/>
      </c>
      <c r="V353" s="34" t="e">
        <f>SMALL($U:$U,ROWS($U$1:U352))</f>
        <v>#NUM!</v>
      </c>
      <c r="W353" s="34" t="str">
        <f>IF(AND('Entry point'!$B$22=Master!A353,Master!AG353="PROCUREMENT RESPONSIBLE"),Master!B353,"")</f>
        <v/>
      </c>
      <c r="X353" s="34" t="e">
        <f>SMALL($W:$W,ROWS($W$1:W352))</f>
        <v>#NUM!</v>
      </c>
      <c r="Y353" s="34" t="str">
        <f>IF(AND('Entry point'!$B$22=Master!A353,Master!AG353="TECH SUPERINTENDENT"),Master!B353,"")</f>
        <v/>
      </c>
      <c r="Z353" s="34" t="e">
        <f>SMALL($Y:$Y,ROWS($Y$1:Y352))</f>
        <v>#NUM!</v>
      </c>
      <c r="AA353" s="34" t="str">
        <f>IF(AND('Entry point'!$B$22=Master!A353,Master!AG353="HSEQ MANAGER"),Master!B353,"")</f>
        <v/>
      </c>
      <c r="AB353" s="34" t="e">
        <f>SMALL($AA:$AA,ROWS($AA$1:AA352))</f>
        <v>#NUM!</v>
      </c>
      <c r="AC353" s="34" t="str">
        <f>IF(AND('Entry point'!$B$22=Master!A353,Master!AG353="MARCAS"),Master!B353,"")</f>
        <v/>
      </c>
      <c r="AD353" s="34" t="e">
        <f>SMALL($AC:$AC,ROWS($AC$1:AC352))</f>
        <v>#NUM!</v>
      </c>
      <c r="AE353" s="34">
        <v>2</v>
      </c>
      <c r="AF353" s="26" t="s">
        <v>172</v>
      </c>
      <c r="AG353" s="36" t="s">
        <v>35</v>
      </c>
      <c r="AH353" s="36"/>
    </row>
    <row r="354" spans="1:35" ht="15.75" x14ac:dyDescent="0.25">
      <c r="A354" s="34" t="s">
        <v>38</v>
      </c>
      <c r="B354" s="34">
        <f>ROWS(A$1:$A355)</f>
        <v>355</v>
      </c>
      <c r="C354" s="34" t="str">
        <f>IF(AND('Entry point'!$B$22=Master!A354,Master!AG354="ACCOUNTING"),Master!B354,"")</f>
        <v/>
      </c>
      <c r="D354" s="34" t="e">
        <f>SMALL($C:$C,ROWS($C$1:C353))</f>
        <v>#NUM!</v>
      </c>
      <c r="E354" s="34" t="str">
        <f>IF(AND('Entry point'!$B$22=Master!A354,Master!AG354="CREW MANAGEMENT PARTNER"),Master!B354,"")</f>
        <v/>
      </c>
      <c r="F354" s="34" t="e">
        <f>SMALL($E:$E,ROWS($E$1:E353))</f>
        <v>#NUM!</v>
      </c>
      <c r="G354" s="34" t="str">
        <f>IF(AND('Entry point'!$B$22=Master!A354,Master!AG354="FLEET MANAGER"),Master!B354,"")</f>
        <v/>
      </c>
      <c r="H354" s="34" t="e">
        <f>SMALL($G:$G,ROWS($G$1:G353))</f>
        <v>#NUM!</v>
      </c>
      <c r="I354" s="34" t="str">
        <f>IF(AND('Entry point'!$B$22=Master!A354,Master!AG354="GROUP ISD"),Master!B354,"")</f>
        <v/>
      </c>
      <c r="J354" s="34" t="e">
        <f>SMALL($I:$I,ROWS($I$1:I353))</f>
        <v>#NUM!</v>
      </c>
      <c r="K354" s="34" t="str">
        <f>IF(AND('Entry point'!$B$22=Master!A354,Master!AG354="MANAGING DIRECTOR, CREW MANAGEMENT"),Master!B354,"")</f>
        <v/>
      </c>
      <c r="L354" s="34" t="e">
        <f>SMALL($K:$K,ROWS($K$1:K353))</f>
        <v>#NUM!</v>
      </c>
      <c r="M354" s="34" t="str">
        <f>IF(AND('Entry point'!$B$22=Master!A354,Master!AG354="MARINE SUPERINTENDENT"),Master!B354,"")</f>
        <v/>
      </c>
      <c r="N354" s="34" t="e">
        <f>SMALL($M:$M,ROWS($M$1:M353))</f>
        <v>#NUM!</v>
      </c>
      <c r="O354" s="34" t="str">
        <f>IF(AND('Entry point'!$B$22=Master!A354,Master!AG354="MD"),Master!B354,"")</f>
        <v/>
      </c>
      <c r="P354" s="34" t="e">
        <f>SMALL($O:$O,ROWS($O$1:O353))</f>
        <v>#NUM!</v>
      </c>
      <c r="Q354" s="34" t="str">
        <f>IF(AND('Entry point'!$B$22=Master!A354,Master!AG354="OD"),Master!B354,"")</f>
        <v/>
      </c>
      <c r="R354" s="34" t="e">
        <f>SMALL($Q:$Q,ROWS($Q$1:Q353))</f>
        <v>#NUM!</v>
      </c>
      <c r="S354" s="34" t="str">
        <f>IF(AND('Entry point'!$B$22=Master!A354,Master!AG354="OWNER"),Master!B354,"")</f>
        <v/>
      </c>
      <c r="T354" s="34" t="e">
        <f>SMALL($S:$S,ROWS($S$1:S353))</f>
        <v>#NUM!</v>
      </c>
      <c r="U354" s="34" t="str">
        <f>IF(AND('Entry point'!$B$22=Master!A354,Master!AG354="PLANNING MANAGER"),Master!B354,"")</f>
        <v/>
      </c>
      <c r="V354" s="34" t="e">
        <f>SMALL($U:$U,ROWS($U$1:U353))</f>
        <v>#NUM!</v>
      </c>
      <c r="W354" s="34" t="str">
        <f>IF(AND('Entry point'!$B$22=Master!A354,Master!AG354="PROCUREMENT RESPONSIBLE"),Master!B354,"")</f>
        <v/>
      </c>
      <c r="X354" s="34" t="e">
        <f>SMALL($W:$W,ROWS($W$1:W353))</f>
        <v>#NUM!</v>
      </c>
      <c r="Y354" s="34" t="str">
        <f>IF(AND('Entry point'!$B$22=Master!A354,Master!AG354="TECH SUPERINTENDENT"),Master!B354,"")</f>
        <v/>
      </c>
      <c r="Z354" s="34" t="e">
        <f>SMALL($Y:$Y,ROWS($Y$1:Y353))</f>
        <v>#NUM!</v>
      </c>
      <c r="AA354" s="34" t="str">
        <f>IF(AND('Entry point'!$B$22=Master!A354,Master!AG354="HSEQ MANAGER"),Master!B354,"")</f>
        <v/>
      </c>
      <c r="AB354" s="34" t="e">
        <f>SMALL($AA:$AA,ROWS($AA$1:AA353))</f>
        <v>#NUM!</v>
      </c>
      <c r="AC354" s="34" t="str">
        <f>IF(AND('Entry point'!$B$22=Master!A354,Master!AG354="MARCAS"),Master!B354,"")</f>
        <v/>
      </c>
      <c r="AD354" s="34" t="e">
        <f>SMALL($AC:$AC,ROWS($AC$1:AC353))</f>
        <v>#NUM!</v>
      </c>
      <c r="AE354" s="34">
        <v>2</v>
      </c>
      <c r="AF354" s="26" t="s">
        <v>172</v>
      </c>
      <c r="AG354" s="36" t="s">
        <v>779</v>
      </c>
      <c r="AH354" s="36"/>
    </row>
    <row r="355" spans="1:35" ht="15.75" x14ac:dyDescent="0.25">
      <c r="A355" s="34" t="s">
        <v>38</v>
      </c>
      <c r="B355" s="34">
        <f>ROWS(A$1:$A356)</f>
        <v>356</v>
      </c>
      <c r="C355" s="34" t="str">
        <f>IF(AND('Entry point'!$B$22=Master!A355,Master!AG355="ACCOUNTING"),Master!B355,"")</f>
        <v/>
      </c>
      <c r="D355" s="34" t="e">
        <f>SMALL($C:$C,ROWS($C$1:C354))</f>
        <v>#NUM!</v>
      </c>
      <c r="E355" s="34" t="str">
        <f>IF(AND('Entry point'!$B$22=Master!A355,Master!AG355="CREW MANAGEMENT PARTNER"),Master!B355,"")</f>
        <v/>
      </c>
      <c r="F355" s="34" t="e">
        <f>SMALL($E:$E,ROWS($E$1:E354))</f>
        <v>#NUM!</v>
      </c>
      <c r="G355" s="34" t="str">
        <f>IF(AND('Entry point'!$B$22=Master!A355,Master!AG355="FLEET MANAGER"),Master!B355,"")</f>
        <v/>
      </c>
      <c r="H355" s="34" t="e">
        <f>SMALL($G:$G,ROWS($G$1:G354))</f>
        <v>#NUM!</v>
      </c>
      <c r="I355" s="34" t="str">
        <f>IF(AND('Entry point'!$B$22=Master!A355,Master!AG355="GROUP ISD"),Master!B355,"")</f>
        <v/>
      </c>
      <c r="J355" s="34" t="e">
        <f>SMALL($I:$I,ROWS($I$1:I354))</f>
        <v>#NUM!</v>
      </c>
      <c r="K355" s="34" t="str">
        <f>IF(AND('Entry point'!$B$22=Master!A355,Master!AG355="MANAGING DIRECTOR, CREW MANAGEMENT"),Master!B355,"")</f>
        <v/>
      </c>
      <c r="L355" s="34" t="e">
        <f>SMALL($K:$K,ROWS($K$1:K354))</f>
        <v>#NUM!</v>
      </c>
      <c r="M355" s="34" t="str">
        <f>IF(AND('Entry point'!$B$22=Master!A355,Master!AG355="MARINE SUPERINTENDENT"),Master!B355,"")</f>
        <v/>
      </c>
      <c r="N355" s="34" t="e">
        <f>SMALL($M:$M,ROWS($M$1:M354))</f>
        <v>#NUM!</v>
      </c>
      <c r="O355" s="34" t="str">
        <f>IF(AND('Entry point'!$B$22=Master!A355,Master!AG355="MD"),Master!B355,"")</f>
        <v/>
      </c>
      <c r="P355" s="34" t="e">
        <f>SMALL($O:$O,ROWS($O$1:O354))</f>
        <v>#NUM!</v>
      </c>
      <c r="Q355" s="34" t="str">
        <f>IF(AND('Entry point'!$B$22=Master!A355,Master!AG355="OD"),Master!B355,"")</f>
        <v/>
      </c>
      <c r="R355" s="34" t="e">
        <f>SMALL($Q:$Q,ROWS($Q$1:Q354))</f>
        <v>#NUM!</v>
      </c>
      <c r="S355" s="34" t="str">
        <f>IF(AND('Entry point'!$B$22=Master!A355,Master!AG355="OWNER"),Master!B355,"")</f>
        <v/>
      </c>
      <c r="T355" s="34" t="e">
        <f>SMALL($S:$S,ROWS($S$1:S354))</f>
        <v>#NUM!</v>
      </c>
      <c r="U355" s="34" t="str">
        <f>IF(AND('Entry point'!$B$22=Master!A355,Master!AG355="PLANNING MANAGER"),Master!B355,"")</f>
        <v/>
      </c>
      <c r="V355" s="34" t="e">
        <f>SMALL($U:$U,ROWS($U$1:U354))</f>
        <v>#NUM!</v>
      </c>
      <c r="W355" s="34" t="str">
        <f>IF(AND('Entry point'!$B$22=Master!A355,Master!AG355="PROCUREMENT RESPONSIBLE"),Master!B355,"")</f>
        <v/>
      </c>
      <c r="X355" s="34" t="e">
        <f>SMALL($W:$W,ROWS($W$1:W354))</f>
        <v>#NUM!</v>
      </c>
      <c r="Y355" s="34" t="str">
        <f>IF(AND('Entry point'!$B$22=Master!A355,Master!AG355="TECH SUPERINTENDENT"),Master!B355,"")</f>
        <v/>
      </c>
      <c r="Z355" s="34" t="e">
        <f>SMALL($Y:$Y,ROWS($Y$1:Y354))</f>
        <v>#NUM!</v>
      </c>
      <c r="AA355" s="34" t="str">
        <f>IF(AND('Entry point'!$B$22=Master!A355,Master!AG355="HSEQ MANAGER"),Master!B355,"")</f>
        <v/>
      </c>
      <c r="AB355" s="34" t="e">
        <f>SMALL($AA:$AA,ROWS($AA$1:AA354))</f>
        <v>#NUM!</v>
      </c>
      <c r="AC355" s="34" t="str">
        <f>IF(AND('Entry point'!$B$22=Master!A355,Master!AG355="MARCAS"),Master!B355,"")</f>
        <v/>
      </c>
      <c r="AD355" s="34" t="e">
        <f>SMALL($AC:$AC,ROWS($AC$1:AC354))</f>
        <v>#NUM!</v>
      </c>
      <c r="AE355" s="34">
        <v>2</v>
      </c>
      <c r="AF355" s="26" t="s">
        <v>252</v>
      </c>
      <c r="AG355" s="36" t="s">
        <v>35</v>
      </c>
      <c r="AH355" s="36"/>
    </row>
    <row r="356" spans="1:35" ht="15.75" x14ac:dyDescent="0.25">
      <c r="A356" s="34" t="s">
        <v>38</v>
      </c>
      <c r="B356" s="34">
        <f>ROWS(A$1:$A357)</f>
        <v>357</v>
      </c>
      <c r="C356" s="34" t="str">
        <f>IF(AND('Entry point'!$B$22=Master!A356,Master!AG356="ACCOUNTING"),Master!B356,"")</f>
        <v/>
      </c>
      <c r="D356" s="34" t="e">
        <f>SMALL($C:$C,ROWS($C$1:C355))</f>
        <v>#NUM!</v>
      </c>
      <c r="E356" s="34" t="str">
        <f>IF(AND('Entry point'!$B$22=Master!A356,Master!AG356="CREW MANAGEMENT PARTNER"),Master!B356,"")</f>
        <v/>
      </c>
      <c r="F356" s="34" t="e">
        <f>SMALL($E:$E,ROWS($E$1:E355))</f>
        <v>#NUM!</v>
      </c>
      <c r="G356" s="34" t="str">
        <f>IF(AND('Entry point'!$B$22=Master!A356,Master!AG356="FLEET MANAGER"),Master!B356,"")</f>
        <v/>
      </c>
      <c r="H356" s="34" t="e">
        <f>SMALL($G:$G,ROWS($G$1:G355))</f>
        <v>#NUM!</v>
      </c>
      <c r="I356" s="34" t="str">
        <f>IF(AND('Entry point'!$B$22=Master!A356,Master!AG356="GROUP ISD"),Master!B356,"")</f>
        <v/>
      </c>
      <c r="J356" s="34" t="e">
        <f>SMALL($I:$I,ROWS($I$1:I355))</f>
        <v>#NUM!</v>
      </c>
      <c r="K356" s="34" t="str">
        <f>IF(AND('Entry point'!$B$22=Master!A356,Master!AG356="MANAGING DIRECTOR, CREW MANAGEMENT"),Master!B356,"")</f>
        <v/>
      </c>
      <c r="L356" s="34" t="e">
        <f>SMALL($K:$K,ROWS($K$1:K355))</f>
        <v>#NUM!</v>
      </c>
      <c r="M356" s="34" t="str">
        <f>IF(AND('Entry point'!$B$22=Master!A356,Master!AG356="MARINE SUPERINTENDENT"),Master!B356,"")</f>
        <v/>
      </c>
      <c r="N356" s="34" t="e">
        <f>SMALL($M:$M,ROWS($M$1:M355))</f>
        <v>#NUM!</v>
      </c>
      <c r="O356" s="34" t="str">
        <f>IF(AND('Entry point'!$B$22=Master!A356,Master!AG356="MD"),Master!B356,"")</f>
        <v/>
      </c>
      <c r="P356" s="34" t="e">
        <f>SMALL($O:$O,ROWS($O$1:O355))</f>
        <v>#NUM!</v>
      </c>
      <c r="Q356" s="34" t="str">
        <f>IF(AND('Entry point'!$B$22=Master!A356,Master!AG356="OD"),Master!B356,"")</f>
        <v/>
      </c>
      <c r="R356" s="34" t="e">
        <f>SMALL($Q:$Q,ROWS($Q$1:Q355))</f>
        <v>#NUM!</v>
      </c>
      <c r="S356" s="34" t="str">
        <f>IF(AND('Entry point'!$B$22=Master!A356,Master!AG356="OWNER"),Master!B356,"")</f>
        <v/>
      </c>
      <c r="T356" s="34" t="e">
        <f>SMALL($S:$S,ROWS($S$1:S355))</f>
        <v>#NUM!</v>
      </c>
      <c r="U356" s="34" t="str">
        <f>IF(AND('Entry point'!$B$22=Master!A356,Master!AG356="PLANNING MANAGER"),Master!B356,"")</f>
        <v/>
      </c>
      <c r="V356" s="34" t="e">
        <f>SMALL($U:$U,ROWS($U$1:U355))</f>
        <v>#NUM!</v>
      </c>
      <c r="W356" s="34" t="str">
        <f>IF(AND('Entry point'!$B$22=Master!A356,Master!AG356="PROCUREMENT RESPONSIBLE"),Master!B356,"")</f>
        <v/>
      </c>
      <c r="X356" s="34" t="e">
        <f>SMALL($W:$W,ROWS($W$1:W355))</f>
        <v>#NUM!</v>
      </c>
      <c r="Y356" s="34" t="str">
        <f>IF(AND('Entry point'!$B$22=Master!A356,Master!AG356="TECH SUPERINTENDENT"),Master!B356,"")</f>
        <v/>
      </c>
      <c r="Z356" s="34" t="e">
        <f>SMALL($Y:$Y,ROWS($Y$1:Y355))</f>
        <v>#NUM!</v>
      </c>
      <c r="AA356" s="34" t="str">
        <f>IF(AND('Entry point'!$B$22=Master!A356,Master!AG356="HSEQ MANAGER"),Master!B356,"")</f>
        <v/>
      </c>
      <c r="AB356" s="34" t="e">
        <f>SMALL($AA:$AA,ROWS($AA$1:AA355))</f>
        <v>#NUM!</v>
      </c>
      <c r="AC356" s="34" t="str">
        <f>IF(AND('Entry point'!$B$22=Master!A356,Master!AG356="MARCAS"),Master!B356,"")</f>
        <v/>
      </c>
      <c r="AD356" s="34" t="e">
        <f>SMALL($AC:$AC,ROWS($AC$1:AC355))</f>
        <v>#NUM!</v>
      </c>
      <c r="AE356" s="34">
        <v>2</v>
      </c>
      <c r="AF356" s="26" t="s">
        <v>252</v>
      </c>
      <c r="AG356" s="36" t="s">
        <v>779</v>
      </c>
      <c r="AH356" s="36"/>
    </row>
    <row r="357" spans="1:35" ht="15.75" x14ac:dyDescent="0.25">
      <c r="A357" s="34" t="s">
        <v>38</v>
      </c>
      <c r="B357" s="34">
        <f>ROWS(A$1:$A358)</f>
        <v>358</v>
      </c>
      <c r="C357" s="34" t="str">
        <f>IF(AND('Entry point'!$B$22=Master!A357,Master!AG357="ACCOUNTING"),Master!B357,"")</f>
        <v/>
      </c>
      <c r="D357" s="34" t="e">
        <f>SMALL($C:$C,ROWS($C$1:C356))</f>
        <v>#NUM!</v>
      </c>
      <c r="E357" s="34" t="str">
        <f>IF(AND('Entry point'!$B$22=Master!A357,Master!AG357="CREW MANAGEMENT PARTNER"),Master!B357,"")</f>
        <v/>
      </c>
      <c r="F357" s="34" t="e">
        <f>SMALL($E:$E,ROWS($E$1:E356))</f>
        <v>#NUM!</v>
      </c>
      <c r="G357" s="34" t="str">
        <f>IF(AND('Entry point'!$B$22=Master!A357,Master!AG357="FLEET MANAGER"),Master!B357,"")</f>
        <v/>
      </c>
      <c r="H357" s="34" t="e">
        <f>SMALL($G:$G,ROWS($G$1:G356))</f>
        <v>#NUM!</v>
      </c>
      <c r="I357" s="34" t="str">
        <f>IF(AND('Entry point'!$B$22=Master!A357,Master!AG357="GROUP ISD"),Master!B357,"")</f>
        <v/>
      </c>
      <c r="J357" s="34" t="e">
        <f>SMALL($I:$I,ROWS($I$1:I356))</f>
        <v>#NUM!</v>
      </c>
      <c r="K357" s="34" t="str">
        <f>IF(AND('Entry point'!$B$22=Master!A357,Master!AG357="MANAGING DIRECTOR, CREW MANAGEMENT"),Master!B357,"")</f>
        <v/>
      </c>
      <c r="L357" s="34" t="e">
        <f>SMALL($K:$K,ROWS($K$1:K356))</f>
        <v>#NUM!</v>
      </c>
      <c r="M357" s="34" t="str">
        <f>IF(AND('Entry point'!$B$22=Master!A357,Master!AG357="MARINE SUPERINTENDENT"),Master!B357,"")</f>
        <v/>
      </c>
      <c r="N357" s="34" t="e">
        <f>SMALL($M:$M,ROWS($M$1:M356))</f>
        <v>#NUM!</v>
      </c>
      <c r="O357" s="34" t="str">
        <f>IF(AND('Entry point'!$B$22=Master!A357,Master!AG357="MD"),Master!B357,"")</f>
        <v/>
      </c>
      <c r="P357" s="34" t="e">
        <f>SMALL($O:$O,ROWS($O$1:O356))</f>
        <v>#NUM!</v>
      </c>
      <c r="Q357" s="34" t="str">
        <f>IF(AND('Entry point'!$B$22=Master!A357,Master!AG357="OD"),Master!B357,"")</f>
        <v/>
      </c>
      <c r="R357" s="34" t="e">
        <f>SMALL($Q:$Q,ROWS($Q$1:Q356))</f>
        <v>#NUM!</v>
      </c>
      <c r="S357" s="34" t="str">
        <f>IF(AND('Entry point'!$B$22=Master!A357,Master!AG357="OWNER"),Master!B357,"")</f>
        <v/>
      </c>
      <c r="T357" s="34" t="e">
        <f>SMALL($S:$S,ROWS($S$1:S356))</f>
        <v>#NUM!</v>
      </c>
      <c r="U357" s="34" t="str">
        <f>IF(AND('Entry point'!$B$22=Master!A357,Master!AG357="PLANNING MANAGER"),Master!B357,"")</f>
        <v/>
      </c>
      <c r="V357" s="34" t="e">
        <f>SMALL($U:$U,ROWS($U$1:U356))</f>
        <v>#NUM!</v>
      </c>
      <c r="W357" s="34" t="str">
        <f>IF(AND('Entry point'!$B$22=Master!A357,Master!AG357="PROCUREMENT RESPONSIBLE"),Master!B357,"")</f>
        <v/>
      </c>
      <c r="X357" s="34" t="e">
        <f>SMALL($W:$W,ROWS($W$1:W356))</f>
        <v>#NUM!</v>
      </c>
      <c r="Y357" s="34" t="str">
        <f>IF(AND('Entry point'!$B$22=Master!A357,Master!AG357="TECH SUPERINTENDENT"),Master!B357,"")</f>
        <v/>
      </c>
      <c r="Z357" s="34" t="e">
        <f>SMALL($Y:$Y,ROWS($Y$1:Y356))</f>
        <v>#NUM!</v>
      </c>
      <c r="AA357" s="34" t="str">
        <f>IF(AND('Entry point'!$B$22=Master!A357,Master!AG357="HSEQ MANAGER"),Master!B357,"")</f>
        <v/>
      </c>
      <c r="AB357" s="34" t="e">
        <f>SMALL($AA:$AA,ROWS($AA$1:AA356))</f>
        <v>#NUM!</v>
      </c>
      <c r="AC357" s="34" t="str">
        <f>IF(AND('Entry point'!$B$22=Master!A357,Master!AG357="MARCAS"),Master!B357,"")</f>
        <v/>
      </c>
      <c r="AD357" s="34" t="e">
        <f>SMALL($AC:$AC,ROWS($AC$1:AC356))</f>
        <v>#NUM!</v>
      </c>
      <c r="AE357" s="34">
        <v>2</v>
      </c>
      <c r="AF357" s="26" t="s">
        <v>306</v>
      </c>
      <c r="AG357" s="36" t="s">
        <v>91</v>
      </c>
      <c r="AH357" s="36"/>
    </row>
    <row r="358" spans="1:35" ht="29.25" customHeight="1" x14ac:dyDescent="0.25">
      <c r="A358" s="34" t="s">
        <v>38</v>
      </c>
      <c r="B358" s="34">
        <f>ROWS(A$1:$A359)</f>
        <v>359</v>
      </c>
      <c r="C358" s="34" t="str">
        <f>IF(AND('Entry point'!$B$22=Master!A358,Master!AG358="ACCOUNTING"),Master!B358,"")</f>
        <v/>
      </c>
      <c r="D358" s="34" t="e">
        <f>SMALL($C:$C,ROWS($C$1:C357))</f>
        <v>#NUM!</v>
      </c>
      <c r="E358" s="34" t="str">
        <f>IF(AND('Entry point'!$B$22=Master!A358,Master!AG358="CREW MANAGEMENT PARTNER"),Master!B358,"")</f>
        <v/>
      </c>
      <c r="F358" s="34" t="e">
        <f>SMALL($E:$E,ROWS($E$1:E357))</f>
        <v>#NUM!</v>
      </c>
      <c r="G358" s="34" t="str">
        <f>IF(AND('Entry point'!$B$22=Master!A358,Master!AG358="FLEET MANAGER"),Master!B358,"")</f>
        <v/>
      </c>
      <c r="H358" s="34" t="e">
        <f>SMALL($G:$G,ROWS($G$1:G357))</f>
        <v>#NUM!</v>
      </c>
      <c r="I358" s="34" t="str">
        <f>IF(AND('Entry point'!$B$22=Master!A358,Master!AG358="GROUP ISD"),Master!B358,"")</f>
        <v/>
      </c>
      <c r="J358" s="34" t="e">
        <f>SMALL($I:$I,ROWS($I$1:I357))</f>
        <v>#NUM!</v>
      </c>
      <c r="K358" s="34" t="str">
        <f>IF(AND('Entry point'!$B$22=Master!A358,Master!AG358="MANAGING DIRECTOR, CREW MANAGEMENT"),Master!B358,"")</f>
        <v/>
      </c>
      <c r="L358" s="34" t="e">
        <f>SMALL($K:$K,ROWS($K$1:K357))</f>
        <v>#NUM!</v>
      </c>
      <c r="M358" s="34" t="str">
        <f>IF(AND('Entry point'!$B$22=Master!A358,Master!AG358="MARINE SUPERINTENDENT"),Master!B358,"")</f>
        <v/>
      </c>
      <c r="N358" s="34" t="e">
        <f>SMALL($M:$M,ROWS($M$1:M357))</f>
        <v>#NUM!</v>
      </c>
      <c r="O358" s="34" t="str">
        <f>IF(AND('Entry point'!$B$22=Master!A358,Master!AG358="MD"),Master!B358,"")</f>
        <v/>
      </c>
      <c r="P358" s="34" t="e">
        <f>SMALL($O:$O,ROWS($O$1:O357))</f>
        <v>#NUM!</v>
      </c>
      <c r="Q358" s="34" t="str">
        <f>IF(AND('Entry point'!$B$22=Master!A358,Master!AG358="OD"),Master!B358,"")</f>
        <v/>
      </c>
      <c r="R358" s="34" t="e">
        <f>SMALL($Q:$Q,ROWS($Q$1:Q357))</f>
        <v>#NUM!</v>
      </c>
      <c r="S358" s="34" t="str">
        <f>IF(AND('Entry point'!$B$22=Master!A358,Master!AG358="OWNER"),Master!B358,"")</f>
        <v/>
      </c>
      <c r="T358" s="34" t="e">
        <f>SMALL($S:$S,ROWS($S$1:S357))</f>
        <v>#NUM!</v>
      </c>
      <c r="U358" s="34" t="str">
        <f>IF(AND('Entry point'!$B$22=Master!A358,Master!AG358="PLANNING MANAGER"),Master!B358,"")</f>
        <v/>
      </c>
      <c r="V358" s="34" t="e">
        <f>SMALL($U:$U,ROWS($U$1:U357))</f>
        <v>#NUM!</v>
      </c>
      <c r="W358" s="34" t="str">
        <f>IF(AND('Entry point'!$B$22=Master!A358,Master!AG358="PROCUREMENT RESPONSIBLE"),Master!B358,"")</f>
        <v/>
      </c>
      <c r="X358" s="34" t="e">
        <f>SMALL($W:$W,ROWS($W$1:W357))</f>
        <v>#NUM!</v>
      </c>
      <c r="Y358" s="34" t="str">
        <f>IF(AND('Entry point'!$B$22=Master!A358,Master!AG358="TECH SUPERINTENDENT"),Master!B358,"")</f>
        <v/>
      </c>
      <c r="Z358" s="34" t="e">
        <f>SMALL($Y:$Y,ROWS($Y$1:Y357))</f>
        <v>#NUM!</v>
      </c>
      <c r="AA358" s="34" t="str">
        <f>IF(AND('Entry point'!$B$22=Master!A358,Master!AG358="HSEQ MANAGER"),Master!B358,"")</f>
        <v/>
      </c>
      <c r="AB358" s="34" t="e">
        <f>SMALL($AA:$AA,ROWS($AA$1:AA357))</f>
        <v>#NUM!</v>
      </c>
      <c r="AC358" s="34" t="str">
        <f>IF(AND('Entry point'!$B$22=Master!A358,Master!AG358="MARCAS"),Master!B358,"")</f>
        <v/>
      </c>
      <c r="AD358" s="34" t="e">
        <f>SMALL($AC:$AC,ROWS($AC$1:AC357))</f>
        <v>#NUM!</v>
      </c>
      <c r="AE358" s="34">
        <v>2</v>
      </c>
      <c r="AF358" s="26" t="s">
        <v>699</v>
      </c>
      <c r="AG358" s="36" t="s">
        <v>35</v>
      </c>
      <c r="AH358" s="36"/>
    </row>
    <row r="359" spans="1:35" ht="15.75" x14ac:dyDescent="0.25">
      <c r="A359" s="34" t="s">
        <v>38</v>
      </c>
      <c r="B359" s="34">
        <f>ROWS(A$1:$A360)</f>
        <v>360</v>
      </c>
      <c r="C359" s="34" t="str">
        <f>IF(AND('Entry point'!$B$22=Master!A359,Master!AG359="ACCOUNTING"),Master!B359,"")</f>
        <v/>
      </c>
      <c r="D359" s="34" t="e">
        <f>SMALL($C:$C,ROWS($C$1:C358))</f>
        <v>#NUM!</v>
      </c>
      <c r="E359" s="34" t="str">
        <f>IF(AND('Entry point'!$B$22=Master!A359,Master!AG359="CREW MANAGEMENT PARTNER"),Master!B359,"")</f>
        <v/>
      </c>
      <c r="F359" s="34" t="e">
        <f>SMALL($E:$E,ROWS($E$1:E358))</f>
        <v>#NUM!</v>
      </c>
      <c r="G359" s="34" t="str">
        <f>IF(AND('Entry point'!$B$22=Master!A359,Master!AG359="FLEET MANAGER"),Master!B359,"")</f>
        <v/>
      </c>
      <c r="H359" s="34" t="e">
        <f>SMALL($G:$G,ROWS($G$1:G358))</f>
        <v>#NUM!</v>
      </c>
      <c r="I359" s="34" t="str">
        <f>IF(AND('Entry point'!$B$22=Master!A359,Master!AG359="GROUP ISD"),Master!B359,"")</f>
        <v/>
      </c>
      <c r="J359" s="34" t="e">
        <f>SMALL($I:$I,ROWS($I$1:I358))</f>
        <v>#NUM!</v>
      </c>
      <c r="K359" s="34" t="str">
        <f>IF(AND('Entry point'!$B$22=Master!A359,Master!AG359="MANAGING DIRECTOR, CREW MANAGEMENT"),Master!B359,"")</f>
        <v/>
      </c>
      <c r="L359" s="34" t="e">
        <f>SMALL($K:$K,ROWS($K$1:K358))</f>
        <v>#NUM!</v>
      </c>
      <c r="M359" s="34" t="str">
        <f>IF(AND('Entry point'!$B$22=Master!A359,Master!AG359="MARINE SUPERINTENDENT"),Master!B359,"")</f>
        <v/>
      </c>
      <c r="N359" s="34" t="e">
        <f>SMALL($M:$M,ROWS($M$1:M358))</f>
        <v>#NUM!</v>
      </c>
      <c r="O359" s="34" t="str">
        <f>IF(AND('Entry point'!$B$22=Master!A359,Master!AG359="MD"),Master!B359,"")</f>
        <v/>
      </c>
      <c r="P359" s="34" t="e">
        <f>SMALL($O:$O,ROWS($O$1:O358))</f>
        <v>#NUM!</v>
      </c>
      <c r="Q359" s="34" t="str">
        <f>IF(AND('Entry point'!$B$22=Master!A359,Master!AG359="OD"),Master!B359,"")</f>
        <v/>
      </c>
      <c r="R359" s="34" t="e">
        <f>SMALL($Q:$Q,ROWS($Q$1:Q358))</f>
        <v>#NUM!</v>
      </c>
      <c r="S359" s="34" t="str">
        <f>IF(AND('Entry point'!$B$22=Master!A359,Master!AG359="OWNER"),Master!B359,"")</f>
        <v/>
      </c>
      <c r="T359" s="34" t="e">
        <f>SMALL($S:$S,ROWS($S$1:S358))</f>
        <v>#NUM!</v>
      </c>
      <c r="U359" s="34" t="str">
        <f>IF(AND('Entry point'!$B$22=Master!A359,Master!AG359="PLANNING MANAGER"),Master!B359,"")</f>
        <v/>
      </c>
      <c r="V359" s="34" t="e">
        <f>SMALL($U:$U,ROWS($U$1:U358))</f>
        <v>#NUM!</v>
      </c>
      <c r="W359" s="34" t="str">
        <f>IF(AND('Entry point'!$B$22=Master!A359,Master!AG359="PROCUREMENT RESPONSIBLE"),Master!B359,"")</f>
        <v/>
      </c>
      <c r="X359" s="34" t="e">
        <f>SMALL($W:$W,ROWS($W$1:W358))</f>
        <v>#NUM!</v>
      </c>
      <c r="Y359" s="34" t="str">
        <f>IF(AND('Entry point'!$B$22=Master!A359,Master!AG359="TECH SUPERINTENDENT"),Master!B359,"")</f>
        <v/>
      </c>
      <c r="Z359" s="34" t="e">
        <f>SMALL($Y:$Y,ROWS($Y$1:Y358))</f>
        <v>#NUM!</v>
      </c>
      <c r="AA359" s="34" t="str">
        <f>IF(AND('Entry point'!$B$22=Master!A359,Master!AG359="HSEQ MANAGER"),Master!B359,"")</f>
        <v/>
      </c>
      <c r="AB359" s="34" t="e">
        <f>SMALL($AA:$AA,ROWS($AA$1:AA358))</f>
        <v>#NUM!</v>
      </c>
      <c r="AC359" s="34" t="str">
        <f>IF(AND('Entry point'!$B$22=Master!A359,Master!AG359="MARCAS"),Master!B359,"")</f>
        <v/>
      </c>
      <c r="AD359" s="34" t="e">
        <f>SMALL($AC:$AC,ROWS($AC$1:AC358))</f>
        <v>#NUM!</v>
      </c>
      <c r="AE359" s="34">
        <v>2</v>
      </c>
      <c r="AF359" s="26" t="s">
        <v>248</v>
      </c>
      <c r="AG359" s="36" t="s">
        <v>685</v>
      </c>
      <c r="AH359" s="36"/>
    </row>
    <row r="360" spans="1:35" ht="15.75" x14ac:dyDescent="0.25">
      <c r="A360" s="34" t="s">
        <v>38</v>
      </c>
      <c r="B360" s="34">
        <f>ROWS(A$1:$A361)</f>
        <v>361</v>
      </c>
      <c r="C360" s="34" t="str">
        <f>IF(AND('Entry point'!$B$22=Master!A360,Master!AG360="ACCOUNTING"),Master!B360,"")</f>
        <v/>
      </c>
      <c r="D360" s="34" t="e">
        <f>SMALL($C:$C,ROWS($C$1:C359))</f>
        <v>#NUM!</v>
      </c>
      <c r="E360" s="34" t="str">
        <f>IF(AND('Entry point'!$B$22=Master!A360,Master!AG360="CREW MANAGEMENT PARTNER"),Master!B360,"")</f>
        <v/>
      </c>
      <c r="F360" s="34" t="e">
        <f>SMALL($E:$E,ROWS($E$1:E359))</f>
        <v>#NUM!</v>
      </c>
      <c r="G360" s="34" t="str">
        <f>IF(AND('Entry point'!$B$22=Master!A360,Master!AG360="FLEET MANAGER"),Master!B360,"")</f>
        <v/>
      </c>
      <c r="H360" s="34" t="e">
        <f>SMALL($G:$G,ROWS($G$1:G359))</f>
        <v>#NUM!</v>
      </c>
      <c r="I360" s="34" t="str">
        <f>IF(AND('Entry point'!$B$22=Master!A360,Master!AG360="GROUP ISD"),Master!B360,"")</f>
        <v/>
      </c>
      <c r="J360" s="34" t="e">
        <f>SMALL($I:$I,ROWS($I$1:I359))</f>
        <v>#NUM!</v>
      </c>
      <c r="K360" s="34" t="str">
        <f>IF(AND('Entry point'!$B$22=Master!A360,Master!AG360="MANAGING DIRECTOR, CREW MANAGEMENT"),Master!B360,"")</f>
        <v/>
      </c>
      <c r="L360" s="34" t="e">
        <f>SMALL($K:$K,ROWS($K$1:K359))</f>
        <v>#NUM!</v>
      </c>
      <c r="M360" s="34" t="str">
        <f>IF(AND('Entry point'!$B$22=Master!A360,Master!AG360="MARINE SUPERINTENDENT"),Master!B360,"")</f>
        <v/>
      </c>
      <c r="N360" s="34" t="e">
        <f>SMALL($M:$M,ROWS($M$1:M359))</f>
        <v>#NUM!</v>
      </c>
      <c r="O360" s="34" t="str">
        <f>IF(AND('Entry point'!$B$22=Master!A360,Master!AG360="MD"),Master!B360,"")</f>
        <v/>
      </c>
      <c r="P360" s="34" t="e">
        <f>SMALL($O:$O,ROWS($O$1:O359))</f>
        <v>#NUM!</v>
      </c>
      <c r="Q360" s="34" t="str">
        <f>IF(AND('Entry point'!$B$22=Master!A360,Master!AG360="OD"),Master!B360,"")</f>
        <v/>
      </c>
      <c r="R360" s="34" t="e">
        <f>SMALL($Q:$Q,ROWS($Q$1:Q359))</f>
        <v>#NUM!</v>
      </c>
      <c r="S360" s="34" t="str">
        <f>IF(AND('Entry point'!$B$22=Master!A360,Master!AG360="OWNER"),Master!B360,"")</f>
        <v/>
      </c>
      <c r="T360" s="34" t="e">
        <f>SMALL($S:$S,ROWS($S$1:S359))</f>
        <v>#NUM!</v>
      </c>
      <c r="U360" s="34" t="str">
        <f>IF(AND('Entry point'!$B$22=Master!A360,Master!AG360="PLANNING MANAGER"),Master!B360,"")</f>
        <v/>
      </c>
      <c r="V360" s="34" t="e">
        <f>SMALL($U:$U,ROWS($U$1:U359))</f>
        <v>#NUM!</v>
      </c>
      <c r="W360" s="34" t="str">
        <f>IF(AND('Entry point'!$B$22=Master!A360,Master!AG360="PROCUREMENT RESPONSIBLE"),Master!B360,"")</f>
        <v/>
      </c>
      <c r="X360" s="34" t="e">
        <f>SMALL($W:$W,ROWS($W$1:W359))</f>
        <v>#NUM!</v>
      </c>
      <c r="Y360" s="34" t="str">
        <f>IF(AND('Entry point'!$B$22=Master!A360,Master!AG360="TECH SUPERINTENDENT"),Master!B360,"")</f>
        <v/>
      </c>
      <c r="Z360" s="34" t="e">
        <f>SMALL($Y:$Y,ROWS($Y$1:Y359))</f>
        <v>#NUM!</v>
      </c>
      <c r="AA360" s="34" t="str">
        <f>IF(AND('Entry point'!$B$22=Master!A360,Master!AG360="HSEQ MANAGER"),Master!B360,"")</f>
        <v/>
      </c>
      <c r="AB360" s="34" t="e">
        <f>SMALL($AA:$AA,ROWS($AA$1:AA359))</f>
        <v>#NUM!</v>
      </c>
      <c r="AC360" s="34" t="str">
        <f>IF(AND('Entry point'!$B$22=Master!A360,Master!AG360="MARCAS"),Master!B360,"")</f>
        <v/>
      </c>
      <c r="AD360" s="34" t="e">
        <f>SMALL($AC:$AC,ROWS($AC$1:AC359))</f>
        <v>#NUM!</v>
      </c>
      <c r="AE360" s="34">
        <v>2</v>
      </c>
      <c r="AF360" s="26" t="s">
        <v>274</v>
      </c>
      <c r="AG360" s="36" t="s">
        <v>686</v>
      </c>
      <c r="AH360" s="181" t="s">
        <v>809</v>
      </c>
      <c r="AI360" t="s">
        <v>799</v>
      </c>
    </row>
    <row r="361" spans="1:35" ht="15.75" x14ac:dyDescent="0.25">
      <c r="A361" s="34" t="s">
        <v>38</v>
      </c>
      <c r="B361" s="34">
        <f>ROWS(A$1:$A362)</f>
        <v>362</v>
      </c>
      <c r="C361" s="34" t="str">
        <f>IF(AND('Entry point'!$B$22=Master!A361,Master!AG361="ACCOUNTING"),Master!B361,"")</f>
        <v/>
      </c>
      <c r="D361" s="34" t="e">
        <f>SMALL($C:$C,ROWS($C$1:C360))</f>
        <v>#NUM!</v>
      </c>
      <c r="E361" s="34" t="str">
        <f>IF(AND('Entry point'!$B$22=Master!A361,Master!AG361="CREW MANAGEMENT PARTNER"),Master!B361,"")</f>
        <v/>
      </c>
      <c r="F361" s="34" t="e">
        <f>SMALL($E:$E,ROWS($E$1:E360))</f>
        <v>#NUM!</v>
      </c>
      <c r="G361" s="34" t="str">
        <f>IF(AND('Entry point'!$B$22=Master!A361,Master!AG361="FLEET MANAGER"),Master!B361,"")</f>
        <v/>
      </c>
      <c r="H361" s="34" t="e">
        <f>SMALL($G:$G,ROWS($G$1:G360))</f>
        <v>#NUM!</v>
      </c>
      <c r="I361" s="34" t="str">
        <f>IF(AND('Entry point'!$B$22=Master!A361,Master!AG361="GROUP ISD"),Master!B361,"")</f>
        <v/>
      </c>
      <c r="J361" s="34" t="e">
        <f>SMALL($I:$I,ROWS($I$1:I360))</f>
        <v>#NUM!</v>
      </c>
      <c r="K361" s="34" t="str">
        <f>IF(AND('Entry point'!$B$22=Master!A361,Master!AG361="MANAGING DIRECTOR, CREW MANAGEMENT"),Master!B361,"")</f>
        <v/>
      </c>
      <c r="L361" s="34" t="e">
        <f>SMALL($K:$K,ROWS($K$1:K360))</f>
        <v>#NUM!</v>
      </c>
      <c r="M361" s="34" t="str">
        <f>IF(AND('Entry point'!$B$22=Master!A361,Master!AG361="MARINE SUPERINTENDENT"),Master!B361,"")</f>
        <v/>
      </c>
      <c r="N361" s="34" t="e">
        <f>SMALL($M:$M,ROWS($M$1:M360))</f>
        <v>#NUM!</v>
      </c>
      <c r="O361" s="34" t="str">
        <f>IF(AND('Entry point'!$B$22=Master!A361,Master!AG361="MD"),Master!B361,"")</f>
        <v/>
      </c>
      <c r="P361" s="34" t="e">
        <f>SMALL($O:$O,ROWS($O$1:O360))</f>
        <v>#NUM!</v>
      </c>
      <c r="Q361" s="34" t="str">
        <f>IF(AND('Entry point'!$B$22=Master!A361,Master!AG361="OD"),Master!B361,"")</f>
        <v/>
      </c>
      <c r="R361" s="34" t="e">
        <f>SMALL($Q:$Q,ROWS($Q$1:Q360))</f>
        <v>#NUM!</v>
      </c>
      <c r="S361" s="34" t="str">
        <f>IF(AND('Entry point'!$B$22=Master!A361,Master!AG361="OWNER"),Master!B361,"")</f>
        <v/>
      </c>
      <c r="T361" s="34" t="e">
        <f>SMALL($S:$S,ROWS($S$1:S360))</f>
        <v>#NUM!</v>
      </c>
      <c r="U361" s="34" t="str">
        <f>IF(AND('Entry point'!$B$22=Master!A361,Master!AG361="PLANNING MANAGER"),Master!B361,"")</f>
        <v/>
      </c>
      <c r="V361" s="34" t="e">
        <f>SMALL($U:$U,ROWS($U$1:U360))</f>
        <v>#NUM!</v>
      </c>
      <c r="W361" s="34" t="str">
        <f>IF(AND('Entry point'!$B$22=Master!A361,Master!AG361="PROCUREMENT RESPONSIBLE"),Master!B361,"")</f>
        <v/>
      </c>
      <c r="X361" s="34" t="e">
        <f>SMALL($W:$W,ROWS($W$1:W360))</f>
        <v>#NUM!</v>
      </c>
      <c r="Y361" s="34" t="str">
        <f>IF(AND('Entry point'!$B$22=Master!A361,Master!AG361="TECH SUPERINTENDENT"),Master!B361,"")</f>
        <v/>
      </c>
      <c r="Z361" s="34" t="e">
        <f>SMALL($Y:$Y,ROWS($Y$1:Y360))</f>
        <v>#NUM!</v>
      </c>
      <c r="AA361" s="34" t="str">
        <f>IF(AND('Entry point'!$B$22=Master!A361,Master!AG361="HSEQ MANAGER"),Master!B361,"")</f>
        <v/>
      </c>
      <c r="AB361" s="34" t="e">
        <f>SMALL($AA:$AA,ROWS($AA$1:AA360))</f>
        <v>#NUM!</v>
      </c>
      <c r="AC361" s="34" t="str">
        <f>IF(AND('Entry point'!$B$22=Master!A361,Master!AG361="MARCAS"),Master!B361,"")</f>
        <v/>
      </c>
      <c r="AD361" s="34" t="e">
        <f>SMALL($AC:$AC,ROWS($AC$1:AC360))</f>
        <v>#NUM!</v>
      </c>
      <c r="AE361" s="34">
        <v>2</v>
      </c>
      <c r="AF361" s="36" t="s">
        <v>548</v>
      </c>
      <c r="AG361" s="36" t="s">
        <v>686</v>
      </c>
      <c r="AH361" s="181" t="s">
        <v>802</v>
      </c>
      <c r="AI361" t="s">
        <v>799</v>
      </c>
    </row>
    <row r="362" spans="1:35" ht="15.75" x14ac:dyDescent="0.25">
      <c r="A362" s="34" t="s">
        <v>38</v>
      </c>
      <c r="B362" s="34">
        <f>ROWS(A$1:$A363)</f>
        <v>363</v>
      </c>
      <c r="C362" s="34" t="str">
        <f>IF(AND('Entry point'!$B$22=Master!A362,Master!AG362="ACCOUNTING"),Master!B362,"")</f>
        <v/>
      </c>
      <c r="D362" s="34" t="e">
        <f>SMALL($C:$C,ROWS($C$1:C361))</f>
        <v>#NUM!</v>
      </c>
      <c r="E362" s="34" t="str">
        <f>IF(AND('Entry point'!$B$22=Master!A362,Master!AG362="CREW MANAGEMENT PARTNER"),Master!B362,"")</f>
        <v/>
      </c>
      <c r="F362" s="34" t="e">
        <f>SMALL($E:$E,ROWS($E$1:E361))</f>
        <v>#NUM!</v>
      </c>
      <c r="G362" s="34" t="str">
        <f>IF(AND('Entry point'!$B$22=Master!A362,Master!AG362="FLEET MANAGER"),Master!B362,"")</f>
        <v/>
      </c>
      <c r="H362" s="34" t="e">
        <f>SMALL($G:$G,ROWS($G$1:G361))</f>
        <v>#NUM!</v>
      </c>
      <c r="I362" s="34" t="str">
        <f>IF(AND('Entry point'!$B$22=Master!A362,Master!AG362="GROUP ISD"),Master!B362,"")</f>
        <v/>
      </c>
      <c r="J362" s="34" t="e">
        <f>SMALL($I:$I,ROWS($I$1:I361))</f>
        <v>#NUM!</v>
      </c>
      <c r="K362" s="34" t="str">
        <f>IF(AND('Entry point'!$B$22=Master!A362,Master!AG362="MANAGING DIRECTOR, CREW MANAGEMENT"),Master!B362,"")</f>
        <v/>
      </c>
      <c r="L362" s="34" t="e">
        <f>SMALL($K:$K,ROWS($K$1:K361))</f>
        <v>#NUM!</v>
      </c>
      <c r="M362" s="34" t="str">
        <f>IF(AND('Entry point'!$B$22=Master!A362,Master!AG362="MARINE SUPERINTENDENT"),Master!B362,"")</f>
        <v/>
      </c>
      <c r="N362" s="34" t="e">
        <f>SMALL($M:$M,ROWS($M$1:M361))</f>
        <v>#NUM!</v>
      </c>
      <c r="O362" s="34" t="str">
        <f>IF(AND('Entry point'!$B$22=Master!A362,Master!AG362="MD"),Master!B362,"")</f>
        <v/>
      </c>
      <c r="P362" s="34" t="e">
        <f>SMALL($O:$O,ROWS($O$1:O361))</f>
        <v>#NUM!</v>
      </c>
      <c r="Q362" s="34" t="str">
        <f>IF(AND('Entry point'!$B$22=Master!A362,Master!AG362="OD"),Master!B362,"")</f>
        <v/>
      </c>
      <c r="R362" s="34" t="e">
        <f>SMALL($Q:$Q,ROWS($Q$1:Q361))</f>
        <v>#NUM!</v>
      </c>
      <c r="S362" s="34" t="str">
        <f>IF(AND('Entry point'!$B$22=Master!A362,Master!AG362="OWNER"),Master!B362,"")</f>
        <v/>
      </c>
      <c r="T362" s="34" t="e">
        <f>SMALL($S:$S,ROWS($S$1:S361))</f>
        <v>#NUM!</v>
      </c>
      <c r="U362" s="34" t="str">
        <f>IF(AND('Entry point'!$B$22=Master!A362,Master!AG362="PLANNING MANAGER"),Master!B362,"")</f>
        <v/>
      </c>
      <c r="V362" s="34" t="e">
        <f>SMALL($U:$U,ROWS($U$1:U361))</f>
        <v>#NUM!</v>
      </c>
      <c r="W362" s="34" t="str">
        <f>IF(AND('Entry point'!$B$22=Master!A362,Master!AG362="PROCUREMENT RESPONSIBLE"),Master!B362,"")</f>
        <v/>
      </c>
      <c r="X362" s="34" t="e">
        <f>SMALL($W:$W,ROWS($W$1:W361))</f>
        <v>#NUM!</v>
      </c>
      <c r="Y362" s="34" t="str">
        <f>IF(AND('Entry point'!$B$22=Master!A362,Master!AG362="TECH SUPERINTENDENT"),Master!B362,"")</f>
        <v/>
      </c>
      <c r="Z362" s="34" t="e">
        <f>SMALL($Y:$Y,ROWS($Y$1:Y361))</f>
        <v>#NUM!</v>
      </c>
      <c r="AA362" s="34" t="str">
        <f>IF(AND('Entry point'!$B$22=Master!A362,Master!AG362="HSEQ MANAGER"),Master!B362,"")</f>
        <v/>
      </c>
      <c r="AB362" s="34" t="e">
        <f>SMALL($AA:$AA,ROWS($AA$1:AA361))</f>
        <v>#NUM!</v>
      </c>
      <c r="AC362" s="34" t="str">
        <f>IF(AND('Entry point'!$B$22=Master!A362,Master!AG362="MARCAS"),Master!B362,"")</f>
        <v/>
      </c>
      <c r="AD362" s="34" t="e">
        <f>SMALL($AC:$AC,ROWS($AC$1:AC361))</f>
        <v>#NUM!</v>
      </c>
      <c r="AE362" s="34">
        <v>2</v>
      </c>
      <c r="AF362" s="26" t="s">
        <v>247</v>
      </c>
      <c r="AG362" s="36" t="s">
        <v>159</v>
      </c>
      <c r="AH362" s="36"/>
    </row>
    <row r="363" spans="1:35" ht="15.75" x14ac:dyDescent="0.25">
      <c r="A363" s="34" t="s">
        <v>38</v>
      </c>
      <c r="B363" s="34">
        <f>ROWS(A$1:$A364)</f>
        <v>364</v>
      </c>
      <c r="C363" s="34" t="str">
        <f>IF(AND('Entry point'!$B$22=Master!A363,Master!AG363="ACCOUNTING"),Master!B363,"")</f>
        <v/>
      </c>
      <c r="D363" s="34" t="e">
        <f>SMALL($C:$C,ROWS($C$1:C362))</f>
        <v>#NUM!</v>
      </c>
      <c r="E363" s="34" t="str">
        <f>IF(AND('Entry point'!$B$22=Master!A363,Master!AG363="CREW MANAGEMENT PARTNER"),Master!B363,"")</f>
        <v/>
      </c>
      <c r="F363" s="34" t="e">
        <f>SMALL($E:$E,ROWS($E$1:E362))</f>
        <v>#NUM!</v>
      </c>
      <c r="G363" s="34" t="str">
        <f>IF(AND('Entry point'!$B$22=Master!A363,Master!AG363="FLEET MANAGER"),Master!B363,"")</f>
        <v/>
      </c>
      <c r="H363" s="34" t="e">
        <f>SMALL($G:$G,ROWS($G$1:G362))</f>
        <v>#NUM!</v>
      </c>
      <c r="I363" s="34" t="str">
        <f>IF(AND('Entry point'!$B$22=Master!A363,Master!AG363="GROUP ISD"),Master!B363,"")</f>
        <v/>
      </c>
      <c r="J363" s="34" t="e">
        <f>SMALL($I:$I,ROWS($I$1:I362))</f>
        <v>#NUM!</v>
      </c>
      <c r="K363" s="34" t="str">
        <f>IF(AND('Entry point'!$B$22=Master!A363,Master!AG363="MANAGING DIRECTOR, CREW MANAGEMENT"),Master!B363,"")</f>
        <v/>
      </c>
      <c r="L363" s="34" t="e">
        <f>SMALL($K:$K,ROWS($K$1:K362))</f>
        <v>#NUM!</v>
      </c>
      <c r="M363" s="34" t="str">
        <f>IF(AND('Entry point'!$B$22=Master!A363,Master!AG363="MARINE SUPERINTENDENT"),Master!B363,"")</f>
        <v/>
      </c>
      <c r="N363" s="34" t="e">
        <f>SMALL($M:$M,ROWS($M$1:M362))</f>
        <v>#NUM!</v>
      </c>
      <c r="O363" s="34" t="str">
        <f>IF(AND('Entry point'!$B$22=Master!A363,Master!AG363="MD"),Master!B363,"")</f>
        <v/>
      </c>
      <c r="P363" s="34" t="e">
        <f>SMALL($O:$O,ROWS($O$1:O362))</f>
        <v>#NUM!</v>
      </c>
      <c r="Q363" s="34" t="str">
        <f>IF(AND('Entry point'!$B$22=Master!A363,Master!AG363="OD"),Master!B363,"")</f>
        <v/>
      </c>
      <c r="R363" s="34" t="e">
        <f>SMALL($Q:$Q,ROWS($Q$1:Q362))</f>
        <v>#NUM!</v>
      </c>
      <c r="S363" s="34" t="str">
        <f>IF(AND('Entry point'!$B$22=Master!A363,Master!AG363="OWNER"),Master!B363,"")</f>
        <v/>
      </c>
      <c r="T363" s="34" t="e">
        <f>SMALL($S:$S,ROWS($S$1:S362))</f>
        <v>#NUM!</v>
      </c>
      <c r="U363" s="34" t="str">
        <f>IF(AND('Entry point'!$B$22=Master!A363,Master!AG363="PLANNING MANAGER"),Master!B363,"")</f>
        <v/>
      </c>
      <c r="V363" s="34" t="e">
        <f>SMALL($U:$U,ROWS($U$1:U362))</f>
        <v>#NUM!</v>
      </c>
      <c r="W363" s="34" t="str">
        <f>IF(AND('Entry point'!$B$22=Master!A363,Master!AG363="PROCUREMENT RESPONSIBLE"),Master!B363,"")</f>
        <v/>
      </c>
      <c r="X363" s="34" t="e">
        <f>SMALL($W:$W,ROWS($W$1:W362))</f>
        <v>#NUM!</v>
      </c>
      <c r="Y363" s="34" t="str">
        <f>IF(AND('Entry point'!$B$22=Master!A363,Master!AG363="TECH SUPERINTENDENT"),Master!B363,"")</f>
        <v/>
      </c>
      <c r="Z363" s="34" t="e">
        <f>SMALL($Y:$Y,ROWS($Y$1:Y362))</f>
        <v>#NUM!</v>
      </c>
      <c r="AA363" s="34" t="str">
        <f>IF(AND('Entry point'!$B$22=Master!A363,Master!AG363="HSEQ MANAGER"),Master!B363,"")</f>
        <v/>
      </c>
      <c r="AB363" s="34" t="e">
        <f>SMALL($AA:$AA,ROWS($AA$1:AA362))</f>
        <v>#NUM!</v>
      </c>
      <c r="AC363" s="34" t="str">
        <f>IF(AND('Entry point'!$B$22=Master!A363,Master!AG363="MARCAS"),Master!B363,"")</f>
        <v/>
      </c>
      <c r="AD363" s="34" t="e">
        <f>SMALL($AC:$AC,ROWS($AC$1:AC362))</f>
        <v>#NUM!</v>
      </c>
      <c r="AE363" s="34">
        <v>2</v>
      </c>
      <c r="AF363" s="26" t="s">
        <v>234</v>
      </c>
      <c r="AG363" s="36" t="s">
        <v>685</v>
      </c>
      <c r="AH363" s="36" t="s">
        <v>530</v>
      </c>
    </row>
    <row r="364" spans="1:35" ht="15.75" x14ac:dyDescent="0.25">
      <c r="A364" s="34" t="s">
        <v>38</v>
      </c>
      <c r="B364" s="34">
        <f>ROWS(A$1:$A365)</f>
        <v>365</v>
      </c>
      <c r="C364" s="34" t="str">
        <f>IF(AND('Entry point'!$B$22=Master!A364,Master!AG364="ACCOUNTING"),Master!B364,"")</f>
        <v/>
      </c>
      <c r="D364" s="34" t="e">
        <f>SMALL($C:$C,ROWS($C$1:C363))</f>
        <v>#NUM!</v>
      </c>
      <c r="E364" s="34" t="str">
        <f>IF(AND('Entry point'!$B$22=Master!A364,Master!AG364="CREW MANAGEMENT PARTNER"),Master!B364,"")</f>
        <v/>
      </c>
      <c r="F364" s="34" t="e">
        <f>SMALL($E:$E,ROWS($E$1:E363))</f>
        <v>#NUM!</v>
      </c>
      <c r="G364" s="34" t="str">
        <f>IF(AND('Entry point'!$B$22=Master!A364,Master!AG364="FLEET MANAGER"),Master!B364,"")</f>
        <v/>
      </c>
      <c r="H364" s="34" t="e">
        <f>SMALL($G:$G,ROWS($G$1:G363))</f>
        <v>#NUM!</v>
      </c>
      <c r="I364" s="34" t="str">
        <f>IF(AND('Entry point'!$B$22=Master!A364,Master!AG364="GROUP ISD"),Master!B364,"")</f>
        <v/>
      </c>
      <c r="J364" s="34" t="e">
        <f>SMALL($I:$I,ROWS($I$1:I363))</f>
        <v>#NUM!</v>
      </c>
      <c r="K364" s="34" t="str">
        <f>IF(AND('Entry point'!$B$22=Master!A364,Master!AG364="MANAGING DIRECTOR, CREW MANAGEMENT"),Master!B364,"")</f>
        <v/>
      </c>
      <c r="L364" s="34" t="e">
        <f>SMALL($K:$K,ROWS($K$1:K363))</f>
        <v>#NUM!</v>
      </c>
      <c r="M364" s="34" t="str">
        <f>IF(AND('Entry point'!$B$22=Master!A364,Master!AG364="MARINE SUPERINTENDENT"),Master!B364,"")</f>
        <v/>
      </c>
      <c r="N364" s="34" t="e">
        <f>SMALL($M:$M,ROWS($M$1:M363))</f>
        <v>#NUM!</v>
      </c>
      <c r="O364" s="34" t="str">
        <f>IF(AND('Entry point'!$B$22=Master!A364,Master!AG364="MD"),Master!B364,"")</f>
        <v/>
      </c>
      <c r="P364" s="34" t="e">
        <f>SMALL($O:$O,ROWS($O$1:O363))</f>
        <v>#NUM!</v>
      </c>
      <c r="Q364" s="34" t="str">
        <f>IF(AND('Entry point'!$B$22=Master!A364,Master!AG364="OD"),Master!B364,"")</f>
        <v/>
      </c>
      <c r="R364" s="34" t="e">
        <f>SMALL($Q:$Q,ROWS($Q$1:Q363))</f>
        <v>#NUM!</v>
      </c>
      <c r="S364" s="34" t="str">
        <f>IF(AND('Entry point'!$B$22=Master!A364,Master!AG364="OWNER"),Master!B364,"")</f>
        <v/>
      </c>
      <c r="T364" s="34" t="e">
        <f>SMALL($S:$S,ROWS($S$1:S363))</f>
        <v>#NUM!</v>
      </c>
      <c r="U364" s="34" t="str">
        <f>IF(AND('Entry point'!$B$22=Master!A364,Master!AG364="PLANNING MANAGER"),Master!B364,"")</f>
        <v/>
      </c>
      <c r="V364" s="34" t="e">
        <f>SMALL($U:$U,ROWS($U$1:U363))</f>
        <v>#NUM!</v>
      </c>
      <c r="W364" s="34" t="str">
        <f>IF(AND('Entry point'!$B$22=Master!A364,Master!AG364="PROCUREMENT RESPONSIBLE"),Master!B364,"")</f>
        <v/>
      </c>
      <c r="X364" s="34" t="e">
        <f>SMALL($W:$W,ROWS($W$1:W363))</f>
        <v>#NUM!</v>
      </c>
      <c r="Y364" s="34" t="str">
        <f>IF(AND('Entry point'!$B$22=Master!A364,Master!AG364="TECH SUPERINTENDENT"),Master!B364,"")</f>
        <v/>
      </c>
      <c r="Z364" s="34" t="e">
        <f>SMALL($Y:$Y,ROWS($Y$1:Y363))</f>
        <v>#NUM!</v>
      </c>
      <c r="AA364" s="34" t="str">
        <f>IF(AND('Entry point'!$B$22=Master!A364,Master!AG364="HSEQ MANAGER"),Master!B364,"")</f>
        <v/>
      </c>
      <c r="AB364" s="34" t="e">
        <f>SMALL($AA:$AA,ROWS($AA$1:AA363))</f>
        <v>#NUM!</v>
      </c>
      <c r="AC364" s="34" t="str">
        <f>IF(AND('Entry point'!$B$22=Master!A364,Master!AG364="MARCAS"),Master!B364,"")</f>
        <v/>
      </c>
      <c r="AD364" s="34" t="e">
        <f>SMALL($AC:$AC,ROWS($AC$1:AC363))</f>
        <v>#NUM!</v>
      </c>
      <c r="AE364" s="34">
        <v>2</v>
      </c>
      <c r="AF364" s="26" t="s">
        <v>225</v>
      </c>
      <c r="AG364" s="36" t="s">
        <v>685</v>
      </c>
      <c r="AH364" s="36"/>
    </row>
    <row r="365" spans="1:35" ht="15.75" x14ac:dyDescent="0.25">
      <c r="A365" s="34" t="s">
        <v>38</v>
      </c>
      <c r="B365" s="34">
        <f>ROWS(A$1:$A366)</f>
        <v>366</v>
      </c>
      <c r="C365" s="34" t="str">
        <f>IF(AND('Entry point'!$B$22=Master!A365,Master!AG365="ACCOUNTING"),Master!B365,"")</f>
        <v/>
      </c>
      <c r="D365" s="34" t="e">
        <f>SMALL($C:$C,ROWS($C$1:C364))</f>
        <v>#NUM!</v>
      </c>
      <c r="E365" s="34" t="str">
        <f>IF(AND('Entry point'!$B$22=Master!A365,Master!AG365="CREW MANAGEMENT PARTNER"),Master!B365,"")</f>
        <v/>
      </c>
      <c r="F365" s="34" t="e">
        <f>SMALL($E:$E,ROWS($E$1:E364))</f>
        <v>#NUM!</v>
      </c>
      <c r="G365" s="34" t="str">
        <f>IF(AND('Entry point'!$B$22=Master!A365,Master!AG365="FLEET MANAGER"),Master!B365,"")</f>
        <v/>
      </c>
      <c r="H365" s="34" t="e">
        <f>SMALL($G:$G,ROWS($G$1:G364))</f>
        <v>#NUM!</v>
      </c>
      <c r="I365" s="34" t="str">
        <f>IF(AND('Entry point'!$B$22=Master!A365,Master!AG365="GROUP ISD"),Master!B365,"")</f>
        <v/>
      </c>
      <c r="J365" s="34" t="e">
        <f>SMALL($I:$I,ROWS($I$1:I364))</f>
        <v>#NUM!</v>
      </c>
      <c r="K365" s="34" t="str">
        <f>IF(AND('Entry point'!$B$22=Master!A365,Master!AG365="MANAGING DIRECTOR, CREW MANAGEMENT"),Master!B365,"")</f>
        <v/>
      </c>
      <c r="L365" s="34" t="e">
        <f>SMALL($K:$K,ROWS($K$1:K364))</f>
        <v>#NUM!</v>
      </c>
      <c r="M365" s="34" t="str">
        <f>IF(AND('Entry point'!$B$22=Master!A365,Master!AG365="MARINE SUPERINTENDENT"),Master!B365,"")</f>
        <v/>
      </c>
      <c r="N365" s="34" t="e">
        <f>SMALL($M:$M,ROWS($M$1:M364))</f>
        <v>#NUM!</v>
      </c>
      <c r="O365" s="34" t="str">
        <f>IF(AND('Entry point'!$B$22=Master!A365,Master!AG365="MD"),Master!B365,"")</f>
        <v/>
      </c>
      <c r="P365" s="34" t="e">
        <f>SMALL($O:$O,ROWS($O$1:O364))</f>
        <v>#NUM!</v>
      </c>
      <c r="Q365" s="34" t="str">
        <f>IF(AND('Entry point'!$B$22=Master!A365,Master!AG365="OD"),Master!B365,"")</f>
        <v/>
      </c>
      <c r="R365" s="34" t="e">
        <f>SMALL($Q:$Q,ROWS($Q$1:Q364))</f>
        <v>#NUM!</v>
      </c>
      <c r="S365" s="34" t="str">
        <f>IF(AND('Entry point'!$B$22=Master!A365,Master!AG365="OWNER"),Master!B365,"")</f>
        <v/>
      </c>
      <c r="T365" s="34" t="e">
        <f>SMALL($S:$S,ROWS($S$1:S364))</f>
        <v>#NUM!</v>
      </c>
      <c r="U365" s="34" t="str">
        <f>IF(AND('Entry point'!$B$22=Master!A365,Master!AG365="PLANNING MANAGER"),Master!B365,"")</f>
        <v/>
      </c>
      <c r="V365" s="34" t="e">
        <f>SMALL($U:$U,ROWS($U$1:U364))</f>
        <v>#NUM!</v>
      </c>
      <c r="W365" s="34" t="str">
        <f>IF(AND('Entry point'!$B$22=Master!A365,Master!AG365="PROCUREMENT RESPONSIBLE"),Master!B365,"")</f>
        <v/>
      </c>
      <c r="X365" s="34" t="e">
        <f>SMALL($W:$W,ROWS($W$1:W364))</f>
        <v>#NUM!</v>
      </c>
      <c r="Y365" s="34" t="str">
        <f>IF(AND('Entry point'!$B$22=Master!A365,Master!AG365="TECH SUPERINTENDENT"),Master!B365,"")</f>
        <v/>
      </c>
      <c r="Z365" s="34" t="e">
        <f>SMALL($Y:$Y,ROWS($Y$1:Y364))</f>
        <v>#NUM!</v>
      </c>
      <c r="AA365" s="34" t="str">
        <f>IF(AND('Entry point'!$B$22=Master!A365,Master!AG365="HSEQ MANAGER"),Master!B365,"")</f>
        <v/>
      </c>
      <c r="AB365" s="34" t="e">
        <f>SMALL($AA:$AA,ROWS($AA$1:AA364))</f>
        <v>#NUM!</v>
      </c>
      <c r="AC365" s="34" t="str">
        <f>IF(AND('Entry point'!$B$22=Master!A365,Master!AG365="MARCAS"),Master!B365,"")</f>
        <v/>
      </c>
      <c r="AD365" s="34" t="e">
        <f>SMALL($AC:$AC,ROWS($AC$1:AC364))</f>
        <v>#NUM!</v>
      </c>
      <c r="AE365" s="34">
        <v>2</v>
      </c>
      <c r="AF365" s="26" t="s">
        <v>287</v>
      </c>
      <c r="AG365" s="36" t="s">
        <v>686</v>
      </c>
      <c r="AH365" t="s">
        <v>745</v>
      </c>
      <c r="AI365" t="s">
        <v>799</v>
      </c>
    </row>
    <row r="366" spans="1:35" ht="15.75" x14ac:dyDescent="0.25">
      <c r="A366" s="34" t="s">
        <v>38</v>
      </c>
      <c r="B366" s="34">
        <f>ROWS(A$1:$A367)</f>
        <v>367</v>
      </c>
      <c r="C366" s="34" t="str">
        <f>IF(AND('Entry point'!$B$22=Master!A366,Master!AG366="ACCOUNTING"),Master!B366,"")</f>
        <v/>
      </c>
      <c r="D366" s="34" t="e">
        <f>SMALL($C:$C,ROWS($C$1:C365))</f>
        <v>#NUM!</v>
      </c>
      <c r="E366" s="34" t="str">
        <f>IF(AND('Entry point'!$B$22=Master!A366,Master!AG366="CREW MANAGEMENT PARTNER"),Master!B366,"")</f>
        <v/>
      </c>
      <c r="F366" s="34" t="e">
        <f>SMALL($E:$E,ROWS($E$1:E365))</f>
        <v>#NUM!</v>
      </c>
      <c r="G366" s="34" t="str">
        <f>IF(AND('Entry point'!$B$22=Master!A366,Master!AG366="FLEET MANAGER"),Master!B366,"")</f>
        <v/>
      </c>
      <c r="H366" s="34" t="e">
        <f>SMALL($G:$G,ROWS($G$1:G365))</f>
        <v>#NUM!</v>
      </c>
      <c r="I366" s="34" t="str">
        <f>IF(AND('Entry point'!$B$22=Master!A366,Master!AG366="GROUP ISD"),Master!B366,"")</f>
        <v/>
      </c>
      <c r="J366" s="34" t="e">
        <f>SMALL($I:$I,ROWS($I$1:I365))</f>
        <v>#NUM!</v>
      </c>
      <c r="K366" s="34" t="str">
        <f>IF(AND('Entry point'!$B$22=Master!A366,Master!AG366="MANAGING DIRECTOR, CREW MANAGEMENT"),Master!B366,"")</f>
        <v/>
      </c>
      <c r="L366" s="34" t="e">
        <f>SMALL($K:$K,ROWS($K$1:K365))</f>
        <v>#NUM!</v>
      </c>
      <c r="M366" s="34" t="str">
        <f>IF(AND('Entry point'!$B$22=Master!A366,Master!AG366="MARINE SUPERINTENDENT"),Master!B366,"")</f>
        <v/>
      </c>
      <c r="N366" s="34" t="e">
        <f>SMALL($M:$M,ROWS($M$1:M365))</f>
        <v>#NUM!</v>
      </c>
      <c r="O366" s="34" t="str">
        <f>IF(AND('Entry point'!$B$22=Master!A366,Master!AG366="MD"),Master!B366,"")</f>
        <v/>
      </c>
      <c r="P366" s="34" t="e">
        <f>SMALL($O:$O,ROWS($O$1:O365))</f>
        <v>#NUM!</v>
      </c>
      <c r="Q366" s="34" t="str">
        <f>IF(AND('Entry point'!$B$22=Master!A366,Master!AG366="OD"),Master!B366,"")</f>
        <v/>
      </c>
      <c r="R366" s="34" t="e">
        <f>SMALL($Q:$Q,ROWS($Q$1:Q365))</f>
        <v>#NUM!</v>
      </c>
      <c r="S366" s="34" t="str">
        <f>IF(AND('Entry point'!$B$22=Master!A366,Master!AG366="OWNER"),Master!B366,"")</f>
        <v/>
      </c>
      <c r="T366" s="34" t="e">
        <f>SMALL($S:$S,ROWS($S$1:S365))</f>
        <v>#NUM!</v>
      </c>
      <c r="U366" s="34" t="str">
        <f>IF(AND('Entry point'!$B$22=Master!A366,Master!AG366="PLANNING MANAGER"),Master!B366,"")</f>
        <v/>
      </c>
      <c r="V366" s="34" t="e">
        <f>SMALL($U:$U,ROWS($U$1:U365))</f>
        <v>#NUM!</v>
      </c>
      <c r="W366" s="34" t="str">
        <f>IF(AND('Entry point'!$B$22=Master!A366,Master!AG366="PROCUREMENT RESPONSIBLE"),Master!B366,"")</f>
        <v/>
      </c>
      <c r="X366" s="34" t="e">
        <f>SMALL($W:$W,ROWS($W$1:W365))</f>
        <v>#NUM!</v>
      </c>
      <c r="Y366" s="34" t="str">
        <f>IF(AND('Entry point'!$B$22=Master!A366,Master!AG366="TECH SUPERINTENDENT"),Master!B366,"")</f>
        <v/>
      </c>
      <c r="Z366" s="34" t="e">
        <f>SMALL($Y:$Y,ROWS($Y$1:Y365))</f>
        <v>#NUM!</v>
      </c>
      <c r="AA366" s="34" t="str">
        <f>IF(AND('Entry point'!$B$22=Master!A366,Master!AG366="HSEQ MANAGER"),Master!B366,"")</f>
        <v/>
      </c>
      <c r="AB366" s="34" t="e">
        <f>SMALL($AA:$AA,ROWS($AA$1:AA365))</f>
        <v>#NUM!</v>
      </c>
      <c r="AC366" s="34" t="str">
        <f>IF(AND('Entry point'!$B$22=Master!A366,Master!AG366="MARCAS"),Master!B366,"")</f>
        <v/>
      </c>
      <c r="AD366" s="34" t="e">
        <f>SMALL($AC:$AC,ROWS($AC$1:AC365))</f>
        <v>#NUM!</v>
      </c>
      <c r="AE366" s="34">
        <v>2</v>
      </c>
      <c r="AF366" s="26" t="s">
        <v>287</v>
      </c>
      <c r="AG366" s="36" t="s">
        <v>779</v>
      </c>
      <c r="AH366" s="38"/>
    </row>
    <row r="367" spans="1:35" ht="15.75" x14ac:dyDescent="0.25">
      <c r="A367" s="34" t="s">
        <v>38</v>
      </c>
      <c r="B367" s="34">
        <f>ROWS(A$1:$A368)</f>
        <v>368</v>
      </c>
      <c r="C367" s="34" t="str">
        <f>IF(AND('Entry point'!$B$22=Master!A367,Master!AG367="ACCOUNTING"),Master!B367,"")</f>
        <v/>
      </c>
      <c r="D367" s="34" t="e">
        <f>SMALL($C:$C,ROWS($C$1:C366))</f>
        <v>#NUM!</v>
      </c>
      <c r="E367" s="34" t="str">
        <f>IF(AND('Entry point'!$B$22=Master!A367,Master!AG367="CREW MANAGEMENT PARTNER"),Master!B367,"")</f>
        <v/>
      </c>
      <c r="F367" s="34" t="e">
        <f>SMALL($E:$E,ROWS($E$1:E366))</f>
        <v>#NUM!</v>
      </c>
      <c r="G367" s="34" t="str">
        <f>IF(AND('Entry point'!$B$22=Master!A367,Master!AG367="FLEET MANAGER"),Master!B367,"")</f>
        <v/>
      </c>
      <c r="H367" s="34" t="e">
        <f>SMALL($G:$G,ROWS($G$1:G366))</f>
        <v>#NUM!</v>
      </c>
      <c r="I367" s="34" t="str">
        <f>IF(AND('Entry point'!$B$22=Master!A367,Master!AG367="GROUP ISD"),Master!B367,"")</f>
        <v/>
      </c>
      <c r="J367" s="34" t="e">
        <f>SMALL($I:$I,ROWS($I$1:I366))</f>
        <v>#NUM!</v>
      </c>
      <c r="K367" s="34" t="str">
        <f>IF(AND('Entry point'!$B$22=Master!A367,Master!AG367="MANAGING DIRECTOR, CREW MANAGEMENT"),Master!B367,"")</f>
        <v/>
      </c>
      <c r="L367" s="34" t="e">
        <f>SMALL($K:$K,ROWS($K$1:K366))</f>
        <v>#NUM!</v>
      </c>
      <c r="M367" s="34" t="str">
        <f>IF(AND('Entry point'!$B$22=Master!A367,Master!AG367="MARINE SUPERINTENDENT"),Master!B367,"")</f>
        <v/>
      </c>
      <c r="N367" s="34" t="e">
        <f>SMALL($M:$M,ROWS($M$1:M366))</f>
        <v>#NUM!</v>
      </c>
      <c r="O367" s="34" t="str">
        <f>IF(AND('Entry point'!$B$22=Master!A367,Master!AG367="MD"),Master!B367,"")</f>
        <v/>
      </c>
      <c r="P367" s="34" t="e">
        <f>SMALL($O:$O,ROWS($O$1:O366))</f>
        <v>#NUM!</v>
      </c>
      <c r="Q367" s="34" t="str">
        <f>IF(AND('Entry point'!$B$22=Master!A367,Master!AG367="OD"),Master!B367,"")</f>
        <v/>
      </c>
      <c r="R367" s="34" t="e">
        <f>SMALL($Q:$Q,ROWS($Q$1:Q366))</f>
        <v>#NUM!</v>
      </c>
      <c r="S367" s="34" t="str">
        <f>IF(AND('Entry point'!$B$22=Master!A367,Master!AG367="OWNER"),Master!B367,"")</f>
        <v/>
      </c>
      <c r="T367" s="34" t="e">
        <f>SMALL($S:$S,ROWS($S$1:S366))</f>
        <v>#NUM!</v>
      </c>
      <c r="U367" s="34" t="str">
        <f>IF(AND('Entry point'!$B$22=Master!A367,Master!AG367="PLANNING MANAGER"),Master!B367,"")</f>
        <v/>
      </c>
      <c r="V367" s="34" t="e">
        <f>SMALL($U:$U,ROWS($U$1:U366))</f>
        <v>#NUM!</v>
      </c>
      <c r="W367" s="34" t="str">
        <f>IF(AND('Entry point'!$B$22=Master!A367,Master!AG367="PROCUREMENT RESPONSIBLE"),Master!B367,"")</f>
        <v/>
      </c>
      <c r="X367" s="34" t="e">
        <f>SMALL($W:$W,ROWS($W$1:W366))</f>
        <v>#NUM!</v>
      </c>
      <c r="Y367" s="34" t="str">
        <f>IF(AND('Entry point'!$B$22=Master!A367,Master!AG367="TECH SUPERINTENDENT"),Master!B367,"")</f>
        <v/>
      </c>
      <c r="Z367" s="34" t="e">
        <f>SMALL($Y:$Y,ROWS($Y$1:Y366))</f>
        <v>#NUM!</v>
      </c>
      <c r="AA367" s="34" t="str">
        <f>IF(AND('Entry point'!$B$22=Master!A367,Master!AG367="HSEQ MANAGER"),Master!B367,"")</f>
        <v/>
      </c>
      <c r="AB367" s="34" t="e">
        <f>SMALL($AA:$AA,ROWS($AA$1:AA366))</f>
        <v>#NUM!</v>
      </c>
      <c r="AC367" s="34" t="str">
        <f>IF(AND('Entry point'!$B$22=Master!A367,Master!AG367="MARCAS"),Master!B367,"")</f>
        <v/>
      </c>
      <c r="AD367" s="34" t="e">
        <f>SMALL($AC:$AC,ROWS($AC$1:AC366))</f>
        <v>#NUM!</v>
      </c>
      <c r="AE367" s="34">
        <v>2</v>
      </c>
      <c r="AF367" s="26" t="s">
        <v>103</v>
      </c>
      <c r="AG367" s="36" t="s">
        <v>35</v>
      </c>
      <c r="AH367" s="36" t="s">
        <v>1</v>
      </c>
    </row>
    <row r="368" spans="1:35" ht="15.75" x14ac:dyDescent="0.25">
      <c r="A368" s="34" t="s">
        <v>38</v>
      </c>
      <c r="B368" s="34">
        <f>ROWS(A$1:$A369)</f>
        <v>369</v>
      </c>
      <c r="C368" s="34" t="str">
        <f>IF(AND('Entry point'!$B$22=Master!A368,Master!AG368="ACCOUNTING"),Master!B368,"")</f>
        <v/>
      </c>
      <c r="D368" s="34" t="e">
        <f>SMALL($C:$C,ROWS($C$1:C367))</f>
        <v>#NUM!</v>
      </c>
      <c r="E368" s="34" t="str">
        <f>IF(AND('Entry point'!$B$22=Master!A368,Master!AG368="CREW MANAGEMENT PARTNER"),Master!B368,"")</f>
        <v/>
      </c>
      <c r="F368" s="34" t="e">
        <f>SMALL($E:$E,ROWS($E$1:E367))</f>
        <v>#NUM!</v>
      </c>
      <c r="G368" s="34" t="str">
        <f>IF(AND('Entry point'!$B$22=Master!A368,Master!AG368="FLEET MANAGER"),Master!B368,"")</f>
        <v/>
      </c>
      <c r="H368" s="34" t="e">
        <f>SMALL($G:$G,ROWS($G$1:G367))</f>
        <v>#NUM!</v>
      </c>
      <c r="I368" s="34" t="str">
        <f>IF(AND('Entry point'!$B$22=Master!A368,Master!AG368="GROUP ISD"),Master!B368,"")</f>
        <v/>
      </c>
      <c r="J368" s="34" t="e">
        <f>SMALL($I:$I,ROWS($I$1:I367))</f>
        <v>#NUM!</v>
      </c>
      <c r="K368" s="34" t="str">
        <f>IF(AND('Entry point'!$B$22=Master!A368,Master!AG368="MANAGING DIRECTOR, CREW MANAGEMENT"),Master!B368,"")</f>
        <v/>
      </c>
      <c r="L368" s="34" t="e">
        <f>SMALL($K:$K,ROWS($K$1:K367))</f>
        <v>#NUM!</v>
      </c>
      <c r="M368" s="34" t="str">
        <f>IF(AND('Entry point'!$B$22=Master!A368,Master!AG368="MARINE SUPERINTENDENT"),Master!B368,"")</f>
        <v/>
      </c>
      <c r="N368" s="34" t="e">
        <f>SMALL($M:$M,ROWS($M$1:M367))</f>
        <v>#NUM!</v>
      </c>
      <c r="O368" s="34" t="str">
        <f>IF(AND('Entry point'!$B$22=Master!A368,Master!AG368="MD"),Master!B368,"")</f>
        <v/>
      </c>
      <c r="P368" s="34" t="e">
        <f>SMALL($O:$O,ROWS($O$1:O367))</f>
        <v>#NUM!</v>
      </c>
      <c r="Q368" s="34" t="str">
        <f>IF(AND('Entry point'!$B$22=Master!A368,Master!AG368="OD"),Master!B368,"")</f>
        <v/>
      </c>
      <c r="R368" s="34" t="e">
        <f>SMALL($Q:$Q,ROWS($Q$1:Q367))</f>
        <v>#NUM!</v>
      </c>
      <c r="S368" s="34" t="str">
        <f>IF(AND('Entry point'!$B$22=Master!A368,Master!AG368="OWNER"),Master!B368,"")</f>
        <v/>
      </c>
      <c r="T368" s="34" t="e">
        <f>SMALL($S:$S,ROWS($S$1:S367))</f>
        <v>#NUM!</v>
      </c>
      <c r="U368" s="34" t="str">
        <f>IF(AND('Entry point'!$B$22=Master!A368,Master!AG368="PLANNING MANAGER"),Master!B368,"")</f>
        <v/>
      </c>
      <c r="V368" s="34" t="e">
        <f>SMALL($U:$U,ROWS($U$1:U367))</f>
        <v>#NUM!</v>
      </c>
      <c r="W368" s="34" t="str">
        <f>IF(AND('Entry point'!$B$22=Master!A368,Master!AG368="PROCUREMENT RESPONSIBLE"),Master!B368,"")</f>
        <v/>
      </c>
      <c r="X368" s="34" t="e">
        <f>SMALL($W:$W,ROWS($W$1:W367))</f>
        <v>#NUM!</v>
      </c>
      <c r="Y368" s="34" t="str">
        <f>IF(AND('Entry point'!$B$22=Master!A368,Master!AG368="TECH SUPERINTENDENT"),Master!B368,"")</f>
        <v/>
      </c>
      <c r="Z368" s="34" t="e">
        <f>SMALL($Y:$Y,ROWS($Y$1:Y367))</f>
        <v>#NUM!</v>
      </c>
      <c r="AA368" s="34" t="str">
        <f>IF(AND('Entry point'!$B$22=Master!A368,Master!AG368="HSEQ MANAGER"),Master!B368,"")</f>
        <v/>
      </c>
      <c r="AB368" s="34" t="e">
        <f>SMALL($AA:$AA,ROWS($AA$1:AA367))</f>
        <v>#NUM!</v>
      </c>
      <c r="AC368" s="34" t="str">
        <f>IF(AND('Entry point'!$B$22=Master!A368,Master!AG368="MARCAS"),Master!B368,"")</f>
        <v/>
      </c>
      <c r="AD368" s="34" t="e">
        <f>SMALL($AC:$AC,ROWS($AC$1:AC367))</f>
        <v>#NUM!</v>
      </c>
      <c r="AE368" s="34">
        <v>2</v>
      </c>
      <c r="AF368" s="26" t="s">
        <v>269</v>
      </c>
      <c r="AG368" s="36" t="s">
        <v>685</v>
      </c>
      <c r="AH368" s="36"/>
    </row>
    <row r="369" spans="1:35" ht="15.75" x14ac:dyDescent="0.25">
      <c r="A369" s="34" t="s">
        <v>38</v>
      </c>
      <c r="B369" s="34">
        <f>ROWS(A$1:$A370)</f>
        <v>370</v>
      </c>
      <c r="C369" s="34" t="str">
        <f>IF(AND('Entry point'!$B$22=Master!A369,Master!AG369="ACCOUNTING"),Master!B369,"")</f>
        <v/>
      </c>
      <c r="D369" s="34" t="e">
        <f>SMALL($C:$C,ROWS($C$1:C368))</f>
        <v>#NUM!</v>
      </c>
      <c r="E369" s="34" t="str">
        <f>IF(AND('Entry point'!$B$22=Master!A369,Master!AG369="CREW MANAGEMENT PARTNER"),Master!B369,"")</f>
        <v/>
      </c>
      <c r="F369" s="34" t="e">
        <f>SMALL($E:$E,ROWS($E$1:E368))</f>
        <v>#NUM!</v>
      </c>
      <c r="G369" s="34" t="str">
        <f>IF(AND('Entry point'!$B$22=Master!A369,Master!AG369="FLEET MANAGER"),Master!B369,"")</f>
        <v/>
      </c>
      <c r="H369" s="34" t="e">
        <f>SMALL($G:$G,ROWS($G$1:G368))</f>
        <v>#NUM!</v>
      </c>
      <c r="I369" s="34" t="str">
        <f>IF(AND('Entry point'!$B$22=Master!A369,Master!AG369="GROUP ISD"),Master!B369,"")</f>
        <v/>
      </c>
      <c r="J369" s="34" t="e">
        <f>SMALL($I:$I,ROWS($I$1:I368))</f>
        <v>#NUM!</v>
      </c>
      <c r="K369" s="34" t="str">
        <f>IF(AND('Entry point'!$B$22=Master!A369,Master!AG369="MANAGING DIRECTOR, CREW MANAGEMENT"),Master!B369,"")</f>
        <v/>
      </c>
      <c r="L369" s="34" t="e">
        <f>SMALL($K:$K,ROWS($K$1:K368))</f>
        <v>#NUM!</v>
      </c>
      <c r="M369" s="34" t="str">
        <f>IF(AND('Entry point'!$B$22=Master!A369,Master!AG369="MARINE SUPERINTENDENT"),Master!B369,"")</f>
        <v/>
      </c>
      <c r="N369" s="34" t="e">
        <f>SMALL($M:$M,ROWS($M$1:M368))</f>
        <v>#NUM!</v>
      </c>
      <c r="O369" s="34" t="str">
        <f>IF(AND('Entry point'!$B$22=Master!A369,Master!AG369="MD"),Master!B369,"")</f>
        <v/>
      </c>
      <c r="P369" s="34" t="e">
        <f>SMALL($O:$O,ROWS($O$1:O368))</f>
        <v>#NUM!</v>
      </c>
      <c r="Q369" s="34" t="str">
        <f>IF(AND('Entry point'!$B$22=Master!A369,Master!AG369="OD"),Master!B369,"")</f>
        <v/>
      </c>
      <c r="R369" s="34" t="e">
        <f>SMALL($Q:$Q,ROWS($Q$1:Q368))</f>
        <v>#NUM!</v>
      </c>
      <c r="S369" s="34" t="str">
        <f>IF(AND('Entry point'!$B$22=Master!A369,Master!AG369="OWNER"),Master!B369,"")</f>
        <v/>
      </c>
      <c r="T369" s="34" t="e">
        <f>SMALL($S:$S,ROWS($S$1:S368))</f>
        <v>#NUM!</v>
      </c>
      <c r="U369" s="34" t="str">
        <f>IF(AND('Entry point'!$B$22=Master!A369,Master!AG369="PLANNING MANAGER"),Master!B369,"")</f>
        <v/>
      </c>
      <c r="V369" s="34" t="e">
        <f>SMALL($U:$U,ROWS($U$1:U368))</f>
        <v>#NUM!</v>
      </c>
      <c r="W369" s="34" t="str">
        <f>IF(AND('Entry point'!$B$22=Master!A369,Master!AG369="PROCUREMENT RESPONSIBLE"),Master!B369,"")</f>
        <v/>
      </c>
      <c r="X369" s="34" t="e">
        <f>SMALL($W:$W,ROWS($W$1:W368))</f>
        <v>#NUM!</v>
      </c>
      <c r="Y369" s="34" t="str">
        <f>IF(AND('Entry point'!$B$22=Master!A369,Master!AG369="TECH SUPERINTENDENT"),Master!B369,"")</f>
        <v/>
      </c>
      <c r="Z369" s="34" t="e">
        <f>SMALL($Y:$Y,ROWS($Y$1:Y368))</f>
        <v>#NUM!</v>
      </c>
      <c r="AA369" s="34" t="str">
        <f>IF(AND('Entry point'!$B$22=Master!A369,Master!AG369="HSEQ MANAGER"),Master!B369,"")</f>
        <v/>
      </c>
      <c r="AB369" s="34" t="e">
        <f>SMALL($AA:$AA,ROWS($AA$1:AA368))</f>
        <v>#NUM!</v>
      </c>
      <c r="AC369" s="34" t="str">
        <f>IF(AND('Entry point'!$B$22=Master!A369,Master!AG369="MARCAS"),Master!B369,"")</f>
        <v/>
      </c>
      <c r="AD369" s="34" t="e">
        <f>SMALL($AC:$AC,ROWS($AC$1:AC368))</f>
        <v>#NUM!</v>
      </c>
      <c r="AE369" s="34">
        <v>2</v>
      </c>
      <c r="AF369" s="26" t="s">
        <v>136</v>
      </c>
      <c r="AG369" s="36" t="s">
        <v>685</v>
      </c>
      <c r="AH369" s="36"/>
    </row>
    <row r="370" spans="1:35" ht="15.75" x14ac:dyDescent="0.25">
      <c r="A370" s="34" t="s">
        <v>38</v>
      </c>
      <c r="B370" s="34">
        <f>ROWS(A$1:$A371)</f>
        <v>371</v>
      </c>
      <c r="C370" s="34" t="str">
        <f>IF(AND('Entry point'!$B$22=Master!A370,Master!AG370="ACCOUNTING"),Master!B370,"")</f>
        <v/>
      </c>
      <c r="D370" s="34" t="e">
        <f>SMALL($C:$C,ROWS($C$1:C369))</f>
        <v>#NUM!</v>
      </c>
      <c r="E370" s="34" t="str">
        <f>IF(AND('Entry point'!$B$22=Master!A370,Master!AG370="CREW MANAGEMENT PARTNER"),Master!B370,"")</f>
        <v/>
      </c>
      <c r="F370" s="34" t="e">
        <f>SMALL($E:$E,ROWS($E$1:E369))</f>
        <v>#NUM!</v>
      </c>
      <c r="G370" s="34" t="str">
        <f>IF(AND('Entry point'!$B$22=Master!A370,Master!AG370="FLEET MANAGER"),Master!B370,"")</f>
        <v/>
      </c>
      <c r="H370" s="34" t="e">
        <f>SMALL($G:$G,ROWS($G$1:G369))</f>
        <v>#NUM!</v>
      </c>
      <c r="I370" s="34" t="str">
        <f>IF(AND('Entry point'!$B$22=Master!A370,Master!AG370="GROUP ISD"),Master!B370,"")</f>
        <v/>
      </c>
      <c r="J370" s="34" t="e">
        <f>SMALL($I:$I,ROWS($I$1:I369))</f>
        <v>#NUM!</v>
      </c>
      <c r="K370" s="34" t="str">
        <f>IF(AND('Entry point'!$B$22=Master!A370,Master!AG370="MANAGING DIRECTOR, CREW MANAGEMENT"),Master!B370,"")</f>
        <v/>
      </c>
      <c r="L370" s="34" t="e">
        <f>SMALL($K:$K,ROWS($K$1:K369))</f>
        <v>#NUM!</v>
      </c>
      <c r="M370" s="34" t="str">
        <f>IF(AND('Entry point'!$B$22=Master!A370,Master!AG370="MARINE SUPERINTENDENT"),Master!B370,"")</f>
        <v/>
      </c>
      <c r="N370" s="34" t="e">
        <f>SMALL($M:$M,ROWS($M$1:M369))</f>
        <v>#NUM!</v>
      </c>
      <c r="O370" s="34" t="str">
        <f>IF(AND('Entry point'!$B$22=Master!A370,Master!AG370="MD"),Master!B370,"")</f>
        <v/>
      </c>
      <c r="P370" s="34" t="e">
        <f>SMALL($O:$O,ROWS($O$1:O369))</f>
        <v>#NUM!</v>
      </c>
      <c r="Q370" s="34" t="str">
        <f>IF(AND('Entry point'!$B$22=Master!A370,Master!AG370="OD"),Master!B370,"")</f>
        <v/>
      </c>
      <c r="R370" s="34" t="e">
        <f>SMALL($Q:$Q,ROWS($Q$1:Q369))</f>
        <v>#NUM!</v>
      </c>
      <c r="S370" s="34" t="str">
        <f>IF(AND('Entry point'!$B$22=Master!A370,Master!AG370="OWNER"),Master!B370,"")</f>
        <v/>
      </c>
      <c r="T370" s="34" t="e">
        <f>SMALL($S:$S,ROWS($S$1:S369))</f>
        <v>#NUM!</v>
      </c>
      <c r="U370" s="34" t="str">
        <f>IF(AND('Entry point'!$B$22=Master!A370,Master!AG370="PLANNING MANAGER"),Master!B370,"")</f>
        <v/>
      </c>
      <c r="V370" s="34" t="e">
        <f>SMALL($U:$U,ROWS($U$1:U369))</f>
        <v>#NUM!</v>
      </c>
      <c r="W370" s="34" t="str">
        <f>IF(AND('Entry point'!$B$22=Master!A370,Master!AG370="PROCUREMENT RESPONSIBLE"),Master!B370,"")</f>
        <v/>
      </c>
      <c r="X370" s="34" t="e">
        <f>SMALL($W:$W,ROWS($W$1:W369))</f>
        <v>#NUM!</v>
      </c>
      <c r="Y370" s="34" t="str">
        <f>IF(AND('Entry point'!$B$22=Master!A370,Master!AG370="TECH SUPERINTENDENT"),Master!B370,"")</f>
        <v/>
      </c>
      <c r="Z370" s="34" t="e">
        <f>SMALL($Y:$Y,ROWS($Y$1:Y369))</f>
        <v>#NUM!</v>
      </c>
      <c r="AA370" s="34" t="str">
        <f>IF(AND('Entry point'!$B$22=Master!A370,Master!AG370="HSEQ MANAGER"),Master!B370,"")</f>
        <v/>
      </c>
      <c r="AB370" s="34" t="e">
        <f>SMALL($AA:$AA,ROWS($AA$1:AA369))</f>
        <v>#NUM!</v>
      </c>
      <c r="AC370" s="34" t="str">
        <f>IF(AND('Entry point'!$B$22=Master!A370,Master!AG370="MARCAS"),Master!B370,"")</f>
        <v/>
      </c>
      <c r="AD370" s="34" t="e">
        <f>SMALL($AC:$AC,ROWS($AC$1:AC369))</f>
        <v>#NUM!</v>
      </c>
      <c r="AE370" s="34">
        <v>2</v>
      </c>
      <c r="AF370" s="26" t="s">
        <v>217</v>
      </c>
      <c r="AG370" s="36" t="s">
        <v>685</v>
      </c>
      <c r="AH370" s="36" t="s">
        <v>525</v>
      </c>
    </row>
    <row r="371" spans="1:35" ht="15.75" x14ac:dyDescent="0.25">
      <c r="A371" s="34" t="s">
        <v>38</v>
      </c>
      <c r="B371" s="34">
        <f>ROWS(A$1:$A372)</f>
        <v>372</v>
      </c>
      <c r="C371" s="34" t="str">
        <f>IF(AND('Entry point'!$B$22=Master!A371,Master!AG371="ACCOUNTING"),Master!B371,"")</f>
        <v/>
      </c>
      <c r="D371" s="34" t="e">
        <f>SMALL($C:$C,ROWS($C$1:C370))</f>
        <v>#NUM!</v>
      </c>
      <c r="E371" s="34" t="str">
        <f>IF(AND('Entry point'!$B$22=Master!A371,Master!AG371="CREW MANAGEMENT PARTNER"),Master!B371,"")</f>
        <v/>
      </c>
      <c r="F371" s="34" t="e">
        <f>SMALL($E:$E,ROWS($E$1:E370))</f>
        <v>#NUM!</v>
      </c>
      <c r="G371" s="34" t="str">
        <f>IF(AND('Entry point'!$B$22=Master!A371,Master!AG371="FLEET MANAGER"),Master!B371,"")</f>
        <v/>
      </c>
      <c r="H371" s="34" t="e">
        <f>SMALL($G:$G,ROWS($G$1:G370))</f>
        <v>#NUM!</v>
      </c>
      <c r="I371" s="34" t="str">
        <f>IF(AND('Entry point'!$B$22=Master!A371,Master!AG371="GROUP ISD"),Master!B371,"")</f>
        <v/>
      </c>
      <c r="J371" s="34" t="e">
        <f>SMALL($I:$I,ROWS($I$1:I370))</f>
        <v>#NUM!</v>
      </c>
      <c r="K371" s="34" t="str">
        <f>IF(AND('Entry point'!$B$22=Master!A371,Master!AG371="MANAGING DIRECTOR, CREW MANAGEMENT"),Master!B371,"")</f>
        <v/>
      </c>
      <c r="L371" s="34" t="e">
        <f>SMALL($K:$K,ROWS($K$1:K370))</f>
        <v>#NUM!</v>
      </c>
      <c r="M371" s="34" t="str">
        <f>IF(AND('Entry point'!$B$22=Master!A371,Master!AG371="MARINE SUPERINTENDENT"),Master!B371,"")</f>
        <v/>
      </c>
      <c r="N371" s="34" t="e">
        <f>SMALL($M:$M,ROWS($M$1:M370))</f>
        <v>#NUM!</v>
      </c>
      <c r="O371" s="34" t="str">
        <f>IF(AND('Entry point'!$B$22=Master!A371,Master!AG371="MD"),Master!B371,"")</f>
        <v/>
      </c>
      <c r="P371" s="34" t="e">
        <f>SMALL($O:$O,ROWS($O$1:O370))</f>
        <v>#NUM!</v>
      </c>
      <c r="Q371" s="34" t="str">
        <f>IF(AND('Entry point'!$B$22=Master!A371,Master!AG371="OD"),Master!B371,"")</f>
        <v/>
      </c>
      <c r="R371" s="34" t="e">
        <f>SMALL($Q:$Q,ROWS($Q$1:Q370))</f>
        <v>#NUM!</v>
      </c>
      <c r="S371" s="34" t="str">
        <f>IF(AND('Entry point'!$B$22=Master!A371,Master!AG371="OWNER"),Master!B371,"")</f>
        <v/>
      </c>
      <c r="T371" s="34" t="e">
        <f>SMALL($S:$S,ROWS($S$1:S370))</f>
        <v>#NUM!</v>
      </c>
      <c r="U371" s="34" t="str">
        <f>IF(AND('Entry point'!$B$22=Master!A371,Master!AG371="PLANNING MANAGER"),Master!B371,"")</f>
        <v/>
      </c>
      <c r="V371" s="34" t="e">
        <f>SMALL($U:$U,ROWS($U$1:U370))</f>
        <v>#NUM!</v>
      </c>
      <c r="W371" s="34" t="str">
        <f>IF(AND('Entry point'!$B$22=Master!A371,Master!AG371="PROCUREMENT RESPONSIBLE"),Master!B371,"")</f>
        <v/>
      </c>
      <c r="X371" s="34" t="e">
        <f>SMALL($W:$W,ROWS($W$1:W370))</f>
        <v>#NUM!</v>
      </c>
      <c r="Y371" s="34" t="str">
        <f>IF(AND('Entry point'!$B$22=Master!A371,Master!AG371="TECH SUPERINTENDENT"),Master!B371,"")</f>
        <v/>
      </c>
      <c r="Z371" s="34" t="e">
        <f>SMALL($Y:$Y,ROWS($Y$1:Y370))</f>
        <v>#NUM!</v>
      </c>
      <c r="AA371" s="34" t="str">
        <f>IF(AND('Entry point'!$B$22=Master!A371,Master!AG371="HSEQ MANAGER"),Master!B371,"")</f>
        <v/>
      </c>
      <c r="AB371" s="34" t="e">
        <f>SMALL($AA:$AA,ROWS($AA$1:AA370))</f>
        <v>#NUM!</v>
      </c>
      <c r="AC371" s="34" t="str">
        <f>IF(AND('Entry point'!$B$22=Master!A371,Master!AG371="MARCAS"),Master!B371,"")</f>
        <v/>
      </c>
      <c r="AD371" s="34" t="e">
        <f>SMALL($AC:$AC,ROWS($AC$1:AC370))</f>
        <v>#NUM!</v>
      </c>
      <c r="AE371" s="34">
        <v>2</v>
      </c>
      <c r="AF371" s="26" t="s">
        <v>177</v>
      </c>
      <c r="AG371" s="36" t="s">
        <v>686</v>
      </c>
      <c r="AI371" t="s">
        <v>799</v>
      </c>
    </row>
    <row r="372" spans="1:35" ht="15.75" x14ac:dyDescent="0.25">
      <c r="A372" s="34" t="s">
        <v>38</v>
      </c>
      <c r="B372" s="34">
        <f>ROWS(A$1:$A373)</f>
        <v>373</v>
      </c>
      <c r="C372" s="34" t="str">
        <f>IF(AND('Entry point'!$B$22=Master!A372,Master!AG372="ACCOUNTING"),Master!B372,"")</f>
        <v/>
      </c>
      <c r="D372" s="34" t="e">
        <f>SMALL($C:$C,ROWS($C$1:C371))</f>
        <v>#NUM!</v>
      </c>
      <c r="E372" s="34" t="str">
        <f>IF(AND('Entry point'!$B$22=Master!A372,Master!AG372="CREW MANAGEMENT PARTNER"),Master!B372,"")</f>
        <v/>
      </c>
      <c r="F372" s="34" t="e">
        <f>SMALL($E:$E,ROWS($E$1:E371))</f>
        <v>#NUM!</v>
      </c>
      <c r="G372" s="34" t="str">
        <f>IF(AND('Entry point'!$B$22=Master!A372,Master!AG372="FLEET MANAGER"),Master!B372,"")</f>
        <v/>
      </c>
      <c r="H372" s="34" t="e">
        <f>SMALL($G:$G,ROWS($G$1:G371))</f>
        <v>#NUM!</v>
      </c>
      <c r="I372" s="34" t="str">
        <f>IF(AND('Entry point'!$B$22=Master!A372,Master!AG372="GROUP ISD"),Master!B372,"")</f>
        <v/>
      </c>
      <c r="J372" s="34" t="e">
        <f>SMALL($I:$I,ROWS($I$1:I371))</f>
        <v>#NUM!</v>
      </c>
      <c r="K372" s="34" t="str">
        <f>IF(AND('Entry point'!$B$22=Master!A372,Master!AG372="MANAGING DIRECTOR, CREW MANAGEMENT"),Master!B372,"")</f>
        <v/>
      </c>
      <c r="L372" s="34" t="e">
        <f>SMALL($K:$K,ROWS($K$1:K371))</f>
        <v>#NUM!</v>
      </c>
      <c r="M372" s="34" t="str">
        <f>IF(AND('Entry point'!$B$22=Master!A372,Master!AG372="MARINE SUPERINTENDENT"),Master!B372,"")</f>
        <v/>
      </c>
      <c r="N372" s="34" t="e">
        <f>SMALL($M:$M,ROWS($M$1:M371))</f>
        <v>#NUM!</v>
      </c>
      <c r="O372" s="34" t="str">
        <f>IF(AND('Entry point'!$B$22=Master!A372,Master!AG372="MD"),Master!B372,"")</f>
        <v/>
      </c>
      <c r="P372" s="34" t="e">
        <f>SMALL($O:$O,ROWS($O$1:O371))</f>
        <v>#NUM!</v>
      </c>
      <c r="Q372" s="34" t="str">
        <f>IF(AND('Entry point'!$B$22=Master!A372,Master!AG372="OD"),Master!B372,"")</f>
        <v/>
      </c>
      <c r="R372" s="34" t="e">
        <f>SMALL($Q:$Q,ROWS($Q$1:Q371))</f>
        <v>#NUM!</v>
      </c>
      <c r="S372" s="34" t="str">
        <f>IF(AND('Entry point'!$B$22=Master!A372,Master!AG372="OWNER"),Master!B372,"")</f>
        <v/>
      </c>
      <c r="T372" s="34" t="e">
        <f>SMALL($S:$S,ROWS($S$1:S371))</f>
        <v>#NUM!</v>
      </c>
      <c r="U372" s="34" t="str">
        <f>IF(AND('Entry point'!$B$22=Master!A372,Master!AG372="PLANNING MANAGER"),Master!B372,"")</f>
        <v/>
      </c>
      <c r="V372" s="34" t="e">
        <f>SMALL($U:$U,ROWS($U$1:U371))</f>
        <v>#NUM!</v>
      </c>
      <c r="W372" s="34" t="str">
        <f>IF(AND('Entry point'!$B$22=Master!A372,Master!AG372="PROCUREMENT RESPONSIBLE"),Master!B372,"")</f>
        <v/>
      </c>
      <c r="X372" s="34" t="e">
        <f>SMALL($W:$W,ROWS($W$1:W371))</f>
        <v>#NUM!</v>
      </c>
      <c r="Y372" s="34" t="str">
        <f>IF(AND('Entry point'!$B$22=Master!A372,Master!AG372="TECH SUPERINTENDENT"),Master!B372,"")</f>
        <v/>
      </c>
      <c r="Z372" s="34" t="e">
        <f>SMALL($Y:$Y,ROWS($Y$1:Y371))</f>
        <v>#NUM!</v>
      </c>
      <c r="AA372" s="34" t="str">
        <f>IF(AND('Entry point'!$B$22=Master!A372,Master!AG372="HSEQ MANAGER"),Master!B372,"")</f>
        <v/>
      </c>
      <c r="AB372" s="34" t="e">
        <f>SMALL($AA:$AA,ROWS($AA$1:AA371))</f>
        <v>#NUM!</v>
      </c>
      <c r="AC372" s="34" t="str">
        <f>IF(AND('Entry point'!$B$22=Master!A372,Master!AG372="MARCAS"),Master!B372,"")</f>
        <v/>
      </c>
      <c r="AD372" s="34" t="e">
        <f>SMALL($AC:$AC,ROWS($AC$1:AC371))</f>
        <v>#NUM!</v>
      </c>
      <c r="AE372" s="34">
        <v>2</v>
      </c>
      <c r="AF372" s="26" t="s">
        <v>218</v>
      </c>
      <c r="AG372" s="36" t="s">
        <v>685</v>
      </c>
      <c r="AH372" s="36" t="s">
        <v>526</v>
      </c>
    </row>
    <row r="373" spans="1:35" ht="47.25" x14ac:dyDescent="0.25">
      <c r="A373" s="34" t="s">
        <v>38</v>
      </c>
      <c r="B373" s="34">
        <f>ROWS(A$1:$A374)</f>
        <v>374</v>
      </c>
      <c r="C373" s="34" t="str">
        <f>IF(AND('Entry point'!$B$22=Master!A373,Master!AG373="ACCOUNTING"),Master!B373,"")</f>
        <v/>
      </c>
      <c r="D373" s="34" t="e">
        <f>SMALL($C:$C,ROWS($C$1:C372))</f>
        <v>#NUM!</v>
      </c>
      <c r="E373" s="34" t="str">
        <f>IF(AND('Entry point'!$B$22=Master!A373,Master!AG373="CREW MANAGEMENT PARTNER"),Master!B373,"")</f>
        <v/>
      </c>
      <c r="F373" s="34" t="e">
        <f>SMALL($E:$E,ROWS($E$1:E372))</f>
        <v>#NUM!</v>
      </c>
      <c r="G373" s="34" t="str">
        <f>IF(AND('Entry point'!$B$22=Master!A373,Master!AG373="FLEET MANAGER"),Master!B373,"")</f>
        <v/>
      </c>
      <c r="H373" s="34" t="e">
        <f>SMALL($G:$G,ROWS($G$1:G372))</f>
        <v>#NUM!</v>
      </c>
      <c r="I373" s="34" t="str">
        <f>IF(AND('Entry point'!$B$22=Master!A373,Master!AG373="GROUP ISD"),Master!B373,"")</f>
        <v/>
      </c>
      <c r="J373" s="34" t="e">
        <f>SMALL($I:$I,ROWS($I$1:I372))</f>
        <v>#NUM!</v>
      </c>
      <c r="K373" s="34" t="str">
        <f>IF(AND('Entry point'!$B$22=Master!A373,Master!AG373="MANAGING DIRECTOR, CREW MANAGEMENT"),Master!B373,"")</f>
        <v/>
      </c>
      <c r="L373" s="34" t="e">
        <f>SMALL($K:$K,ROWS($K$1:K372))</f>
        <v>#NUM!</v>
      </c>
      <c r="M373" s="34" t="str">
        <f>IF(AND('Entry point'!$B$22=Master!A373,Master!AG373="MARINE SUPERINTENDENT"),Master!B373,"")</f>
        <v/>
      </c>
      <c r="N373" s="34" t="e">
        <f>SMALL($M:$M,ROWS($M$1:M372))</f>
        <v>#NUM!</v>
      </c>
      <c r="O373" s="34" t="str">
        <f>IF(AND('Entry point'!$B$22=Master!A373,Master!AG373="MD"),Master!B373,"")</f>
        <v/>
      </c>
      <c r="P373" s="34" t="e">
        <f>SMALL($O:$O,ROWS($O$1:O372))</f>
        <v>#NUM!</v>
      </c>
      <c r="Q373" s="34" t="str">
        <f>IF(AND('Entry point'!$B$22=Master!A373,Master!AG373="OD"),Master!B373,"")</f>
        <v/>
      </c>
      <c r="R373" s="34" t="e">
        <f>SMALL($Q:$Q,ROWS($Q$1:Q372))</f>
        <v>#NUM!</v>
      </c>
      <c r="S373" s="34" t="str">
        <f>IF(AND('Entry point'!$B$22=Master!A373,Master!AG373="OWNER"),Master!B373,"")</f>
        <v/>
      </c>
      <c r="T373" s="34" t="e">
        <f>SMALL($S:$S,ROWS($S$1:S372))</f>
        <v>#NUM!</v>
      </c>
      <c r="U373" s="34" t="str">
        <f>IF(AND('Entry point'!$B$22=Master!A373,Master!AG373="PLANNING MANAGER"),Master!B373,"")</f>
        <v/>
      </c>
      <c r="V373" s="34" t="e">
        <f>SMALL($U:$U,ROWS($U$1:U372))</f>
        <v>#NUM!</v>
      </c>
      <c r="W373" s="34" t="str">
        <f>IF(AND('Entry point'!$B$22=Master!A373,Master!AG373="PROCUREMENT RESPONSIBLE"),Master!B373,"")</f>
        <v/>
      </c>
      <c r="X373" s="34" t="e">
        <f>SMALL($W:$W,ROWS($W$1:W372))</f>
        <v>#NUM!</v>
      </c>
      <c r="Y373" s="34" t="str">
        <f>IF(AND('Entry point'!$B$22=Master!A373,Master!AG373="TECH SUPERINTENDENT"),Master!B373,"")</f>
        <v/>
      </c>
      <c r="Z373" s="34" t="e">
        <f>SMALL($Y:$Y,ROWS($Y$1:Y372))</f>
        <v>#NUM!</v>
      </c>
      <c r="AA373" s="34" t="str">
        <f>IF(AND('Entry point'!$B$22=Master!A373,Master!AG373="HSEQ MANAGER"),Master!B373,"")</f>
        <v/>
      </c>
      <c r="AB373" s="34" t="e">
        <f>SMALL($AA:$AA,ROWS($AA$1:AA372))</f>
        <v>#NUM!</v>
      </c>
      <c r="AC373" s="34" t="str">
        <f>IF(AND('Entry point'!$B$22=Master!A373,Master!AG373="MARCAS"),Master!B373,"")</f>
        <v/>
      </c>
      <c r="AD373" s="34" t="e">
        <f>SMALL($AC:$AC,ROWS($AC$1:AC372))</f>
        <v>#NUM!</v>
      </c>
      <c r="AE373" s="34">
        <v>2</v>
      </c>
      <c r="AF373" s="27" t="s">
        <v>549</v>
      </c>
      <c r="AG373" s="36" t="s">
        <v>35</v>
      </c>
      <c r="AH373" s="36"/>
    </row>
    <row r="374" spans="1:35" ht="15.75" x14ac:dyDescent="0.25">
      <c r="A374" s="34" t="s">
        <v>38</v>
      </c>
      <c r="B374" s="34">
        <f>ROWS(A$1:$A375)</f>
        <v>375</v>
      </c>
      <c r="C374" s="34" t="str">
        <f>IF(AND('Entry point'!$B$22=Master!A374,Master!AG374="ACCOUNTING"),Master!B374,"")</f>
        <v/>
      </c>
      <c r="D374" s="34" t="e">
        <f>SMALL($C:$C,ROWS($C$1:C373))</f>
        <v>#NUM!</v>
      </c>
      <c r="E374" s="34" t="str">
        <f>IF(AND('Entry point'!$B$22=Master!A374,Master!AG374="CREW MANAGEMENT PARTNER"),Master!B374,"")</f>
        <v/>
      </c>
      <c r="F374" s="34" t="e">
        <f>SMALL($E:$E,ROWS($E$1:E373))</f>
        <v>#NUM!</v>
      </c>
      <c r="G374" s="34" t="str">
        <f>IF(AND('Entry point'!$B$22=Master!A374,Master!AG374="FLEET MANAGER"),Master!B374,"")</f>
        <v/>
      </c>
      <c r="H374" s="34" t="e">
        <f>SMALL($G:$G,ROWS($G$1:G373))</f>
        <v>#NUM!</v>
      </c>
      <c r="I374" s="34" t="str">
        <f>IF(AND('Entry point'!$B$22=Master!A374,Master!AG374="GROUP ISD"),Master!B374,"")</f>
        <v/>
      </c>
      <c r="J374" s="34" t="e">
        <f>SMALL($I:$I,ROWS($I$1:I373))</f>
        <v>#NUM!</v>
      </c>
      <c r="K374" s="34" t="str">
        <f>IF(AND('Entry point'!$B$22=Master!A374,Master!AG374="MANAGING DIRECTOR, CREW MANAGEMENT"),Master!B374,"")</f>
        <v/>
      </c>
      <c r="L374" s="34" t="e">
        <f>SMALL($K:$K,ROWS($K$1:K373))</f>
        <v>#NUM!</v>
      </c>
      <c r="M374" s="34" t="str">
        <f>IF(AND('Entry point'!$B$22=Master!A374,Master!AG374="MARINE SUPERINTENDENT"),Master!B374,"")</f>
        <v/>
      </c>
      <c r="N374" s="34" t="e">
        <f>SMALL($M:$M,ROWS($M$1:M373))</f>
        <v>#NUM!</v>
      </c>
      <c r="O374" s="34" t="str">
        <f>IF(AND('Entry point'!$B$22=Master!A374,Master!AG374="MD"),Master!B374,"")</f>
        <v/>
      </c>
      <c r="P374" s="34" t="e">
        <f>SMALL($O:$O,ROWS($O$1:O373))</f>
        <v>#NUM!</v>
      </c>
      <c r="Q374" s="34" t="str">
        <f>IF(AND('Entry point'!$B$22=Master!A374,Master!AG374="OD"),Master!B374,"")</f>
        <v/>
      </c>
      <c r="R374" s="34" t="e">
        <f>SMALL($Q:$Q,ROWS($Q$1:Q373))</f>
        <v>#NUM!</v>
      </c>
      <c r="S374" s="34" t="str">
        <f>IF(AND('Entry point'!$B$22=Master!A374,Master!AG374="OWNER"),Master!B374,"")</f>
        <v/>
      </c>
      <c r="T374" s="34" t="e">
        <f>SMALL($S:$S,ROWS($S$1:S373))</f>
        <v>#NUM!</v>
      </c>
      <c r="U374" s="34" t="str">
        <f>IF(AND('Entry point'!$B$22=Master!A374,Master!AG374="PLANNING MANAGER"),Master!B374,"")</f>
        <v/>
      </c>
      <c r="V374" s="34" t="e">
        <f>SMALL($U:$U,ROWS($U$1:U373))</f>
        <v>#NUM!</v>
      </c>
      <c r="W374" s="34" t="str">
        <f>IF(AND('Entry point'!$B$22=Master!A374,Master!AG374="PROCUREMENT RESPONSIBLE"),Master!B374,"")</f>
        <v/>
      </c>
      <c r="X374" s="34" t="e">
        <f>SMALL($W:$W,ROWS($W$1:W373))</f>
        <v>#NUM!</v>
      </c>
      <c r="Y374" s="34" t="str">
        <f>IF(AND('Entry point'!$B$22=Master!A374,Master!AG374="TECH SUPERINTENDENT"),Master!B374,"")</f>
        <v/>
      </c>
      <c r="Z374" s="34" t="e">
        <f>SMALL($Y:$Y,ROWS($Y$1:Y373))</f>
        <v>#NUM!</v>
      </c>
      <c r="AA374" s="34" t="str">
        <f>IF(AND('Entry point'!$B$22=Master!A374,Master!AG374="HSEQ MANAGER"),Master!B374,"")</f>
        <v/>
      </c>
      <c r="AB374" s="34" t="e">
        <f>SMALL($AA:$AA,ROWS($AA$1:AA373))</f>
        <v>#NUM!</v>
      </c>
      <c r="AC374" s="34" t="str">
        <f>IF(AND('Entry point'!$B$22=Master!A374,Master!AG374="MARCAS"),Master!B374,"")</f>
        <v/>
      </c>
      <c r="AD374" s="34" t="e">
        <f>SMALL($AC:$AC,ROWS($AC$1:AC373))</f>
        <v>#NUM!</v>
      </c>
      <c r="AE374" s="34">
        <v>2</v>
      </c>
      <c r="AF374" s="26" t="s">
        <v>263</v>
      </c>
      <c r="AG374" s="36" t="s">
        <v>159</v>
      </c>
      <c r="AH374" s="36"/>
    </row>
    <row r="375" spans="1:35" ht="15.75" x14ac:dyDescent="0.25">
      <c r="A375" s="34" t="s">
        <v>38</v>
      </c>
      <c r="B375" s="34">
        <f>ROWS(A$1:$A376)</f>
        <v>376</v>
      </c>
      <c r="C375" s="34" t="str">
        <f>IF(AND('Entry point'!$B$22=Master!A375,Master!AG375="ACCOUNTING"),Master!B375,"")</f>
        <v/>
      </c>
      <c r="D375" s="34" t="e">
        <f>SMALL($C:$C,ROWS($C$1:C374))</f>
        <v>#NUM!</v>
      </c>
      <c r="E375" s="34" t="str">
        <f>IF(AND('Entry point'!$B$22=Master!A375,Master!AG375="CREW MANAGEMENT PARTNER"),Master!B375,"")</f>
        <v/>
      </c>
      <c r="F375" s="34" t="e">
        <f>SMALL($E:$E,ROWS($E$1:E374))</f>
        <v>#NUM!</v>
      </c>
      <c r="G375" s="34" t="str">
        <f>IF(AND('Entry point'!$B$22=Master!A375,Master!AG375="FLEET MANAGER"),Master!B375,"")</f>
        <v/>
      </c>
      <c r="H375" s="34" t="e">
        <f>SMALL($G:$G,ROWS($G$1:G374))</f>
        <v>#NUM!</v>
      </c>
      <c r="I375" s="34" t="str">
        <f>IF(AND('Entry point'!$B$22=Master!A375,Master!AG375="GROUP ISD"),Master!B375,"")</f>
        <v/>
      </c>
      <c r="J375" s="34" t="e">
        <f>SMALL($I:$I,ROWS($I$1:I374))</f>
        <v>#NUM!</v>
      </c>
      <c r="K375" s="34" t="str">
        <f>IF(AND('Entry point'!$B$22=Master!A375,Master!AG375="MANAGING DIRECTOR, CREW MANAGEMENT"),Master!B375,"")</f>
        <v/>
      </c>
      <c r="L375" s="34" t="e">
        <f>SMALL($K:$K,ROWS($K$1:K374))</f>
        <v>#NUM!</v>
      </c>
      <c r="M375" s="34" t="str">
        <f>IF(AND('Entry point'!$B$22=Master!A375,Master!AG375="MARINE SUPERINTENDENT"),Master!B375,"")</f>
        <v/>
      </c>
      <c r="N375" s="34" t="e">
        <f>SMALL($M:$M,ROWS($M$1:M374))</f>
        <v>#NUM!</v>
      </c>
      <c r="O375" s="34" t="str">
        <f>IF(AND('Entry point'!$B$22=Master!A375,Master!AG375="MD"),Master!B375,"")</f>
        <v/>
      </c>
      <c r="P375" s="34" t="e">
        <f>SMALL($O:$O,ROWS($O$1:O374))</f>
        <v>#NUM!</v>
      </c>
      <c r="Q375" s="34" t="str">
        <f>IF(AND('Entry point'!$B$22=Master!A375,Master!AG375="OD"),Master!B375,"")</f>
        <v/>
      </c>
      <c r="R375" s="34" t="e">
        <f>SMALL($Q:$Q,ROWS($Q$1:Q374))</f>
        <v>#NUM!</v>
      </c>
      <c r="S375" s="34" t="str">
        <f>IF(AND('Entry point'!$B$22=Master!A375,Master!AG375="OWNER"),Master!B375,"")</f>
        <v/>
      </c>
      <c r="T375" s="34" t="e">
        <f>SMALL($S:$S,ROWS($S$1:S374))</f>
        <v>#NUM!</v>
      </c>
      <c r="U375" s="34" t="str">
        <f>IF(AND('Entry point'!$B$22=Master!A375,Master!AG375="PLANNING MANAGER"),Master!B375,"")</f>
        <v/>
      </c>
      <c r="V375" s="34" t="e">
        <f>SMALL($U:$U,ROWS($U$1:U374))</f>
        <v>#NUM!</v>
      </c>
      <c r="W375" s="34" t="str">
        <f>IF(AND('Entry point'!$B$22=Master!A375,Master!AG375="PROCUREMENT RESPONSIBLE"),Master!B375,"")</f>
        <v/>
      </c>
      <c r="X375" s="34" t="e">
        <f>SMALL($W:$W,ROWS($W$1:W374))</f>
        <v>#NUM!</v>
      </c>
      <c r="Y375" s="34" t="str">
        <f>IF(AND('Entry point'!$B$22=Master!A375,Master!AG375="TECH SUPERINTENDENT"),Master!B375,"")</f>
        <v/>
      </c>
      <c r="Z375" s="34" t="e">
        <f>SMALL($Y:$Y,ROWS($Y$1:Y374))</f>
        <v>#NUM!</v>
      </c>
      <c r="AA375" s="34" t="str">
        <f>IF(AND('Entry point'!$B$22=Master!A375,Master!AG375="HSEQ MANAGER"),Master!B375,"")</f>
        <v/>
      </c>
      <c r="AB375" s="34" t="e">
        <f>SMALL($AA:$AA,ROWS($AA$1:AA374))</f>
        <v>#NUM!</v>
      </c>
      <c r="AC375" s="34" t="str">
        <f>IF(AND('Entry point'!$B$22=Master!A375,Master!AG375="MARCAS"),Master!B375,"")</f>
        <v/>
      </c>
      <c r="AD375" s="34" t="e">
        <f>SMALL($AC:$AC,ROWS($AC$1:AC374))</f>
        <v>#NUM!</v>
      </c>
      <c r="AE375" s="34">
        <v>2</v>
      </c>
      <c r="AF375" s="26" t="s">
        <v>198</v>
      </c>
      <c r="AG375" s="36" t="s">
        <v>685</v>
      </c>
      <c r="AH375" s="36"/>
    </row>
    <row r="376" spans="1:35" ht="15.75" x14ac:dyDescent="0.25">
      <c r="A376" s="34" t="s">
        <v>38</v>
      </c>
      <c r="B376" s="34">
        <f>ROWS(A$1:$A377)</f>
        <v>377</v>
      </c>
      <c r="C376" s="34" t="str">
        <f>IF(AND('Entry point'!$B$22=Master!A376,Master!AG376="ACCOUNTING"),Master!B376,"")</f>
        <v/>
      </c>
      <c r="D376" s="34" t="e">
        <f>SMALL($C:$C,ROWS($C$1:C375))</f>
        <v>#NUM!</v>
      </c>
      <c r="E376" s="34" t="str">
        <f>IF(AND('Entry point'!$B$22=Master!A376,Master!AG376="CREW MANAGEMENT PARTNER"),Master!B376,"")</f>
        <v/>
      </c>
      <c r="F376" s="34" t="e">
        <f>SMALL($E:$E,ROWS($E$1:E375))</f>
        <v>#NUM!</v>
      </c>
      <c r="G376" s="34" t="str">
        <f>IF(AND('Entry point'!$B$22=Master!A376,Master!AG376="FLEET MANAGER"),Master!B376,"")</f>
        <v/>
      </c>
      <c r="H376" s="34" t="e">
        <f>SMALL($G:$G,ROWS($G$1:G375))</f>
        <v>#NUM!</v>
      </c>
      <c r="I376" s="34" t="str">
        <f>IF(AND('Entry point'!$B$22=Master!A376,Master!AG376="GROUP ISD"),Master!B376,"")</f>
        <v/>
      </c>
      <c r="J376" s="34" t="e">
        <f>SMALL($I:$I,ROWS($I$1:I375))</f>
        <v>#NUM!</v>
      </c>
      <c r="K376" s="34" t="str">
        <f>IF(AND('Entry point'!$B$22=Master!A376,Master!AG376="MANAGING DIRECTOR, CREW MANAGEMENT"),Master!B376,"")</f>
        <v/>
      </c>
      <c r="L376" s="34" t="e">
        <f>SMALL($K:$K,ROWS($K$1:K375))</f>
        <v>#NUM!</v>
      </c>
      <c r="M376" s="34" t="str">
        <f>IF(AND('Entry point'!$B$22=Master!A376,Master!AG376="MARINE SUPERINTENDENT"),Master!B376,"")</f>
        <v/>
      </c>
      <c r="N376" s="34" t="e">
        <f>SMALL($M:$M,ROWS($M$1:M375))</f>
        <v>#NUM!</v>
      </c>
      <c r="O376" s="34" t="str">
        <f>IF(AND('Entry point'!$B$22=Master!A376,Master!AG376="MD"),Master!B376,"")</f>
        <v/>
      </c>
      <c r="P376" s="34" t="e">
        <f>SMALL($O:$O,ROWS($O$1:O375))</f>
        <v>#NUM!</v>
      </c>
      <c r="Q376" s="34" t="str">
        <f>IF(AND('Entry point'!$B$22=Master!A376,Master!AG376="OD"),Master!B376,"")</f>
        <v/>
      </c>
      <c r="R376" s="34" t="e">
        <f>SMALL($Q:$Q,ROWS($Q$1:Q375))</f>
        <v>#NUM!</v>
      </c>
      <c r="S376" s="34" t="str">
        <f>IF(AND('Entry point'!$B$22=Master!A376,Master!AG376="OWNER"),Master!B376,"")</f>
        <v/>
      </c>
      <c r="T376" s="34" t="e">
        <f>SMALL($S:$S,ROWS($S$1:S375))</f>
        <v>#NUM!</v>
      </c>
      <c r="U376" s="34" t="str">
        <f>IF(AND('Entry point'!$B$22=Master!A376,Master!AG376="PLANNING MANAGER"),Master!B376,"")</f>
        <v/>
      </c>
      <c r="V376" s="34" t="e">
        <f>SMALL($U:$U,ROWS($U$1:U375))</f>
        <v>#NUM!</v>
      </c>
      <c r="W376" s="34" t="str">
        <f>IF(AND('Entry point'!$B$22=Master!A376,Master!AG376="PROCUREMENT RESPONSIBLE"),Master!B376,"")</f>
        <v/>
      </c>
      <c r="X376" s="34" t="e">
        <f>SMALL($W:$W,ROWS($W$1:W375))</f>
        <v>#NUM!</v>
      </c>
      <c r="Y376" s="34" t="str">
        <f>IF(AND('Entry point'!$B$22=Master!A376,Master!AG376="TECH SUPERINTENDENT"),Master!B376,"")</f>
        <v/>
      </c>
      <c r="Z376" s="34" t="e">
        <f>SMALL($Y:$Y,ROWS($Y$1:Y375))</f>
        <v>#NUM!</v>
      </c>
      <c r="AA376" s="34" t="str">
        <f>IF(AND('Entry point'!$B$22=Master!A376,Master!AG376="HSEQ MANAGER"),Master!B376,"")</f>
        <v/>
      </c>
      <c r="AB376" s="34" t="e">
        <f>SMALL($AA:$AA,ROWS($AA$1:AA375))</f>
        <v>#NUM!</v>
      </c>
      <c r="AC376" s="34" t="str">
        <f>IF(AND('Entry point'!$B$22=Master!A376,Master!AG376="MARCAS"),Master!B376,"")</f>
        <v/>
      </c>
      <c r="AD376" s="34" t="e">
        <f>SMALL($AC:$AC,ROWS($AC$1:AC375))</f>
        <v>#NUM!</v>
      </c>
      <c r="AE376" s="34">
        <v>2</v>
      </c>
      <c r="AF376" s="26" t="s">
        <v>259</v>
      </c>
      <c r="AG376" s="36" t="s">
        <v>159</v>
      </c>
      <c r="AH376" s="36" t="s">
        <v>617</v>
      </c>
    </row>
    <row r="377" spans="1:35" ht="15.75" x14ac:dyDescent="0.25">
      <c r="A377" s="34" t="s">
        <v>38</v>
      </c>
      <c r="B377" s="34">
        <f>ROWS(A$1:$A378)</f>
        <v>378</v>
      </c>
      <c r="C377" s="34" t="str">
        <f>IF(AND('Entry point'!$B$22=Master!A377,Master!AG377="ACCOUNTING"),Master!B377,"")</f>
        <v/>
      </c>
      <c r="D377" s="34" t="e">
        <f>SMALL($C:$C,ROWS($C$1:C376))</f>
        <v>#NUM!</v>
      </c>
      <c r="E377" s="34" t="str">
        <f>IF(AND('Entry point'!$B$22=Master!A377,Master!AG377="CREW MANAGEMENT PARTNER"),Master!B377,"")</f>
        <v/>
      </c>
      <c r="F377" s="34" t="e">
        <f>SMALL($E:$E,ROWS($E$1:E376))</f>
        <v>#NUM!</v>
      </c>
      <c r="G377" s="34" t="str">
        <f>IF(AND('Entry point'!$B$22=Master!A377,Master!AG377="FLEET MANAGER"),Master!B377,"")</f>
        <v/>
      </c>
      <c r="H377" s="34" t="e">
        <f>SMALL($G:$G,ROWS($G$1:G376))</f>
        <v>#NUM!</v>
      </c>
      <c r="I377" s="34" t="str">
        <f>IF(AND('Entry point'!$B$22=Master!A377,Master!AG377="GROUP ISD"),Master!B377,"")</f>
        <v/>
      </c>
      <c r="J377" s="34" t="e">
        <f>SMALL($I:$I,ROWS($I$1:I376))</f>
        <v>#NUM!</v>
      </c>
      <c r="K377" s="34" t="str">
        <f>IF(AND('Entry point'!$B$22=Master!A377,Master!AG377="MANAGING DIRECTOR, CREW MANAGEMENT"),Master!B377,"")</f>
        <v/>
      </c>
      <c r="L377" s="34" t="e">
        <f>SMALL($K:$K,ROWS($K$1:K376))</f>
        <v>#NUM!</v>
      </c>
      <c r="M377" s="34" t="str">
        <f>IF(AND('Entry point'!$B$22=Master!A377,Master!AG377="MARINE SUPERINTENDENT"),Master!B377,"")</f>
        <v/>
      </c>
      <c r="N377" s="34" t="e">
        <f>SMALL($M:$M,ROWS($M$1:M376))</f>
        <v>#NUM!</v>
      </c>
      <c r="O377" s="34" t="str">
        <f>IF(AND('Entry point'!$B$22=Master!A377,Master!AG377="MD"),Master!B377,"")</f>
        <v/>
      </c>
      <c r="P377" s="34" t="e">
        <f>SMALL($O:$O,ROWS($O$1:O376))</f>
        <v>#NUM!</v>
      </c>
      <c r="Q377" s="34" t="str">
        <f>IF(AND('Entry point'!$B$22=Master!A377,Master!AG377="OD"),Master!B377,"")</f>
        <v/>
      </c>
      <c r="R377" s="34" t="e">
        <f>SMALL($Q:$Q,ROWS($Q$1:Q376))</f>
        <v>#NUM!</v>
      </c>
      <c r="S377" s="34" t="str">
        <f>IF(AND('Entry point'!$B$22=Master!A377,Master!AG377="OWNER"),Master!B377,"")</f>
        <v/>
      </c>
      <c r="T377" s="34" t="e">
        <f>SMALL($S:$S,ROWS($S$1:S376))</f>
        <v>#NUM!</v>
      </c>
      <c r="U377" s="34" t="str">
        <f>IF(AND('Entry point'!$B$22=Master!A377,Master!AG377="PLANNING MANAGER"),Master!B377,"")</f>
        <v/>
      </c>
      <c r="V377" s="34" t="e">
        <f>SMALL($U:$U,ROWS($U$1:U376))</f>
        <v>#NUM!</v>
      </c>
      <c r="W377" s="34" t="str">
        <f>IF(AND('Entry point'!$B$22=Master!A377,Master!AG377="PROCUREMENT RESPONSIBLE"),Master!B377,"")</f>
        <v/>
      </c>
      <c r="X377" s="34" t="e">
        <f>SMALL($W:$W,ROWS($W$1:W376))</f>
        <v>#NUM!</v>
      </c>
      <c r="Y377" s="34" t="str">
        <f>IF(AND('Entry point'!$B$22=Master!A377,Master!AG377="TECH SUPERINTENDENT"),Master!B377,"")</f>
        <v/>
      </c>
      <c r="Z377" s="34" t="e">
        <f>SMALL($Y:$Y,ROWS($Y$1:Y376))</f>
        <v>#NUM!</v>
      </c>
      <c r="AA377" s="34" t="str">
        <f>IF(AND('Entry point'!$B$22=Master!A377,Master!AG377="HSEQ MANAGER"),Master!B377,"")</f>
        <v/>
      </c>
      <c r="AB377" s="34" t="e">
        <f>SMALL($AA:$AA,ROWS($AA$1:AA376))</f>
        <v>#NUM!</v>
      </c>
      <c r="AC377" s="34" t="str">
        <f>IF(AND('Entry point'!$B$22=Master!A377,Master!AG377="MARCAS"),Master!B377,"")</f>
        <v/>
      </c>
      <c r="AD377" s="34" t="e">
        <f>SMALL($AC:$AC,ROWS($AC$1:AC376))</f>
        <v>#NUM!</v>
      </c>
      <c r="AE377" s="34">
        <v>2</v>
      </c>
      <c r="AF377" s="26" t="s">
        <v>296</v>
      </c>
      <c r="AG377" s="36" t="s">
        <v>686</v>
      </c>
      <c r="AH377" t="s">
        <v>784</v>
      </c>
      <c r="AI377" t="s">
        <v>799</v>
      </c>
    </row>
    <row r="378" spans="1:35" ht="15.75" x14ac:dyDescent="0.25">
      <c r="A378" s="34" t="s">
        <v>38</v>
      </c>
      <c r="B378" s="34">
        <f>ROWS(A$1:$A379)</f>
        <v>379</v>
      </c>
      <c r="C378" s="34" t="str">
        <f>IF(AND('Entry point'!$B$22=Master!A378,Master!AG378="ACCOUNTING"),Master!B378,"")</f>
        <v/>
      </c>
      <c r="D378" s="34" t="e">
        <f>SMALL($C:$C,ROWS($C$1:C377))</f>
        <v>#NUM!</v>
      </c>
      <c r="E378" s="34" t="str">
        <f>IF(AND('Entry point'!$B$22=Master!A378,Master!AG378="CREW MANAGEMENT PARTNER"),Master!B378,"")</f>
        <v/>
      </c>
      <c r="F378" s="34" t="e">
        <f>SMALL($E:$E,ROWS($E$1:E377))</f>
        <v>#NUM!</v>
      </c>
      <c r="G378" s="34" t="str">
        <f>IF(AND('Entry point'!$B$22=Master!A378,Master!AG378="FLEET MANAGER"),Master!B378,"")</f>
        <v/>
      </c>
      <c r="H378" s="34" t="e">
        <f>SMALL($G:$G,ROWS($G$1:G377))</f>
        <v>#NUM!</v>
      </c>
      <c r="I378" s="34" t="str">
        <f>IF(AND('Entry point'!$B$22=Master!A378,Master!AG378="GROUP ISD"),Master!B378,"")</f>
        <v/>
      </c>
      <c r="J378" s="34" t="e">
        <f>SMALL($I:$I,ROWS($I$1:I377))</f>
        <v>#NUM!</v>
      </c>
      <c r="K378" s="34" t="str">
        <f>IF(AND('Entry point'!$B$22=Master!A378,Master!AG378="MANAGING DIRECTOR, CREW MANAGEMENT"),Master!B378,"")</f>
        <v/>
      </c>
      <c r="L378" s="34" t="e">
        <f>SMALL($K:$K,ROWS($K$1:K377))</f>
        <v>#NUM!</v>
      </c>
      <c r="M378" s="34" t="str">
        <f>IF(AND('Entry point'!$B$22=Master!A378,Master!AG378="MARINE SUPERINTENDENT"),Master!B378,"")</f>
        <v/>
      </c>
      <c r="N378" s="34" t="e">
        <f>SMALL($M:$M,ROWS($M$1:M377))</f>
        <v>#NUM!</v>
      </c>
      <c r="O378" s="34" t="str">
        <f>IF(AND('Entry point'!$B$22=Master!A378,Master!AG378="MD"),Master!B378,"")</f>
        <v/>
      </c>
      <c r="P378" s="34" t="e">
        <f>SMALL($O:$O,ROWS($O$1:O377))</f>
        <v>#NUM!</v>
      </c>
      <c r="Q378" s="34" t="str">
        <f>IF(AND('Entry point'!$B$22=Master!A378,Master!AG378="OD"),Master!B378,"")</f>
        <v/>
      </c>
      <c r="R378" s="34" t="e">
        <f>SMALL($Q:$Q,ROWS($Q$1:Q377))</f>
        <v>#NUM!</v>
      </c>
      <c r="S378" s="34" t="str">
        <f>IF(AND('Entry point'!$B$22=Master!A378,Master!AG378="OWNER"),Master!B378,"")</f>
        <v/>
      </c>
      <c r="T378" s="34" t="e">
        <f>SMALL($S:$S,ROWS($S$1:S377))</f>
        <v>#NUM!</v>
      </c>
      <c r="U378" s="34" t="str">
        <f>IF(AND('Entry point'!$B$22=Master!A378,Master!AG378="PLANNING MANAGER"),Master!B378,"")</f>
        <v/>
      </c>
      <c r="V378" s="34" t="e">
        <f>SMALL($U:$U,ROWS($U$1:U377))</f>
        <v>#NUM!</v>
      </c>
      <c r="W378" s="34" t="str">
        <f>IF(AND('Entry point'!$B$22=Master!A378,Master!AG378="PROCUREMENT RESPONSIBLE"),Master!B378,"")</f>
        <v/>
      </c>
      <c r="X378" s="34" t="e">
        <f>SMALL($W:$W,ROWS($W$1:W377))</f>
        <v>#NUM!</v>
      </c>
      <c r="Y378" s="34" t="str">
        <f>IF(AND('Entry point'!$B$22=Master!A378,Master!AG378="TECH SUPERINTENDENT"),Master!B378,"")</f>
        <v/>
      </c>
      <c r="Z378" s="34" t="e">
        <f>SMALL($Y:$Y,ROWS($Y$1:Y377))</f>
        <v>#NUM!</v>
      </c>
      <c r="AA378" s="34" t="str">
        <f>IF(AND('Entry point'!$B$22=Master!A378,Master!AG378="HSEQ MANAGER"),Master!B378,"")</f>
        <v/>
      </c>
      <c r="AB378" s="34" t="e">
        <f>SMALL($AA:$AA,ROWS($AA$1:AA377))</f>
        <v>#NUM!</v>
      </c>
      <c r="AC378" s="34" t="str">
        <f>IF(AND('Entry point'!$B$22=Master!A378,Master!AG378="MARCAS"),Master!B378,"")</f>
        <v/>
      </c>
      <c r="AD378" s="34" t="e">
        <f>SMALL($AC:$AC,ROWS($AC$1:AC377))</f>
        <v>#NUM!</v>
      </c>
      <c r="AE378" s="34">
        <v>2</v>
      </c>
      <c r="AF378" s="26" t="s">
        <v>296</v>
      </c>
      <c r="AG378" s="36" t="s">
        <v>779</v>
      </c>
      <c r="AH378" s="36" t="s">
        <v>735</v>
      </c>
    </row>
    <row r="379" spans="1:35" ht="15.75" x14ac:dyDescent="0.25">
      <c r="A379" s="34" t="s">
        <v>38</v>
      </c>
      <c r="B379" s="34">
        <f>ROWS(A$1:$A380)</f>
        <v>380</v>
      </c>
      <c r="C379" s="34" t="str">
        <f>IF(AND('Entry point'!$B$22=Master!A379,Master!AG379="ACCOUNTING"),Master!B379,"")</f>
        <v/>
      </c>
      <c r="D379" s="34" t="e">
        <f>SMALL($C:$C,ROWS($C$1:C378))</f>
        <v>#NUM!</v>
      </c>
      <c r="E379" s="34" t="str">
        <f>IF(AND('Entry point'!$B$22=Master!A379,Master!AG379="CREW MANAGEMENT PARTNER"),Master!B379,"")</f>
        <v/>
      </c>
      <c r="F379" s="34" t="e">
        <f>SMALL($E:$E,ROWS($E$1:E378))</f>
        <v>#NUM!</v>
      </c>
      <c r="G379" s="34" t="str">
        <f>IF(AND('Entry point'!$B$22=Master!A379,Master!AG379="FLEET MANAGER"),Master!B379,"")</f>
        <v/>
      </c>
      <c r="H379" s="34" t="e">
        <f>SMALL($G:$G,ROWS($G$1:G378))</f>
        <v>#NUM!</v>
      </c>
      <c r="I379" s="34" t="str">
        <f>IF(AND('Entry point'!$B$22=Master!A379,Master!AG379="GROUP ISD"),Master!B379,"")</f>
        <v/>
      </c>
      <c r="J379" s="34" t="e">
        <f>SMALL($I:$I,ROWS($I$1:I378))</f>
        <v>#NUM!</v>
      </c>
      <c r="K379" s="34" t="str">
        <f>IF(AND('Entry point'!$B$22=Master!A379,Master!AG379="MANAGING DIRECTOR, CREW MANAGEMENT"),Master!B379,"")</f>
        <v/>
      </c>
      <c r="L379" s="34" t="e">
        <f>SMALL($K:$K,ROWS($K$1:K378))</f>
        <v>#NUM!</v>
      </c>
      <c r="M379" s="34" t="str">
        <f>IF(AND('Entry point'!$B$22=Master!A379,Master!AG379="MARINE SUPERINTENDENT"),Master!B379,"")</f>
        <v/>
      </c>
      <c r="N379" s="34" t="e">
        <f>SMALL($M:$M,ROWS($M$1:M378))</f>
        <v>#NUM!</v>
      </c>
      <c r="O379" s="34" t="str">
        <f>IF(AND('Entry point'!$B$22=Master!A379,Master!AG379="MD"),Master!B379,"")</f>
        <v/>
      </c>
      <c r="P379" s="34" t="e">
        <f>SMALL($O:$O,ROWS($O$1:O378))</f>
        <v>#NUM!</v>
      </c>
      <c r="Q379" s="34" t="str">
        <f>IF(AND('Entry point'!$B$22=Master!A379,Master!AG379="OD"),Master!B379,"")</f>
        <v/>
      </c>
      <c r="R379" s="34" t="e">
        <f>SMALL($Q:$Q,ROWS($Q$1:Q378))</f>
        <v>#NUM!</v>
      </c>
      <c r="S379" s="34" t="str">
        <f>IF(AND('Entry point'!$B$22=Master!A379,Master!AG379="OWNER"),Master!B379,"")</f>
        <v/>
      </c>
      <c r="T379" s="34" t="e">
        <f>SMALL($S:$S,ROWS($S$1:S378))</f>
        <v>#NUM!</v>
      </c>
      <c r="U379" s="34" t="str">
        <f>IF(AND('Entry point'!$B$22=Master!A379,Master!AG379="PLANNING MANAGER"),Master!B379,"")</f>
        <v/>
      </c>
      <c r="V379" s="34" t="e">
        <f>SMALL($U:$U,ROWS($U$1:U378))</f>
        <v>#NUM!</v>
      </c>
      <c r="W379" s="34" t="str">
        <f>IF(AND('Entry point'!$B$22=Master!A379,Master!AG379="PROCUREMENT RESPONSIBLE"),Master!B379,"")</f>
        <v/>
      </c>
      <c r="X379" s="34" t="e">
        <f>SMALL($W:$W,ROWS($W$1:W378))</f>
        <v>#NUM!</v>
      </c>
      <c r="Y379" s="34" t="str">
        <f>IF(AND('Entry point'!$B$22=Master!A379,Master!AG379="TECH SUPERINTENDENT"),Master!B379,"")</f>
        <v/>
      </c>
      <c r="Z379" s="34" t="e">
        <f>SMALL($Y:$Y,ROWS($Y$1:Y378))</f>
        <v>#NUM!</v>
      </c>
      <c r="AA379" s="34" t="str">
        <f>IF(AND('Entry point'!$B$22=Master!A379,Master!AG379="HSEQ MANAGER"),Master!B379,"")</f>
        <v/>
      </c>
      <c r="AB379" s="34" t="e">
        <f>SMALL($AA:$AA,ROWS($AA$1:AA378))</f>
        <v>#NUM!</v>
      </c>
      <c r="AC379" s="34" t="str">
        <f>IF(AND('Entry point'!$B$22=Master!A379,Master!AG379="MARCAS"),Master!B379,"")</f>
        <v/>
      </c>
      <c r="AD379" s="34" t="e">
        <f>SMALL($AC:$AC,ROWS($AC$1:AC378))</f>
        <v>#NUM!</v>
      </c>
      <c r="AE379" s="34">
        <v>2</v>
      </c>
      <c r="AF379" s="26" t="s">
        <v>272</v>
      </c>
      <c r="AG379" s="36" t="s">
        <v>686</v>
      </c>
      <c r="AH379" s="181" t="s">
        <v>111</v>
      </c>
      <c r="AI379" t="s">
        <v>811</v>
      </c>
    </row>
    <row r="380" spans="1:35" ht="15.75" x14ac:dyDescent="0.25">
      <c r="A380" s="34" t="s">
        <v>38</v>
      </c>
      <c r="B380" s="34">
        <f>ROWS(A$1:$A381)</f>
        <v>381</v>
      </c>
      <c r="C380" s="34" t="str">
        <f>IF(AND('Entry point'!$B$22=Master!A380,Master!AG380="ACCOUNTING"),Master!B380,"")</f>
        <v/>
      </c>
      <c r="D380" s="34" t="e">
        <f>SMALL($C:$C,ROWS($C$1:C379))</f>
        <v>#NUM!</v>
      </c>
      <c r="E380" s="34" t="str">
        <f>IF(AND('Entry point'!$B$22=Master!A380,Master!AG380="CREW MANAGEMENT PARTNER"),Master!B380,"")</f>
        <v/>
      </c>
      <c r="F380" s="34" t="e">
        <f>SMALL($E:$E,ROWS($E$1:E379))</f>
        <v>#NUM!</v>
      </c>
      <c r="G380" s="34" t="str">
        <f>IF(AND('Entry point'!$B$22=Master!A380,Master!AG380="FLEET MANAGER"),Master!B380,"")</f>
        <v/>
      </c>
      <c r="H380" s="34" t="e">
        <f>SMALL($G:$G,ROWS($G$1:G379))</f>
        <v>#NUM!</v>
      </c>
      <c r="I380" s="34" t="str">
        <f>IF(AND('Entry point'!$B$22=Master!A380,Master!AG380="GROUP ISD"),Master!B380,"")</f>
        <v/>
      </c>
      <c r="J380" s="34" t="e">
        <f>SMALL($I:$I,ROWS($I$1:I379))</f>
        <v>#NUM!</v>
      </c>
      <c r="K380" s="34" t="str">
        <f>IF(AND('Entry point'!$B$22=Master!A380,Master!AG380="MANAGING DIRECTOR, CREW MANAGEMENT"),Master!B380,"")</f>
        <v/>
      </c>
      <c r="L380" s="34" t="e">
        <f>SMALL($K:$K,ROWS($K$1:K379))</f>
        <v>#NUM!</v>
      </c>
      <c r="M380" s="34" t="str">
        <f>IF(AND('Entry point'!$B$22=Master!A380,Master!AG380="MARINE SUPERINTENDENT"),Master!B380,"")</f>
        <v/>
      </c>
      <c r="N380" s="34" t="e">
        <f>SMALL($M:$M,ROWS($M$1:M379))</f>
        <v>#NUM!</v>
      </c>
      <c r="O380" s="34" t="str">
        <f>IF(AND('Entry point'!$B$22=Master!A380,Master!AG380="MD"),Master!B380,"")</f>
        <v/>
      </c>
      <c r="P380" s="34" t="e">
        <f>SMALL($O:$O,ROWS($O$1:O379))</f>
        <v>#NUM!</v>
      </c>
      <c r="Q380" s="34" t="str">
        <f>IF(AND('Entry point'!$B$22=Master!A380,Master!AG380="OD"),Master!B380,"")</f>
        <v/>
      </c>
      <c r="R380" s="34" t="e">
        <f>SMALL($Q:$Q,ROWS($Q$1:Q379))</f>
        <v>#NUM!</v>
      </c>
      <c r="S380" s="34" t="str">
        <f>IF(AND('Entry point'!$B$22=Master!A380,Master!AG380="OWNER"),Master!B380,"")</f>
        <v/>
      </c>
      <c r="T380" s="34" t="e">
        <f>SMALL($S:$S,ROWS($S$1:S379))</f>
        <v>#NUM!</v>
      </c>
      <c r="U380" s="34" t="str">
        <f>IF(AND('Entry point'!$B$22=Master!A380,Master!AG380="PLANNING MANAGER"),Master!B380,"")</f>
        <v/>
      </c>
      <c r="V380" s="34" t="e">
        <f>SMALL($U:$U,ROWS($U$1:U379))</f>
        <v>#NUM!</v>
      </c>
      <c r="W380" s="34" t="str">
        <f>IF(AND('Entry point'!$B$22=Master!A380,Master!AG380="PROCUREMENT RESPONSIBLE"),Master!B380,"")</f>
        <v/>
      </c>
      <c r="X380" s="34" t="e">
        <f>SMALL($W:$W,ROWS($W$1:W379))</f>
        <v>#NUM!</v>
      </c>
      <c r="Y380" s="34" t="str">
        <f>IF(AND('Entry point'!$B$22=Master!A380,Master!AG380="TECH SUPERINTENDENT"),Master!B380,"")</f>
        <v/>
      </c>
      <c r="Z380" s="34" t="e">
        <f>SMALL($Y:$Y,ROWS($Y$1:Y379))</f>
        <v>#NUM!</v>
      </c>
      <c r="AA380" s="34" t="str">
        <f>IF(AND('Entry point'!$B$22=Master!A380,Master!AG380="HSEQ MANAGER"),Master!B380,"")</f>
        <v/>
      </c>
      <c r="AB380" s="34" t="e">
        <f>SMALL($AA:$AA,ROWS($AA$1:AA379))</f>
        <v>#NUM!</v>
      </c>
      <c r="AC380" s="34" t="str">
        <f>IF(AND('Entry point'!$B$22=Master!A380,Master!AG380="MARCAS"),Master!B380,"")</f>
        <v/>
      </c>
      <c r="AD380" s="34" t="e">
        <f>SMALL($AC:$AC,ROWS($AC$1:AC379))</f>
        <v>#NUM!</v>
      </c>
      <c r="AE380" s="34">
        <v>2</v>
      </c>
      <c r="AF380" s="26" t="s">
        <v>275</v>
      </c>
      <c r="AG380" s="36" t="s">
        <v>686</v>
      </c>
      <c r="AH380" s="181" t="s">
        <v>808</v>
      </c>
      <c r="AI380" t="s">
        <v>799</v>
      </c>
    </row>
    <row r="381" spans="1:35" ht="15.75" x14ac:dyDescent="0.25">
      <c r="A381" s="34" t="s">
        <v>38</v>
      </c>
      <c r="B381" s="34">
        <f>ROWS(A$1:$A382)</f>
        <v>382</v>
      </c>
      <c r="C381" s="34" t="str">
        <f>IF(AND('Entry point'!$B$22=Master!A381,Master!AG381="ACCOUNTING"),Master!B381,"")</f>
        <v/>
      </c>
      <c r="D381" s="34" t="e">
        <f>SMALL($C:$C,ROWS($C$1:C380))</f>
        <v>#NUM!</v>
      </c>
      <c r="E381" s="34" t="str">
        <f>IF(AND('Entry point'!$B$22=Master!A381,Master!AG381="CREW MANAGEMENT PARTNER"),Master!B381,"")</f>
        <v/>
      </c>
      <c r="F381" s="34" t="e">
        <f>SMALL($E:$E,ROWS($E$1:E380))</f>
        <v>#NUM!</v>
      </c>
      <c r="G381" s="34" t="str">
        <f>IF(AND('Entry point'!$B$22=Master!A381,Master!AG381="FLEET MANAGER"),Master!B381,"")</f>
        <v/>
      </c>
      <c r="H381" s="34" t="e">
        <f>SMALL($G:$G,ROWS($G$1:G380))</f>
        <v>#NUM!</v>
      </c>
      <c r="I381" s="34" t="str">
        <f>IF(AND('Entry point'!$B$22=Master!A381,Master!AG381="GROUP ISD"),Master!B381,"")</f>
        <v/>
      </c>
      <c r="J381" s="34" t="e">
        <f>SMALL($I:$I,ROWS($I$1:I380))</f>
        <v>#NUM!</v>
      </c>
      <c r="K381" s="34" t="str">
        <f>IF(AND('Entry point'!$B$22=Master!A381,Master!AG381="MANAGING DIRECTOR, CREW MANAGEMENT"),Master!B381,"")</f>
        <v/>
      </c>
      <c r="L381" s="34" t="e">
        <f>SMALL($K:$K,ROWS($K$1:K380))</f>
        <v>#NUM!</v>
      </c>
      <c r="M381" s="34" t="str">
        <f>IF(AND('Entry point'!$B$22=Master!A381,Master!AG381="MARINE SUPERINTENDENT"),Master!B381,"")</f>
        <v/>
      </c>
      <c r="N381" s="34" t="e">
        <f>SMALL($M:$M,ROWS($M$1:M380))</f>
        <v>#NUM!</v>
      </c>
      <c r="O381" s="34" t="str">
        <f>IF(AND('Entry point'!$B$22=Master!A381,Master!AG381="MD"),Master!B381,"")</f>
        <v/>
      </c>
      <c r="P381" s="34" t="e">
        <f>SMALL($O:$O,ROWS($O$1:O380))</f>
        <v>#NUM!</v>
      </c>
      <c r="Q381" s="34" t="str">
        <f>IF(AND('Entry point'!$B$22=Master!A381,Master!AG381="OD"),Master!B381,"")</f>
        <v/>
      </c>
      <c r="R381" s="34" t="e">
        <f>SMALL($Q:$Q,ROWS($Q$1:Q380))</f>
        <v>#NUM!</v>
      </c>
      <c r="S381" s="34" t="str">
        <f>IF(AND('Entry point'!$B$22=Master!A381,Master!AG381="OWNER"),Master!B381,"")</f>
        <v/>
      </c>
      <c r="T381" s="34" t="e">
        <f>SMALL($S:$S,ROWS($S$1:S380))</f>
        <v>#NUM!</v>
      </c>
      <c r="U381" s="34" t="str">
        <f>IF(AND('Entry point'!$B$22=Master!A381,Master!AG381="PLANNING MANAGER"),Master!B381,"")</f>
        <v/>
      </c>
      <c r="V381" s="34" t="e">
        <f>SMALL($U:$U,ROWS($U$1:U380))</f>
        <v>#NUM!</v>
      </c>
      <c r="W381" s="34" t="str">
        <f>IF(AND('Entry point'!$B$22=Master!A381,Master!AG381="PROCUREMENT RESPONSIBLE"),Master!B381,"")</f>
        <v/>
      </c>
      <c r="X381" s="34" t="e">
        <f>SMALL($W:$W,ROWS($W$1:W380))</f>
        <v>#NUM!</v>
      </c>
      <c r="Y381" s="34" t="str">
        <f>IF(AND('Entry point'!$B$22=Master!A381,Master!AG381="TECH SUPERINTENDENT"),Master!B381,"")</f>
        <v/>
      </c>
      <c r="Z381" s="34" t="e">
        <f>SMALL($Y:$Y,ROWS($Y$1:Y380))</f>
        <v>#NUM!</v>
      </c>
      <c r="AA381" s="34" t="str">
        <f>IF(AND('Entry point'!$B$22=Master!A381,Master!AG381="HSEQ MANAGER"),Master!B381,"")</f>
        <v/>
      </c>
      <c r="AB381" s="34" t="e">
        <f>SMALL($AA:$AA,ROWS($AA$1:AA380))</f>
        <v>#NUM!</v>
      </c>
      <c r="AC381" s="34" t="str">
        <f>IF(AND('Entry point'!$B$22=Master!A381,Master!AG381="MARCAS"),Master!B381,"")</f>
        <v/>
      </c>
      <c r="AD381" s="34" t="e">
        <f>SMALL($AC:$AC,ROWS($AC$1:AC380))</f>
        <v>#NUM!</v>
      </c>
      <c r="AE381" s="34">
        <v>2</v>
      </c>
      <c r="AF381" s="26" t="s">
        <v>273</v>
      </c>
      <c r="AG381" s="36" t="s">
        <v>686</v>
      </c>
      <c r="AH381" s="181"/>
      <c r="AI381" t="s">
        <v>811</v>
      </c>
    </row>
    <row r="382" spans="1:35" ht="15.75" x14ac:dyDescent="0.25">
      <c r="A382" s="34" t="s">
        <v>38</v>
      </c>
      <c r="B382" s="34">
        <f>ROWS(A$1:$A383)</f>
        <v>383</v>
      </c>
      <c r="C382" s="34" t="str">
        <f>IF(AND('Entry point'!$B$22=Master!A382,Master!AG382="ACCOUNTING"),Master!B382,"")</f>
        <v/>
      </c>
      <c r="D382" s="34" t="e">
        <f>SMALL($C:$C,ROWS($C$1:C381))</f>
        <v>#NUM!</v>
      </c>
      <c r="E382" s="34" t="str">
        <f>IF(AND('Entry point'!$B$22=Master!A382,Master!AG382="CREW MANAGEMENT PARTNER"),Master!B382,"")</f>
        <v/>
      </c>
      <c r="F382" s="34" t="e">
        <f>SMALL($E:$E,ROWS($E$1:E381))</f>
        <v>#NUM!</v>
      </c>
      <c r="G382" s="34" t="str">
        <f>IF(AND('Entry point'!$B$22=Master!A382,Master!AG382="FLEET MANAGER"),Master!B382,"")</f>
        <v/>
      </c>
      <c r="H382" s="34" t="e">
        <f>SMALL($G:$G,ROWS($G$1:G381))</f>
        <v>#NUM!</v>
      </c>
      <c r="I382" s="34" t="str">
        <f>IF(AND('Entry point'!$B$22=Master!A382,Master!AG382="GROUP ISD"),Master!B382,"")</f>
        <v/>
      </c>
      <c r="J382" s="34" t="e">
        <f>SMALL($I:$I,ROWS($I$1:I381))</f>
        <v>#NUM!</v>
      </c>
      <c r="K382" s="34" t="str">
        <f>IF(AND('Entry point'!$B$22=Master!A382,Master!AG382="MANAGING DIRECTOR, CREW MANAGEMENT"),Master!B382,"")</f>
        <v/>
      </c>
      <c r="L382" s="34" t="e">
        <f>SMALL($K:$K,ROWS($K$1:K381))</f>
        <v>#NUM!</v>
      </c>
      <c r="M382" s="34" t="str">
        <f>IF(AND('Entry point'!$B$22=Master!A382,Master!AG382="MARINE SUPERINTENDENT"),Master!B382,"")</f>
        <v/>
      </c>
      <c r="N382" s="34" t="e">
        <f>SMALL($M:$M,ROWS($M$1:M381))</f>
        <v>#NUM!</v>
      </c>
      <c r="O382" s="34" t="str">
        <f>IF(AND('Entry point'!$B$22=Master!A382,Master!AG382="MD"),Master!B382,"")</f>
        <v/>
      </c>
      <c r="P382" s="34" t="e">
        <f>SMALL($O:$O,ROWS($O$1:O381))</f>
        <v>#NUM!</v>
      </c>
      <c r="Q382" s="34" t="str">
        <f>IF(AND('Entry point'!$B$22=Master!A382,Master!AG382="OD"),Master!B382,"")</f>
        <v/>
      </c>
      <c r="R382" s="34" t="e">
        <f>SMALL($Q:$Q,ROWS($Q$1:Q381))</f>
        <v>#NUM!</v>
      </c>
      <c r="S382" s="34" t="str">
        <f>IF(AND('Entry point'!$B$22=Master!A382,Master!AG382="OWNER"),Master!B382,"")</f>
        <v/>
      </c>
      <c r="T382" s="34" t="e">
        <f>SMALL($S:$S,ROWS($S$1:S381))</f>
        <v>#NUM!</v>
      </c>
      <c r="U382" s="34" t="str">
        <f>IF(AND('Entry point'!$B$22=Master!A382,Master!AG382="PLANNING MANAGER"),Master!B382,"")</f>
        <v/>
      </c>
      <c r="V382" s="34" t="e">
        <f>SMALL($U:$U,ROWS($U$1:U381))</f>
        <v>#NUM!</v>
      </c>
      <c r="W382" s="34" t="str">
        <f>IF(AND('Entry point'!$B$22=Master!A382,Master!AG382="PROCUREMENT RESPONSIBLE"),Master!B382,"")</f>
        <v/>
      </c>
      <c r="X382" s="34" t="e">
        <f>SMALL($W:$W,ROWS($W$1:W381))</f>
        <v>#NUM!</v>
      </c>
      <c r="Y382" s="34" t="str">
        <f>IF(AND('Entry point'!$B$22=Master!A382,Master!AG382="TECH SUPERINTENDENT"),Master!B382,"")</f>
        <v/>
      </c>
      <c r="Z382" s="34" t="e">
        <f>SMALL($Y:$Y,ROWS($Y$1:Y381))</f>
        <v>#NUM!</v>
      </c>
      <c r="AA382" s="34" t="str">
        <f>IF(AND('Entry point'!$B$22=Master!A382,Master!AG382="HSEQ MANAGER"),Master!B382,"")</f>
        <v/>
      </c>
      <c r="AB382" s="34" t="e">
        <f>SMALL($AA:$AA,ROWS($AA$1:AA381))</f>
        <v>#NUM!</v>
      </c>
      <c r="AC382" s="34" t="str">
        <f>IF(AND('Entry point'!$B$22=Master!A382,Master!AG382="MARCAS"),Master!B382,"")</f>
        <v/>
      </c>
      <c r="AD382" s="34" t="e">
        <f>SMALL($AC:$AC,ROWS($AC$1:AC381))</f>
        <v>#NUM!</v>
      </c>
      <c r="AE382" s="34">
        <v>2</v>
      </c>
      <c r="AF382" s="26" t="s">
        <v>279</v>
      </c>
      <c r="AG382" s="36" t="s">
        <v>686</v>
      </c>
      <c r="AH382" s="181" t="s">
        <v>807</v>
      </c>
      <c r="AI382" t="s">
        <v>799</v>
      </c>
    </row>
    <row r="383" spans="1:35" ht="15.75" x14ac:dyDescent="0.25">
      <c r="A383" s="34" t="s">
        <v>38</v>
      </c>
      <c r="B383" s="34">
        <f>ROWS(A$1:$A384)</f>
        <v>384</v>
      </c>
      <c r="C383" s="34" t="str">
        <f>IF(AND('Entry point'!$B$22=Master!A383,Master!AG383="ACCOUNTING"),Master!B383,"")</f>
        <v/>
      </c>
      <c r="D383" s="34" t="e">
        <f>SMALL($C:$C,ROWS($C$1:C382))</f>
        <v>#NUM!</v>
      </c>
      <c r="E383" s="34" t="str">
        <f>IF(AND('Entry point'!$B$22=Master!A383,Master!AG383="CREW MANAGEMENT PARTNER"),Master!B383,"")</f>
        <v/>
      </c>
      <c r="F383" s="34" t="e">
        <f>SMALL($E:$E,ROWS($E$1:E382))</f>
        <v>#NUM!</v>
      </c>
      <c r="G383" s="34" t="str">
        <f>IF(AND('Entry point'!$B$22=Master!A383,Master!AG383="FLEET MANAGER"),Master!B383,"")</f>
        <v/>
      </c>
      <c r="H383" s="34" t="e">
        <f>SMALL($G:$G,ROWS($G$1:G382))</f>
        <v>#NUM!</v>
      </c>
      <c r="I383" s="34" t="str">
        <f>IF(AND('Entry point'!$B$22=Master!A383,Master!AG383="GROUP ISD"),Master!B383,"")</f>
        <v/>
      </c>
      <c r="J383" s="34" t="e">
        <f>SMALL($I:$I,ROWS($I$1:I382))</f>
        <v>#NUM!</v>
      </c>
      <c r="K383" s="34" t="str">
        <f>IF(AND('Entry point'!$B$22=Master!A383,Master!AG383="MANAGING DIRECTOR, CREW MANAGEMENT"),Master!B383,"")</f>
        <v/>
      </c>
      <c r="L383" s="34" t="e">
        <f>SMALL($K:$K,ROWS($K$1:K382))</f>
        <v>#NUM!</v>
      </c>
      <c r="M383" s="34" t="str">
        <f>IF(AND('Entry point'!$B$22=Master!A383,Master!AG383="MARINE SUPERINTENDENT"),Master!B383,"")</f>
        <v/>
      </c>
      <c r="N383" s="34" t="e">
        <f>SMALL($M:$M,ROWS($M$1:M382))</f>
        <v>#NUM!</v>
      </c>
      <c r="O383" s="34" t="str">
        <f>IF(AND('Entry point'!$B$22=Master!A383,Master!AG383="MD"),Master!B383,"")</f>
        <v/>
      </c>
      <c r="P383" s="34" t="e">
        <f>SMALL($O:$O,ROWS($O$1:O382))</f>
        <v>#NUM!</v>
      </c>
      <c r="Q383" s="34" t="str">
        <f>IF(AND('Entry point'!$B$22=Master!A383,Master!AG383="OD"),Master!B383,"")</f>
        <v/>
      </c>
      <c r="R383" s="34" t="e">
        <f>SMALL($Q:$Q,ROWS($Q$1:Q382))</f>
        <v>#NUM!</v>
      </c>
      <c r="S383" s="34" t="str">
        <f>IF(AND('Entry point'!$B$22=Master!A383,Master!AG383="OWNER"),Master!B383,"")</f>
        <v/>
      </c>
      <c r="T383" s="34" t="e">
        <f>SMALL($S:$S,ROWS($S$1:S382))</f>
        <v>#NUM!</v>
      </c>
      <c r="U383" s="34" t="str">
        <f>IF(AND('Entry point'!$B$22=Master!A383,Master!AG383="PLANNING MANAGER"),Master!B383,"")</f>
        <v/>
      </c>
      <c r="V383" s="34" t="e">
        <f>SMALL($U:$U,ROWS($U$1:U382))</f>
        <v>#NUM!</v>
      </c>
      <c r="W383" s="34" t="str">
        <f>IF(AND('Entry point'!$B$22=Master!A383,Master!AG383="PROCUREMENT RESPONSIBLE"),Master!B383,"")</f>
        <v/>
      </c>
      <c r="X383" s="34" t="e">
        <f>SMALL($W:$W,ROWS($W$1:W382))</f>
        <v>#NUM!</v>
      </c>
      <c r="Y383" s="34" t="str">
        <f>IF(AND('Entry point'!$B$22=Master!A383,Master!AG383="TECH SUPERINTENDENT"),Master!B383,"")</f>
        <v/>
      </c>
      <c r="Z383" s="34" t="e">
        <f>SMALL($Y:$Y,ROWS($Y$1:Y382))</f>
        <v>#NUM!</v>
      </c>
      <c r="AA383" s="34" t="str">
        <f>IF(AND('Entry point'!$B$22=Master!A383,Master!AG383="HSEQ MANAGER"),Master!B383,"")</f>
        <v/>
      </c>
      <c r="AB383" s="34" t="e">
        <f>SMALL($AA:$AA,ROWS($AA$1:AA382))</f>
        <v>#NUM!</v>
      </c>
      <c r="AC383" s="34" t="str">
        <f>IF(AND('Entry point'!$B$22=Master!A383,Master!AG383="MARCAS"),Master!B383,"")</f>
        <v/>
      </c>
      <c r="AD383" s="34" t="e">
        <f>SMALL($AC:$AC,ROWS($AC$1:AC382))</f>
        <v>#NUM!</v>
      </c>
      <c r="AE383" s="34">
        <v>2</v>
      </c>
      <c r="AF383" s="26" t="s">
        <v>260</v>
      </c>
      <c r="AG383" s="36" t="s">
        <v>159</v>
      </c>
      <c r="AH383" s="36"/>
    </row>
    <row r="384" spans="1:35" ht="15.75" x14ac:dyDescent="0.25">
      <c r="A384" s="34" t="s">
        <v>38</v>
      </c>
      <c r="B384" s="34">
        <f>ROWS(A$1:$A385)</f>
        <v>385</v>
      </c>
      <c r="C384" s="34" t="str">
        <f>IF(AND('Entry point'!$B$22=Master!A384,Master!AG384="ACCOUNTING"),Master!B384,"")</f>
        <v/>
      </c>
      <c r="D384" s="34" t="e">
        <f>SMALL($C:$C,ROWS($C$1:C383))</f>
        <v>#NUM!</v>
      </c>
      <c r="E384" s="34" t="str">
        <f>IF(AND('Entry point'!$B$22=Master!A384,Master!AG384="CREW MANAGEMENT PARTNER"),Master!B384,"")</f>
        <v/>
      </c>
      <c r="F384" s="34" t="e">
        <f>SMALL($E:$E,ROWS($E$1:E383))</f>
        <v>#NUM!</v>
      </c>
      <c r="G384" s="34" t="str">
        <f>IF(AND('Entry point'!$B$22=Master!A384,Master!AG384="FLEET MANAGER"),Master!B384,"")</f>
        <v/>
      </c>
      <c r="H384" s="34" t="e">
        <f>SMALL($G:$G,ROWS($G$1:G383))</f>
        <v>#NUM!</v>
      </c>
      <c r="I384" s="34" t="str">
        <f>IF(AND('Entry point'!$B$22=Master!A384,Master!AG384="GROUP ISD"),Master!B384,"")</f>
        <v/>
      </c>
      <c r="J384" s="34" t="e">
        <f>SMALL($I:$I,ROWS($I$1:I383))</f>
        <v>#NUM!</v>
      </c>
      <c r="K384" s="34" t="str">
        <f>IF(AND('Entry point'!$B$22=Master!A384,Master!AG384="MANAGING DIRECTOR, CREW MANAGEMENT"),Master!B384,"")</f>
        <v/>
      </c>
      <c r="L384" s="34" t="e">
        <f>SMALL($K:$K,ROWS($K$1:K383))</f>
        <v>#NUM!</v>
      </c>
      <c r="M384" s="34" t="str">
        <f>IF(AND('Entry point'!$B$22=Master!A384,Master!AG384="MARINE SUPERINTENDENT"),Master!B384,"")</f>
        <v/>
      </c>
      <c r="N384" s="34" t="e">
        <f>SMALL($M:$M,ROWS($M$1:M383))</f>
        <v>#NUM!</v>
      </c>
      <c r="O384" s="34" t="str">
        <f>IF(AND('Entry point'!$B$22=Master!A384,Master!AG384="MD"),Master!B384,"")</f>
        <v/>
      </c>
      <c r="P384" s="34" t="e">
        <f>SMALL($O:$O,ROWS($O$1:O383))</f>
        <v>#NUM!</v>
      </c>
      <c r="Q384" s="34" t="str">
        <f>IF(AND('Entry point'!$B$22=Master!A384,Master!AG384="OD"),Master!B384,"")</f>
        <v/>
      </c>
      <c r="R384" s="34" t="e">
        <f>SMALL($Q:$Q,ROWS($Q$1:Q383))</f>
        <v>#NUM!</v>
      </c>
      <c r="S384" s="34" t="str">
        <f>IF(AND('Entry point'!$B$22=Master!A384,Master!AG384="OWNER"),Master!B384,"")</f>
        <v/>
      </c>
      <c r="T384" s="34" t="e">
        <f>SMALL($S:$S,ROWS($S$1:S383))</f>
        <v>#NUM!</v>
      </c>
      <c r="U384" s="34" t="str">
        <f>IF(AND('Entry point'!$B$22=Master!A384,Master!AG384="PLANNING MANAGER"),Master!B384,"")</f>
        <v/>
      </c>
      <c r="V384" s="34" t="e">
        <f>SMALL($U:$U,ROWS($U$1:U383))</f>
        <v>#NUM!</v>
      </c>
      <c r="W384" s="34" t="str">
        <f>IF(AND('Entry point'!$B$22=Master!A384,Master!AG384="PROCUREMENT RESPONSIBLE"),Master!B384,"")</f>
        <v/>
      </c>
      <c r="X384" s="34" t="e">
        <f>SMALL($W:$W,ROWS($W$1:W383))</f>
        <v>#NUM!</v>
      </c>
      <c r="Y384" s="34" t="str">
        <f>IF(AND('Entry point'!$B$22=Master!A384,Master!AG384="TECH SUPERINTENDENT"),Master!B384,"")</f>
        <v/>
      </c>
      <c r="Z384" s="34" t="e">
        <f>SMALL($Y:$Y,ROWS($Y$1:Y383))</f>
        <v>#NUM!</v>
      </c>
      <c r="AA384" s="34" t="str">
        <f>IF(AND('Entry point'!$B$22=Master!A384,Master!AG384="HSEQ MANAGER"),Master!B384,"")</f>
        <v/>
      </c>
      <c r="AB384" s="34" t="e">
        <f>SMALL($AA:$AA,ROWS($AA$1:AA383))</f>
        <v>#NUM!</v>
      </c>
      <c r="AC384" s="34" t="str">
        <f>IF(AND('Entry point'!$B$22=Master!A384,Master!AG384="MARCAS"),Master!B384,"")</f>
        <v/>
      </c>
      <c r="AD384" s="34" t="e">
        <f>SMALL($AC:$AC,ROWS($AC$1:AC383))</f>
        <v>#NUM!</v>
      </c>
      <c r="AE384" s="34">
        <v>2</v>
      </c>
      <c r="AF384" s="36" t="s">
        <v>295</v>
      </c>
      <c r="AG384" s="36" t="s">
        <v>686</v>
      </c>
      <c r="AI384" t="s">
        <v>811</v>
      </c>
    </row>
    <row r="385" spans="1:35" ht="15.75" x14ac:dyDescent="0.25">
      <c r="A385" s="34" t="s">
        <v>38</v>
      </c>
      <c r="B385" s="34">
        <f>ROWS(A$1:$A386)</f>
        <v>386</v>
      </c>
      <c r="C385" s="34" t="str">
        <f>IF(AND('Entry point'!$B$22=Master!A385,Master!AG385="ACCOUNTING"),Master!B385,"")</f>
        <v/>
      </c>
      <c r="D385" s="34" t="e">
        <f>SMALL($C:$C,ROWS($C$1:C384))</f>
        <v>#NUM!</v>
      </c>
      <c r="E385" s="34" t="str">
        <f>IF(AND('Entry point'!$B$22=Master!A385,Master!AG385="CREW MANAGEMENT PARTNER"),Master!B385,"")</f>
        <v/>
      </c>
      <c r="F385" s="34" t="e">
        <f>SMALL($E:$E,ROWS($E$1:E384))</f>
        <v>#NUM!</v>
      </c>
      <c r="G385" s="34" t="str">
        <f>IF(AND('Entry point'!$B$22=Master!A385,Master!AG385="FLEET MANAGER"),Master!B385,"")</f>
        <v/>
      </c>
      <c r="H385" s="34" t="e">
        <f>SMALL($G:$G,ROWS($G$1:G384))</f>
        <v>#NUM!</v>
      </c>
      <c r="I385" s="34" t="str">
        <f>IF(AND('Entry point'!$B$22=Master!A385,Master!AG385="GROUP ISD"),Master!B385,"")</f>
        <v/>
      </c>
      <c r="J385" s="34" t="e">
        <f>SMALL($I:$I,ROWS($I$1:I384))</f>
        <v>#NUM!</v>
      </c>
      <c r="K385" s="34" t="str">
        <f>IF(AND('Entry point'!$B$22=Master!A385,Master!AG385="MANAGING DIRECTOR, CREW MANAGEMENT"),Master!B385,"")</f>
        <v/>
      </c>
      <c r="L385" s="34" t="e">
        <f>SMALL($K:$K,ROWS($K$1:K384))</f>
        <v>#NUM!</v>
      </c>
      <c r="M385" s="34" t="str">
        <f>IF(AND('Entry point'!$B$22=Master!A385,Master!AG385="MARINE SUPERINTENDENT"),Master!B385,"")</f>
        <v/>
      </c>
      <c r="N385" s="34" t="e">
        <f>SMALL($M:$M,ROWS($M$1:M384))</f>
        <v>#NUM!</v>
      </c>
      <c r="O385" s="34" t="str">
        <f>IF(AND('Entry point'!$B$22=Master!A385,Master!AG385="MD"),Master!B385,"")</f>
        <v/>
      </c>
      <c r="P385" s="34" t="e">
        <f>SMALL($O:$O,ROWS($O$1:O384))</f>
        <v>#NUM!</v>
      </c>
      <c r="Q385" s="34" t="str">
        <f>IF(AND('Entry point'!$B$22=Master!A385,Master!AG385="OD"),Master!B385,"")</f>
        <v/>
      </c>
      <c r="R385" s="34" t="e">
        <f>SMALL($Q:$Q,ROWS($Q$1:Q384))</f>
        <v>#NUM!</v>
      </c>
      <c r="S385" s="34" t="str">
        <f>IF(AND('Entry point'!$B$22=Master!A385,Master!AG385="OWNER"),Master!B385,"")</f>
        <v/>
      </c>
      <c r="T385" s="34" t="e">
        <f>SMALL($S:$S,ROWS($S$1:S384))</f>
        <v>#NUM!</v>
      </c>
      <c r="U385" s="34" t="str">
        <f>IF(AND('Entry point'!$B$22=Master!A385,Master!AG385="PLANNING MANAGER"),Master!B385,"")</f>
        <v/>
      </c>
      <c r="V385" s="34" t="e">
        <f>SMALL($U:$U,ROWS($U$1:U384))</f>
        <v>#NUM!</v>
      </c>
      <c r="W385" s="34" t="str">
        <f>IF(AND('Entry point'!$B$22=Master!A385,Master!AG385="PROCUREMENT RESPONSIBLE"),Master!B385,"")</f>
        <v/>
      </c>
      <c r="X385" s="34" t="e">
        <f>SMALL($W:$W,ROWS($W$1:W384))</f>
        <v>#NUM!</v>
      </c>
      <c r="Y385" s="34" t="str">
        <f>IF(AND('Entry point'!$B$22=Master!A385,Master!AG385="TECH SUPERINTENDENT"),Master!B385,"")</f>
        <v/>
      </c>
      <c r="Z385" s="34" t="e">
        <f>SMALL($Y:$Y,ROWS($Y$1:Y384))</f>
        <v>#NUM!</v>
      </c>
      <c r="AA385" s="34" t="str">
        <f>IF(AND('Entry point'!$B$22=Master!A385,Master!AG385="HSEQ MANAGER"),Master!B385,"")</f>
        <v/>
      </c>
      <c r="AB385" s="34" t="e">
        <f>SMALL($AA:$AA,ROWS($AA$1:AA384))</f>
        <v>#NUM!</v>
      </c>
      <c r="AC385" s="34" t="str">
        <f>IF(AND('Entry point'!$B$22=Master!A385,Master!AG385="MARCAS"),Master!B385,"")</f>
        <v/>
      </c>
      <c r="AD385" s="34" t="e">
        <f>SMALL($AC:$AC,ROWS($AC$1:AC384))</f>
        <v>#NUM!</v>
      </c>
      <c r="AE385" s="34">
        <v>2</v>
      </c>
      <c r="AF385" s="26" t="s">
        <v>543</v>
      </c>
      <c r="AG385" s="36" t="s">
        <v>159</v>
      </c>
      <c r="AH385" s="36"/>
    </row>
    <row r="386" spans="1:35" ht="15.75" x14ac:dyDescent="0.25">
      <c r="A386" s="34" t="s">
        <v>38</v>
      </c>
      <c r="B386" s="34">
        <f>ROWS(A$1:$A387)</f>
        <v>387</v>
      </c>
      <c r="C386" s="34" t="str">
        <f>IF(AND('Entry point'!$B$22=Master!A386,Master!AG386="ACCOUNTING"),Master!B386,"")</f>
        <v/>
      </c>
      <c r="D386" s="34" t="e">
        <f>SMALL($C:$C,ROWS($C$1:C385))</f>
        <v>#NUM!</v>
      </c>
      <c r="E386" s="34" t="str">
        <f>IF(AND('Entry point'!$B$22=Master!A386,Master!AG386="CREW MANAGEMENT PARTNER"),Master!B386,"")</f>
        <v/>
      </c>
      <c r="F386" s="34" t="e">
        <f>SMALL($E:$E,ROWS($E$1:E385))</f>
        <v>#NUM!</v>
      </c>
      <c r="G386" s="34" t="str">
        <f>IF(AND('Entry point'!$B$22=Master!A386,Master!AG386="FLEET MANAGER"),Master!B386,"")</f>
        <v/>
      </c>
      <c r="H386" s="34" t="e">
        <f>SMALL($G:$G,ROWS($G$1:G385))</f>
        <v>#NUM!</v>
      </c>
      <c r="I386" s="34" t="str">
        <f>IF(AND('Entry point'!$B$22=Master!A386,Master!AG386="GROUP ISD"),Master!B386,"")</f>
        <v/>
      </c>
      <c r="J386" s="34" t="e">
        <f>SMALL($I:$I,ROWS($I$1:I385))</f>
        <v>#NUM!</v>
      </c>
      <c r="K386" s="34" t="str">
        <f>IF(AND('Entry point'!$B$22=Master!A386,Master!AG386="MANAGING DIRECTOR, CREW MANAGEMENT"),Master!B386,"")</f>
        <v/>
      </c>
      <c r="L386" s="34" t="e">
        <f>SMALL($K:$K,ROWS($K$1:K385))</f>
        <v>#NUM!</v>
      </c>
      <c r="M386" s="34" t="str">
        <f>IF(AND('Entry point'!$B$22=Master!A386,Master!AG386="MARINE SUPERINTENDENT"),Master!B386,"")</f>
        <v/>
      </c>
      <c r="N386" s="34" t="e">
        <f>SMALL($M:$M,ROWS($M$1:M385))</f>
        <v>#NUM!</v>
      </c>
      <c r="O386" s="34" t="str">
        <f>IF(AND('Entry point'!$B$22=Master!A386,Master!AG386="MD"),Master!B386,"")</f>
        <v/>
      </c>
      <c r="P386" s="34" t="e">
        <f>SMALL($O:$O,ROWS($O$1:O385))</f>
        <v>#NUM!</v>
      </c>
      <c r="Q386" s="34" t="str">
        <f>IF(AND('Entry point'!$B$22=Master!A386,Master!AG386="OD"),Master!B386,"")</f>
        <v/>
      </c>
      <c r="R386" s="34" t="e">
        <f>SMALL($Q:$Q,ROWS($Q$1:Q385))</f>
        <v>#NUM!</v>
      </c>
      <c r="S386" s="34" t="str">
        <f>IF(AND('Entry point'!$B$22=Master!A386,Master!AG386="OWNER"),Master!B386,"")</f>
        <v/>
      </c>
      <c r="T386" s="34" t="e">
        <f>SMALL($S:$S,ROWS($S$1:S385))</f>
        <v>#NUM!</v>
      </c>
      <c r="U386" s="34" t="str">
        <f>IF(AND('Entry point'!$B$22=Master!A386,Master!AG386="PLANNING MANAGER"),Master!B386,"")</f>
        <v/>
      </c>
      <c r="V386" s="34" t="e">
        <f>SMALL($U:$U,ROWS($U$1:U385))</f>
        <v>#NUM!</v>
      </c>
      <c r="W386" s="34" t="str">
        <f>IF(AND('Entry point'!$B$22=Master!A386,Master!AG386="PROCUREMENT RESPONSIBLE"),Master!B386,"")</f>
        <v/>
      </c>
      <c r="X386" s="34" t="e">
        <f>SMALL($W:$W,ROWS($W$1:W385))</f>
        <v>#NUM!</v>
      </c>
      <c r="Y386" s="34" t="str">
        <f>IF(AND('Entry point'!$B$22=Master!A386,Master!AG386="TECH SUPERINTENDENT"),Master!B386,"")</f>
        <v/>
      </c>
      <c r="Z386" s="34" t="e">
        <f>SMALL($Y:$Y,ROWS($Y$1:Y385))</f>
        <v>#NUM!</v>
      </c>
      <c r="AA386" s="34" t="str">
        <f>IF(AND('Entry point'!$B$22=Master!A386,Master!AG386="HSEQ MANAGER"),Master!B386,"")</f>
        <v/>
      </c>
      <c r="AB386" s="34" t="e">
        <f>SMALL($AA:$AA,ROWS($AA$1:AA385))</f>
        <v>#NUM!</v>
      </c>
      <c r="AC386" s="34" t="str">
        <f>IF(AND('Entry point'!$B$22=Master!A386,Master!AG386="MARCAS"),Master!B386,"")</f>
        <v/>
      </c>
      <c r="AD386" s="34" t="e">
        <f>SMALL($AC:$AC,ROWS($AC$1:AC385))</f>
        <v>#NUM!</v>
      </c>
      <c r="AE386" s="34">
        <v>2</v>
      </c>
      <c r="AF386" s="26" t="s">
        <v>251</v>
      </c>
      <c r="AG386" s="36" t="s">
        <v>159</v>
      </c>
      <c r="AH386" s="36" t="s">
        <v>617</v>
      </c>
    </row>
    <row r="387" spans="1:35" ht="15.75" x14ac:dyDescent="0.25">
      <c r="A387" s="34" t="s">
        <v>38</v>
      </c>
      <c r="B387" s="34">
        <f>ROWS(A$1:$A388)</f>
        <v>388</v>
      </c>
      <c r="C387" s="34" t="str">
        <f>IF(AND('Entry point'!$B$22=Master!A387,Master!AG387="ACCOUNTING"),Master!B387,"")</f>
        <v/>
      </c>
      <c r="D387" s="34" t="e">
        <f>SMALL($C:$C,ROWS($C$1:C386))</f>
        <v>#NUM!</v>
      </c>
      <c r="E387" s="34" t="str">
        <f>IF(AND('Entry point'!$B$22=Master!A387,Master!AG387="CREW MANAGEMENT PARTNER"),Master!B387,"")</f>
        <v/>
      </c>
      <c r="F387" s="34" t="e">
        <f>SMALL($E:$E,ROWS($E$1:E386))</f>
        <v>#NUM!</v>
      </c>
      <c r="G387" s="34" t="str">
        <f>IF(AND('Entry point'!$B$22=Master!A387,Master!AG387="FLEET MANAGER"),Master!B387,"")</f>
        <v/>
      </c>
      <c r="H387" s="34" t="e">
        <f>SMALL($G:$G,ROWS($G$1:G386))</f>
        <v>#NUM!</v>
      </c>
      <c r="I387" s="34" t="str">
        <f>IF(AND('Entry point'!$B$22=Master!A387,Master!AG387="GROUP ISD"),Master!B387,"")</f>
        <v/>
      </c>
      <c r="J387" s="34" t="e">
        <f>SMALL($I:$I,ROWS($I$1:I386))</f>
        <v>#NUM!</v>
      </c>
      <c r="K387" s="34" t="str">
        <f>IF(AND('Entry point'!$B$22=Master!A387,Master!AG387="MANAGING DIRECTOR, CREW MANAGEMENT"),Master!B387,"")</f>
        <v/>
      </c>
      <c r="L387" s="34" t="e">
        <f>SMALL($K:$K,ROWS($K$1:K386))</f>
        <v>#NUM!</v>
      </c>
      <c r="M387" s="34" t="str">
        <f>IF(AND('Entry point'!$B$22=Master!A387,Master!AG387="MARINE SUPERINTENDENT"),Master!B387,"")</f>
        <v/>
      </c>
      <c r="N387" s="34" t="e">
        <f>SMALL($M:$M,ROWS($M$1:M386))</f>
        <v>#NUM!</v>
      </c>
      <c r="O387" s="34" t="str">
        <f>IF(AND('Entry point'!$B$22=Master!A387,Master!AG387="MD"),Master!B387,"")</f>
        <v/>
      </c>
      <c r="P387" s="34" t="e">
        <f>SMALL($O:$O,ROWS($O$1:O386))</f>
        <v>#NUM!</v>
      </c>
      <c r="Q387" s="34" t="str">
        <f>IF(AND('Entry point'!$B$22=Master!A387,Master!AG387="OD"),Master!B387,"")</f>
        <v/>
      </c>
      <c r="R387" s="34" t="e">
        <f>SMALL($Q:$Q,ROWS($Q$1:Q386))</f>
        <v>#NUM!</v>
      </c>
      <c r="S387" s="34" t="str">
        <f>IF(AND('Entry point'!$B$22=Master!A387,Master!AG387="OWNER"),Master!B387,"")</f>
        <v/>
      </c>
      <c r="T387" s="34" t="e">
        <f>SMALL($S:$S,ROWS($S$1:S386))</f>
        <v>#NUM!</v>
      </c>
      <c r="U387" s="34" t="str">
        <f>IF(AND('Entry point'!$B$22=Master!A387,Master!AG387="PLANNING MANAGER"),Master!B387,"")</f>
        <v/>
      </c>
      <c r="V387" s="34" t="e">
        <f>SMALL($U:$U,ROWS($U$1:U386))</f>
        <v>#NUM!</v>
      </c>
      <c r="W387" s="34" t="str">
        <f>IF(AND('Entry point'!$B$22=Master!A387,Master!AG387="PROCUREMENT RESPONSIBLE"),Master!B387,"")</f>
        <v/>
      </c>
      <c r="X387" s="34" t="e">
        <f>SMALL($W:$W,ROWS($W$1:W386))</f>
        <v>#NUM!</v>
      </c>
      <c r="Y387" s="34" t="str">
        <f>IF(AND('Entry point'!$B$22=Master!A387,Master!AG387="TECH SUPERINTENDENT"),Master!B387,"")</f>
        <v/>
      </c>
      <c r="Z387" s="34" t="e">
        <f>SMALL($Y:$Y,ROWS($Y$1:Y386))</f>
        <v>#NUM!</v>
      </c>
      <c r="AA387" s="34" t="str">
        <f>IF(AND('Entry point'!$B$22=Master!A387,Master!AG387="HSEQ MANAGER"),Master!B387,"")</f>
        <v/>
      </c>
      <c r="AB387" s="34" t="e">
        <f>SMALL($AA:$AA,ROWS($AA$1:AA386))</f>
        <v>#NUM!</v>
      </c>
      <c r="AC387" s="34" t="str">
        <f>IF(AND('Entry point'!$B$22=Master!A387,Master!AG387="MARCAS"),Master!B387,"")</f>
        <v/>
      </c>
      <c r="AD387" s="34" t="e">
        <f>SMALL($AC:$AC,ROWS($AC$1:AC386))</f>
        <v>#NUM!</v>
      </c>
      <c r="AE387" s="34">
        <v>2</v>
      </c>
      <c r="AF387" s="26" t="s">
        <v>256</v>
      </c>
      <c r="AG387" s="36" t="s">
        <v>685</v>
      </c>
      <c r="AH387" s="36"/>
    </row>
    <row r="388" spans="1:35" ht="15.75" x14ac:dyDescent="0.25">
      <c r="A388" s="34" t="s">
        <v>38</v>
      </c>
      <c r="B388" s="34">
        <f>ROWS(A$1:$A389)</f>
        <v>389</v>
      </c>
      <c r="C388" s="34" t="str">
        <f>IF(AND('Entry point'!$B$22=Master!A388,Master!AG388="ACCOUNTING"),Master!B388,"")</f>
        <v/>
      </c>
      <c r="D388" s="34" t="e">
        <f>SMALL($C:$C,ROWS($C$1:C387))</f>
        <v>#NUM!</v>
      </c>
      <c r="E388" s="34" t="str">
        <f>IF(AND('Entry point'!$B$22=Master!A388,Master!AG388="CREW MANAGEMENT PARTNER"),Master!B388,"")</f>
        <v/>
      </c>
      <c r="F388" s="34" t="e">
        <f>SMALL($E:$E,ROWS($E$1:E387))</f>
        <v>#NUM!</v>
      </c>
      <c r="G388" s="34" t="str">
        <f>IF(AND('Entry point'!$B$22=Master!A388,Master!AG388="FLEET MANAGER"),Master!B388,"")</f>
        <v/>
      </c>
      <c r="H388" s="34" t="e">
        <f>SMALL($G:$G,ROWS($G$1:G387))</f>
        <v>#NUM!</v>
      </c>
      <c r="I388" s="34" t="str">
        <f>IF(AND('Entry point'!$B$22=Master!A388,Master!AG388="GROUP ISD"),Master!B388,"")</f>
        <v/>
      </c>
      <c r="J388" s="34" t="e">
        <f>SMALL($I:$I,ROWS($I$1:I387))</f>
        <v>#NUM!</v>
      </c>
      <c r="K388" s="34" t="str">
        <f>IF(AND('Entry point'!$B$22=Master!A388,Master!AG388="MANAGING DIRECTOR, CREW MANAGEMENT"),Master!B388,"")</f>
        <v/>
      </c>
      <c r="L388" s="34" t="e">
        <f>SMALL($K:$K,ROWS($K$1:K387))</f>
        <v>#NUM!</v>
      </c>
      <c r="M388" s="34" t="str">
        <f>IF(AND('Entry point'!$B$22=Master!A388,Master!AG388="MARINE SUPERINTENDENT"),Master!B388,"")</f>
        <v/>
      </c>
      <c r="N388" s="34" t="e">
        <f>SMALL($M:$M,ROWS($M$1:M387))</f>
        <v>#NUM!</v>
      </c>
      <c r="O388" s="34" t="str">
        <f>IF(AND('Entry point'!$B$22=Master!A388,Master!AG388="MD"),Master!B388,"")</f>
        <v/>
      </c>
      <c r="P388" s="34" t="e">
        <f>SMALL($O:$O,ROWS($O$1:O387))</f>
        <v>#NUM!</v>
      </c>
      <c r="Q388" s="34" t="str">
        <f>IF(AND('Entry point'!$B$22=Master!A388,Master!AG388="OD"),Master!B388,"")</f>
        <v/>
      </c>
      <c r="R388" s="34" t="e">
        <f>SMALL($Q:$Q,ROWS($Q$1:Q387))</f>
        <v>#NUM!</v>
      </c>
      <c r="S388" s="34" t="str">
        <f>IF(AND('Entry point'!$B$22=Master!A388,Master!AG388="OWNER"),Master!B388,"")</f>
        <v/>
      </c>
      <c r="T388" s="34" t="e">
        <f>SMALL($S:$S,ROWS($S$1:S387))</f>
        <v>#NUM!</v>
      </c>
      <c r="U388" s="34" t="str">
        <f>IF(AND('Entry point'!$B$22=Master!A388,Master!AG388="PLANNING MANAGER"),Master!B388,"")</f>
        <v/>
      </c>
      <c r="V388" s="34" t="e">
        <f>SMALL($U:$U,ROWS($U$1:U387))</f>
        <v>#NUM!</v>
      </c>
      <c r="W388" s="34" t="str">
        <f>IF(AND('Entry point'!$B$22=Master!A388,Master!AG388="PROCUREMENT RESPONSIBLE"),Master!B388,"")</f>
        <v/>
      </c>
      <c r="X388" s="34" t="e">
        <f>SMALL($W:$W,ROWS($W$1:W387))</f>
        <v>#NUM!</v>
      </c>
      <c r="Y388" s="34" t="str">
        <f>IF(AND('Entry point'!$B$22=Master!A388,Master!AG388="TECH SUPERINTENDENT"),Master!B388,"")</f>
        <v/>
      </c>
      <c r="Z388" s="34" t="e">
        <f>SMALL($Y:$Y,ROWS($Y$1:Y387))</f>
        <v>#NUM!</v>
      </c>
      <c r="AA388" s="34" t="str">
        <f>IF(AND('Entry point'!$B$22=Master!A388,Master!AG388="HSEQ MANAGER"),Master!B388,"")</f>
        <v/>
      </c>
      <c r="AB388" s="34" t="e">
        <f>SMALL($AA:$AA,ROWS($AA$1:AA387))</f>
        <v>#NUM!</v>
      </c>
      <c r="AC388" s="34" t="str">
        <f>IF(AND('Entry point'!$B$22=Master!A388,Master!AG388="MARCAS"),Master!B388,"")</f>
        <v/>
      </c>
      <c r="AD388" s="34" t="e">
        <f>SMALL($AC:$AC,ROWS($AC$1:AC387))</f>
        <v>#NUM!</v>
      </c>
      <c r="AE388" s="34">
        <v>2</v>
      </c>
      <c r="AF388" s="26" t="s">
        <v>209</v>
      </c>
      <c r="AG388" s="36" t="s">
        <v>796</v>
      </c>
      <c r="AH388" s="36"/>
    </row>
    <row r="389" spans="1:35" ht="15.75" x14ac:dyDescent="0.25">
      <c r="A389" s="34" t="s">
        <v>38</v>
      </c>
      <c r="B389" s="34">
        <f>ROWS(A$1:$A390)</f>
        <v>390</v>
      </c>
      <c r="C389" s="34" t="str">
        <f>IF(AND('Entry point'!$B$22=Master!A389,Master!AG389="ACCOUNTING"),Master!B389,"")</f>
        <v/>
      </c>
      <c r="D389" s="34" t="e">
        <f>SMALL($C:$C,ROWS($C$1:C388))</f>
        <v>#NUM!</v>
      </c>
      <c r="E389" s="34" t="str">
        <f>IF(AND('Entry point'!$B$22=Master!A389,Master!AG389="CREW MANAGEMENT PARTNER"),Master!B389,"")</f>
        <v/>
      </c>
      <c r="F389" s="34" t="e">
        <f>SMALL($E:$E,ROWS($E$1:E388))</f>
        <v>#NUM!</v>
      </c>
      <c r="G389" s="34" t="str">
        <f>IF(AND('Entry point'!$B$22=Master!A389,Master!AG389="FLEET MANAGER"),Master!B389,"")</f>
        <v/>
      </c>
      <c r="H389" s="34" t="e">
        <f>SMALL($G:$G,ROWS($G$1:G388))</f>
        <v>#NUM!</v>
      </c>
      <c r="I389" s="34" t="str">
        <f>IF(AND('Entry point'!$B$22=Master!A389,Master!AG389="GROUP ISD"),Master!B389,"")</f>
        <v/>
      </c>
      <c r="J389" s="34" t="e">
        <f>SMALL($I:$I,ROWS($I$1:I388))</f>
        <v>#NUM!</v>
      </c>
      <c r="K389" s="34" t="str">
        <f>IF(AND('Entry point'!$B$22=Master!A389,Master!AG389="MANAGING DIRECTOR, CREW MANAGEMENT"),Master!B389,"")</f>
        <v/>
      </c>
      <c r="L389" s="34" t="e">
        <f>SMALL($K:$K,ROWS($K$1:K388))</f>
        <v>#NUM!</v>
      </c>
      <c r="M389" s="34" t="str">
        <f>IF(AND('Entry point'!$B$22=Master!A389,Master!AG389="MARINE SUPERINTENDENT"),Master!B389,"")</f>
        <v/>
      </c>
      <c r="N389" s="34" t="e">
        <f>SMALL($M:$M,ROWS($M$1:M388))</f>
        <v>#NUM!</v>
      </c>
      <c r="O389" s="34" t="str">
        <f>IF(AND('Entry point'!$B$22=Master!A389,Master!AG389="MD"),Master!B389,"")</f>
        <v/>
      </c>
      <c r="P389" s="34" t="e">
        <f>SMALL($O:$O,ROWS($O$1:O388))</f>
        <v>#NUM!</v>
      </c>
      <c r="Q389" s="34" t="str">
        <f>IF(AND('Entry point'!$B$22=Master!A389,Master!AG389="OD"),Master!B389,"")</f>
        <v/>
      </c>
      <c r="R389" s="34" t="e">
        <f>SMALL($Q:$Q,ROWS($Q$1:Q388))</f>
        <v>#NUM!</v>
      </c>
      <c r="S389" s="34" t="str">
        <f>IF(AND('Entry point'!$B$22=Master!A389,Master!AG389="OWNER"),Master!B389,"")</f>
        <v/>
      </c>
      <c r="T389" s="34" t="e">
        <f>SMALL($S:$S,ROWS($S$1:S388))</f>
        <v>#NUM!</v>
      </c>
      <c r="U389" s="34" t="str">
        <f>IF(AND('Entry point'!$B$22=Master!A389,Master!AG389="PLANNING MANAGER"),Master!B389,"")</f>
        <v/>
      </c>
      <c r="V389" s="34" t="e">
        <f>SMALL($U:$U,ROWS($U$1:U388))</f>
        <v>#NUM!</v>
      </c>
      <c r="W389" s="34" t="str">
        <f>IF(AND('Entry point'!$B$22=Master!A389,Master!AG389="PROCUREMENT RESPONSIBLE"),Master!B389,"")</f>
        <v/>
      </c>
      <c r="X389" s="34" t="e">
        <f>SMALL($W:$W,ROWS($W$1:W388))</f>
        <v>#NUM!</v>
      </c>
      <c r="Y389" s="34" t="str">
        <f>IF(AND('Entry point'!$B$22=Master!A389,Master!AG389="TECH SUPERINTENDENT"),Master!B389,"")</f>
        <v/>
      </c>
      <c r="Z389" s="34" t="e">
        <f>SMALL($Y:$Y,ROWS($Y$1:Y388))</f>
        <v>#NUM!</v>
      </c>
      <c r="AA389" s="34" t="str">
        <f>IF(AND('Entry point'!$B$22=Master!A389,Master!AG389="HSEQ MANAGER"),Master!B389,"")</f>
        <v/>
      </c>
      <c r="AB389" s="34" t="e">
        <f>SMALL($AA:$AA,ROWS($AA$1:AA388))</f>
        <v>#NUM!</v>
      </c>
      <c r="AC389" s="34" t="str">
        <f>IF(AND('Entry point'!$B$22=Master!A389,Master!AG389="MARCAS"),Master!B389,"")</f>
        <v/>
      </c>
      <c r="AD389" s="34" t="e">
        <f>SMALL($AC:$AC,ROWS($AC$1:AC388))</f>
        <v>#NUM!</v>
      </c>
      <c r="AE389" s="34">
        <v>2</v>
      </c>
      <c r="AF389" s="26" t="s">
        <v>208</v>
      </c>
      <c r="AG389" s="36" t="s">
        <v>796</v>
      </c>
      <c r="AH389" s="36"/>
    </row>
    <row r="390" spans="1:35" ht="15.75" x14ac:dyDescent="0.25">
      <c r="A390" s="34" t="s">
        <v>38</v>
      </c>
      <c r="B390" s="34">
        <f>ROWS(A$1:$A391)</f>
        <v>391</v>
      </c>
      <c r="C390" s="34" t="str">
        <f>IF(AND('Entry point'!$B$22=Master!A390,Master!AG390="ACCOUNTING"),Master!B390,"")</f>
        <v/>
      </c>
      <c r="D390" s="34" t="e">
        <f>SMALL($C:$C,ROWS($C$1:C389))</f>
        <v>#NUM!</v>
      </c>
      <c r="E390" s="34" t="str">
        <f>IF(AND('Entry point'!$B$22=Master!A390,Master!AG390="CREW MANAGEMENT PARTNER"),Master!B390,"")</f>
        <v/>
      </c>
      <c r="F390" s="34" t="e">
        <f>SMALL($E:$E,ROWS($E$1:E389))</f>
        <v>#NUM!</v>
      </c>
      <c r="G390" s="34" t="str">
        <f>IF(AND('Entry point'!$B$22=Master!A390,Master!AG390="FLEET MANAGER"),Master!B390,"")</f>
        <v/>
      </c>
      <c r="H390" s="34" t="e">
        <f>SMALL($G:$G,ROWS($G$1:G389))</f>
        <v>#NUM!</v>
      </c>
      <c r="I390" s="34" t="str">
        <f>IF(AND('Entry point'!$B$22=Master!A390,Master!AG390="GROUP ISD"),Master!B390,"")</f>
        <v/>
      </c>
      <c r="J390" s="34" t="e">
        <f>SMALL($I:$I,ROWS($I$1:I389))</f>
        <v>#NUM!</v>
      </c>
      <c r="K390" s="34" t="str">
        <f>IF(AND('Entry point'!$B$22=Master!A390,Master!AG390="MANAGING DIRECTOR, CREW MANAGEMENT"),Master!B390,"")</f>
        <v/>
      </c>
      <c r="L390" s="34" t="e">
        <f>SMALL($K:$K,ROWS($K$1:K389))</f>
        <v>#NUM!</v>
      </c>
      <c r="M390" s="34" t="str">
        <f>IF(AND('Entry point'!$B$22=Master!A390,Master!AG390="MARINE SUPERINTENDENT"),Master!B390,"")</f>
        <v/>
      </c>
      <c r="N390" s="34" t="e">
        <f>SMALL($M:$M,ROWS($M$1:M389))</f>
        <v>#NUM!</v>
      </c>
      <c r="O390" s="34" t="str">
        <f>IF(AND('Entry point'!$B$22=Master!A390,Master!AG390="MD"),Master!B390,"")</f>
        <v/>
      </c>
      <c r="P390" s="34" t="e">
        <f>SMALL($O:$O,ROWS($O$1:O389))</f>
        <v>#NUM!</v>
      </c>
      <c r="Q390" s="34" t="str">
        <f>IF(AND('Entry point'!$B$22=Master!A390,Master!AG390="OD"),Master!B390,"")</f>
        <v/>
      </c>
      <c r="R390" s="34" t="e">
        <f>SMALL($Q:$Q,ROWS($Q$1:Q389))</f>
        <v>#NUM!</v>
      </c>
      <c r="S390" s="34" t="str">
        <f>IF(AND('Entry point'!$B$22=Master!A390,Master!AG390="OWNER"),Master!B390,"")</f>
        <v/>
      </c>
      <c r="T390" s="34" t="e">
        <f>SMALL($S:$S,ROWS($S$1:S389))</f>
        <v>#NUM!</v>
      </c>
      <c r="U390" s="34" t="str">
        <f>IF(AND('Entry point'!$B$22=Master!A390,Master!AG390="PLANNING MANAGER"),Master!B390,"")</f>
        <v/>
      </c>
      <c r="V390" s="34" t="e">
        <f>SMALL($U:$U,ROWS($U$1:U389))</f>
        <v>#NUM!</v>
      </c>
      <c r="W390" s="34" t="str">
        <f>IF(AND('Entry point'!$B$22=Master!A390,Master!AG390="PROCUREMENT RESPONSIBLE"),Master!B390,"")</f>
        <v/>
      </c>
      <c r="X390" s="34" t="e">
        <f>SMALL($W:$W,ROWS($W$1:W389))</f>
        <v>#NUM!</v>
      </c>
      <c r="Y390" s="34" t="str">
        <f>IF(AND('Entry point'!$B$22=Master!A390,Master!AG390="TECH SUPERINTENDENT"),Master!B390,"")</f>
        <v/>
      </c>
      <c r="Z390" s="34" t="e">
        <f>SMALL($Y:$Y,ROWS($Y$1:Y389))</f>
        <v>#NUM!</v>
      </c>
      <c r="AA390" s="34" t="str">
        <f>IF(AND('Entry point'!$B$22=Master!A390,Master!AG390="HSEQ MANAGER"),Master!B390,"")</f>
        <v/>
      </c>
      <c r="AB390" s="34" t="e">
        <f>SMALL($AA:$AA,ROWS($AA$1:AA389))</f>
        <v>#NUM!</v>
      </c>
      <c r="AC390" s="34" t="str">
        <f>IF(AND('Entry point'!$B$22=Master!A390,Master!AG390="MARCAS"),Master!B390,"")</f>
        <v/>
      </c>
      <c r="AD390" s="34" t="e">
        <f>SMALL($AC:$AC,ROWS($AC$1:AC389))</f>
        <v>#NUM!</v>
      </c>
      <c r="AE390" s="34">
        <v>2</v>
      </c>
      <c r="AF390" s="26" t="s">
        <v>210</v>
      </c>
      <c r="AG390" s="36" t="s">
        <v>796</v>
      </c>
      <c r="AH390" s="36"/>
    </row>
    <row r="391" spans="1:35" ht="15.75" x14ac:dyDescent="0.25">
      <c r="A391" s="34" t="s">
        <v>38</v>
      </c>
      <c r="B391" s="34">
        <f>ROWS(A$1:$A392)</f>
        <v>392</v>
      </c>
      <c r="C391" s="34" t="str">
        <f>IF(AND('Entry point'!$B$22=Master!A391,Master!AG391="ACCOUNTING"),Master!B391,"")</f>
        <v/>
      </c>
      <c r="D391" s="34" t="e">
        <f>SMALL($C:$C,ROWS($C$1:C390))</f>
        <v>#NUM!</v>
      </c>
      <c r="E391" s="34" t="str">
        <f>IF(AND('Entry point'!$B$22=Master!A391,Master!AG391="CREW MANAGEMENT PARTNER"),Master!B391,"")</f>
        <v/>
      </c>
      <c r="F391" s="34" t="e">
        <f>SMALL($E:$E,ROWS($E$1:E390))</f>
        <v>#NUM!</v>
      </c>
      <c r="G391" s="34" t="str">
        <f>IF(AND('Entry point'!$B$22=Master!A391,Master!AG391="FLEET MANAGER"),Master!B391,"")</f>
        <v/>
      </c>
      <c r="H391" s="34" t="e">
        <f>SMALL($G:$G,ROWS($G$1:G390))</f>
        <v>#NUM!</v>
      </c>
      <c r="I391" s="34" t="str">
        <f>IF(AND('Entry point'!$B$22=Master!A391,Master!AG391="GROUP ISD"),Master!B391,"")</f>
        <v/>
      </c>
      <c r="J391" s="34" t="e">
        <f>SMALL($I:$I,ROWS($I$1:I390))</f>
        <v>#NUM!</v>
      </c>
      <c r="K391" s="34" t="str">
        <f>IF(AND('Entry point'!$B$22=Master!A391,Master!AG391="MANAGING DIRECTOR, CREW MANAGEMENT"),Master!B391,"")</f>
        <v/>
      </c>
      <c r="L391" s="34" t="e">
        <f>SMALL($K:$K,ROWS($K$1:K390))</f>
        <v>#NUM!</v>
      </c>
      <c r="M391" s="34" t="str">
        <f>IF(AND('Entry point'!$B$22=Master!A391,Master!AG391="MARINE SUPERINTENDENT"),Master!B391,"")</f>
        <v/>
      </c>
      <c r="N391" s="34" t="e">
        <f>SMALL($M:$M,ROWS($M$1:M390))</f>
        <v>#NUM!</v>
      </c>
      <c r="O391" s="34" t="str">
        <f>IF(AND('Entry point'!$B$22=Master!A391,Master!AG391="MD"),Master!B391,"")</f>
        <v/>
      </c>
      <c r="P391" s="34" t="e">
        <f>SMALL($O:$O,ROWS($O$1:O390))</f>
        <v>#NUM!</v>
      </c>
      <c r="Q391" s="34" t="str">
        <f>IF(AND('Entry point'!$B$22=Master!A391,Master!AG391="OD"),Master!B391,"")</f>
        <v/>
      </c>
      <c r="R391" s="34" t="e">
        <f>SMALL($Q:$Q,ROWS($Q$1:Q390))</f>
        <v>#NUM!</v>
      </c>
      <c r="S391" s="34" t="str">
        <f>IF(AND('Entry point'!$B$22=Master!A391,Master!AG391="OWNER"),Master!B391,"")</f>
        <v/>
      </c>
      <c r="T391" s="34" t="e">
        <f>SMALL($S:$S,ROWS($S$1:S390))</f>
        <v>#NUM!</v>
      </c>
      <c r="U391" s="34" t="str">
        <f>IF(AND('Entry point'!$B$22=Master!A391,Master!AG391="PLANNING MANAGER"),Master!B391,"")</f>
        <v/>
      </c>
      <c r="V391" s="34" t="e">
        <f>SMALL($U:$U,ROWS($U$1:U390))</f>
        <v>#NUM!</v>
      </c>
      <c r="W391" s="34" t="str">
        <f>IF(AND('Entry point'!$B$22=Master!A391,Master!AG391="PROCUREMENT RESPONSIBLE"),Master!B391,"")</f>
        <v/>
      </c>
      <c r="X391" s="34" t="e">
        <f>SMALL($W:$W,ROWS($W$1:W390))</f>
        <v>#NUM!</v>
      </c>
      <c r="Y391" s="34" t="str">
        <f>IF(AND('Entry point'!$B$22=Master!A391,Master!AG391="TECH SUPERINTENDENT"),Master!B391,"")</f>
        <v/>
      </c>
      <c r="Z391" s="34" t="e">
        <f>SMALL($Y:$Y,ROWS($Y$1:Y390))</f>
        <v>#NUM!</v>
      </c>
      <c r="AA391" s="34" t="str">
        <f>IF(AND('Entry point'!$B$22=Master!A391,Master!AG391="HSEQ MANAGER"),Master!B391,"")</f>
        <v/>
      </c>
      <c r="AB391" s="34" t="e">
        <f>SMALL($AA:$AA,ROWS($AA$1:AA390))</f>
        <v>#NUM!</v>
      </c>
      <c r="AC391" s="34" t="str">
        <f>IF(AND('Entry point'!$B$22=Master!A391,Master!AG391="MARCAS"),Master!B391,"")</f>
        <v/>
      </c>
      <c r="AD391" s="34" t="e">
        <f>SMALL($AC:$AC,ROWS($AC$1:AC390))</f>
        <v>#NUM!</v>
      </c>
      <c r="AE391" s="34">
        <v>2</v>
      </c>
      <c r="AF391" s="26" t="s">
        <v>264</v>
      </c>
      <c r="AG391" s="36" t="s">
        <v>159</v>
      </c>
      <c r="AH391" s="36"/>
    </row>
    <row r="392" spans="1:35" ht="15.75" x14ac:dyDescent="0.25">
      <c r="A392" s="34" t="s">
        <v>38</v>
      </c>
      <c r="B392" s="34">
        <f>ROWS(A$1:$A393)</f>
        <v>393</v>
      </c>
      <c r="C392" s="34" t="str">
        <f>IF(AND('Entry point'!$B$22=Master!A392,Master!AG392="ACCOUNTING"),Master!B392,"")</f>
        <v/>
      </c>
      <c r="D392" s="34" t="e">
        <f>SMALL($C:$C,ROWS($C$1:C391))</f>
        <v>#NUM!</v>
      </c>
      <c r="E392" s="34" t="str">
        <f>IF(AND('Entry point'!$B$22=Master!A392,Master!AG392="CREW MANAGEMENT PARTNER"),Master!B392,"")</f>
        <v/>
      </c>
      <c r="F392" s="34" t="e">
        <f>SMALL($E:$E,ROWS($E$1:E391))</f>
        <v>#NUM!</v>
      </c>
      <c r="G392" s="34" t="str">
        <f>IF(AND('Entry point'!$B$22=Master!A392,Master!AG392="FLEET MANAGER"),Master!B392,"")</f>
        <v/>
      </c>
      <c r="H392" s="34" t="e">
        <f>SMALL($G:$G,ROWS($G$1:G391))</f>
        <v>#NUM!</v>
      </c>
      <c r="I392" s="34" t="str">
        <f>IF(AND('Entry point'!$B$22=Master!A392,Master!AG392="GROUP ISD"),Master!B392,"")</f>
        <v/>
      </c>
      <c r="J392" s="34" t="e">
        <f>SMALL($I:$I,ROWS($I$1:I391))</f>
        <v>#NUM!</v>
      </c>
      <c r="K392" s="34" t="str">
        <f>IF(AND('Entry point'!$B$22=Master!A392,Master!AG392="MANAGING DIRECTOR, CREW MANAGEMENT"),Master!B392,"")</f>
        <v/>
      </c>
      <c r="L392" s="34" t="e">
        <f>SMALL($K:$K,ROWS($K$1:K391))</f>
        <v>#NUM!</v>
      </c>
      <c r="M392" s="34" t="str">
        <f>IF(AND('Entry point'!$B$22=Master!A392,Master!AG392="MARINE SUPERINTENDENT"),Master!B392,"")</f>
        <v/>
      </c>
      <c r="N392" s="34" t="e">
        <f>SMALL($M:$M,ROWS($M$1:M391))</f>
        <v>#NUM!</v>
      </c>
      <c r="O392" s="34" t="str">
        <f>IF(AND('Entry point'!$B$22=Master!A392,Master!AG392="MD"),Master!B392,"")</f>
        <v/>
      </c>
      <c r="P392" s="34" t="e">
        <f>SMALL($O:$O,ROWS($O$1:O391))</f>
        <v>#NUM!</v>
      </c>
      <c r="Q392" s="34" t="str">
        <f>IF(AND('Entry point'!$B$22=Master!A392,Master!AG392="OD"),Master!B392,"")</f>
        <v/>
      </c>
      <c r="R392" s="34" t="e">
        <f>SMALL($Q:$Q,ROWS($Q$1:Q391))</f>
        <v>#NUM!</v>
      </c>
      <c r="S392" s="34" t="str">
        <f>IF(AND('Entry point'!$B$22=Master!A392,Master!AG392="OWNER"),Master!B392,"")</f>
        <v/>
      </c>
      <c r="T392" s="34" t="e">
        <f>SMALL($S:$S,ROWS($S$1:S391))</f>
        <v>#NUM!</v>
      </c>
      <c r="U392" s="34" t="str">
        <f>IF(AND('Entry point'!$B$22=Master!A392,Master!AG392="PLANNING MANAGER"),Master!B392,"")</f>
        <v/>
      </c>
      <c r="V392" s="34" t="e">
        <f>SMALL($U:$U,ROWS($U$1:U391))</f>
        <v>#NUM!</v>
      </c>
      <c r="W392" s="34" t="str">
        <f>IF(AND('Entry point'!$B$22=Master!A392,Master!AG392="PROCUREMENT RESPONSIBLE"),Master!B392,"")</f>
        <v/>
      </c>
      <c r="X392" s="34" t="e">
        <f>SMALL($W:$W,ROWS($W$1:W391))</f>
        <v>#NUM!</v>
      </c>
      <c r="Y392" s="34" t="str">
        <f>IF(AND('Entry point'!$B$22=Master!A392,Master!AG392="TECH SUPERINTENDENT"),Master!B392,"")</f>
        <v/>
      </c>
      <c r="Z392" s="34" t="e">
        <f>SMALL($Y:$Y,ROWS($Y$1:Y391))</f>
        <v>#NUM!</v>
      </c>
      <c r="AA392" s="34" t="str">
        <f>IF(AND('Entry point'!$B$22=Master!A392,Master!AG392="HSEQ MANAGER"),Master!B392,"")</f>
        <v/>
      </c>
      <c r="AB392" s="34" t="e">
        <f>SMALL($AA:$AA,ROWS($AA$1:AA391))</f>
        <v>#NUM!</v>
      </c>
      <c r="AC392" s="34" t="str">
        <f>IF(AND('Entry point'!$B$22=Master!A392,Master!AG392="MARCAS"),Master!B392,"")</f>
        <v/>
      </c>
      <c r="AD392" s="34" t="e">
        <f>SMALL($AC:$AC,ROWS($AC$1:AC391))</f>
        <v>#NUM!</v>
      </c>
      <c r="AE392" s="34">
        <v>2</v>
      </c>
      <c r="AF392" s="26" t="s">
        <v>534</v>
      </c>
      <c r="AG392" s="36" t="s">
        <v>796</v>
      </c>
      <c r="AH392" s="36" t="s">
        <v>527</v>
      </c>
    </row>
    <row r="393" spans="1:35" ht="15.75" x14ac:dyDescent="0.25">
      <c r="A393" s="34" t="s">
        <v>38</v>
      </c>
      <c r="B393" s="34">
        <f>ROWS(A$1:$A394)</f>
        <v>394</v>
      </c>
      <c r="C393" s="34" t="str">
        <f>IF(AND('Entry point'!$B$22=Master!A393,Master!AG393="ACCOUNTING"),Master!B393,"")</f>
        <v/>
      </c>
      <c r="D393" s="34" t="e">
        <f>SMALL($C:$C,ROWS($C$1:C392))</f>
        <v>#NUM!</v>
      </c>
      <c r="E393" s="34" t="str">
        <f>IF(AND('Entry point'!$B$22=Master!A393,Master!AG393="CREW MANAGEMENT PARTNER"),Master!B393,"")</f>
        <v/>
      </c>
      <c r="F393" s="34" t="e">
        <f>SMALL($E:$E,ROWS($E$1:E392))</f>
        <v>#NUM!</v>
      </c>
      <c r="G393" s="34" t="str">
        <f>IF(AND('Entry point'!$B$22=Master!A393,Master!AG393="FLEET MANAGER"),Master!B393,"")</f>
        <v/>
      </c>
      <c r="H393" s="34" t="e">
        <f>SMALL($G:$G,ROWS($G$1:G392))</f>
        <v>#NUM!</v>
      </c>
      <c r="I393" s="34" t="str">
        <f>IF(AND('Entry point'!$B$22=Master!A393,Master!AG393="GROUP ISD"),Master!B393,"")</f>
        <v/>
      </c>
      <c r="J393" s="34" t="e">
        <f>SMALL($I:$I,ROWS($I$1:I392))</f>
        <v>#NUM!</v>
      </c>
      <c r="K393" s="34" t="str">
        <f>IF(AND('Entry point'!$B$22=Master!A393,Master!AG393="MANAGING DIRECTOR, CREW MANAGEMENT"),Master!B393,"")</f>
        <v/>
      </c>
      <c r="L393" s="34" t="e">
        <f>SMALL($K:$K,ROWS($K$1:K392))</f>
        <v>#NUM!</v>
      </c>
      <c r="M393" s="34" t="str">
        <f>IF(AND('Entry point'!$B$22=Master!A393,Master!AG393="MARINE SUPERINTENDENT"),Master!B393,"")</f>
        <v/>
      </c>
      <c r="N393" s="34" t="e">
        <f>SMALL($M:$M,ROWS($M$1:M392))</f>
        <v>#NUM!</v>
      </c>
      <c r="O393" s="34" t="str">
        <f>IF(AND('Entry point'!$B$22=Master!A393,Master!AG393="MD"),Master!B393,"")</f>
        <v/>
      </c>
      <c r="P393" s="34" t="e">
        <f>SMALL($O:$O,ROWS($O$1:O392))</f>
        <v>#NUM!</v>
      </c>
      <c r="Q393" s="34" t="str">
        <f>IF(AND('Entry point'!$B$22=Master!A393,Master!AG393="OD"),Master!B393,"")</f>
        <v/>
      </c>
      <c r="R393" s="34" t="e">
        <f>SMALL($Q:$Q,ROWS($Q$1:Q392))</f>
        <v>#NUM!</v>
      </c>
      <c r="S393" s="34" t="str">
        <f>IF(AND('Entry point'!$B$22=Master!A393,Master!AG393="OWNER"),Master!B393,"")</f>
        <v/>
      </c>
      <c r="T393" s="34" t="e">
        <f>SMALL($S:$S,ROWS($S$1:S392))</f>
        <v>#NUM!</v>
      </c>
      <c r="U393" s="34" t="str">
        <f>IF(AND('Entry point'!$B$22=Master!A393,Master!AG393="PLANNING MANAGER"),Master!B393,"")</f>
        <v/>
      </c>
      <c r="V393" s="34" t="e">
        <f>SMALL($U:$U,ROWS($U$1:U392))</f>
        <v>#NUM!</v>
      </c>
      <c r="W393" s="34" t="str">
        <f>IF(AND('Entry point'!$B$22=Master!A393,Master!AG393="PROCUREMENT RESPONSIBLE"),Master!B393,"")</f>
        <v/>
      </c>
      <c r="X393" s="34" t="e">
        <f>SMALL($W:$W,ROWS($W$1:W392))</f>
        <v>#NUM!</v>
      </c>
      <c r="Y393" s="34" t="str">
        <f>IF(AND('Entry point'!$B$22=Master!A393,Master!AG393="TECH SUPERINTENDENT"),Master!B393,"")</f>
        <v/>
      </c>
      <c r="Z393" s="34" t="e">
        <f>SMALL($Y:$Y,ROWS($Y$1:Y392))</f>
        <v>#NUM!</v>
      </c>
      <c r="AA393" s="34" t="str">
        <f>IF(AND('Entry point'!$B$22=Master!A393,Master!AG393="HSEQ MANAGER"),Master!B393,"")</f>
        <v/>
      </c>
      <c r="AB393" s="34" t="e">
        <f>SMALL($AA:$AA,ROWS($AA$1:AA392))</f>
        <v>#NUM!</v>
      </c>
      <c r="AC393" s="34" t="str">
        <f>IF(AND('Entry point'!$B$22=Master!A393,Master!AG393="MARCAS"),Master!B393,"")</f>
        <v/>
      </c>
      <c r="AD393" s="34" t="e">
        <f>SMALL($AC:$AC,ROWS($AC$1:AC392))</f>
        <v>#NUM!</v>
      </c>
      <c r="AE393" s="34">
        <v>2</v>
      </c>
      <c r="AF393" s="26" t="s">
        <v>271</v>
      </c>
      <c r="AG393" s="36" t="s">
        <v>686</v>
      </c>
      <c r="AH393" s="181" t="s">
        <v>111</v>
      </c>
      <c r="AI393" t="s">
        <v>811</v>
      </c>
    </row>
    <row r="394" spans="1:35" ht="15.75" x14ac:dyDescent="0.25">
      <c r="A394" s="34" t="s">
        <v>38</v>
      </c>
      <c r="B394" s="34">
        <f>ROWS(A$1:$A395)</f>
        <v>395</v>
      </c>
      <c r="C394" s="34" t="str">
        <f>IF(AND('Entry point'!$B$22=Master!A394,Master!AG394="ACCOUNTING"),Master!B394,"")</f>
        <v/>
      </c>
      <c r="D394" s="34" t="e">
        <f>SMALL($C:$C,ROWS($C$1:C393))</f>
        <v>#NUM!</v>
      </c>
      <c r="E394" s="34" t="str">
        <f>IF(AND('Entry point'!$B$22=Master!A394,Master!AG394="CREW MANAGEMENT PARTNER"),Master!B394,"")</f>
        <v/>
      </c>
      <c r="F394" s="34" t="e">
        <f>SMALL($E:$E,ROWS($E$1:E393))</f>
        <v>#NUM!</v>
      </c>
      <c r="G394" s="34" t="str">
        <f>IF(AND('Entry point'!$B$22=Master!A394,Master!AG394="FLEET MANAGER"),Master!B394,"")</f>
        <v/>
      </c>
      <c r="H394" s="34" t="e">
        <f>SMALL($G:$G,ROWS($G$1:G393))</f>
        <v>#NUM!</v>
      </c>
      <c r="I394" s="34" t="str">
        <f>IF(AND('Entry point'!$B$22=Master!A394,Master!AG394="GROUP ISD"),Master!B394,"")</f>
        <v/>
      </c>
      <c r="J394" s="34" t="e">
        <f>SMALL($I:$I,ROWS($I$1:I393))</f>
        <v>#NUM!</v>
      </c>
      <c r="K394" s="34" t="str">
        <f>IF(AND('Entry point'!$B$22=Master!A394,Master!AG394="MANAGING DIRECTOR, CREW MANAGEMENT"),Master!B394,"")</f>
        <v/>
      </c>
      <c r="L394" s="34" t="e">
        <f>SMALL($K:$K,ROWS($K$1:K393))</f>
        <v>#NUM!</v>
      </c>
      <c r="M394" s="34" t="str">
        <f>IF(AND('Entry point'!$B$22=Master!A394,Master!AG394="MARINE SUPERINTENDENT"),Master!B394,"")</f>
        <v/>
      </c>
      <c r="N394" s="34" t="e">
        <f>SMALL($M:$M,ROWS($M$1:M393))</f>
        <v>#NUM!</v>
      </c>
      <c r="O394" s="34" t="str">
        <f>IF(AND('Entry point'!$B$22=Master!A394,Master!AG394="MD"),Master!B394,"")</f>
        <v/>
      </c>
      <c r="P394" s="34" t="e">
        <f>SMALL($O:$O,ROWS($O$1:O393))</f>
        <v>#NUM!</v>
      </c>
      <c r="Q394" s="34" t="str">
        <f>IF(AND('Entry point'!$B$22=Master!A394,Master!AG394="OD"),Master!B394,"")</f>
        <v/>
      </c>
      <c r="R394" s="34" t="e">
        <f>SMALL($Q:$Q,ROWS($Q$1:Q393))</f>
        <v>#NUM!</v>
      </c>
      <c r="S394" s="34" t="str">
        <f>IF(AND('Entry point'!$B$22=Master!A394,Master!AG394="OWNER"),Master!B394,"")</f>
        <v/>
      </c>
      <c r="T394" s="34" t="e">
        <f>SMALL($S:$S,ROWS($S$1:S393))</f>
        <v>#NUM!</v>
      </c>
      <c r="U394" s="34" t="str">
        <f>IF(AND('Entry point'!$B$22=Master!A394,Master!AG394="PLANNING MANAGER"),Master!B394,"")</f>
        <v/>
      </c>
      <c r="V394" s="34" t="e">
        <f>SMALL($U:$U,ROWS($U$1:U393))</f>
        <v>#NUM!</v>
      </c>
      <c r="W394" s="34" t="str">
        <f>IF(AND('Entry point'!$B$22=Master!A394,Master!AG394="PROCUREMENT RESPONSIBLE"),Master!B394,"")</f>
        <v/>
      </c>
      <c r="X394" s="34" t="e">
        <f>SMALL($W:$W,ROWS($W$1:W393))</f>
        <v>#NUM!</v>
      </c>
      <c r="Y394" s="34" t="str">
        <f>IF(AND('Entry point'!$B$22=Master!A394,Master!AG394="TECH SUPERINTENDENT"),Master!B394,"")</f>
        <v/>
      </c>
      <c r="Z394" s="34" t="e">
        <f>SMALL($Y:$Y,ROWS($Y$1:Y393))</f>
        <v>#NUM!</v>
      </c>
      <c r="AA394" s="34" t="str">
        <f>IF(AND('Entry point'!$B$22=Master!A394,Master!AG394="HSEQ MANAGER"),Master!B394,"")</f>
        <v/>
      </c>
      <c r="AB394" s="34" t="e">
        <f>SMALL($AA:$AA,ROWS($AA$1:AA393))</f>
        <v>#NUM!</v>
      </c>
      <c r="AC394" s="34" t="str">
        <f>IF(AND('Entry point'!$B$22=Master!A394,Master!AG394="MARCAS"),Master!B394,"")</f>
        <v/>
      </c>
      <c r="AD394" s="34" t="e">
        <f>SMALL($AC:$AC,ROWS($AC$1:AC393))</f>
        <v>#NUM!</v>
      </c>
      <c r="AE394" s="34">
        <v>2</v>
      </c>
      <c r="AF394" s="26" t="s">
        <v>271</v>
      </c>
      <c r="AG394" s="36" t="s">
        <v>779</v>
      </c>
      <c r="AH394" s="36"/>
    </row>
    <row r="395" spans="1:35" ht="15.75" x14ac:dyDescent="0.25">
      <c r="A395" s="34" t="s">
        <v>38</v>
      </c>
      <c r="B395" s="34">
        <f>ROWS(A$1:$A396)</f>
        <v>396</v>
      </c>
      <c r="C395" s="34" t="str">
        <f>IF(AND('Entry point'!$B$22=Master!A395,Master!AG395="ACCOUNTING"),Master!B395,"")</f>
        <v/>
      </c>
      <c r="D395" s="34" t="e">
        <f>SMALL($C:$C,ROWS($C$1:C394))</f>
        <v>#NUM!</v>
      </c>
      <c r="E395" s="34" t="str">
        <f>IF(AND('Entry point'!$B$22=Master!A395,Master!AG395="CREW MANAGEMENT PARTNER"),Master!B395,"")</f>
        <v/>
      </c>
      <c r="F395" s="34" t="e">
        <f>SMALL($E:$E,ROWS($E$1:E394))</f>
        <v>#NUM!</v>
      </c>
      <c r="G395" s="34" t="str">
        <f>IF(AND('Entry point'!$B$22=Master!A395,Master!AG395="FLEET MANAGER"),Master!B395,"")</f>
        <v/>
      </c>
      <c r="H395" s="34" t="e">
        <f>SMALL($G:$G,ROWS($G$1:G394))</f>
        <v>#NUM!</v>
      </c>
      <c r="I395" s="34" t="str">
        <f>IF(AND('Entry point'!$B$22=Master!A395,Master!AG395="GROUP ISD"),Master!B395,"")</f>
        <v/>
      </c>
      <c r="J395" s="34" t="e">
        <f>SMALL($I:$I,ROWS($I$1:I394))</f>
        <v>#NUM!</v>
      </c>
      <c r="K395" s="34" t="str">
        <f>IF(AND('Entry point'!$B$22=Master!A395,Master!AG395="MANAGING DIRECTOR, CREW MANAGEMENT"),Master!B395,"")</f>
        <v/>
      </c>
      <c r="L395" s="34" t="e">
        <f>SMALL($K:$K,ROWS($K$1:K394))</f>
        <v>#NUM!</v>
      </c>
      <c r="M395" s="34" t="str">
        <f>IF(AND('Entry point'!$B$22=Master!A395,Master!AG395="MARINE SUPERINTENDENT"),Master!B395,"")</f>
        <v/>
      </c>
      <c r="N395" s="34" t="e">
        <f>SMALL($M:$M,ROWS($M$1:M394))</f>
        <v>#NUM!</v>
      </c>
      <c r="O395" s="34" t="str">
        <f>IF(AND('Entry point'!$B$22=Master!A395,Master!AG395="MD"),Master!B395,"")</f>
        <v/>
      </c>
      <c r="P395" s="34" t="e">
        <f>SMALL($O:$O,ROWS($O$1:O394))</f>
        <v>#NUM!</v>
      </c>
      <c r="Q395" s="34" t="str">
        <f>IF(AND('Entry point'!$B$22=Master!A395,Master!AG395="OD"),Master!B395,"")</f>
        <v/>
      </c>
      <c r="R395" s="34" t="e">
        <f>SMALL($Q:$Q,ROWS($Q$1:Q394))</f>
        <v>#NUM!</v>
      </c>
      <c r="S395" s="34" t="str">
        <f>IF(AND('Entry point'!$B$22=Master!A395,Master!AG395="OWNER"),Master!B395,"")</f>
        <v/>
      </c>
      <c r="T395" s="34" t="e">
        <f>SMALL($S:$S,ROWS($S$1:S394))</f>
        <v>#NUM!</v>
      </c>
      <c r="U395" s="34" t="str">
        <f>IF(AND('Entry point'!$B$22=Master!A395,Master!AG395="PLANNING MANAGER"),Master!B395,"")</f>
        <v/>
      </c>
      <c r="V395" s="34" t="e">
        <f>SMALL($U:$U,ROWS($U$1:U394))</f>
        <v>#NUM!</v>
      </c>
      <c r="W395" s="34" t="str">
        <f>IF(AND('Entry point'!$B$22=Master!A395,Master!AG395="PROCUREMENT RESPONSIBLE"),Master!B395,"")</f>
        <v/>
      </c>
      <c r="X395" s="34" t="e">
        <f>SMALL($W:$W,ROWS($W$1:W394))</f>
        <v>#NUM!</v>
      </c>
      <c r="Y395" s="34" t="str">
        <f>IF(AND('Entry point'!$B$22=Master!A395,Master!AG395="TECH SUPERINTENDENT"),Master!B395,"")</f>
        <v/>
      </c>
      <c r="Z395" s="34" t="e">
        <f>SMALL($Y:$Y,ROWS($Y$1:Y394))</f>
        <v>#NUM!</v>
      </c>
      <c r="AA395" s="34" t="str">
        <f>IF(AND('Entry point'!$B$22=Master!A395,Master!AG395="HSEQ MANAGER"),Master!B395,"")</f>
        <v/>
      </c>
      <c r="AB395" s="34" t="e">
        <f>SMALL($AA:$AA,ROWS($AA$1:AA394))</f>
        <v>#NUM!</v>
      </c>
      <c r="AC395" s="34" t="str">
        <f>IF(AND('Entry point'!$B$22=Master!A395,Master!AG395="MARCAS"),Master!B395,"")</f>
        <v/>
      </c>
      <c r="AD395" s="34" t="e">
        <f>SMALL($AC:$AC,ROWS($AC$1:AC394))</f>
        <v>#NUM!</v>
      </c>
      <c r="AE395" s="34">
        <v>2</v>
      </c>
      <c r="AF395" s="26" t="s">
        <v>262</v>
      </c>
      <c r="AG395" s="36" t="s">
        <v>159</v>
      </c>
      <c r="AH395" s="36"/>
    </row>
    <row r="396" spans="1:35" ht="15.75" x14ac:dyDescent="0.25">
      <c r="A396" s="34" t="s">
        <v>38</v>
      </c>
      <c r="B396" s="34">
        <f>ROWS(A$1:$A397)</f>
        <v>397</v>
      </c>
      <c r="C396" s="34" t="str">
        <f>IF(AND('Entry point'!$B$22=Master!A396,Master!AG396="ACCOUNTING"),Master!B396,"")</f>
        <v/>
      </c>
      <c r="D396" s="34" t="e">
        <f>SMALL($C:$C,ROWS($C$1:C395))</f>
        <v>#NUM!</v>
      </c>
      <c r="E396" s="34" t="str">
        <f>IF(AND('Entry point'!$B$22=Master!A396,Master!AG396="CREW MANAGEMENT PARTNER"),Master!B396,"")</f>
        <v/>
      </c>
      <c r="F396" s="34" t="e">
        <f>SMALL($E:$E,ROWS($E$1:E395))</f>
        <v>#NUM!</v>
      </c>
      <c r="G396" s="34" t="str">
        <f>IF(AND('Entry point'!$B$22=Master!A396,Master!AG396="FLEET MANAGER"),Master!B396,"")</f>
        <v/>
      </c>
      <c r="H396" s="34" t="e">
        <f>SMALL($G:$G,ROWS($G$1:G395))</f>
        <v>#NUM!</v>
      </c>
      <c r="I396" s="34" t="str">
        <f>IF(AND('Entry point'!$B$22=Master!A396,Master!AG396="GROUP ISD"),Master!B396,"")</f>
        <v/>
      </c>
      <c r="J396" s="34" t="e">
        <f>SMALL($I:$I,ROWS($I$1:I395))</f>
        <v>#NUM!</v>
      </c>
      <c r="K396" s="34" t="str">
        <f>IF(AND('Entry point'!$B$22=Master!A396,Master!AG396="MANAGING DIRECTOR, CREW MANAGEMENT"),Master!B396,"")</f>
        <v/>
      </c>
      <c r="L396" s="34" t="e">
        <f>SMALL($K:$K,ROWS($K$1:K395))</f>
        <v>#NUM!</v>
      </c>
      <c r="M396" s="34" t="str">
        <f>IF(AND('Entry point'!$B$22=Master!A396,Master!AG396="MARINE SUPERINTENDENT"),Master!B396,"")</f>
        <v/>
      </c>
      <c r="N396" s="34" t="e">
        <f>SMALL($M:$M,ROWS($M$1:M395))</f>
        <v>#NUM!</v>
      </c>
      <c r="O396" s="34" t="str">
        <f>IF(AND('Entry point'!$B$22=Master!A396,Master!AG396="MD"),Master!B396,"")</f>
        <v/>
      </c>
      <c r="P396" s="34" t="e">
        <f>SMALL($O:$O,ROWS($O$1:O395))</f>
        <v>#NUM!</v>
      </c>
      <c r="Q396" s="34" t="str">
        <f>IF(AND('Entry point'!$B$22=Master!A396,Master!AG396="OD"),Master!B396,"")</f>
        <v/>
      </c>
      <c r="R396" s="34" t="e">
        <f>SMALL($Q:$Q,ROWS($Q$1:Q395))</f>
        <v>#NUM!</v>
      </c>
      <c r="S396" s="34" t="str">
        <f>IF(AND('Entry point'!$B$22=Master!A396,Master!AG396="OWNER"),Master!B396,"")</f>
        <v/>
      </c>
      <c r="T396" s="34" t="e">
        <f>SMALL($S:$S,ROWS($S$1:S395))</f>
        <v>#NUM!</v>
      </c>
      <c r="U396" s="34" t="str">
        <f>IF(AND('Entry point'!$B$22=Master!A396,Master!AG396="PLANNING MANAGER"),Master!B396,"")</f>
        <v/>
      </c>
      <c r="V396" s="34" t="e">
        <f>SMALL($U:$U,ROWS($U$1:U395))</f>
        <v>#NUM!</v>
      </c>
      <c r="W396" s="34" t="str">
        <f>IF(AND('Entry point'!$B$22=Master!A396,Master!AG396="PROCUREMENT RESPONSIBLE"),Master!B396,"")</f>
        <v/>
      </c>
      <c r="X396" s="34" t="e">
        <f>SMALL($W:$W,ROWS($W$1:W395))</f>
        <v>#NUM!</v>
      </c>
      <c r="Y396" s="34" t="str">
        <f>IF(AND('Entry point'!$B$22=Master!A396,Master!AG396="TECH SUPERINTENDENT"),Master!B396,"")</f>
        <v/>
      </c>
      <c r="Z396" s="34" t="e">
        <f>SMALL($Y:$Y,ROWS($Y$1:Y395))</f>
        <v>#NUM!</v>
      </c>
      <c r="AA396" s="34" t="str">
        <f>IF(AND('Entry point'!$B$22=Master!A396,Master!AG396="HSEQ MANAGER"),Master!B396,"")</f>
        <v/>
      </c>
      <c r="AB396" s="34" t="e">
        <f>SMALL($AA:$AA,ROWS($AA$1:AA395))</f>
        <v>#NUM!</v>
      </c>
      <c r="AC396" s="34" t="str">
        <f>IF(AND('Entry point'!$B$22=Master!A396,Master!AG396="MARCAS"),Master!B396,"")</f>
        <v/>
      </c>
      <c r="AD396" s="34" t="e">
        <f>SMALL($AC:$AC,ROWS($AC$1:AC395))</f>
        <v>#NUM!</v>
      </c>
      <c r="AE396" s="34">
        <v>2</v>
      </c>
      <c r="AF396" s="26" t="s">
        <v>212</v>
      </c>
      <c r="AG396" s="36" t="s">
        <v>685</v>
      </c>
      <c r="AH396" s="36" t="s">
        <v>101</v>
      </c>
    </row>
    <row r="397" spans="1:35" ht="15.75" x14ac:dyDescent="0.25">
      <c r="A397" s="34" t="s">
        <v>38</v>
      </c>
      <c r="B397" s="34">
        <f>ROWS(A$1:$A398)</f>
        <v>398</v>
      </c>
      <c r="C397" s="34" t="str">
        <f>IF(AND('Entry point'!$B$22=Master!A397,Master!AG397="ACCOUNTING"),Master!B397,"")</f>
        <v/>
      </c>
      <c r="D397" s="34" t="e">
        <f>SMALL($C:$C,ROWS($C$1:C396))</f>
        <v>#NUM!</v>
      </c>
      <c r="E397" s="34" t="str">
        <f>IF(AND('Entry point'!$B$22=Master!A397,Master!AG397="CREW MANAGEMENT PARTNER"),Master!B397,"")</f>
        <v/>
      </c>
      <c r="F397" s="34" t="e">
        <f>SMALL($E:$E,ROWS($E$1:E396))</f>
        <v>#NUM!</v>
      </c>
      <c r="G397" s="34" t="str">
        <f>IF(AND('Entry point'!$B$22=Master!A397,Master!AG397="FLEET MANAGER"),Master!B397,"")</f>
        <v/>
      </c>
      <c r="H397" s="34" t="e">
        <f>SMALL($G:$G,ROWS($G$1:G396))</f>
        <v>#NUM!</v>
      </c>
      <c r="I397" s="34" t="str">
        <f>IF(AND('Entry point'!$B$22=Master!A397,Master!AG397="GROUP ISD"),Master!B397,"")</f>
        <v/>
      </c>
      <c r="J397" s="34" t="e">
        <f>SMALL($I:$I,ROWS($I$1:I396))</f>
        <v>#NUM!</v>
      </c>
      <c r="K397" s="34" t="str">
        <f>IF(AND('Entry point'!$B$22=Master!A397,Master!AG397="MANAGING DIRECTOR, CREW MANAGEMENT"),Master!B397,"")</f>
        <v/>
      </c>
      <c r="L397" s="34" t="e">
        <f>SMALL($K:$K,ROWS($K$1:K396))</f>
        <v>#NUM!</v>
      </c>
      <c r="M397" s="34" t="str">
        <f>IF(AND('Entry point'!$B$22=Master!A397,Master!AG397="MARINE SUPERINTENDENT"),Master!B397,"")</f>
        <v/>
      </c>
      <c r="N397" s="34" t="e">
        <f>SMALL($M:$M,ROWS($M$1:M396))</f>
        <v>#NUM!</v>
      </c>
      <c r="O397" s="34" t="str">
        <f>IF(AND('Entry point'!$B$22=Master!A397,Master!AG397="MD"),Master!B397,"")</f>
        <v/>
      </c>
      <c r="P397" s="34" t="e">
        <f>SMALL($O:$O,ROWS($O$1:O396))</f>
        <v>#NUM!</v>
      </c>
      <c r="Q397" s="34" t="str">
        <f>IF(AND('Entry point'!$B$22=Master!A397,Master!AG397="OD"),Master!B397,"")</f>
        <v/>
      </c>
      <c r="R397" s="34" t="e">
        <f>SMALL($Q:$Q,ROWS($Q$1:Q396))</f>
        <v>#NUM!</v>
      </c>
      <c r="S397" s="34" t="str">
        <f>IF(AND('Entry point'!$B$22=Master!A397,Master!AG397="OWNER"),Master!B397,"")</f>
        <v/>
      </c>
      <c r="T397" s="34" t="e">
        <f>SMALL($S:$S,ROWS($S$1:S396))</f>
        <v>#NUM!</v>
      </c>
      <c r="U397" s="34" t="str">
        <f>IF(AND('Entry point'!$B$22=Master!A397,Master!AG397="PLANNING MANAGER"),Master!B397,"")</f>
        <v/>
      </c>
      <c r="V397" s="34" t="e">
        <f>SMALL($U:$U,ROWS($U$1:U396))</f>
        <v>#NUM!</v>
      </c>
      <c r="W397" s="34" t="str">
        <f>IF(AND('Entry point'!$B$22=Master!A397,Master!AG397="PROCUREMENT RESPONSIBLE"),Master!B397,"")</f>
        <v/>
      </c>
      <c r="X397" s="34" t="e">
        <f>SMALL($W:$W,ROWS($W$1:W396))</f>
        <v>#NUM!</v>
      </c>
      <c r="Y397" s="34" t="str">
        <f>IF(AND('Entry point'!$B$22=Master!A397,Master!AG397="TECH SUPERINTENDENT"),Master!B397,"")</f>
        <v/>
      </c>
      <c r="Z397" s="34" t="e">
        <f>SMALL($Y:$Y,ROWS($Y$1:Y396))</f>
        <v>#NUM!</v>
      </c>
      <c r="AA397" s="34" t="str">
        <f>IF(AND('Entry point'!$B$22=Master!A397,Master!AG397="HSEQ MANAGER"),Master!B397,"")</f>
        <v/>
      </c>
      <c r="AB397" s="34" t="e">
        <f>SMALL($AA:$AA,ROWS($AA$1:AA396))</f>
        <v>#NUM!</v>
      </c>
      <c r="AC397" s="34" t="str">
        <f>IF(AND('Entry point'!$B$22=Master!A397,Master!AG397="MARCAS"),Master!B397,"")</f>
        <v/>
      </c>
      <c r="AD397" s="34" t="e">
        <f>SMALL($AC:$AC,ROWS($AC$1:AC396))</f>
        <v>#NUM!</v>
      </c>
      <c r="AE397" s="34">
        <v>2</v>
      </c>
      <c r="AF397" s="26" t="s">
        <v>270</v>
      </c>
      <c r="AG397" s="36" t="s">
        <v>686</v>
      </c>
      <c r="AH397" s="36"/>
      <c r="AI397" t="s">
        <v>799</v>
      </c>
    </row>
    <row r="398" spans="1:35" ht="15.75" x14ac:dyDescent="0.25">
      <c r="A398" s="34" t="s">
        <v>38</v>
      </c>
      <c r="B398" s="34">
        <f>ROWS(A$1:$A399)</f>
        <v>399</v>
      </c>
      <c r="C398" s="34" t="str">
        <f>IF(AND('Entry point'!$B$22=Master!A398,Master!AG398="ACCOUNTING"),Master!B398,"")</f>
        <v/>
      </c>
      <c r="D398" s="34" t="e">
        <f>SMALL($C:$C,ROWS($C$1:C397))</f>
        <v>#NUM!</v>
      </c>
      <c r="E398" s="34" t="str">
        <f>IF(AND('Entry point'!$B$22=Master!A398,Master!AG398="CREW MANAGEMENT PARTNER"),Master!B398,"")</f>
        <v/>
      </c>
      <c r="F398" s="34" t="e">
        <f>SMALL($E:$E,ROWS($E$1:E397))</f>
        <v>#NUM!</v>
      </c>
      <c r="G398" s="34" t="str">
        <f>IF(AND('Entry point'!$B$22=Master!A398,Master!AG398="FLEET MANAGER"),Master!B398,"")</f>
        <v/>
      </c>
      <c r="H398" s="34" t="e">
        <f>SMALL($G:$G,ROWS($G$1:G397))</f>
        <v>#NUM!</v>
      </c>
      <c r="I398" s="34" t="str">
        <f>IF(AND('Entry point'!$B$22=Master!A398,Master!AG398="GROUP ISD"),Master!B398,"")</f>
        <v/>
      </c>
      <c r="J398" s="34" t="e">
        <f>SMALL($I:$I,ROWS($I$1:I397))</f>
        <v>#NUM!</v>
      </c>
      <c r="K398" s="34" t="str">
        <f>IF(AND('Entry point'!$B$22=Master!A398,Master!AG398="MANAGING DIRECTOR, CREW MANAGEMENT"),Master!B398,"")</f>
        <v/>
      </c>
      <c r="L398" s="34" t="e">
        <f>SMALL($K:$K,ROWS($K$1:K397))</f>
        <v>#NUM!</v>
      </c>
      <c r="M398" s="34" t="str">
        <f>IF(AND('Entry point'!$B$22=Master!A398,Master!AG398="MARINE SUPERINTENDENT"),Master!B398,"")</f>
        <v/>
      </c>
      <c r="N398" s="34" t="e">
        <f>SMALL($M:$M,ROWS($M$1:M397))</f>
        <v>#NUM!</v>
      </c>
      <c r="O398" s="34" t="str">
        <f>IF(AND('Entry point'!$B$22=Master!A398,Master!AG398="MD"),Master!B398,"")</f>
        <v/>
      </c>
      <c r="P398" s="34" t="e">
        <f>SMALL($O:$O,ROWS($O$1:O397))</f>
        <v>#NUM!</v>
      </c>
      <c r="Q398" s="34" t="str">
        <f>IF(AND('Entry point'!$B$22=Master!A398,Master!AG398="OD"),Master!B398,"")</f>
        <v/>
      </c>
      <c r="R398" s="34" t="e">
        <f>SMALL($Q:$Q,ROWS($Q$1:Q397))</f>
        <v>#NUM!</v>
      </c>
      <c r="S398" s="34" t="str">
        <f>IF(AND('Entry point'!$B$22=Master!A398,Master!AG398="OWNER"),Master!B398,"")</f>
        <v/>
      </c>
      <c r="T398" s="34" t="e">
        <f>SMALL($S:$S,ROWS($S$1:S397))</f>
        <v>#NUM!</v>
      </c>
      <c r="U398" s="34" t="str">
        <f>IF(AND('Entry point'!$B$22=Master!A398,Master!AG398="PLANNING MANAGER"),Master!B398,"")</f>
        <v/>
      </c>
      <c r="V398" s="34" t="e">
        <f>SMALL($U:$U,ROWS($U$1:U397))</f>
        <v>#NUM!</v>
      </c>
      <c r="W398" s="34" t="str">
        <f>IF(AND('Entry point'!$B$22=Master!A398,Master!AG398="PROCUREMENT RESPONSIBLE"),Master!B398,"")</f>
        <v/>
      </c>
      <c r="X398" s="34" t="e">
        <f>SMALL($W:$W,ROWS($W$1:W397))</f>
        <v>#NUM!</v>
      </c>
      <c r="Y398" s="34" t="str">
        <f>IF(AND('Entry point'!$B$22=Master!A398,Master!AG398="TECH SUPERINTENDENT"),Master!B398,"")</f>
        <v/>
      </c>
      <c r="Z398" s="34" t="e">
        <f>SMALL($Y:$Y,ROWS($Y$1:Y397))</f>
        <v>#NUM!</v>
      </c>
      <c r="AA398" s="34" t="str">
        <f>IF(AND('Entry point'!$B$22=Master!A398,Master!AG398="HSEQ MANAGER"),Master!B398,"")</f>
        <v/>
      </c>
      <c r="AB398" s="34" t="e">
        <f>SMALL($AA:$AA,ROWS($AA$1:AA397))</f>
        <v>#NUM!</v>
      </c>
      <c r="AC398" s="34" t="str">
        <f>IF(AND('Entry point'!$B$22=Master!A398,Master!AG398="MARCAS"),Master!B398,"")</f>
        <v/>
      </c>
      <c r="AD398" s="34" t="e">
        <f>SMALL($AC:$AC,ROWS($AC$1:AC397))</f>
        <v>#NUM!</v>
      </c>
      <c r="AE398" s="34">
        <v>2</v>
      </c>
      <c r="AF398" s="26" t="s">
        <v>214</v>
      </c>
      <c r="AG398" s="36" t="s">
        <v>685</v>
      </c>
      <c r="AH398" s="36"/>
    </row>
    <row r="399" spans="1:35" ht="15.75" x14ac:dyDescent="0.25">
      <c r="A399" s="34" t="s">
        <v>38</v>
      </c>
      <c r="B399" s="34">
        <f>ROWS(A$1:$A400)</f>
        <v>400</v>
      </c>
      <c r="C399" s="34" t="str">
        <f>IF(AND('Entry point'!$B$22=Master!A399,Master!AG399="ACCOUNTING"),Master!B399,"")</f>
        <v/>
      </c>
      <c r="D399" s="34" t="e">
        <f>SMALL($C:$C,ROWS($C$1:C398))</f>
        <v>#NUM!</v>
      </c>
      <c r="E399" s="34" t="str">
        <f>IF(AND('Entry point'!$B$22=Master!A399,Master!AG399="CREW MANAGEMENT PARTNER"),Master!B399,"")</f>
        <v/>
      </c>
      <c r="F399" s="34" t="e">
        <f>SMALL($E:$E,ROWS($E$1:E398))</f>
        <v>#NUM!</v>
      </c>
      <c r="G399" s="34" t="str">
        <f>IF(AND('Entry point'!$B$22=Master!A399,Master!AG399="FLEET MANAGER"),Master!B399,"")</f>
        <v/>
      </c>
      <c r="H399" s="34" t="e">
        <f>SMALL($G:$G,ROWS($G$1:G398))</f>
        <v>#NUM!</v>
      </c>
      <c r="I399" s="34" t="str">
        <f>IF(AND('Entry point'!$B$22=Master!A399,Master!AG399="GROUP ISD"),Master!B399,"")</f>
        <v/>
      </c>
      <c r="J399" s="34" t="e">
        <f>SMALL($I:$I,ROWS($I$1:I398))</f>
        <v>#NUM!</v>
      </c>
      <c r="K399" s="34" t="str">
        <f>IF(AND('Entry point'!$B$22=Master!A399,Master!AG399="MANAGING DIRECTOR, CREW MANAGEMENT"),Master!B399,"")</f>
        <v/>
      </c>
      <c r="L399" s="34" t="e">
        <f>SMALL($K:$K,ROWS($K$1:K398))</f>
        <v>#NUM!</v>
      </c>
      <c r="M399" s="34" t="str">
        <f>IF(AND('Entry point'!$B$22=Master!A399,Master!AG399="MARINE SUPERINTENDENT"),Master!B399,"")</f>
        <v/>
      </c>
      <c r="N399" s="34" t="e">
        <f>SMALL($M:$M,ROWS($M$1:M398))</f>
        <v>#NUM!</v>
      </c>
      <c r="O399" s="34" t="str">
        <f>IF(AND('Entry point'!$B$22=Master!A399,Master!AG399="MD"),Master!B399,"")</f>
        <v/>
      </c>
      <c r="P399" s="34" t="e">
        <f>SMALL($O:$O,ROWS($O$1:O398))</f>
        <v>#NUM!</v>
      </c>
      <c r="Q399" s="34" t="str">
        <f>IF(AND('Entry point'!$B$22=Master!A399,Master!AG399="OD"),Master!B399,"")</f>
        <v/>
      </c>
      <c r="R399" s="34" t="e">
        <f>SMALL($Q:$Q,ROWS($Q$1:Q398))</f>
        <v>#NUM!</v>
      </c>
      <c r="S399" s="34" t="str">
        <f>IF(AND('Entry point'!$B$22=Master!A399,Master!AG399="OWNER"),Master!B399,"")</f>
        <v/>
      </c>
      <c r="T399" s="34" t="e">
        <f>SMALL($S:$S,ROWS($S$1:S398))</f>
        <v>#NUM!</v>
      </c>
      <c r="U399" s="34" t="str">
        <f>IF(AND('Entry point'!$B$22=Master!A399,Master!AG399="PLANNING MANAGER"),Master!B399,"")</f>
        <v/>
      </c>
      <c r="V399" s="34" t="e">
        <f>SMALL($U:$U,ROWS($U$1:U398))</f>
        <v>#NUM!</v>
      </c>
      <c r="W399" s="34" t="str">
        <f>IF(AND('Entry point'!$B$22=Master!A399,Master!AG399="PROCUREMENT RESPONSIBLE"),Master!B399,"")</f>
        <v/>
      </c>
      <c r="X399" s="34" t="e">
        <f>SMALL($W:$W,ROWS($W$1:W398))</f>
        <v>#NUM!</v>
      </c>
      <c r="Y399" s="34" t="str">
        <f>IF(AND('Entry point'!$B$22=Master!A399,Master!AG399="TECH SUPERINTENDENT"),Master!B399,"")</f>
        <v/>
      </c>
      <c r="Z399" s="34" t="e">
        <f>SMALL($Y:$Y,ROWS($Y$1:Y398))</f>
        <v>#NUM!</v>
      </c>
      <c r="AA399" s="34" t="str">
        <f>IF(AND('Entry point'!$B$22=Master!A399,Master!AG399="HSEQ MANAGER"),Master!B399,"")</f>
        <v/>
      </c>
      <c r="AB399" s="34" t="e">
        <f>SMALL($AA:$AA,ROWS($AA$1:AA398))</f>
        <v>#NUM!</v>
      </c>
      <c r="AC399" s="34" t="str">
        <f>IF(AND('Entry point'!$B$22=Master!A399,Master!AG399="MARCAS"),Master!B399,"")</f>
        <v/>
      </c>
      <c r="AD399" s="34" t="e">
        <f>SMALL($AC:$AC,ROWS($AC$1:AC398))</f>
        <v>#NUM!</v>
      </c>
      <c r="AE399" s="34">
        <v>2</v>
      </c>
      <c r="AF399" s="26" t="s">
        <v>228</v>
      </c>
      <c r="AG399" s="36" t="s">
        <v>685</v>
      </c>
      <c r="AH399" s="36" t="s">
        <v>528</v>
      </c>
    </row>
    <row r="400" spans="1:35" ht="15.75" x14ac:dyDescent="0.25">
      <c r="A400" s="34" t="s">
        <v>38</v>
      </c>
      <c r="B400" s="34">
        <f>ROWS(A$1:$A401)</f>
        <v>401</v>
      </c>
      <c r="C400" s="34" t="str">
        <f>IF(AND('Entry point'!$B$22=Master!A400,Master!AG400="ACCOUNTING"),Master!B400,"")</f>
        <v/>
      </c>
      <c r="D400" s="34" t="e">
        <f>SMALL($C:$C,ROWS($C$1:C399))</f>
        <v>#NUM!</v>
      </c>
      <c r="E400" s="34" t="str">
        <f>IF(AND('Entry point'!$B$22=Master!A400,Master!AG400="CREW MANAGEMENT PARTNER"),Master!B400,"")</f>
        <v/>
      </c>
      <c r="F400" s="34" t="e">
        <f>SMALL($E:$E,ROWS($E$1:E399))</f>
        <v>#NUM!</v>
      </c>
      <c r="G400" s="34" t="str">
        <f>IF(AND('Entry point'!$B$22=Master!A400,Master!AG400="FLEET MANAGER"),Master!B400,"")</f>
        <v/>
      </c>
      <c r="H400" s="34" t="e">
        <f>SMALL($G:$G,ROWS($G$1:G399))</f>
        <v>#NUM!</v>
      </c>
      <c r="I400" s="34" t="str">
        <f>IF(AND('Entry point'!$B$22=Master!A400,Master!AG400="GROUP ISD"),Master!B400,"")</f>
        <v/>
      </c>
      <c r="J400" s="34" t="e">
        <f>SMALL($I:$I,ROWS($I$1:I399))</f>
        <v>#NUM!</v>
      </c>
      <c r="K400" s="34" t="str">
        <f>IF(AND('Entry point'!$B$22=Master!A400,Master!AG400="MANAGING DIRECTOR, CREW MANAGEMENT"),Master!B400,"")</f>
        <v/>
      </c>
      <c r="L400" s="34" t="e">
        <f>SMALL($K:$K,ROWS($K$1:K399))</f>
        <v>#NUM!</v>
      </c>
      <c r="M400" s="34" t="str">
        <f>IF(AND('Entry point'!$B$22=Master!A400,Master!AG400="MARINE SUPERINTENDENT"),Master!B400,"")</f>
        <v/>
      </c>
      <c r="N400" s="34" t="e">
        <f>SMALL($M:$M,ROWS($M$1:M399))</f>
        <v>#NUM!</v>
      </c>
      <c r="O400" s="34" t="str">
        <f>IF(AND('Entry point'!$B$22=Master!A400,Master!AG400="MD"),Master!B400,"")</f>
        <v/>
      </c>
      <c r="P400" s="34" t="e">
        <f>SMALL($O:$O,ROWS($O$1:O399))</f>
        <v>#NUM!</v>
      </c>
      <c r="Q400" s="34" t="str">
        <f>IF(AND('Entry point'!$B$22=Master!A400,Master!AG400="OD"),Master!B400,"")</f>
        <v/>
      </c>
      <c r="R400" s="34" t="e">
        <f>SMALL($Q:$Q,ROWS($Q$1:Q399))</f>
        <v>#NUM!</v>
      </c>
      <c r="S400" s="34" t="str">
        <f>IF(AND('Entry point'!$B$22=Master!A400,Master!AG400="OWNER"),Master!B400,"")</f>
        <v/>
      </c>
      <c r="T400" s="34" t="e">
        <f>SMALL($S:$S,ROWS($S$1:S399))</f>
        <v>#NUM!</v>
      </c>
      <c r="U400" s="34" t="str">
        <f>IF(AND('Entry point'!$B$22=Master!A400,Master!AG400="PLANNING MANAGER"),Master!B400,"")</f>
        <v/>
      </c>
      <c r="V400" s="34" t="e">
        <f>SMALL($U:$U,ROWS($U$1:U399))</f>
        <v>#NUM!</v>
      </c>
      <c r="W400" s="34" t="str">
        <f>IF(AND('Entry point'!$B$22=Master!A400,Master!AG400="PROCUREMENT RESPONSIBLE"),Master!B400,"")</f>
        <v/>
      </c>
      <c r="X400" s="34" t="e">
        <f>SMALL($W:$W,ROWS($W$1:W399))</f>
        <v>#NUM!</v>
      </c>
      <c r="Y400" s="34" t="str">
        <f>IF(AND('Entry point'!$B$22=Master!A400,Master!AG400="TECH SUPERINTENDENT"),Master!B400,"")</f>
        <v/>
      </c>
      <c r="Z400" s="34" t="e">
        <f>SMALL($Y:$Y,ROWS($Y$1:Y399))</f>
        <v>#NUM!</v>
      </c>
      <c r="AA400" s="34" t="str">
        <f>IF(AND('Entry point'!$B$22=Master!A400,Master!AG400="HSEQ MANAGER"),Master!B400,"")</f>
        <v/>
      </c>
      <c r="AB400" s="34" t="e">
        <f>SMALL($AA:$AA,ROWS($AA$1:AA399))</f>
        <v>#NUM!</v>
      </c>
      <c r="AC400" s="34" t="str">
        <f>IF(AND('Entry point'!$B$22=Master!A400,Master!AG400="MARCAS"),Master!B400,"")</f>
        <v/>
      </c>
      <c r="AD400" s="34" t="e">
        <f>SMALL($AC:$AC,ROWS($AC$1:AC399))</f>
        <v>#NUM!</v>
      </c>
      <c r="AE400" s="34">
        <v>2</v>
      </c>
      <c r="AF400" s="26" t="s">
        <v>284</v>
      </c>
      <c r="AG400" s="36" t="s">
        <v>686</v>
      </c>
      <c r="AH400" s="181" t="s">
        <v>807</v>
      </c>
      <c r="AI400" t="s">
        <v>811</v>
      </c>
    </row>
    <row r="401" spans="1:35" ht="15.75" x14ac:dyDescent="0.25">
      <c r="A401" s="34" t="s">
        <v>38</v>
      </c>
      <c r="B401" s="34">
        <f>ROWS(A$1:$A402)</f>
        <v>402</v>
      </c>
      <c r="C401" s="34" t="str">
        <f>IF(AND('Entry point'!$B$22=Master!A401,Master!AG401="ACCOUNTING"),Master!B401,"")</f>
        <v/>
      </c>
      <c r="D401" s="34" t="e">
        <f>SMALL($C:$C,ROWS($C$1:C400))</f>
        <v>#NUM!</v>
      </c>
      <c r="E401" s="34" t="str">
        <f>IF(AND('Entry point'!$B$22=Master!A401,Master!AG401="CREW MANAGEMENT PARTNER"),Master!B401,"")</f>
        <v/>
      </c>
      <c r="F401" s="34" t="e">
        <f>SMALL($E:$E,ROWS($E$1:E400))</f>
        <v>#NUM!</v>
      </c>
      <c r="G401" s="34" t="str">
        <f>IF(AND('Entry point'!$B$22=Master!A401,Master!AG401="FLEET MANAGER"),Master!B401,"")</f>
        <v/>
      </c>
      <c r="H401" s="34" t="e">
        <f>SMALL($G:$G,ROWS($G$1:G400))</f>
        <v>#NUM!</v>
      </c>
      <c r="I401" s="34" t="str">
        <f>IF(AND('Entry point'!$B$22=Master!A401,Master!AG401="GROUP ISD"),Master!B401,"")</f>
        <v/>
      </c>
      <c r="J401" s="34" t="e">
        <f>SMALL($I:$I,ROWS($I$1:I400))</f>
        <v>#NUM!</v>
      </c>
      <c r="K401" s="34" t="str">
        <f>IF(AND('Entry point'!$B$22=Master!A401,Master!AG401="MANAGING DIRECTOR, CREW MANAGEMENT"),Master!B401,"")</f>
        <v/>
      </c>
      <c r="L401" s="34" t="e">
        <f>SMALL($K:$K,ROWS($K$1:K400))</f>
        <v>#NUM!</v>
      </c>
      <c r="M401" s="34" t="str">
        <f>IF(AND('Entry point'!$B$22=Master!A401,Master!AG401="MARINE SUPERINTENDENT"),Master!B401,"")</f>
        <v/>
      </c>
      <c r="N401" s="34" t="e">
        <f>SMALL($M:$M,ROWS($M$1:M400))</f>
        <v>#NUM!</v>
      </c>
      <c r="O401" s="34" t="str">
        <f>IF(AND('Entry point'!$B$22=Master!A401,Master!AG401="MD"),Master!B401,"")</f>
        <v/>
      </c>
      <c r="P401" s="34" t="e">
        <f>SMALL($O:$O,ROWS($O$1:O400))</f>
        <v>#NUM!</v>
      </c>
      <c r="Q401" s="34" t="str">
        <f>IF(AND('Entry point'!$B$22=Master!A401,Master!AG401="OD"),Master!B401,"")</f>
        <v/>
      </c>
      <c r="R401" s="34" t="e">
        <f>SMALL($Q:$Q,ROWS($Q$1:Q400))</f>
        <v>#NUM!</v>
      </c>
      <c r="S401" s="34" t="str">
        <f>IF(AND('Entry point'!$B$22=Master!A401,Master!AG401="OWNER"),Master!B401,"")</f>
        <v/>
      </c>
      <c r="T401" s="34" t="e">
        <f>SMALL($S:$S,ROWS($S$1:S400))</f>
        <v>#NUM!</v>
      </c>
      <c r="U401" s="34" t="str">
        <f>IF(AND('Entry point'!$B$22=Master!A401,Master!AG401="PLANNING MANAGER"),Master!B401,"")</f>
        <v/>
      </c>
      <c r="V401" s="34" t="e">
        <f>SMALL($U:$U,ROWS($U$1:U400))</f>
        <v>#NUM!</v>
      </c>
      <c r="W401" s="34" t="str">
        <f>IF(AND('Entry point'!$B$22=Master!A401,Master!AG401="PROCUREMENT RESPONSIBLE"),Master!B401,"")</f>
        <v/>
      </c>
      <c r="X401" s="34" t="e">
        <f>SMALL($W:$W,ROWS($W$1:W400))</f>
        <v>#NUM!</v>
      </c>
      <c r="Y401" s="34" t="str">
        <f>IF(AND('Entry point'!$B$22=Master!A401,Master!AG401="TECH SUPERINTENDENT"),Master!B401,"")</f>
        <v/>
      </c>
      <c r="Z401" s="34" t="e">
        <f>SMALL($Y:$Y,ROWS($Y$1:Y400))</f>
        <v>#NUM!</v>
      </c>
      <c r="AA401" s="34" t="str">
        <f>IF(AND('Entry point'!$B$22=Master!A401,Master!AG401="HSEQ MANAGER"),Master!B401,"")</f>
        <v/>
      </c>
      <c r="AB401" s="34" t="e">
        <f>SMALL($AA:$AA,ROWS($AA$1:AA400))</f>
        <v>#NUM!</v>
      </c>
      <c r="AC401" s="34" t="str">
        <f>IF(AND('Entry point'!$B$22=Master!A401,Master!AG401="MARCAS"),Master!B401,"")</f>
        <v/>
      </c>
      <c r="AD401" s="34" t="e">
        <f>SMALL($AC:$AC,ROWS($AC$1:AC400))</f>
        <v>#NUM!</v>
      </c>
      <c r="AE401" s="34">
        <v>2</v>
      </c>
      <c r="AF401" s="26" t="s">
        <v>290</v>
      </c>
      <c r="AG401" s="36" t="s">
        <v>686</v>
      </c>
      <c r="AH401" s="36"/>
      <c r="AI401" t="s">
        <v>799</v>
      </c>
    </row>
    <row r="402" spans="1:35" ht="15.75" x14ac:dyDescent="0.25">
      <c r="A402" s="34" t="s">
        <v>38</v>
      </c>
      <c r="B402" s="34">
        <f>ROWS(A$1:$A403)</f>
        <v>403</v>
      </c>
      <c r="C402" s="34" t="str">
        <f>IF(AND('Entry point'!$B$22=Master!A402,Master!AG402="ACCOUNTING"),Master!B402,"")</f>
        <v/>
      </c>
      <c r="D402" s="34" t="e">
        <f>SMALL($C:$C,ROWS($C$1:C401))</f>
        <v>#NUM!</v>
      </c>
      <c r="E402" s="34" t="str">
        <f>IF(AND('Entry point'!$B$22=Master!A402,Master!AG402="CREW MANAGEMENT PARTNER"),Master!B402,"")</f>
        <v/>
      </c>
      <c r="F402" s="34" t="e">
        <f>SMALL($E:$E,ROWS($E$1:E401))</f>
        <v>#NUM!</v>
      </c>
      <c r="G402" s="34" t="str">
        <f>IF(AND('Entry point'!$B$22=Master!A402,Master!AG402="FLEET MANAGER"),Master!B402,"")</f>
        <v/>
      </c>
      <c r="H402" s="34" t="e">
        <f>SMALL($G:$G,ROWS($G$1:G401))</f>
        <v>#NUM!</v>
      </c>
      <c r="I402" s="34" t="str">
        <f>IF(AND('Entry point'!$B$22=Master!A402,Master!AG402="GROUP ISD"),Master!B402,"")</f>
        <v/>
      </c>
      <c r="J402" s="34" t="e">
        <f>SMALL($I:$I,ROWS($I$1:I401))</f>
        <v>#NUM!</v>
      </c>
      <c r="K402" s="34" t="str">
        <f>IF(AND('Entry point'!$B$22=Master!A402,Master!AG402="MANAGING DIRECTOR, CREW MANAGEMENT"),Master!B402,"")</f>
        <v/>
      </c>
      <c r="L402" s="34" t="e">
        <f>SMALL($K:$K,ROWS($K$1:K401))</f>
        <v>#NUM!</v>
      </c>
      <c r="M402" s="34" t="str">
        <f>IF(AND('Entry point'!$B$22=Master!A402,Master!AG402="MARINE SUPERINTENDENT"),Master!B402,"")</f>
        <v/>
      </c>
      <c r="N402" s="34" t="e">
        <f>SMALL($M:$M,ROWS($M$1:M401))</f>
        <v>#NUM!</v>
      </c>
      <c r="O402" s="34" t="str">
        <f>IF(AND('Entry point'!$B$22=Master!A402,Master!AG402="MD"),Master!B402,"")</f>
        <v/>
      </c>
      <c r="P402" s="34" t="e">
        <f>SMALL($O:$O,ROWS($O$1:O401))</f>
        <v>#NUM!</v>
      </c>
      <c r="Q402" s="34" t="str">
        <f>IF(AND('Entry point'!$B$22=Master!A402,Master!AG402="OD"),Master!B402,"")</f>
        <v/>
      </c>
      <c r="R402" s="34" t="e">
        <f>SMALL($Q:$Q,ROWS($Q$1:Q401))</f>
        <v>#NUM!</v>
      </c>
      <c r="S402" s="34" t="str">
        <f>IF(AND('Entry point'!$B$22=Master!A402,Master!AG402="OWNER"),Master!B402,"")</f>
        <v/>
      </c>
      <c r="T402" s="34" t="e">
        <f>SMALL($S:$S,ROWS($S$1:S401))</f>
        <v>#NUM!</v>
      </c>
      <c r="U402" s="34" t="str">
        <f>IF(AND('Entry point'!$B$22=Master!A402,Master!AG402="PLANNING MANAGER"),Master!B402,"")</f>
        <v/>
      </c>
      <c r="V402" s="34" t="e">
        <f>SMALL($U:$U,ROWS($U$1:U401))</f>
        <v>#NUM!</v>
      </c>
      <c r="W402" s="34" t="str">
        <f>IF(AND('Entry point'!$B$22=Master!A402,Master!AG402="PROCUREMENT RESPONSIBLE"),Master!B402,"")</f>
        <v/>
      </c>
      <c r="X402" s="34" t="e">
        <f>SMALL($W:$W,ROWS($W$1:W401))</f>
        <v>#NUM!</v>
      </c>
      <c r="Y402" s="34" t="str">
        <f>IF(AND('Entry point'!$B$22=Master!A402,Master!AG402="TECH SUPERINTENDENT"),Master!B402,"")</f>
        <v/>
      </c>
      <c r="Z402" s="34" t="e">
        <f>SMALL($Y:$Y,ROWS($Y$1:Y401))</f>
        <v>#NUM!</v>
      </c>
      <c r="AA402" s="34" t="str">
        <f>IF(AND('Entry point'!$B$22=Master!A402,Master!AG402="HSEQ MANAGER"),Master!B402,"")</f>
        <v/>
      </c>
      <c r="AB402" s="34" t="e">
        <f>SMALL($AA:$AA,ROWS($AA$1:AA401))</f>
        <v>#NUM!</v>
      </c>
      <c r="AC402" s="34" t="str">
        <f>IF(AND('Entry point'!$B$22=Master!A402,Master!AG402="MARCAS"),Master!B402,"")</f>
        <v/>
      </c>
      <c r="AD402" s="34" t="e">
        <f>SMALL($AC:$AC,ROWS($AC$1:AC401))</f>
        <v>#NUM!</v>
      </c>
      <c r="AE402" s="34">
        <v>2</v>
      </c>
      <c r="AF402" s="26" t="s">
        <v>290</v>
      </c>
      <c r="AG402" s="36" t="s">
        <v>779</v>
      </c>
      <c r="AH402" s="36"/>
    </row>
    <row r="403" spans="1:35" ht="15.75" x14ac:dyDescent="0.25">
      <c r="A403" s="34" t="s">
        <v>38</v>
      </c>
      <c r="B403" s="34">
        <f>ROWS(A$1:$A404)</f>
        <v>404</v>
      </c>
      <c r="C403" s="34" t="str">
        <f>IF(AND('Entry point'!$B$22=Master!A403,Master!AG403="ACCOUNTING"),Master!B403,"")</f>
        <v/>
      </c>
      <c r="D403" s="34" t="e">
        <f>SMALL($C:$C,ROWS($C$1:C402))</f>
        <v>#NUM!</v>
      </c>
      <c r="E403" s="34" t="str">
        <f>IF(AND('Entry point'!$B$22=Master!A403,Master!AG403="CREW MANAGEMENT PARTNER"),Master!B403,"")</f>
        <v/>
      </c>
      <c r="F403" s="34" t="e">
        <f>SMALL($E:$E,ROWS($E$1:E402))</f>
        <v>#NUM!</v>
      </c>
      <c r="G403" s="34" t="str">
        <f>IF(AND('Entry point'!$B$22=Master!A403,Master!AG403="FLEET MANAGER"),Master!B403,"")</f>
        <v/>
      </c>
      <c r="H403" s="34" t="e">
        <f>SMALL($G:$G,ROWS($G$1:G402))</f>
        <v>#NUM!</v>
      </c>
      <c r="I403" s="34" t="str">
        <f>IF(AND('Entry point'!$B$22=Master!A403,Master!AG403="GROUP ISD"),Master!B403,"")</f>
        <v/>
      </c>
      <c r="J403" s="34" t="e">
        <f>SMALL($I:$I,ROWS($I$1:I402))</f>
        <v>#NUM!</v>
      </c>
      <c r="K403" s="34" t="str">
        <f>IF(AND('Entry point'!$B$22=Master!A403,Master!AG403="MANAGING DIRECTOR, CREW MANAGEMENT"),Master!B403,"")</f>
        <v/>
      </c>
      <c r="L403" s="34" t="e">
        <f>SMALL($K:$K,ROWS($K$1:K402))</f>
        <v>#NUM!</v>
      </c>
      <c r="M403" s="34" t="str">
        <f>IF(AND('Entry point'!$B$22=Master!A403,Master!AG403="MARINE SUPERINTENDENT"),Master!B403,"")</f>
        <v/>
      </c>
      <c r="N403" s="34" t="e">
        <f>SMALL($M:$M,ROWS($M$1:M402))</f>
        <v>#NUM!</v>
      </c>
      <c r="O403" s="34" t="str">
        <f>IF(AND('Entry point'!$B$22=Master!A403,Master!AG403="MD"),Master!B403,"")</f>
        <v/>
      </c>
      <c r="P403" s="34" t="e">
        <f>SMALL($O:$O,ROWS($O$1:O402))</f>
        <v>#NUM!</v>
      </c>
      <c r="Q403" s="34" t="str">
        <f>IF(AND('Entry point'!$B$22=Master!A403,Master!AG403="OD"),Master!B403,"")</f>
        <v/>
      </c>
      <c r="R403" s="34" t="e">
        <f>SMALL($Q:$Q,ROWS($Q$1:Q402))</f>
        <v>#NUM!</v>
      </c>
      <c r="S403" s="34" t="str">
        <f>IF(AND('Entry point'!$B$22=Master!A403,Master!AG403="OWNER"),Master!B403,"")</f>
        <v/>
      </c>
      <c r="T403" s="34" t="e">
        <f>SMALL($S:$S,ROWS($S$1:S402))</f>
        <v>#NUM!</v>
      </c>
      <c r="U403" s="34" t="str">
        <f>IF(AND('Entry point'!$B$22=Master!A403,Master!AG403="PLANNING MANAGER"),Master!B403,"")</f>
        <v/>
      </c>
      <c r="V403" s="34" t="e">
        <f>SMALL($U:$U,ROWS($U$1:U402))</f>
        <v>#NUM!</v>
      </c>
      <c r="W403" s="34" t="str">
        <f>IF(AND('Entry point'!$B$22=Master!A403,Master!AG403="PROCUREMENT RESPONSIBLE"),Master!B403,"")</f>
        <v/>
      </c>
      <c r="X403" s="34" t="e">
        <f>SMALL($W:$W,ROWS($W$1:W402))</f>
        <v>#NUM!</v>
      </c>
      <c r="Y403" s="34" t="str">
        <f>IF(AND('Entry point'!$B$22=Master!A403,Master!AG403="TECH SUPERINTENDENT"),Master!B403,"")</f>
        <v/>
      </c>
      <c r="Z403" s="34" t="e">
        <f>SMALL($Y:$Y,ROWS($Y$1:Y402))</f>
        <v>#NUM!</v>
      </c>
      <c r="AA403" s="34" t="str">
        <f>IF(AND('Entry point'!$B$22=Master!A403,Master!AG403="HSEQ MANAGER"),Master!B403,"")</f>
        <v/>
      </c>
      <c r="AB403" s="34" t="e">
        <f>SMALL($AA:$AA,ROWS($AA$1:AA402))</f>
        <v>#NUM!</v>
      </c>
      <c r="AC403" s="34" t="str">
        <f>IF(AND('Entry point'!$B$22=Master!A403,Master!AG403="MARCAS"),Master!B403,"")</f>
        <v/>
      </c>
      <c r="AD403" s="34" t="e">
        <f>SMALL($AC:$AC,ROWS($AC$1:AC402))</f>
        <v>#NUM!</v>
      </c>
      <c r="AE403" s="34">
        <v>2</v>
      </c>
      <c r="AF403" s="36" t="s">
        <v>552</v>
      </c>
      <c r="AG403" s="36" t="s">
        <v>685</v>
      </c>
      <c r="AH403" s="36"/>
    </row>
    <row r="404" spans="1:35" ht="15.75" x14ac:dyDescent="0.25">
      <c r="A404" s="34" t="s">
        <v>38</v>
      </c>
      <c r="B404" s="34">
        <f>ROWS(A$1:$A405)</f>
        <v>405</v>
      </c>
      <c r="C404" s="34" t="str">
        <f>IF(AND('Entry point'!$B$22=Master!A404,Master!AG404="ACCOUNTING"),Master!B404,"")</f>
        <v/>
      </c>
      <c r="D404" s="34" t="e">
        <f>SMALL($C:$C,ROWS($C$1:C403))</f>
        <v>#NUM!</v>
      </c>
      <c r="E404" s="34" t="str">
        <f>IF(AND('Entry point'!$B$22=Master!A404,Master!AG404="CREW MANAGEMENT PARTNER"),Master!B404,"")</f>
        <v/>
      </c>
      <c r="F404" s="34" t="e">
        <f>SMALL($E:$E,ROWS($E$1:E403))</f>
        <v>#NUM!</v>
      </c>
      <c r="G404" s="34" t="str">
        <f>IF(AND('Entry point'!$B$22=Master!A404,Master!AG404="FLEET MANAGER"),Master!B404,"")</f>
        <v/>
      </c>
      <c r="H404" s="34" t="e">
        <f>SMALL($G:$G,ROWS($G$1:G403))</f>
        <v>#NUM!</v>
      </c>
      <c r="I404" s="34" t="str">
        <f>IF(AND('Entry point'!$B$22=Master!A404,Master!AG404="GROUP ISD"),Master!B404,"")</f>
        <v/>
      </c>
      <c r="J404" s="34" t="e">
        <f>SMALL($I:$I,ROWS($I$1:I403))</f>
        <v>#NUM!</v>
      </c>
      <c r="K404" s="34" t="str">
        <f>IF(AND('Entry point'!$B$22=Master!A404,Master!AG404="MANAGING DIRECTOR, CREW MANAGEMENT"),Master!B404,"")</f>
        <v/>
      </c>
      <c r="L404" s="34" t="e">
        <f>SMALL($K:$K,ROWS($K$1:K403))</f>
        <v>#NUM!</v>
      </c>
      <c r="M404" s="34" t="str">
        <f>IF(AND('Entry point'!$B$22=Master!A404,Master!AG404="MARINE SUPERINTENDENT"),Master!B404,"")</f>
        <v/>
      </c>
      <c r="N404" s="34" t="e">
        <f>SMALL($M:$M,ROWS($M$1:M403))</f>
        <v>#NUM!</v>
      </c>
      <c r="O404" s="34" t="str">
        <f>IF(AND('Entry point'!$B$22=Master!A404,Master!AG404="MD"),Master!B404,"")</f>
        <v/>
      </c>
      <c r="P404" s="34" t="e">
        <f>SMALL($O:$O,ROWS($O$1:O403))</f>
        <v>#NUM!</v>
      </c>
      <c r="Q404" s="34" t="str">
        <f>IF(AND('Entry point'!$B$22=Master!A404,Master!AG404="OD"),Master!B404,"")</f>
        <v/>
      </c>
      <c r="R404" s="34" t="e">
        <f>SMALL($Q:$Q,ROWS($Q$1:Q403))</f>
        <v>#NUM!</v>
      </c>
      <c r="S404" s="34" t="str">
        <f>IF(AND('Entry point'!$B$22=Master!A404,Master!AG404="OWNER"),Master!B404,"")</f>
        <v/>
      </c>
      <c r="T404" s="34" t="e">
        <f>SMALL($S:$S,ROWS($S$1:S403))</f>
        <v>#NUM!</v>
      </c>
      <c r="U404" s="34" t="str">
        <f>IF(AND('Entry point'!$B$22=Master!A404,Master!AG404="PLANNING MANAGER"),Master!B404,"")</f>
        <v/>
      </c>
      <c r="V404" s="34" t="e">
        <f>SMALL($U:$U,ROWS($U$1:U403))</f>
        <v>#NUM!</v>
      </c>
      <c r="W404" s="34" t="str">
        <f>IF(AND('Entry point'!$B$22=Master!A404,Master!AG404="PROCUREMENT RESPONSIBLE"),Master!B404,"")</f>
        <v/>
      </c>
      <c r="X404" s="34" t="e">
        <f>SMALL($W:$W,ROWS($W$1:W403))</f>
        <v>#NUM!</v>
      </c>
      <c r="Y404" s="34" t="str">
        <f>IF(AND('Entry point'!$B$22=Master!A404,Master!AG404="TECH SUPERINTENDENT"),Master!B404,"")</f>
        <v/>
      </c>
      <c r="Z404" s="34" t="e">
        <f>SMALL($Y:$Y,ROWS($Y$1:Y403))</f>
        <v>#NUM!</v>
      </c>
      <c r="AA404" s="34" t="str">
        <f>IF(AND('Entry point'!$B$22=Master!A404,Master!AG404="HSEQ MANAGER"),Master!B404,"")</f>
        <v/>
      </c>
      <c r="AB404" s="34" t="e">
        <f>SMALL($AA:$AA,ROWS($AA$1:AA403))</f>
        <v>#NUM!</v>
      </c>
      <c r="AC404" s="34" t="str">
        <f>IF(AND('Entry point'!$B$22=Master!A404,Master!AG404="MARCAS"),Master!B404,"")</f>
        <v/>
      </c>
      <c r="AD404" s="34" t="e">
        <f>SMALL($AC:$AC,ROWS($AC$1:AC403))</f>
        <v>#NUM!</v>
      </c>
      <c r="AE404" s="34">
        <v>2</v>
      </c>
      <c r="AF404" s="36" t="s">
        <v>562</v>
      </c>
      <c r="AG404" s="36" t="s">
        <v>35</v>
      </c>
      <c r="AH404" s="36"/>
    </row>
    <row r="405" spans="1:35" ht="15.75" x14ac:dyDescent="0.25">
      <c r="A405" s="34" t="s">
        <v>38</v>
      </c>
      <c r="B405" s="34">
        <f>ROWS(A$1:$A406)</f>
        <v>406</v>
      </c>
      <c r="C405" s="34" t="str">
        <f>IF(AND('Entry point'!$B$22=Master!A405,Master!AG405="ACCOUNTING"),Master!B405,"")</f>
        <v/>
      </c>
      <c r="D405" s="34" t="e">
        <f>SMALL($C:$C,ROWS($C$1:C404))</f>
        <v>#NUM!</v>
      </c>
      <c r="E405" s="34" t="str">
        <f>IF(AND('Entry point'!$B$22=Master!A405,Master!AG405="CREW MANAGEMENT PARTNER"),Master!B405,"")</f>
        <v/>
      </c>
      <c r="F405" s="34" t="e">
        <f>SMALL($E:$E,ROWS($E$1:E404))</f>
        <v>#NUM!</v>
      </c>
      <c r="G405" s="34" t="str">
        <f>IF(AND('Entry point'!$B$22=Master!A405,Master!AG405="FLEET MANAGER"),Master!B405,"")</f>
        <v/>
      </c>
      <c r="H405" s="34" t="e">
        <f>SMALL($G:$G,ROWS($G$1:G404))</f>
        <v>#NUM!</v>
      </c>
      <c r="I405" s="34" t="str">
        <f>IF(AND('Entry point'!$B$22=Master!A405,Master!AG405="GROUP ISD"),Master!B405,"")</f>
        <v/>
      </c>
      <c r="J405" s="34" t="e">
        <f>SMALL($I:$I,ROWS($I$1:I404))</f>
        <v>#NUM!</v>
      </c>
      <c r="K405" s="34" t="str">
        <f>IF(AND('Entry point'!$B$22=Master!A405,Master!AG405="MANAGING DIRECTOR, CREW MANAGEMENT"),Master!B405,"")</f>
        <v/>
      </c>
      <c r="L405" s="34" t="e">
        <f>SMALL($K:$K,ROWS($K$1:K404))</f>
        <v>#NUM!</v>
      </c>
      <c r="M405" s="34" t="str">
        <f>IF(AND('Entry point'!$B$22=Master!A405,Master!AG405="MARINE SUPERINTENDENT"),Master!B405,"")</f>
        <v/>
      </c>
      <c r="N405" s="34" t="e">
        <f>SMALL($M:$M,ROWS($M$1:M404))</f>
        <v>#NUM!</v>
      </c>
      <c r="O405" s="34" t="str">
        <f>IF(AND('Entry point'!$B$22=Master!A405,Master!AG405="MD"),Master!B405,"")</f>
        <v/>
      </c>
      <c r="P405" s="34" t="e">
        <f>SMALL($O:$O,ROWS($O$1:O404))</f>
        <v>#NUM!</v>
      </c>
      <c r="Q405" s="34" t="str">
        <f>IF(AND('Entry point'!$B$22=Master!A405,Master!AG405="OD"),Master!B405,"")</f>
        <v/>
      </c>
      <c r="R405" s="34" t="e">
        <f>SMALL($Q:$Q,ROWS($Q$1:Q404))</f>
        <v>#NUM!</v>
      </c>
      <c r="S405" s="34" t="str">
        <f>IF(AND('Entry point'!$B$22=Master!A405,Master!AG405="OWNER"),Master!B405,"")</f>
        <v/>
      </c>
      <c r="T405" s="34" t="e">
        <f>SMALL($S:$S,ROWS($S$1:S404))</f>
        <v>#NUM!</v>
      </c>
      <c r="U405" s="34" t="str">
        <f>IF(AND('Entry point'!$B$22=Master!A405,Master!AG405="PLANNING MANAGER"),Master!B405,"")</f>
        <v/>
      </c>
      <c r="V405" s="34" t="e">
        <f>SMALL($U:$U,ROWS($U$1:U404))</f>
        <v>#NUM!</v>
      </c>
      <c r="W405" s="34" t="str">
        <f>IF(AND('Entry point'!$B$22=Master!A405,Master!AG405="PROCUREMENT RESPONSIBLE"),Master!B405,"")</f>
        <v/>
      </c>
      <c r="X405" s="34" t="e">
        <f>SMALL($W:$W,ROWS($W$1:W404))</f>
        <v>#NUM!</v>
      </c>
      <c r="Y405" s="34" t="str">
        <f>IF(AND('Entry point'!$B$22=Master!A405,Master!AG405="TECH SUPERINTENDENT"),Master!B405,"")</f>
        <v/>
      </c>
      <c r="Z405" s="34" t="e">
        <f>SMALL($Y:$Y,ROWS($Y$1:Y404))</f>
        <v>#NUM!</v>
      </c>
      <c r="AA405" s="34" t="str">
        <f>IF(AND('Entry point'!$B$22=Master!A405,Master!AG405="HSEQ MANAGER"),Master!B405,"")</f>
        <v/>
      </c>
      <c r="AB405" s="34" t="e">
        <f>SMALL($AA:$AA,ROWS($AA$1:AA404))</f>
        <v>#NUM!</v>
      </c>
      <c r="AC405" s="34" t="str">
        <f>IF(AND('Entry point'!$B$22=Master!A405,Master!AG405="MARCAS"),Master!B405,"")</f>
        <v/>
      </c>
      <c r="AD405" s="34" t="e">
        <f>SMALL($AC:$AC,ROWS($AC$1:AC404))</f>
        <v>#NUM!</v>
      </c>
      <c r="AE405" s="34">
        <v>2</v>
      </c>
      <c r="AF405" s="26" t="s">
        <v>179</v>
      </c>
      <c r="AG405" s="36" t="s">
        <v>35</v>
      </c>
      <c r="AH405" s="36"/>
    </row>
    <row r="406" spans="1:35" ht="15.75" x14ac:dyDescent="0.25">
      <c r="A406" s="34" t="s">
        <v>38</v>
      </c>
      <c r="B406" s="34">
        <f>ROWS(A$1:$A407)</f>
        <v>407</v>
      </c>
      <c r="C406" s="34" t="str">
        <f>IF(AND('Entry point'!$B$22=Master!A406,Master!AG406="ACCOUNTING"),Master!B406,"")</f>
        <v/>
      </c>
      <c r="D406" s="34" t="e">
        <f>SMALL($C:$C,ROWS($C$1:C405))</f>
        <v>#NUM!</v>
      </c>
      <c r="E406" s="34" t="str">
        <f>IF(AND('Entry point'!$B$22=Master!A406,Master!AG406="CREW MANAGEMENT PARTNER"),Master!B406,"")</f>
        <v/>
      </c>
      <c r="F406" s="34" t="e">
        <f>SMALL($E:$E,ROWS($E$1:E405))</f>
        <v>#NUM!</v>
      </c>
      <c r="G406" s="34" t="str">
        <f>IF(AND('Entry point'!$B$22=Master!A406,Master!AG406="FLEET MANAGER"),Master!B406,"")</f>
        <v/>
      </c>
      <c r="H406" s="34" t="e">
        <f>SMALL($G:$G,ROWS($G$1:G405))</f>
        <v>#NUM!</v>
      </c>
      <c r="I406" s="34" t="str">
        <f>IF(AND('Entry point'!$B$22=Master!A406,Master!AG406="GROUP ISD"),Master!B406,"")</f>
        <v/>
      </c>
      <c r="J406" s="34" t="e">
        <f>SMALL($I:$I,ROWS($I$1:I405))</f>
        <v>#NUM!</v>
      </c>
      <c r="K406" s="34" t="str">
        <f>IF(AND('Entry point'!$B$22=Master!A406,Master!AG406="MANAGING DIRECTOR, CREW MANAGEMENT"),Master!B406,"")</f>
        <v/>
      </c>
      <c r="L406" s="34" t="e">
        <f>SMALL($K:$K,ROWS($K$1:K405))</f>
        <v>#NUM!</v>
      </c>
      <c r="M406" s="34" t="str">
        <f>IF(AND('Entry point'!$B$22=Master!A406,Master!AG406="MARINE SUPERINTENDENT"),Master!B406,"")</f>
        <v/>
      </c>
      <c r="N406" s="34" t="e">
        <f>SMALL($M:$M,ROWS($M$1:M405))</f>
        <v>#NUM!</v>
      </c>
      <c r="O406" s="34" t="str">
        <f>IF(AND('Entry point'!$B$22=Master!A406,Master!AG406="MD"),Master!B406,"")</f>
        <v/>
      </c>
      <c r="P406" s="34" t="e">
        <f>SMALL($O:$O,ROWS($O$1:O405))</f>
        <v>#NUM!</v>
      </c>
      <c r="Q406" s="34" t="str">
        <f>IF(AND('Entry point'!$B$22=Master!A406,Master!AG406="OD"),Master!B406,"")</f>
        <v/>
      </c>
      <c r="R406" s="34" t="e">
        <f>SMALL($Q:$Q,ROWS($Q$1:Q405))</f>
        <v>#NUM!</v>
      </c>
      <c r="S406" s="34" t="str">
        <f>IF(AND('Entry point'!$B$22=Master!A406,Master!AG406="OWNER"),Master!B406,"")</f>
        <v/>
      </c>
      <c r="T406" s="34" t="e">
        <f>SMALL($S:$S,ROWS($S$1:S405))</f>
        <v>#NUM!</v>
      </c>
      <c r="U406" s="34" t="str">
        <f>IF(AND('Entry point'!$B$22=Master!A406,Master!AG406="PLANNING MANAGER"),Master!B406,"")</f>
        <v/>
      </c>
      <c r="V406" s="34" t="e">
        <f>SMALL($U:$U,ROWS($U$1:U405))</f>
        <v>#NUM!</v>
      </c>
      <c r="W406" s="34" t="str">
        <f>IF(AND('Entry point'!$B$22=Master!A406,Master!AG406="PROCUREMENT RESPONSIBLE"),Master!B406,"")</f>
        <v/>
      </c>
      <c r="X406" s="34" t="e">
        <f>SMALL($W:$W,ROWS($W$1:W405))</f>
        <v>#NUM!</v>
      </c>
      <c r="Y406" s="34" t="str">
        <f>IF(AND('Entry point'!$B$22=Master!A406,Master!AG406="TECH SUPERINTENDENT"),Master!B406,"")</f>
        <v/>
      </c>
      <c r="Z406" s="34" t="e">
        <f>SMALL($Y:$Y,ROWS($Y$1:Y405))</f>
        <v>#NUM!</v>
      </c>
      <c r="AA406" s="34" t="str">
        <f>IF(AND('Entry point'!$B$22=Master!A406,Master!AG406="HSEQ MANAGER"),Master!B406,"")</f>
        <v/>
      </c>
      <c r="AB406" s="34" t="e">
        <f>SMALL($AA:$AA,ROWS($AA$1:AA405))</f>
        <v>#NUM!</v>
      </c>
      <c r="AC406" s="34" t="str">
        <f>IF(AND('Entry point'!$B$22=Master!A406,Master!AG406="MARCAS"),Master!B406,"")</f>
        <v/>
      </c>
      <c r="AD406" s="34" t="e">
        <f>SMALL($AC:$AC,ROWS($AC$1:AC405))</f>
        <v>#NUM!</v>
      </c>
      <c r="AE406" s="34">
        <v>2</v>
      </c>
      <c r="AF406" s="26" t="s">
        <v>181</v>
      </c>
      <c r="AG406" s="36" t="s">
        <v>35</v>
      </c>
      <c r="AH406" s="36"/>
    </row>
    <row r="407" spans="1:35" ht="15.75" x14ac:dyDescent="0.25">
      <c r="A407" s="34" t="s">
        <v>38</v>
      </c>
      <c r="B407" s="34">
        <f>ROWS(A$1:$A408)</f>
        <v>408</v>
      </c>
      <c r="C407" s="34" t="str">
        <f>IF(AND('Entry point'!$B$22=Master!A407,Master!AG407="ACCOUNTING"),Master!B407,"")</f>
        <v/>
      </c>
      <c r="D407" s="34" t="e">
        <f>SMALL($C:$C,ROWS($C$1:C406))</f>
        <v>#NUM!</v>
      </c>
      <c r="E407" s="34" t="str">
        <f>IF(AND('Entry point'!$B$22=Master!A407,Master!AG407="CREW MANAGEMENT PARTNER"),Master!B407,"")</f>
        <v/>
      </c>
      <c r="F407" s="34" t="e">
        <f>SMALL($E:$E,ROWS($E$1:E406))</f>
        <v>#NUM!</v>
      </c>
      <c r="G407" s="34" t="str">
        <f>IF(AND('Entry point'!$B$22=Master!A407,Master!AG407="FLEET MANAGER"),Master!B407,"")</f>
        <v/>
      </c>
      <c r="H407" s="34" t="e">
        <f>SMALL($G:$G,ROWS($G$1:G406))</f>
        <v>#NUM!</v>
      </c>
      <c r="I407" s="34" t="str">
        <f>IF(AND('Entry point'!$B$22=Master!A407,Master!AG407="GROUP ISD"),Master!B407,"")</f>
        <v/>
      </c>
      <c r="J407" s="34" t="e">
        <f>SMALL($I:$I,ROWS($I$1:I406))</f>
        <v>#NUM!</v>
      </c>
      <c r="K407" s="34" t="str">
        <f>IF(AND('Entry point'!$B$22=Master!A407,Master!AG407="MANAGING DIRECTOR, CREW MANAGEMENT"),Master!B407,"")</f>
        <v/>
      </c>
      <c r="L407" s="34" t="e">
        <f>SMALL($K:$K,ROWS($K$1:K406))</f>
        <v>#NUM!</v>
      </c>
      <c r="M407" s="34" t="str">
        <f>IF(AND('Entry point'!$B$22=Master!A407,Master!AG407="MARINE SUPERINTENDENT"),Master!B407,"")</f>
        <v/>
      </c>
      <c r="N407" s="34" t="e">
        <f>SMALL($M:$M,ROWS($M$1:M406))</f>
        <v>#NUM!</v>
      </c>
      <c r="O407" s="34" t="str">
        <f>IF(AND('Entry point'!$B$22=Master!A407,Master!AG407="MD"),Master!B407,"")</f>
        <v/>
      </c>
      <c r="P407" s="34" t="e">
        <f>SMALL($O:$O,ROWS($O$1:O406))</f>
        <v>#NUM!</v>
      </c>
      <c r="Q407" s="34" t="str">
        <f>IF(AND('Entry point'!$B$22=Master!A407,Master!AG407="OD"),Master!B407,"")</f>
        <v/>
      </c>
      <c r="R407" s="34" t="e">
        <f>SMALL($Q:$Q,ROWS($Q$1:Q406))</f>
        <v>#NUM!</v>
      </c>
      <c r="S407" s="34" t="str">
        <f>IF(AND('Entry point'!$B$22=Master!A407,Master!AG407="OWNER"),Master!B407,"")</f>
        <v/>
      </c>
      <c r="T407" s="34" t="e">
        <f>SMALL($S:$S,ROWS($S$1:S406))</f>
        <v>#NUM!</v>
      </c>
      <c r="U407" s="34" t="str">
        <f>IF(AND('Entry point'!$B$22=Master!A407,Master!AG407="PLANNING MANAGER"),Master!B407,"")</f>
        <v/>
      </c>
      <c r="V407" s="34" t="e">
        <f>SMALL($U:$U,ROWS($U$1:U406))</f>
        <v>#NUM!</v>
      </c>
      <c r="W407" s="34" t="str">
        <f>IF(AND('Entry point'!$B$22=Master!A407,Master!AG407="PROCUREMENT RESPONSIBLE"),Master!B407,"")</f>
        <v/>
      </c>
      <c r="X407" s="34" t="e">
        <f>SMALL($W:$W,ROWS($W$1:W406))</f>
        <v>#NUM!</v>
      </c>
      <c r="Y407" s="34" t="str">
        <f>IF(AND('Entry point'!$B$22=Master!A407,Master!AG407="TECH SUPERINTENDENT"),Master!B407,"")</f>
        <v/>
      </c>
      <c r="Z407" s="34" t="e">
        <f>SMALL($Y:$Y,ROWS($Y$1:Y406))</f>
        <v>#NUM!</v>
      </c>
      <c r="AA407" s="34" t="str">
        <f>IF(AND('Entry point'!$B$22=Master!A407,Master!AG407="HSEQ MANAGER"),Master!B407,"")</f>
        <v/>
      </c>
      <c r="AB407" s="34" t="e">
        <f>SMALL($AA:$AA,ROWS($AA$1:AA406))</f>
        <v>#NUM!</v>
      </c>
      <c r="AC407" s="34" t="str">
        <f>IF(AND('Entry point'!$B$22=Master!A407,Master!AG407="MARCAS"),Master!B407,"")</f>
        <v/>
      </c>
      <c r="AD407" s="34" t="e">
        <f>SMALL($AC:$AC,ROWS($AC$1:AC406))</f>
        <v>#NUM!</v>
      </c>
      <c r="AE407" s="34">
        <v>2</v>
      </c>
      <c r="AF407" s="26" t="s">
        <v>223</v>
      </c>
      <c r="AG407" s="36" t="s">
        <v>685</v>
      </c>
      <c r="AH407" s="36"/>
    </row>
    <row r="408" spans="1:35" ht="15.75" x14ac:dyDescent="0.25">
      <c r="A408" s="34" t="s">
        <v>38</v>
      </c>
      <c r="B408" s="34">
        <f>ROWS(A$1:$A409)</f>
        <v>409</v>
      </c>
      <c r="C408" s="34" t="str">
        <f>IF(AND('Entry point'!$B$22=Master!A408,Master!AG408="ACCOUNTING"),Master!B408,"")</f>
        <v/>
      </c>
      <c r="D408" s="34" t="e">
        <f>SMALL($C:$C,ROWS($C$1:C407))</f>
        <v>#NUM!</v>
      </c>
      <c r="E408" s="34" t="str">
        <f>IF(AND('Entry point'!$B$22=Master!A408,Master!AG408="CREW MANAGEMENT PARTNER"),Master!B408,"")</f>
        <v/>
      </c>
      <c r="F408" s="34" t="e">
        <f>SMALL($E:$E,ROWS($E$1:E407))</f>
        <v>#NUM!</v>
      </c>
      <c r="G408" s="34" t="str">
        <f>IF(AND('Entry point'!$B$22=Master!A408,Master!AG408="FLEET MANAGER"),Master!B408,"")</f>
        <v/>
      </c>
      <c r="H408" s="34" t="e">
        <f>SMALL($G:$G,ROWS($G$1:G407))</f>
        <v>#NUM!</v>
      </c>
      <c r="I408" s="34" t="str">
        <f>IF(AND('Entry point'!$B$22=Master!A408,Master!AG408="GROUP ISD"),Master!B408,"")</f>
        <v/>
      </c>
      <c r="J408" s="34" t="e">
        <f>SMALL($I:$I,ROWS($I$1:I407))</f>
        <v>#NUM!</v>
      </c>
      <c r="K408" s="34" t="str">
        <f>IF(AND('Entry point'!$B$22=Master!A408,Master!AG408="MANAGING DIRECTOR, CREW MANAGEMENT"),Master!B408,"")</f>
        <v/>
      </c>
      <c r="L408" s="34" t="e">
        <f>SMALL($K:$K,ROWS($K$1:K407))</f>
        <v>#NUM!</v>
      </c>
      <c r="M408" s="34" t="str">
        <f>IF(AND('Entry point'!$B$22=Master!A408,Master!AG408="MARINE SUPERINTENDENT"),Master!B408,"")</f>
        <v/>
      </c>
      <c r="N408" s="34" t="e">
        <f>SMALL($M:$M,ROWS($M$1:M407))</f>
        <v>#NUM!</v>
      </c>
      <c r="O408" s="34" t="str">
        <f>IF(AND('Entry point'!$B$22=Master!A408,Master!AG408="MD"),Master!B408,"")</f>
        <v/>
      </c>
      <c r="P408" s="34" t="e">
        <f>SMALL($O:$O,ROWS($O$1:O407))</f>
        <v>#NUM!</v>
      </c>
      <c r="Q408" s="34" t="str">
        <f>IF(AND('Entry point'!$B$22=Master!A408,Master!AG408="OD"),Master!B408,"")</f>
        <v/>
      </c>
      <c r="R408" s="34" t="e">
        <f>SMALL($Q:$Q,ROWS($Q$1:Q407))</f>
        <v>#NUM!</v>
      </c>
      <c r="S408" s="34" t="str">
        <f>IF(AND('Entry point'!$B$22=Master!A408,Master!AG408="OWNER"),Master!B408,"")</f>
        <v/>
      </c>
      <c r="T408" s="34" t="e">
        <f>SMALL($S:$S,ROWS($S$1:S407))</f>
        <v>#NUM!</v>
      </c>
      <c r="U408" s="34" t="str">
        <f>IF(AND('Entry point'!$B$22=Master!A408,Master!AG408="PLANNING MANAGER"),Master!B408,"")</f>
        <v/>
      </c>
      <c r="V408" s="34" t="e">
        <f>SMALL($U:$U,ROWS($U$1:U407))</f>
        <v>#NUM!</v>
      </c>
      <c r="W408" s="34" t="str">
        <f>IF(AND('Entry point'!$B$22=Master!A408,Master!AG408="PROCUREMENT RESPONSIBLE"),Master!B408,"")</f>
        <v/>
      </c>
      <c r="X408" s="34" t="e">
        <f>SMALL($W:$W,ROWS($W$1:W407))</f>
        <v>#NUM!</v>
      </c>
      <c r="Y408" s="34" t="str">
        <f>IF(AND('Entry point'!$B$22=Master!A408,Master!AG408="TECH SUPERINTENDENT"),Master!B408,"")</f>
        <v/>
      </c>
      <c r="Z408" s="34" t="e">
        <f>SMALL($Y:$Y,ROWS($Y$1:Y407))</f>
        <v>#NUM!</v>
      </c>
      <c r="AA408" s="34" t="str">
        <f>IF(AND('Entry point'!$B$22=Master!A408,Master!AG408="HSEQ MANAGER"),Master!B408,"")</f>
        <v/>
      </c>
      <c r="AB408" s="34" t="e">
        <f>SMALL($AA:$AA,ROWS($AA$1:AA407))</f>
        <v>#NUM!</v>
      </c>
      <c r="AC408" s="34" t="str">
        <f>IF(AND('Entry point'!$B$22=Master!A408,Master!AG408="MARCAS"),Master!B408,"")</f>
        <v/>
      </c>
      <c r="AD408" s="34" t="e">
        <f>SMALL($AC:$AC,ROWS($AC$1:AC407))</f>
        <v>#NUM!</v>
      </c>
      <c r="AE408" s="34">
        <v>2</v>
      </c>
      <c r="AF408" s="26" t="s">
        <v>176</v>
      </c>
      <c r="AG408" s="36" t="s">
        <v>35</v>
      </c>
      <c r="AH408" s="36"/>
    </row>
    <row r="409" spans="1:35" ht="15.75" x14ac:dyDescent="0.25">
      <c r="A409" s="34" t="s">
        <v>38</v>
      </c>
      <c r="B409" s="34">
        <f>ROWS(A$1:$A410)</f>
        <v>410</v>
      </c>
      <c r="C409" s="34" t="str">
        <f>IF(AND('Entry point'!$B$22=Master!A409,Master!AG409="ACCOUNTING"),Master!B409,"")</f>
        <v/>
      </c>
      <c r="D409" s="34" t="e">
        <f>SMALL($C:$C,ROWS($C$1:C408))</f>
        <v>#NUM!</v>
      </c>
      <c r="E409" s="34" t="str">
        <f>IF(AND('Entry point'!$B$22=Master!A409,Master!AG409="CREW MANAGEMENT PARTNER"),Master!B409,"")</f>
        <v/>
      </c>
      <c r="F409" s="34" t="e">
        <f>SMALL($E:$E,ROWS($E$1:E408))</f>
        <v>#NUM!</v>
      </c>
      <c r="G409" s="34" t="str">
        <f>IF(AND('Entry point'!$B$22=Master!A409,Master!AG409="FLEET MANAGER"),Master!B409,"")</f>
        <v/>
      </c>
      <c r="H409" s="34" t="e">
        <f>SMALL($G:$G,ROWS($G$1:G408))</f>
        <v>#NUM!</v>
      </c>
      <c r="I409" s="34" t="str">
        <f>IF(AND('Entry point'!$B$22=Master!A409,Master!AG409="GROUP ISD"),Master!B409,"")</f>
        <v/>
      </c>
      <c r="J409" s="34" t="e">
        <f>SMALL($I:$I,ROWS($I$1:I408))</f>
        <v>#NUM!</v>
      </c>
      <c r="K409" s="34" t="str">
        <f>IF(AND('Entry point'!$B$22=Master!A409,Master!AG409="MANAGING DIRECTOR, CREW MANAGEMENT"),Master!B409,"")</f>
        <v/>
      </c>
      <c r="L409" s="34" t="e">
        <f>SMALL($K:$K,ROWS($K$1:K408))</f>
        <v>#NUM!</v>
      </c>
      <c r="M409" s="34" t="str">
        <f>IF(AND('Entry point'!$B$22=Master!A409,Master!AG409="MARINE SUPERINTENDENT"),Master!B409,"")</f>
        <v/>
      </c>
      <c r="N409" s="34" t="e">
        <f>SMALL($M:$M,ROWS($M$1:M408))</f>
        <v>#NUM!</v>
      </c>
      <c r="O409" s="34" t="str">
        <f>IF(AND('Entry point'!$B$22=Master!A409,Master!AG409="MD"),Master!B409,"")</f>
        <v/>
      </c>
      <c r="P409" s="34" t="e">
        <f>SMALL($O:$O,ROWS($O$1:O408))</f>
        <v>#NUM!</v>
      </c>
      <c r="Q409" s="34" t="str">
        <f>IF(AND('Entry point'!$B$22=Master!A409,Master!AG409="OD"),Master!B409,"")</f>
        <v/>
      </c>
      <c r="R409" s="34" t="e">
        <f>SMALL($Q:$Q,ROWS($Q$1:Q408))</f>
        <v>#NUM!</v>
      </c>
      <c r="S409" s="34" t="str">
        <f>IF(AND('Entry point'!$B$22=Master!A409,Master!AG409="OWNER"),Master!B409,"")</f>
        <v/>
      </c>
      <c r="T409" s="34" t="e">
        <f>SMALL($S:$S,ROWS($S$1:S408))</f>
        <v>#NUM!</v>
      </c>
      <c r="U409" s="34" t="str">
        <f>IF(AND('Entry point'!$B$22=Master!A409,Master!AG409="PLANNING MANAGER"),Master!B409,"")</f>
        <v/>
      </c>
      <c r="V409" s="34" t="e">
        <f>SMALL($U:$U,ROWS($U$1:U408))</f>
        <v>#NUM!</v>
      </c>
      <c r="W409" s="34" t="str">
        <f>IF(AND('Entry point'!$B$22=Master!A409,Master!AG409="PROCUREMENT RESPONSIBLE"),Master!B409,"")</f>
        <v/>
      </c>
      <c r="X409" s="34" t="e">
        <f>SMALL($W:$W,ROWS($W$1:W408))</f>
        <v>#NUM!</v>
      </c>
      <c r="Y409" s="34" t="str">
        <f>IF(AND('Entry point'!$B$22=Master!A409,Master!AG409="TECH SUPERINTENDENT"),Master!B409,"")</f>
        <v/>
      </c>
      <c r="Z409" s="34" t="e">
        <f>SMALL($Y:$Y,ROWS($Y$1:Y408))</f>
        <v>#NUM!</v>
      </c>
      <c r="AA409" s="34" t="str">
        <f>IF(AND('Entry point'!$B$22=Master!A409,Master!AG409="HSEQ MANAGER"),Master!B409,"")</f>
        <v/>
      </c>
      <c r="AB409" s="34" t="e">
        <f>SMALL($AA:$AA,ROWS($AA$1:AA408))</f>
        <v>#NUM!</v>
      </c>
      <c r="AC409" s="34" t="str">
        <f>IF(AND('Entry point'!$B$22=Master!A409,Master!AG409="MARCAS"),Master!B409,"")</f>
        <v/>
      </c>
      <c r="AD409" s="34" t="e">
        <f>SMALL($AC:$AC,ROWS($AC$1:AC408))</f>
        <v>#NUM!</v>
      </c>
      <c r="AE409" s="34">
        <v>2</v>
      </c>
      <c r="AF409" s="26" t="s">
        <v>254</v>
      </c>
      <c r="AG409" s="36" t="s">
        <v>159</v>
      </c>
      <c r="AH409" s="36" t="s">
        <v>617</v>
      </c>
    </row>
    <row r="410" spans="1:35" ht="15.75" x14ac:dyDescent="0.25">
      <c r="A410" s="34" t="s">
        <v>38</v>
      </c>
      <c r="B410" s="34">
        <f>ROWS(A$1:$A411)</f>
        <v>411</v>
      </c>
      <c r="C410" s="34" t="str">
        <f>IF(AND('Entry point'!$B$22=Master!A410,Master!AG410="ACCOUNTING"),Master!B410,"")</f>
        <v/>
      </c>
      <c r="D410" s="34" t="e">
        <f>SMALL($C:$C,ROWS($C$1:C409))</f>
        <v>#NUM!</v>
      </c>
      <c r="E410" s="34" t="str">
        <f>IF(AND('Entry point'!$B$22=Master!A410,Master!AG410="CREW MANAGEMENT PARTNER"),Master!B410,"")</f>
        <v/>
      </c>
      <c r="F410" s="34" t="e">
        <f>SMALL($E:$E,ROWS($E$1:E409))</f>
        <v>#NUM!</v>
      </c>
      <c r="G410" s="34" t="str">
        <f>IF(AND('Entry point'!$B$22=Master!A410,Master!AG410="FLEET MANAGER"),Master!B410,"")</f>
        <v/>
      </c>
      <c r="H410" s="34" t="e">
        <f>SMALL($G:$G,ROWS($G$1:G409))</f>
        <v>#NUM!</v>
      </c>
      <c r="I410" s="34" t="str">
        <f>IF(AND('Entry point'!$B$22=Master!A410,Master!AG410="GROUP ISD"),Master!B410,"")</f>
        <v/>
      </c>
      <c r="J410" s="34" t="e">
        <f>SMALL($I:$I,ROWS($I$1:I409))</f>
        <v>#NUM!</v>
      </c>
      <c r="K410" s="34" t="str">
        <f>IF(AND('Entry point'!$B$22=Master!A410,Master!AG410="MANAGING DIRECTOR, CREW MANAGEMENT"),Master!B410,"")</f>
        <v/>
      </c>
      <c r="L410" s="34" t="e">
        <f>SMALL($K:$K,ROWS($K$1:K409))</f>
        <v>#NUM!</v>
      </c>
      <c r="M410" s="34" t="str">
        <f>IF(AND('Entry point'!$B$22=Master!A410,Master!AG410="MARINE SUPERINTENDENT"),Master!B410,"")</f>
        <v/>
      </c>
      <c r="N410" s="34" t="e">
        <f>SMALL($M:$M,ROWS($M$1:M409))</f>
        <v>#NUM!</v>
      </c>
      <c r="O410" s="34" t="str">
        <f>IF(AND('Entry point'!$B$22=Master!A410,Master!AG410="MD"),Master!B410,"")</f>
        <v/>
      </c>
      <c r="P410" s="34" t="e">
        <f>SMALL($O:$O,ROWS($O$1:O409))</f>
        <v>#NUM!</v>
      </c>
      <c r="Q410" s="34" t="str">
        <f>IF(AND('Entry point'!$B$22=Master!A410,Master!AG410="OD"),Master!B410,"")</f>
        <v/>
      </c>
      <c r="R410" s="34" t="e">
        <f>SMALL($Q:$Q,ROWS($Q$1:Q409))</f>
        <v>#NUM!</v>
      </c>
      <c r="S410" s="34" t="str">
        <f>IF(AND('Entry point'!$B$22=Master!A410,Master!AG410="OWNER"),Master!B410,"")</f>
        <v/>
      </c>
      <c r="T410" s="34" t="e">
        <f>SMALL($S:$S,ROWS($S$1:S409))</f>
        <v>#NUM!</v>
      </c>
      <c r="U410" s="34" t="str">
        <f>IF(AND('Entry point'!$B$22=Master!A410,Master!AG410="PLANNING MANAGER"),Master!B410,"")</f>
        <v/>
      </c>
      <c r="V410" s="34" t="e">
        <f>SMALL($U:$U,ROWS($U$1:U409))</f>
        <v>#NUM!</v>
      </c>
      <c r="W410" s="34" t="str">
        <f>IF(AND('Entry point'!$B$22=Master!A410,Master!AG410="PROCUREMENT RESPONSIBLE"),Master!B410,"")</f>
        <v/>
      </c>
      <c r="X410" s="34" t="e">
        <f>SMALL($W:$W,ROWS($W$1:W409))</f>
        <v>#NUM!</v>
      </c>
      <c r="Y410" s="34" t="str">
        <f>IF(AND('Entry point'!$B$22=Master!A410,Master!AG410="TECH SUPERINTENDENT"),Master!B410,"")</f>
        <v/>
      </c>
      <c r="Z410" s="34" t="e">
        <f>SMALL($Y:$Y,ROWS($Y$1:Y409))</f>
        <v>#NUM!</v>
      </c>
      <c r="AA410" s="34" t="str">
        <f>IF(AND('Entry point'!$B$22=Master!A410,Master!AG410="HSEQ MANAGER"),Master!B410,"")</f>
        <v/>
      </c>
      <c r="AB410" s="34" t="e">
        <f>SMALL($AA:$AA,ROWS($AA$1:AA409))</f>
        <v>#NUM!</v>
      </c>
      <c r="AC410" s="34" t="str">
        <f>IF(AND('Entry point'!$B$22=Master!A410,Master!AG410="MARCAS"),Master!B410,"")</f>
        <v/>
      </c>
      <c r="AD410" s="34" t="e">
        <f>SMALL($AC:$AC,ROWS($AC$1:AC409))</f>
        <v>#NUM!</v>
      </c>
      <c r="AE410" s="34">
        <v>2</v>
      </c>
      <c r="AF410" s="26" t="s">
        <v>178</v>
      </c>
      <c r="AG410" s="36" t="s">
        <v>35</v>
      </c>
      <c r="AH410" s="36"/>
    </row>
    <row r="411" spans="1:35" ht="15.75" x14ac:dyDescent="0.25">
      <c r="A411" s="34" t="s">
        <v>38</v>
      </c>
      <c r="B411" s="34">
        <f>ROWS(A$1:$A412)</f>
        <v>412</v>
      </c>
      <c r="C411" s="34" t="str">
        <f>IF(AND('Entry point'!$B$22=Master!A411,Master!AG411="ACCOUNTING"),Master!B411,"")</f>
        <v/>
      </c>
      <c r="D411" s="34" t="e">
        <f>SMALL($C:$C,ROWS($C$1:C410))</f>
        <v>#NUM!</v>
      </c>
      <c r="E411" s="34" t="str">
        <f>IF(AND('Entry point'!$B$22=Master!A411,Master!AG411="CREW MANAGEMENT PARTNER"),Master!B411,"")</f>
        <v/>
      </c>
      <c r="F411" s="34" t="e">
        <f>SMALL($E:$E,ROWS($E$1:E410))</f>
        <v>#NUM!</v>
      </c>
      <c r="G411" s="34" t="str">
        <f>IF(AND('Entry point'!$B$22=Master!A411,Master!AG411="FLEET MANAGER"),Master!B411,"")</f>
        <v/>
      </c>
      <c r="H411" s="34" t="e">
        <f>SMALL($G:$G,ROWS($G$1:G410))</f>
        <v>#NUM!</v>
      </c>
      <c r="I411" s="34" t="str">
        <f>IF(AND('Entry point'!$B$22=Master!A411,Master!AG411="GROUP ISD"),Master!B411,"")</f>
        <v/>
      </c>
      <c r="J411" s="34" t="e">
        <f>SMALL($I:$I,ROWS($I$1:I410))</f>
        <v>#NUM!</v>
      </c>
      <c r="K411" s="34" t="str">
        <f>IF(AND('Entry point'!$B$22=Master!A411,Master!AG411="MANAGING DIRECTOR, CREW MANAGEMENT"),Master!B411,"")</f>
        <v/>
      </c>
      <c r="L411" s="34" t="e">
        <f>SMALL($K:$K,ROWS($K$1:K410))</f>
        <v>#NUM!</v>
      </c>
      <c r="M411" s="34" t="str">
        <f>IF(AND('Entry point'!$B$22=Master!A411,Master!AG411="MARINE SUPERINTENDENT"),Master!B411,"")</f>
        <v/>
      </c>
      <c r="N411" s="34" t="e">
        <f>SMALL($M:$M,ROWS($M$1:M410))</f>
        <v>#NUM!</v>
      </c>
      <c r="O411" s="34" t="str">
        <f>IF(AND('Entry point'!$B$22=Master!A411,Master!AG411="MD"),Master!B411,"")</f>
        <v/>
      </c>
      <c r="P411" s="34" t="e">
        <f>SMALL($O:$O,ROWS($O$1:O410))</f>
        <v>#NUM!</v>
      </c>
      <c r="Q411" s="34" t="str">
        <f>IF(AND('Entry point'!$B$22=Master!A411,Master!AG411="OD"),Master!B411,"")</f>
        <v/>
      </c>
      <c r="R411" s="34" t="e">
        <f>SMALL($Q:$Q,ROWS($Q$1:Q410))</f>
        <v>#NUM!</v>
      </c>
      <c r="S411" s="34" t="str">
        <f>IF(AND('Entry point'!$B$22=Master!A411,Master!AG411="OWNER"),Master!B411,"")</f>
        <v/>
      </c>
      <c r="T411" s="34" t="e">
        <f>SMALL($S:$S,ROWS($S$1:S410))</f>
        <v>#NUM!</v>
      </c>
      <c r="U411" s="34" t="str">
        <f>IF(AND('Entry point'!$B$22=Master!A411,Master!AG411="PLANNING MANAGER"),Master!B411,"")</f>
        <v/>
      </c>
      <c r="V411" s="34" t="e">
        <f>SMALL($U:$U,ROWS($U$1:U410))</f>
        <v>#NUM!</v>
      </c>
      <c r="W411" s="34" t="str">
        <f>IF(AND('Entry point'!$B$22=Master!A411,Master!AG411="PROCUREMENT RESPONSIBLE"),Master!B411,"")</f>
        <v/>
      </c>
      <c r="X411" s="34" t="e">
        <f>SMALL($W:$W,ROWS($W$1:W410))</f>
        <v>#NUM!</v>
      </c>
      <c r="Y411" s="34" t="str">
        <f>IF(AND('Entry point'!$B$22=Master!A411,Master!AG411="TECH SUPERINTENDENT"),Master!B411,"")</f>
        <v/>
      </c>
      <c r="Z411" s="34" t="e">
        <f>SMALL($Y:$Y,ROWS($Y$1:Y410))</f>
        <v>#NUM!</v>
      </c>
      <c r="AA411" s="34" t="str">
        <f>IF(AND('Entry point'!$B$22=Master!A411,Master!AG411="HSEQ MANAGER"),Master!B411,"")</f>
        <v/>
      </c>
      <c r="AB411" s="34" t="e">
        <f>SMALL($AA:$AA,ROWS($AA$1:AA410))</f>
        <v>#NUM!</v>
      </c>
      <c r="AC411" s="34" t="str">
        <f>IF(AND('Entry point'!$B$22=Master!A411,Master!AG411="MARCAS"),Master!B411,"")</f>
        <v/>
      </c>
      <c r="AD411" s="34" t="e">
        <f>SMALL($AC:$AC,ROWS($AC$1:AC410))</f>
        <v>#NUM!</v>
      </c>
      <c r="AE411" s="34">
        <v>2</v>
      </c>
      <c r="AF411" s="26" t="s">
        <v>168</v>
      </c>
      <c r="AG411" s="36" t="s">
        <v>106</v>
      </c>
      <c r="AH411" s="36"/>
    </row>
    <row r="412" spans="1:35" ht="15.75" x14ac:dyDescent="0.25">
      <c r="A412" s="34" t="s">
        <v>38</v>
      </c>
      <c r="B412" s="34">
        <f>ROWS(A$1:$A413)</f>
        <v>413</v>
      </c>
      <c r="C412" s="34" t="str">
        <f>IF(AND('Entry point'!$B$22=Master!A412,Master!AG412="ACCOUNTING"),Master!B412,"")</f>
        <v/>
      </c>
      <c r="D412" s="34" t="e">
        <f>SMALL($C:$C,ROWS($C$1:C411))</f>
        <v>#NUM!</v>
      </c>
      <c r="E412" s="34" t="str">
        <f>IF(AND('Entry point'!$B$22=Master!A412,Master!AG412="CREW MANAGEMENT PARTNER"),Master!B412,"")</f>
        <v/>
      </c>
      <c r="F412" s="34" t="e">
        <f>SMALL($E:$E,ROWS($E$1:E411))</f>
        <v>#NUM!</v>
      </c>
      <c r="G412" s="34" t="str">
        <f>IF(AND('Entry point'!$B$22=Master!A412,Master!AG412="FLEET MANAGER"),Master!B412,"")</f>
        <v/>
      </c>
      <c r="H412" s="34" t="e">
        <f>SMALL($G:$G,ROWS($G$1:G411))</f>
        <v>#NUM!</v>
      </c>
      <c r="I412" s="34" t="str">
        <f>IF(AND('Entry point'!$B$22=Master!A412,Master!AG412="GROUP ISD"),Master!B412,"")</f>
        <v/>
      </c>
      <c r="J412" s="34" t="e">
        <f>SMALL($I:$I,ROWS($I$1:I411))</f>
        <v>#NUM!</v>
      </c>
      <c r="K412" s="34" t="str">
        <f>IF(AND('Entry point'!$B$22=Master!A412,Master!AG412="MANAGING DIRECTOR, CREW MANAGEMENT"),Master!B412,"")</f>
        <v/>
      </c>
      <c r="L412" s="34" t="e">
        <f>SMALL($K:$K,ROWS($K$1:K411))</f>
        <v>#NUM!</v>
      </c>
      <c r="M412" s="34" t="str">
        <f>IF(AND('Entry point'!$B$22=Master!A412,Master!AG412="MARINE SUPERINTENDENT"),Master!B412,"")</f>
        <v/>
      </c>
      <c r="N412" s="34" t="e">
        <f>SMALL($M:$M,ROWS($M$1:M411))</f>
        <v>#NUM!</v>
      </c>
      <c r="O412" s="34" t="str">
        <f>IF(AND('Entry point'!$B$22=Master!A412,Master!AG412="MD"),Master!B412,"")</f>
        <v/>
      </c>
      <c r="P412" s="34" t="e">
        <f>SMALL($O:$O,ROWS($O$1:O411))</f>
        <v>#NUM!</v>
      </c>
      <c r="Q412" s="34" t="str">
        <f>IF(AND('Entry point'!$B$22=Master!A412,Master!AG412="OD"),Master!B412,"")</f>
        <v/>
      </c>
      <c r="R412" s="34" t="e">
        <f>SMALL($Q:$Q,ROWS($Q$1:Q411))</f>
        <v>#NUM!</v>
      </c>
      <c r="S412" s="34" t="str">
        <f>IF(AND('Entry point'!$B$22=Master!A412,Master!AG412="OWNER"),Master!B412,"")</f>
        <v/>
      </c>
      <c r="T412" s="34" t="e">
        <f>SMALL($S:$S,ROWS($S$1:S411))</f>
        <v>#NUM!</v>
      </c>
      <c r="U412" s="34" t="str">
        <f>IF(AND('Entry point'!$B$22=Master!A412,Master!AG412="PLANNING MANAGER"),Master!B412,"")</f>
        <v/>
      </c>
      <c r="V412" s="34" t="e">
        <f>SMALL($U:$U,ROWS($U$1:U411))</f>
        <v>#NUM!</v>
      </c>
      <c r="W412" s="34" t="str">
        <f>IF(AND('Entry point'!$B$22=Master!A412,Master!AG412="PROCUREMENT RESPONSIBLE"),Master!B412,"")</f>
        <v/>
      </c>
      <c r="X412" s="34" t="e">
        <f>SMALL($W:$W,ROWS($W$1:W411))</f>
        <v>#NUM!</v>
      </c>
      <c r="Y412" s="34" t="str">
        <f>IF(AND('Entry point'!$B$22=Master!A412,Master!AG412="TECH SUPERINTENDENT"),Master!B412,"")</f>
        <v/>
      </c>
      <c r="Z412" s="34" t="e">
        <f>SMALL($Y:$Y,ROWS($Y$1:Y411))</f>
        <v>#NUM!</v>
      </c>
      <c r="AA412" s="34" t="str">
        <f>IF(AND('Entry point'!$B$22=Master!A412,Master!AG412="HSEQ MANAGER"),Master!B412,"")</f>
        <v/>
      </c>
      <c r="AB412" s="34" t="e">
        <f>SMALL($AA:$AA,ROWS($AA$1:AA411))</f>
        <v>#NUM!</v>
      </c>
      <c r="AC412" s="34" t="str">
        <f>IF(AND('Entry point'!$B$22=Master!A412,Master!AG412="MARCAS"),Master!B412,"")</f>
        <v/>
      </c>
      <c r="AD412" s="34" t="e">
        <f>SMALL($AC:$AC,ROWS($AC$1:AC411))</f>
        <v>#NUM!</v>
      </c>
      <c r="AE412" s="34">
        <v>2</v>
      </c>
      <c r="AF412" s="26" t="s">
        <v>219</v>
      </c>
      <c r="AG412" s="36" t="s">
        <v>685</v>
      </c>
      <c r="AH412" s="36"/>
    </row>
    <row r="413" spans="1:35" ht="15.75" x14ac:dyDescent="0.25">
      <c r="A413" s="34" t="s">
        <v>38</v>
      </c>
      <c r="B413" s="34">
        <f>ROWS(A$1:$A414)</f>
        <v>414</v>
      </c>
      <c r="C413" s="34" t="str">
        <f>IF(AND('Entry point'!$B$22=Master!A413,Master!AG413="ACCOUNTING"),Master!B413,"")</f>
        <v/>
      </c>
      <c r="D413" s="34" t="e">
        <f>SMALL($C:$C,ROWS($C$1:C412))</f>
        <v>#NUM!</v>
      </c>
      <c r="E413" s="34" t="str">
        <f>IF(AND('Entry point'!$B$22=Master!A413,Master!AG413="CREW MANAGEMENT PARTNER"),Master!B413,"")</f>
        <v/>
      </c>
      <c r="F413" s="34" t="e">
        <f>SMALL($E:$E,ROWS($E$1:E412))</f>
        <v>#NUM!</v>
      </c>
      <c r="G413" s="34" t="str">
        <f>IF(AND('Entry point'!$B$22=Master!A413,Master!AG413="FLEET MANAGER"),Master!B413,"")</f>
        <v/>
      </c>
      <c r="H413" s="34" t="e">
        <f>SMALL($G:$G,ROWS($G$1:G412))</f>
        <v>#NUM!</v>
      </c>
      <c r="I413" s="34" t="str">
        <f>IF(AND('Entry point'!$B$22=Master!A413,Master!AG413="GROUP ISD"),Master!B413,"")</f>
        <v/>
      </c>
      <c r="J413" s="34" t="e">
        <f>SMALL($I:$I,ROWS($I$1:I412))</f>
        <v>#NUM!</v>
      </c>
      <c r="K413" s="34" t="str">
        <f>IF(AND('Entry point'!$B$22=Master!A413,Master!AG413="MANAGING DIRECTOR, CREW MANAGEMENT"),Master!B413,"")</f>
        <v/>
      </c>
      <c r="L413" s="34" t="e">
        <f>SMALL($K:$K,ROWS($K$1:K412))</f>
        <v>#NUM!</v>
      </c>
      <c r="M413" s="34" t="str">
        <f>IF(AND('Entry point'!$B$22=Master!A413,Master!AG413="MARINE SUPERINTENDENT"),Master!B413,"")</f>
        <v/>
      </c>
      <c r="N413" s="34" t="e">
        <f>SMALL($M:$M,ROWS($M$1:M412))</f>
        <v>#NUM!</v>
      </c>
      <c r="O413" s="34" t="str">
        <f>IF(AND('Entry point'!$B$22=Master!A413,Master!AG413="MD"),Master!B413,"")</f>
        <v/>
      </c>
      <c r="P413" s="34" t="e">
        <f>SMALL($O:$O,ROWS($O$1:O412))</f>
        <v>#NUM!</v>
      </c>
      <c r="Q413" s="34" t="str">
        <f>IF(AND('Entry point'!$B$22=Master!A413,Master!AG413="OD"),Master!B413,"")</f>
        <v/>
      </c>
      <c r="R413" s="34" t="e">
        <f>SMALL($Q:$Q,ROWS($Q$1:Q412))</f>
        <v>#NUM!</v>
      </c>
      <c r="S413" s="34" t="str">
        <f>IF(AND('Entry point'!$B$22=Master!A413,Master!AG413="OWNER"),Master!B413,"")</f>
        <v/>
      </c>
      <c r="T413" s="34" t="e">
        <f>SMALL($S:$S,ROWS($S$1:S412))</f>
        <v>#NUM!</v>
      </c>
      <c r="U413" s="34" t="str">
        <f>IF(AND('Entry point'!$B$22=Master!A413,Master!AG413="PLANNING MANAGER"),Master!B413,"")</f>
        <v/>
      </c>
      <c r="V413" s="34" t="e">
        <f>SMALL($U:$U,ROWS($U$1:U412))</f>
        <v>#NUM!</v>
      </c>
      <c r="W413" s="34" t="str">
        <f>IF(AND('Entry point'!$B$22=Master!A413,Master!AG413="PROCUREMENT RESPONSIBLE"),Master!B413,"")</f>
        <v/>
      </c>
      <c r="X413" s="34" t="e">
        <f>SMALL($W:$W,ROWS($W$1:W412))</f>
        <v>#NUM!</v>
      </c>
      <c r="Y413" s="34" t="str">
        <f>IF(AND('Entry point'!$B$22=Master!A413,Master!AG413="TECH SUPERINTENDENT"),Master!B413,"")</f>
        <v/>
      </c>
      <c r="Z413" s="34" t="e">
        <f>SMALL($Y:$Y,ROWS($Y$1:Y412))</f>
        <v>#NUM!</v>
      </c>
      <c r="AA413" s="34" t="str">
        <f>IF(AND('Entry point'!$B$22=Master!A413,Master!AG413="HSEQ MANAGER"),Master!B413,"")</f>
        <v/>
      </c>
      <c r="AB413" s="34" t="e">
        <f>SMALL($AA:$AA,ROWS($AA$1:AA412))</f>
        <v>#NUM!</v>
      </c>
      <c r="AC413" s="34" t="str">
        <f>IF(AND('Entry point'!$B$22=Master!A413,Master!AG413="MARCAS"),Master!B413,"")</f>
        <v/>
      </c>
      <c r="AD413" s="34" t="e">
        <f>SMALL($AC:$AC,ROWS($AC$1:AC412))</f>
        <v>#NUM!</v>
      </c>
      <c r="AE413" s="34">
        <v>2</v>
      </c>
      <c r="AF413" s="26" t="s">
        <v>220</v>
      </c>
      <c r="AG413" s="36" t="s">
        <v>685</v>
      </c>
      <c r="AH413" s="36"/>
    </row>
    <row r="414" spans="1:35" ht="15.75" x14ac:dyDescent="0.25">
      <c r="A414" s="34" t="s">
        <v>38</v>
      </c>
      <c r="B414" s="34">
        <f>ROWS(A$1:$A415)</f>
        <v>415</v>
      </c>
      <c r="C414" s="34" t="str">
        <f>IF(AND('Entry point'!$B$22=Master!A414,Master!AG414="ACCOUNTING"),Master!B414,"")</f>
        <v/>
      </c>
      <c r="D414" s="34" t="e">
        <f>SMALL($C:$C,ROWS($C$1:C413))</f>
        <v>#NUM!</v>
      </c>
      <c r="E414" s="34" t="str">
        <f>IF(AND('Entry point'!$B$22=Master!A414,Master!AG414="CREW MANAGEMENT PARTNER"),Master!B414,"")</f>
        <v/>
      </c>
      <c r="F414" s="34" t="e">
        <f>SMALL($E:$E,ROWS($E$1:E413))</f>
        <v>#NUM!</v>
      </c>
      <c r="G414" s="34" t="str">
        <f>IF(AND('Entry point'!$B$22=Master!A414,Master!AG414="FLEET MANAGER"),Master!B414,"")</f>
        <v/>
      </c>
      <c r="H414" s="34" t="e">
        <f>SMALL($G:$G,ROWS($G$1:G413))</f>
        <v>#NUM!</v>
      </c>
      <c r="I414" s="34" t="str">
        <f>IF(AND('Entry point'!$B$22=Master!A414,Master!AG414="GROUP ISD"),Master!B414,"")</f>
        <v/>
      </c>
      <c r="J414" s="34" t="e">
        <f>SMALL($I:$I,ROWS($I$1:I413))</f>
        <v>#NUM!</v>
      </c>
      <c r="K414" s="34" t="str">
        <f>IF(AND('Entry point'!$B$22=Master!A414,Master!AG414="MANAGING DIRECTOR, CREW MANAGEMENT"),Master!B414,"")</f>
        <v/>
      </c>
      <c r="L414" s="34" t="e">
        <f>SMALL($K:$K,ROWS($K$1:K413))</f>
        <v>#NUM!</v>
      </c>
      <c r="M414" s="34" t="str">
        <f>IF(AND('Entry point'!$B$22=Master!A414,Master!AG414="MARINE SUPERINTENDENT"),Master!B414,"")</f>
        <v/>
      </c>
      <c r="N414" s="34" t="e">
        <f>SMALL($M:$M,ROWS($M$1:M413))</f>
        <v>#NUM!</v>
      </c>
      <c r="O414" s="34" t="str">
        <f>IF(AND('Entry point'!$B$22=Master!A414,Master!AG414="MD"),Master!B414,"")</f>
        <v/>
      </c>
      <c r="P414" s="34" t="e">
        <f>SMALL($O:$O,ROWS($O$1:O413))</f>
        <v>#NUM!</v>
      </c>
      <c r="Q414" s="34" t="str">
        <f>IF(AND('Entry point'!$B$22=Master!A414,Master!AG414="OD"),Master!B414,"")</f>
        <v/>
      </c>
      <c r="R414" s="34" t="e">
        <f>SMALL($Q:$Q,ROWS($Q$1:Q413))</f>
        <v>#NUM!</v>
      </c>
      <c r="S414" s="34" t="str">
        <f>IF(AND('Entry point'!$B$22=Master!A414,Master!AG414="OWNER"),Master!B414,"")</f>
        <v/>
      </c>
      <c r="T414" s="34" t="e">
        <f>SMALL($S:$S,ROWS($S$1:S413))</f>
        <v>#NUM!</v>
      </c>
      <c r="U414" s="34" t="str">
        <f>IF(AND('Entry point'!$B$22=Master!A414,Master!AG414="PLANNING MANAGER"),Master!B414,"")</f>
        <v/>
      </c>
      <c r="V414" s="34" t="e">
        <f>SMALL($U:$U,ROWS($U$1:U413))</f>
        <v>#NUM!</v>
      </c>
      <c r="W414" s="34" t="str">
        <f>IF(AND('Entry point'!$B$22=Master!A414,Master!AG414="PROCUREMENT RESPONSIBLE"),Master!B414,"")</f>
        <v/>
      </c>
      <c r="X414" s="34" t="e">
        <f>SMALL($W:$W,ROWS($W$1:W413))</f>
        <v>#NUM!</v>
      </c>
      <c r="Y414" s="34" t="str">
        <f>IF(AND('Entry point'!$B$22=Master!A414,Master!AG414="TECH SUPERINTENDENT"),Master!B414,"")</f>
        <v/>
      </c>
      <c r="Z414" s="34" t="e">
        <f>SMALL($Y:$Y,ROWS($Y$1:Y413))</f>
        <v>#NUM!</v>
      </c>
      <c r="AA414" s="34" t="str">
        <f>IF(AND('Entry point'!$B$22=Master!A414,Master!AG414="HSEQ MANAGER"),Master!B414,"")</f>
        <v/>
      </c>
      <c r="AB414" s="34" t="e">
        <f>SMALL($AA:$AA,ROWS($AA$1:AA413))</f>
        <v>#NUM!</v>
      </c>
      <c r="AC414" s="34" t="str">
        <f>IF(AND('Entry point'!$B$22=Master!A414,Master!AG414="MARCAS"),Master!B414,"")</f>
        <v/>
      </c>
      <c r="AD414" s="34" t="e">
        <f>SMALL($AC:$AC,ROWS($AC$1:AC413))</f>
        <v>#NUM!</v>
      </c>
      <c r="AE414" s="34">
        <v>2</v>
      </c>
      <c r="AF414" s="26" t="s">
        <v>276</v>
      </c>
      <c r="AG414" s="36" t="s">
        <v>686</v>
      </c>
      <c r="AH414" s="181" t="s">
        <v>807</v>
      </c>
      <c r="AI414" t="s">
        <v>799</v>
      </c>
    </row>
    <row r="415" spans="1:35" ht="15.75" x14ac:dyDescent="0.25">
      <c r="A415" s="34" t="s">
        <v>38</v>
      </c>
      <c r="B415" s="34">
        <f>ROWS(A$1:$A416)</f>
        <v>416</v>
      </c>
      <c r="C415" s="34" t="str">
        <f>IF(AND('Entry point'!$B$22=Master!A415,Master!AG415="ACCOUNTING"),Master!B415,"")</f>
        <v/>
      </c>
      <c r="D415" s="34" t="e">
        <f>SMALL($C:$C,ROWS($C$1:C414))</f>
        <v>#NUM!</v>
      </c>
      <c r="E415" s="34" t="str">
        <f>IF(AND('Entry point'!$B$22=Master!A415,Master!AG415="CREW MANAGEMENT PARTNER"),Master!B415,"")</f>
        <v/>
      </c>
      <c r="F415" s="34" t="e">
        <f>SMALL($E:$E,ROWS($E$1:E414))</f>
        <v>#NUM!</v>
      </c>
      <c r="G415" s="34" t="str">
        <f>IF(AND('Entry point'!$B$22=Master!A415,Master!AG415="FLEET MANAGER"),Master!B415,"")</f>
        <v/>
      </c>
      <c r="H415" s="34" t="e">
        <f>SMALL($G:$G,ROWS($G$1:G414))</f>
        <v>#NUM!</v>
      </c>
      <c r="I415" s="34" t="str">
        <f>IF(AND('Entry point'!$B$22=Master!A415,Master!AG415="GROUP ISD"),Master!B415,"")</f>
        <v/>
      </c>
      <c r="J415" s="34" t="e">
        <f>SMALL($I:$I,ROWS($I$1:I414))</f>
        <v>#NUM!</v>
      </c>
      <c r="K415" s="34" t="str">
        <f>IF(AND('Entry point'!$B$22=Master!A415,Master!AG415="MANAGING DIRECTOR, CREW MANAGEMENT"),Master!B415,"")</f>
        <v/>
      </c>
      <c r="L415" s="34" t="e">
        <f>SMALL($K:$K,ROWS($K$1:K414))</f>
        <v>#NUM!</v>
      </c>
      <c r="M415" s="34" t="str">
        <f>IF(AND('Entry point'!$B$22=Master!A415,Master!AG415="MARINE SUPERINTENDENT"),Master!B415,"")</f>
        <v/>
      </c>
      <c r="N415" s="34" t="e">
        <f>SMALL($M:$M,ROWS($M$1:M414))</f>
        <v>#NUM!</v>
      </c>
      <c r="O415" s="34" t="str">
        <f>IF(AND('Entry point'!$B$22=Master!A415,Master!AG415="MD"),Master!B415,"")</f>
        <v/>
      </c>
      <c r="P415" s="34" t="e">
        <f>SMALL($O:$O,ROWS($O$1:O414))</f>
        <v>#NUM!</v>
      </c>
      <c r="Q415" s="34" t="str">
        <f>IF(AND('Entry point'!$B$22=Master!A415,Master!AG415="OD"),Master!B415,"")</f>
        <v/>
      </c>
      <c r="R415" s="34" t="e">
        <f>SMALL($Q:$Q,ROWS($Q$1:Q414))</f>
        <v>#NUM!</v>
      </c>
      <c r="S415" s="34" t="str">
        <f>IF(AND('Entry point'!$B$22=Master!A415,Master!AG415="OWNER"),Master!B415,"")</f>
        <v/>
      </c>
      <c r="T415" s="34" t="e">
        <f>SMALL($S:$S,ROWS($S$1:S414))</f>
        <v>#NUM!</v>
      </c>
      <c r="U415" s="34" t="str">
        <f>IF(AND('Entry point'!$B$22=Master!A415,Master!AG415="PLANNING MANAGER"),Master!B415,"")</f>
        <v/>
      </c>
      <c r="V415" s="34" t="e">
        <f>SMALL($U:$U,ROWS($U$1:U414))</f>
        <v>#NUM!</v>
      </c>
      <c r="W415" s="34" t="str">
        <f>IF(AND('Entry point'!$B$22=Master!A415,Master!AG415="PROCUREMENT RESPONSIBLE"),Master!B415,"")</f>
        <v/>
      </c>
      <c r="X415" s="34" t="e">
        <f>SMALL($W:$W,ROWS($W$1:W414))</f>
        <v>#NUM!</v>
      </c>
      <c r="Y415" s="34" t="str">
        <f>IF(AND('Entry point'!$B$22=Master!A415,Master!AG415="TECH SUPERINTENDENT"),Master!B415,"")</f>
        <v/>
      </c>
      <c r="Z415" s="34" t="e">
        <f>SMALL($Y:$Y,ROWS($Y$1:Y414))</f>
        <v>#NUM!</v>
      </c>
      <c r="AA415" s="34" t="str">
        <f>IF(AND('Entry point'!$B$22=Master!A415,Master!AG415="HSEQ MANAGER"),Master!B415,"")</f>
        <v/>
      </c>
      <c r="AB415" s="34" t="e">
        <f>SMALL($AA:$AA,ROWS($AA$1:AA414))</f>
        <v>#NUM!</v>
      </c>
      <c r="AC415" s="34" t="str">
        <f>IF(AND('Entry point'!$B$22=Master!A415,Master!AG415="MARCAS"),Master!B415,"")</f>
        <v/>
      </c>
      <c r="AD415" s="34" t="e">
        <f>SMALL($AC:$AC,ROWS($AC$1:AC414))</f>
        <v>#NUM!</v>
      </c>
      <c r="AE415" s="34">
        <v>2</v>
      </c>
      <c r="AF415" s="26" t="s">
        <v>277</v>
      </c>
      <c r="AG415" s="36" t="s">
        <v>686</v>
      </c>
      <c r="AH415" s="181" t="s">
        <v>807</v>
      </c>
      <c r="AI415" t="s">
        <v>799</v>
      </c>
    </row>
    <row r="416" spans="1:35" ht="15.75" x14ac:dyDescent="0.25">
      <c r="A416" s="34" t="s">
        <v>38</v>
      </c>
      <c r="B416" s="34">
        <f>ROWS(A$1:$A417)</f>
        <v>417</v>
      </c>
      <c r="C416" s="34" t="str">
        <f>IF(AND('Entry point'!$B$22=Master!A416,Master!AG416="ACCOUNTING"),Master!B416,"")</f>
        <v/>
      </c>
      <c r="D416" s="34" t="e">
        <f>SMALL($C:$C,ROWS($C$1:C415))</f>
        <v>#NUM!</v>
      </c>
      <c r="E416" s="34" t="str">
        <f>IF(AND('Entry point'!$B$22=Master!A416,Master!AG416="CREW MANAGEMENT PARTNER"),Master!B416,"")</f>
        <v/>
      </c>
      <c r="F416" s="34" t="e">
        <f>SMALL($E:$E,ROWS($E$1:E415))</f>
        <v>#NUM!</v>
      </c>
      <c r="G416" s="34" t="str">
        <f>IF(AND('Entry point'!$B$22=Master!A416,Master!AG416="FLEET MANAGER"),Master!B416,"")</f>
        <v/>
      </c>
      <c r="H416" s="34" t="e">
        <f>SMALL($G:$G,ROWS($G$1:G415))</f>
        <v>#NUM!</v>
      </c>
      <c r="I416" s="34" t="str">
        <f>IF(AND('Entry point'!$B$22=Master!A416,Master!AG416="GROUP ISD"),Master!B416,"")</f>
        <v/>
      </c>
      <c r="J416" s="34" t="e">
        <f>SMALL($I:$I,ROWS($I$1:I415))</f>
        <v>#NUM!</v>
      </c>
      <c r="K416" s="34" t="str">
        <f>IF(AND('Entry point'!$B$22=Master!A416,Master!AG416="MANAGING DIRECTOR, CREW MANAGEMENT"),Master!B416,"")</f>
        <v/>
      </c>
      <c r="L416" s="34" t="e">
        <f>SMALL($K:$K,ROWS($K$1:K415))</f>
        <v>#NUM!</v>
      </c>
      <c r="M416" s="34" t="str">
        <f>IF(AND('Entry point'!$B$22=Master!A416,Master!AG416="MARINE SUPERINTENDENT"),Master!B416,"")</f>
        <v/>
      </c>
      <c r="N416" s="34" t="e">
        <f>SMALL($M:$M,ROWS($M$1:M415))</f>
        <v>#NUM!</v>
      </c>
      <c r="O416" s="34" t="str">
        <f>IF(AND('Entry point'!$B$22=Master!A416,Master!AG416="MD"),Master!B416,"")</f>
        <v/>
      </c>
      <c r="P416" s="34" t="e">
        <f>SMALL($O:$O,ROWS($O$1:O415))</f>
        <v>#NUM!</v>
      </c>
      <c r="Q416" s="34" t="str">
        <f>IF(AND('Entry point'!$B$22=Master!A416,Master!AG416="OD"),Master!B416,"")</f>
        <v/>
      </c>
      <c r="R416" s="34" t="e">
        <f>SMALL($Q:$Q,ROWS($Q$1:Q415))</f>
        <v>#NUM!</v>
      </c>
      <c r="S416" s="34" t="str">
        <f>IF(AND('Entry point'!$B$22=Master!A416,Master!AG416="OWNER"),Master!B416,"")</f>
        <v/>
      </c>
      <c r="T416" s="34" t="e">
        <f>SMALL($S:$S,ROWS($S$1:S415))</f>
        <v>#NUM!</v>
      </c>
      <c r="U416" s="34" t="str">
        <f>IF(AND('Entry point'!$B$22=Master!A416,Master!AG416="PLANNING MANAGER"),Master!B416,"")</f>
        <v/>
      </c>
      <c r="V416" s="34" t="e">
        <f>SMALL($U:$U,ROWS($U$1:U415))</f>
        <v>#NUM!</v>
      </c>
      <c r="W416" s="34" t="str">
        <f>IF(AND('Entry point'!$B$22=Master!A416,Master!AG416="PROCUREMENT RESPONSIBLE"),Master!B416,"")</f>
        <v/>
      </c>
      <c r="X416" s="34" t="e">
        <f>SMALL($W:$W,ROWS($W$1:W415))</f>
        <v>#NUM!</v>
      </c>
      <c r="Y416" s="34" t="str">
        <f>IF(AND('Entry point'!$B$22=Master!A416,Master!AG416="TECH SUPERINTENDENT"),Master!B416,"")</f>
        <v/>
      </c>
      <c r="Z416" s="34" t="e">
        <f>SMALL($Y:$Y,ROWS($Y$1:Y415))</f>
        <v>#NUM!</v>
      </c>
      <c r="AA416" s="34" t="str">
        <f>IF(AND('Entry point'!$B$22=Master!A416,Master!AG416="HSEQ MANAGER"),Master!B416,"")</f>
        <v/>
      </c>
      <c r="AB416" s="34" t="e">
        <f>SMALL($AA:$AA,ROWS($AA$1:AA415))</f>
        <v>#NUM!</v>
      </c>
      <c r="AC416" s="34" t="str">
        <f>IF(AND('Entry point'!$B$22=Master!A416,Master!AG416="MARCAS"),Master!B416,"")</f>
        <v/>
      </c>
      <c r="AD416" s="34" t="e">
        <f>SMALL($AC:$AC,ROWS($AC$1:AC415))</f>
        <v>#NUM!</v>
      </c>
      <c r="AE416" s="34">
        <v>2</v>
      </c>
      <c r="AF416" s="26" t="s">
        <v>291</v>
      </c>
      <c r="AG416" s="36" t="s">
        <v>686</v>
      </c>
      <c r="AH416" s="36" t="s">
        <v>127</v>
      </c>
      <c r="AI416" t="s">
        <v>799</v>
      </c>
    </row>
    <row r="417" spans="1:35" ht="15.75" x14ac:dyDescent="0.25">
      <c r="A417" s="34" t="s">
        <v>38</v>
      </c>
      <c r="B417" s="34">
        <f>ROWS(A$1:$A418)</f>
        <v>418</v>
      </c>
      <c r="C417" s="34" t="str">
        <f>IF(AND('Entry point'!$B$22=Master!A417,Master!AG417="ACCOUNTING"),Master!B417,"")</f>
        <v/>
      </c>
      <c r="D417" s="34" t="e">
        <f>SMALL($C:$C,ROWS($C$1:C416))</f>
        <v>#NUM!</v>
      </c>
      <c r="E417" s="34" t="str">
        <f>IF(AND('Entry point'!$B$22=Master!A417,Master!AG417="CREW MANAGEMENT PARTNER"),Master!B417,"")</f>
        <v/>
      </c>
      <c r="F417" s="34" t="e">
        <f>SMALL($E:$E,ROWS($E$1:E416))</f>
        <v>#NUM!</v>
      </c>
      <c r="G417" s="34" t="str">
        <f>IF(AND('Entry point'!$B$22=Master!A417,Master!AG417="FLEET MANAGER"),Master!B417,"")</f>
        <v/>
      </c>
      <c r="H417" s="34" t="e">
        <f>SMALL($G:$G,ROWS($G$1:G416))</f>
        <v>#NUM!</v>
      </c>
      <c r="I417" s="34" t="str">
        <f>IF(AND('Entry point'!$B$22=Master!A417,Master!AG417="GROUP ISD"),Master!B417,"")</f>
        <v/>
      </c>
      <c r="J417" s="34" t="e">
        <f>SMALL($I:$I,ROWS($I$1:I416))</f>
        <v>#NUM!</v>
      </c>
      <c r="K417" s="34" t="str">
        <f>IF(AND('Entry point'!$B$22=Master!A417,Master!AG417="MANAGING DIRECTOR, CREW MANAGEMENT"),Master!B417,"")</f>
        <v/>
      </c>
      <c r="L417" s="34" t="e">
        <f>SMALL($K:$K,ROWS($K$1:K416))</f>
        <v>#NUM!</v>
      </c>
      <c r="M417" s="34" t="str">
        <f>IF(AND('Entry point'!$B$22=Master!A417,Master!AG417="MARINE SUPERINTENDENT"),Master!B417,"")</f>
        <v/>
      </c>
      <c r="N417" s="34" t="e">
        <f>SMALL($M:$M,ROWS($M$1:M416))</f>
        <v>#NUM!</v>
      </c>
      <c r="O417" s="34" t="str">
        <f>IF(AND('Entry point'!$B$22=Master!A417,Master!AG417="MD"),Master!B417,"")</f>
        <v/>
      </c>
      <c r="P417" s="34" t="e">
        <f>SMALL($O:$O,ROWS($O$1:O416))</f>
        <v>#NUM!</v>
      </c>
      <c r="Q417" s="34" t="str">
        <f>IF(AND('Entry point'!$B$22=Master!A417,Master!AG417="OD"),Master!B417,"")</f>
        <v/>
      </c>
      <c r="R417" s="34" t="e">
        <f>SMALL($Q:$Q,ROWS($Q$1:Q416))</f>
        <v>#NUM!</v>
      </c>
      <c r="S417" s="34" t="str">
        <f>IF(AND('Entry point'!$B$22=Master!A417,Master!AG417="OWNER"),Master!B417,"")</f>
        <v/>
      </c>
      <c r="T417" s="34" t="e">
        <f>SMALL($S:$S,ROWS($S$1:S416))</f>
        <v>#NUM!</v>
      </c>
      <c r="U417" s="34" t="str">
        <f>IF(AND('Entry point'!$B$22=Master!A417,Master!AG417="PLANNING MANAGER"),Master!B417,"")</f>
        <v/>
      </c>
      <c r="V417" s="34" t="e">
        <f>SMALL($U:$U,ROWS($U$1:U416))</f>
        <v>#NUM!</v>
      </c>
      <c r="W417" s="34" t="str">
        <f>IF(AND('Entry point'!$B$22=Master!A417,Master!AG417="PROCUREMENT RESPONSIBLE"),Master!B417,"")</f>
        <v/>
      </c>
      <c r="X417" s="34" t="e">
        <f>SMALL($W:$W,ROWS($W$1:W416))</f>
        <v>#NUM!</v>
      </c>
      <c r="Y417" s="34" t="str">
        <f>IF(AND('Entry point'!$B$22=Master!A417,Master!AG417="TECH SUPERINTENDENT"),Master!B417,"")</f>
        <v/>
      </c>
      <c r="Z417" s="34" t="e">
        <f>SMALL($Y:$Y,ROWS($Y$1:Y416))</f>
        <v>#NUM!</v>
      </c>
      <c r="AA417" s="34" t="str">
        <f>IF(AND('Entry point'!$B$22=Master!A417,Master!AG417="HSEQ MANAGER"),Master!B417,"")</f>
        <v/>
      </c>
      <c r="AB417" s="34" t="e">
        <f>SMALL($AA:$AA,ROWS($AA$1:AA416))</f>
        <v>#NUM!</v>
      </c>
      <c r="AC417" s="34" t="str">
        <f>IF(AND('Entry point'!$B$22=Master!A417,Master!AG417="MARCAS"),Master!B417,"")</f>
        <v/>
      </c>
      <c r="AD417" s="34" t="e">
        <f>SMALL($AC:$AC,ROWS($AC$1:AC416))</f>
        <v>#NUM!</v>
      </c>
      <c r="AE417" s="34">
        <v>2</v>
      </c>
      <c r="AF417" s="26" t="s">
        <v>192</v>
      </c>
      <c r="AG417" s="36" t="s">
        <v>685</v>
      </c>
      <c r="AH417" s="36" t="s">
        <v>696</v>
      </c>
    </row>
    <row r="418" spans="1:35" ht="15.75" x14ac:dyDescent="0.25">
      <c r="A418" s="34" t="s">
        <v>38</v>
      </c>
      <c r="B418" s="34">
        <f>ROWS(A$1:$A418)</f>
        <v>418</v>
      </c>
      <c r="C418" s="34" t="str">
        <f>IF(AND('Entry point'!$B$22=Master!A418,Master!AG418="ACCOUNTING"),Master!B418,"")</f>
        <v/>
      </c>
      <c r="D418" s="34" t="e">
        <f>SMALL($C:$C,ROWS($C$1:C417))</f>
        <v>#NUM!</v>
      </c>
      <c r="E418" s="34" t="str">
        <f>IF(AND('Entry point'!$B$22=Master!A418,Master!AG418="CREW MANAGEMENT PARTNER"),Master!B418,"")</f>
        <v/>
      </c>
      <c r="F418" s="34" t="e">
        <f>SMALL($E:$E,ROWS($E$1:E417))</f>
        <v>#NUM!</v>
      </c>
      <c r="G418" s="34" t="str">
        <f>IF(AND('Entry point'!$B$22=Master!A418,Master!AG418="FLEET MANAGER"),Master!B418,"")</f>
        <v/>
      </c>
      <c r="H418" s="34" t="e">
        <f>SMALL($G:$G,ROWS($G$1:G417))</f>
        <v>#NUM!</v>
      </c>
      <c r="I418" s="34" t="str">
        <f>IF(AND('Entry point'!$B$22=Master!A418,Master!AG418="GROUP ISD"),Master!B418,"")</f>
        <v/>
      </c>
      <c r="J418" s="34" t="e">
        <f>SMALL($I:$I,ROWS($I$1:I417))</f>
        <v>#NUM!</v>
      </c>
      <c r="K418" s="34" t="str">
        <f>IF(AND('Entry point'!$B$22=Master!A418,Master!AG418="MANAGING DIRECTOR, CREW MANAGEMENT"),Master!B418,"")</f>
        <v/>
      </c>
      <c r="L418" s="34" t="e">
        <f>SMALL($K:$K,ROWS($K$1:K417))</f>
        <v>#NUM!</v>
      </c>
      <c r="M418" s="34" t="str">
        <f>IF(AND('Entry point'!$B$22=Master!A418,Master!AG418="MARINE SUPERINTENDENT"),Master!B418,"")</f>
        <v/>
      </c>
      <c r="N418" s="34" t="e">
        <f>SMALL($M:$M,ROWS($M$1:M417))</f>
        <v>#NUM!</v>
      </c>
      <c r="O418" s="34" t="str">
        <f>IF(AND('Entry point'!$B$22=Master!A418,Master!AG418="MD"),Master!B418,"")</f>
        <v/>
      </c>
      <c r="P418" s="34" t="e">
        <f>SMALL($O:$O,ROWS($O$1:O417))</f>
        <v>#NUM!</v>
      </c>
      <c r="Q418" s="34" t="str">
        <f>IF(AND('Entry point'!$B$22=Master!A418,Master!AG418="OD"),Master!B418,"")</f>
        <v/>
      </c>
      <c r="R418" s="34" t="e">
        <f>SMALL($Q:$Q,ROWS($Q$1:Q417))</f>
        <v>#NUM!</v>
      </c>
      <c r="S418" s="34" t="str">
        <f>IF(AND('Entry point'!$B$22=Master!A418,Master!AG418="OWNER"),Master!B418,"")</f>
        <v/>
      </c>
      <c r="T418" s="34" t="e">
        <f>SMALL($S:$S,ROWS($S$1:S417))</f>
        <v>#NUM!</v>
      </c>
      <c r="U418" s="34" t="str">
        <f>IF(AND('Entry point'!$B$22=Master!A418,Master!AG418="PLANNING MANAGER"),Master!B418,"")</f>
        <v/>
      </c>
      <c r="V418" s="34" t="e">
        <f>SMALL($U:$U,ROWS($U$1:U417))</f>
        <v>#NUM!</v>
      </c>
      <c r="W418" s="34" t="str">
        <f>IF(AND('Entry point'!$B$22=Master!A418,Master!AG418="PROCUREMENT RESPONSIBLE"),Master!B418,"")</f>
        <v/>
      </c>
      <c r="X418" s="34" t="e">
        <f>SMALL($W:$W,ROWS($W$1:W417))</f>
        <v>#NUM!</v>
      </c>
      <c r="Y418" s="34" t="str">
        <f>IF(AND('Entry point'!$B$22=Master!A418,Master!AG418="TECH SUPERINTENDENT"),Master!B418,"")</f>
        <v/>
      </c>
      <c r="Z418" s="34" t="e">
        <f>SMALL($Y:$Y,ROWS($Y$1:Y417))</f>
        <v>#NUM!</v>
      </c>
      <c r="AA418" s="34" t="str">
        <f>IF(AND('Entry point'!$B$22=Master!A418,Master!AG418="HSEQ MANAGER"),Master!B418,"")</f>
        <v/>
      </c>
      <c r="AB418" s="34" t="e">
        <f>SMALL($AA:$AA,ROWS($AA$1:AA417))</f>
        <v>#NUM!</v>
      </c>
      <c r="AC418" s="34" t="str">
        <f>IF(AND('Entry point'!$B$22=Master!A418,Master!AG418="MARCAS"),Master!B418,"")</f>
        <v/>
      </c>
      <c r="AD418" s="34" t="e">
        <f>SMALL($AC:$AC,ROWS($AC$1:AC417))</f>
        <v>#NUM!</v>
      </c>
      <c r="AE418" s="34">
        <v>2</v>
      </c>
      <c r="AF418" s="26" t="s">
        <v>165</v>
      </c>
      <c r="AG418" s="36" t="s">
        <v>106</v>
      </c>
      <c r="AH418" s="36"/>
    </row>
    <row r="419" spans="1:35" ht="15.75" x14ac:dyDescent="0.25">
      <c r="A419" s="34"/>
      <c r="B419" s="34">
        <f>ROWS(A$1:$A420)</f>
        <v>420</v>
      </c>
      <c r="C419" s="34" t="str">
        <f>IF(AND('Entry point'!$B$22=Master!A419,Master!AG419="ACCOUNTING"),Master!B419,"")</f>
        <v/>
      </c>
      <c r="D419" s="34" t="e">
        <f>SMALL($C:$C,ROWS($C$1:C418))</f>
        <v>#NUM!</v>
      </c>
      <c r="E419" s="34" t="str">
        <f>IF(AND('Entry point'!$B$22=Master!A419,Master!AG419="CREW MANAGEMENT PARTNER"),Master!B419,"")</f>
        <v/>
      </c>
      <c r="F419" s="34" t="e">
        <f>SMALL($E:$E,ROWS($E$1:E418))</f>
        <v>#NUM!</v>
      </c>
      <c r="G419" s="34" t="str">
        <f>IF(AND('Entry point'!$B$22=Master!A419,Master!AG419="FLEET MANAGER"),Master!B419,"")</f>
        <v/>
      </c>
      <c r="H419" s="34" t="e">
        <f>SMALL($G:$G,ROWS($G$1:G418))</f>
        <v>#NUM!</v>
      </c>
      <c r="I419" s="34" t="str">
        <f>IF(AND('Entry point'!$B$22=Master!A419,Master!AG419="GROUP ISD"),Master!B419,"")</f>
        <v/>
      </c>
      <c r="J419" s="34" t="e">
        <f>SMALL($I:$I,ROWS($I$1:I418))</f>
        <v>#NUM!</v>
      </c>
      <c r="K419" s="34" t="str">
        <f>IF(AND('Entry point'!$B$22=Master!A419,Master!AG419="MANAGING DIRECTOR, CREW MANAGEMENT"),Master!B419,"")</f>
        <v/>
      </c>
      <c r="L419" s="34" t="e">
        <f>SMALL($K:$K,ROWS($K$1:K418))</f>
        <v>#NUM!</v>
      </c>
      <c r="M419" s="34" t="str">
        <f>IF(AND('Entry point'!$B$22=Master!A419,Master!AG419="MARINE SUPERINTENDENT"),Master!B419,"")</f>
        <v/>
      </c>
      <c r="N419" s="34" t="e">
        <f>SMALL($M:$M,ROWS($M$1:M418))</f>
        <v>#NUM!</v>
      </c>
      <c r="O419" s="34" t="str">
        <f>IF(AND('Entry point'!$B$22=Master!A419,Master!AG419="MD"),Master!B419,"")</f>
        <v/>
      </c>
      <c r="P419" s="34" t="e">
        <f>SMALL($O:$O,ROWS($O$1:O418))</f>
        <v>#NUM!</v>
      </c>
      <c r="Q419" s="34" t="str">
        <f>IF(AND('Entry point'!$B$22=Master!A419,Master!AG419="OD"),Master!B419,"")</f>
        <v/>
      </c>
      <c r="R419" s="34" t="e">
        <f>SMALL($Q:$Q,ROWS($Q$1:Q418))</f>
        <v>#NUM!</v>
      </c>
      <c r="S419" s="34" t="str">
        <f>IF(AND('Entry point'!$B$22=Master!A419,Master!AG419="OWNER"),Master!B419,"")</f>
        <v/>
      </c>
      <c r="T419" s="34" t="e">
        <f>SMALL($S:$S,ROWS($S$1:S418))</f>
        <v>#NUM!</v>
      </c>
      <c r="U419" s="34" t="str">
        <f>IF(AND('Entry point'!$B$22=Master!A419,Master!AG419="PLANNING MANAGER"),Master!B419,"")</f>
        <v/>
      </c>
      <c r="V419" s="34" t="e">
        <f>SMALL($U:$U,ROWS($U$1:U418))</f>
        <v>#NUM!</v>
      </c>
      <c r="W419" s="34" t="str">
        <f>IF(AND('Entry point'!$B$22=Master!A419,Master!AG419="PROCUREMENT RESPONSIBLE"),Master!B419,"")</f>
        <v/>
      </c>
      <c r="X419" s="34" t="e">
        <f>SMALL($W:$W,ROWS($W$1:W418))</f>
        <v>#NUM!</v>
      </c>
      <c r="Y419" s="34" t="str">
        <f>IF(AND('Entry point'!$B$22=Master!A419,Master!AG419="TECH SUPERINTENDENT"),Master!B419,"")</f>
        <v/>
      </c>
      <c r="Z419" s="34" t="e">
        <f>SMALL($Y:$Y,ROWS($Y$1:Y418))</f>
        <v>#NUM!</v>
      </c>
      <c r="AA419" s="34" t="str">
        <f>IF(AND('Entry point'!$B$22=Master!A419,Master!AG419="HSEQ MANAGER"),Master!B419,"")</f>
        <v/>
      </c>
      <c r="AB419" s="34" t="e">
        <f>SMALL($AA:$AA,ROWS($AA$1:AA418))</f>
        <v>#NUM!</v>
      </c>
      <c r="AC419" s="34" t="str">
        <f>IF(AND('Entry point'!$B$22=Master!A419,Master!AG419="MARCAS"),Master!B419,"")</f>
        <v/>
      </c>
      <c r="AD419" s="34" t="e">
        <f>SMALL($AC:$AC,ROWS($AC$1:AC418))</f>
        <v>#NUM!</v>
      </c>
      <c r="AE419" s="34">
        <v>2</v>
      </c>
      <c r="AF419" s="26" t="s">
        <v>743</v>
      </c>
      <c r="AG419" s="36" t="s">
        <v>779</v>
      </c>
      <c r="AH419" s="223" t="s">
        <v>790</v>
      </c>
    </row>
    <row r="420" spans="1:35" ht="31.5" x14ac:dyDescent="0.25">
      <c r="A420" s="34" t="s">
        <v>38</v>
      </c>
      <c r="B420" s="34">
        <f>ROWS(A$1:$A421)</f>
        <v>421</v>
      </c>
      <c r="C420" s="34" t="str">
        <f>IF(AND('Entry point'!$B$22=Master!A420,Master!AG420="ACCOUNTING"),Master!B420,"")</f>
        <v/>
      </c>
      <c r="D420" s="34" t="e">
        <f>SMALL($C:$C,ROWS($C$1:C419))</f>
        <v>#NUM!</v>
      </c>
      <c r="E420" s="34" t="str">
        <f>IF(AND('Entry point'!$B$22=Master!A420,Master!AG420="CREW MANAGEMENT PARTNER"),Master!B420,"")</f>
        <v/>
      </c>
      <c r="F420" s="34" t="e">
        <f>SMALL($E:$E,ROWS($E$1:E419))</f>
        <v>#NUM!</v>
      </c>
      <c r="G420" s="34" t="str">
        <f>IF(AND('Entry point'!$B$22=Master!A420,Master!AG420="FLEET MANAGER"),Master!B420,"")</f>
        <v/>
      </c>
      <c r="H420" s="34" t="e">
        <f>SMALL($G:$G,ROWS($G$1:G419))</f>
        <v>#NUM!</v>
      </c>
      <c r="I420" s="34" t="str">
        <f>IF(AND('Entry point'!$B$22=Master!A420,Master!AG420="GROUP ISD"),Master!B420,"")</f>
        <v/>
      </c>
      <c r="J420" s="34" t="e">
        <f>SMALL($I:$I,ROWS($I$1:I419))</f>
        <v>#NUM!</v>
      </c>
      <c r="K420" s="34" t="str">
        <f>IF(AND('Entry point'!$B$22=Master!A420,Master!AG420="MANAGING DIRECTOR, CREW MANAGEMENT"),Master!B420,"")</f>
        <v/>
      </c>
      <c r="L420" s="34" t="e">
        <f>SMALL($K:$K,ROWS($K$1:K419))</f>
        <v>#NUM!</v>
      </c>
      <c r="M420" s="34" t="str">
        <f>IF(AND('Entry point'!$B$22=Master!A420,Master!AG420="MARINE SUPERINTENDENT"),Master!B420,"")</f>
        <v/>
      </c>
      <c r="N420" s="34" t="e">
        <f>SMALL($M:$M,ROWS($M$1:M419))</f>
        <v>#NUM!</v>
      </c>
      <c r="O420" s="34" t="str">
        <f>IF(AND('Entry point'!$B$22=Master!A420,Master!AG420="MD"),Master!B420,"")</f>
        <v/>
      </c>
      <c r="P420" s="34" t="e">
        <f>SMALL($O:$O,ROWS($O$1:O419))</f>
        <v>#NUM!</v>
      </c>
      <c r="Q420" s="34" t="str">
        <f>IF(AND('Entry point'!$B$22=Master!A420,Master!AG420="OD"),Master!B420,"")</f>
        <v/>
      </c>
      <c r="R420" s="34" t="e">
        <f>SMALL($Q:$Q,ROWS($Q$1:Q419))</f>
        <v>#NUM!</v>
      </c>
      <c r="S420" s="34" t="str">
        <f>IF(AND('Entry point'!$B$22=Master!A420,Master!AG420="OWNER"),Master!B420,"")</f>
        <v/>
      </c>
      <c r="T420" s="34" t="e">
        <f>SMALL($S:$S,ROWS($S$1:S419))</f>
        <v>#NUM!</v>
      </c>
      <c r="U420" s="34" t="str">
        <f>IF(AND('Entry point'!$B$22=Master!A420,Master!AG420="PLANNING MANAGER"),Master!B420,"")</f>
        <v/>
      </c>
      <c r="V420" s="34" t="e">
        <f>SMALL($U:$U,ROWS($U$1:U419))</f>
        <v>#NUM!</v>
      </c>
      <c r="W420" s="34" t="str">
        <f>IF(AND('Entry point'!$B$22=Master!A420,Master!AG420="PROCUREMENT RESPONSIBLE"),Master!B420,"")</f>
        <v/>
      </c>
      <c r="X420" s="34" t="e">
        <f>SMALL($W:$W,ROWS($W$1:W419))</f>
        <v>#NUM!</v>
      </c>
      <c r="Y420" s="34" t="str">
        <f>IF(AND('Entry point'!$B$22=Master!A420,Master!AG420="TECH SUPERINTENDENT"),Master!B420,"")</f>
        <v/>
      </c>
      <c r="Z420" s="34" t="e">
        <f>SMALL($Y:$Y,ROWS($Y$1:Y419))</f>
        <v>#NUM!</v>
      </c>
      <c r="AA420" s="34" t="str">
        <f>IF(AND('Entry point'!$B$22=Master!A420,Master!AG420="HSEQ MANAGER"),Master!B420,"")</f>
        <v/>
      </c>
      <c r="AB420" s="34" t="e">
        <f>SMALL($AA:$AA,ROWS($AA$1:AA419))</f>
        <v>#NUM!</v>
      </c>
      <c r="AC420" s="34" t="str">
        <f>IF(AND('Entry point'!$B$22=Master!A420,Master!AG420="MARCAS"),Master!B420,"")</f>
        <v/>
      </c>
      <c r="AD420" s="34" t="e">
        <f>SMALL($AC:$AC,ROWS($AC$1:AC419))</f>
        <v>#NUM!</v>
      </c>
      <c r="AE420" s="34">
        <v>2</v>
      </c>
      <c r="AF420" s="26" t="s">
        <v>744</v>
      </c>
      <c r="AG420" s="36" t="s">
        <v>35</v>
      </c>
      <c r="AH420" s="38" t="s">
        <v>805</v>
      </c>
    </row>
    <row r="421" spans="1:35" ht="15.75" x14ac:dyDescent="0.25">
      <c r="A421" s="34"/>
      <c r="B421" s="34">
        <f>ROWS(A$1:$A422)</f>
        <v>422</v>
      </c>
      <c r="C421" s="34" t="str">
        <f>IF(AND('Entry point'!$B$22=Master!A421,Master!AG421="ACCOUNTING"),Master!B421,"")</f>
        <v/>
      </c>
      <c r="D421" s="34" t="e">
        <f>SMALL($C:$C,ROWS($C$1:C420))</f>
        <v>#NUM!</v>
      </c>
      <c r="E421" s="34" t="str">
        <f>IF(AND('Entry point'!$B$22=Master!A421,Master!AG421="CREW MANAGEMENT PARTNER"),Master!B421,"")</f>
        <v/>
      </c>
      <c r="F421" s="34" t="e">
        <f>SMALL($E:$E,ROWS($E$1:E420))</f>
        <v>#NUM!</v>
      </c>
      <c r="G421" s="34" t="str">
        <f>IF(AND('Entry point'!$B$22=Master!A421,Master!AG421="FLEET MANAGER"),Master!B421,"")</f>
        <v/>
      </c>
      <c r="H421" s="34" t="e">
        <f>SMALL($G:$G,ROWS($G$1:G420))</f>
        <v>#NUM!</v>
      </c>
      <c r="I421" s="34" t="str">
        <f>IF(AND('Entry point'!$B$22=Master!A421,Master!AG421="GROUP ISD"),Master!B421,"")</f>
        <v/>
      </c>
      <c r="J421" s="34" t="e">
        <f>SMALL($I:$I,ROWS($I$1:I420))</f>
        <v>#NUM!</v>
      </c>
      <c r="K421" s="34" t="str">
        <f>IF(AND('Entry point'!$B$22=Master!A421,Master!AG421="MANAGING DIRECTOR, CREW MANAGEMENT"),Master!B421,"")</f>
        <v/>
      </c>
      <c r="L421" s="34" t="e">
        <f>SMALL($K:$K,ROWS($K$1:K420))</f>
        <v>#NUM!</v>
      </c>
      <c r="M421" s="34" t="str">
        <f>IF(AND('Entry point'!$B$22=Master!A421,Master!AG421="MARINE SUPERINTENDENT"),Master!B421,"")</f>
        <v/>
      </c>
      <c r="N421" s="34" t="e">
        <f>SMALL($M:$M,ROWS($M$1:M420))</f>
        <v>#NUM!</v>
      </c>
      <c r="O421" s="34" t="str">
        <f>IF(AND('Entry point'!$B$22=Master!A421,Master!AG421="MD"),Master!B421,"")</f>
        <v/>
      </c>
      <c r="P421" s="34" t="e">
        <f>SMALL($O:$O,ROWS($O$1:O420))</f>
        <v>#NUM!</v>
      </c>
      <c r="Q421" s="34" t="str">
        <f>IF(AND('Entry point'!$B$22=Master!A421,Master!AG421="OD"),Master!B421,"")</f>
        <v/>
      </c>
      <c r="R421" s="34" t="e">
        <f>SMALL($Q:$Q,ROWS($Q$1:Q420))</f>
        <v>#NUM!</v>
      </c>
      <c r="S421" s="34" t="str">
        <f>IF(AND('Entry point'!$B$22=Master!A421,Master!AG421="OWNER"),Master!B421,"")</f>
        <v/>
      </c>
      <c r="T421" s="34" t="e">
        <f>SMALL($S:$S,ROWS($S$1:S420))</f>
        <v>#NUM!</v>
      </c>
      <c r="U421" s="34" t="str">
        <f>IF(AND('Entry point'!$B$22=Master!A421,Master!AG421="PLANNING MANAGER"),Master!B421,"")</f>
        <v/>
      </c>
      <c r="V421" s="34" t="e">
        <f>SMALL($U:$U,ROWS($U$1:U420))</f>
        <v>#NUM!</v>
      </c>
      <c r="W421" s="34" t="str">
        <f>IF(AND('Entry point'!$B$22=Master!A421,Master!AG421="PROCUREMENT RESPONSIBLE"),Master!B421,"")</f>
        <v/>
      </c>
      <c r="X421" s="34" t="e">
        <f>SMALL($W:$W,ROWS($W$1:W420))</f>
        <v>#NUM!</v>
      </c>
      <c r="Y421" s="34" t="str">
        <f>IF(AND('Entry point'!$B$22=Master!A421,Master!AG421="TECH SUPERINTENDENT"),Master!B421,"")</f>
        <v/>
      </c>
      <c r="Z421" s="34" t="e">
        <f>SMALL($Y:$Y,ROWS($Y$1:Y420))</f>
        <v>#NUM!</v>
      </c>
      <c r="AA421" s="34" t="str">
        <f>IF(AND('Entry point'!$B$22=Master!A421,Master!AG421="HSEQ MANAGER"),Master!B421,"")</f>
        <v/>
      </c>
      <c r="AB421" s="34" t="e">
        <f>SMALL($AA:$AA,ROWS($AA$1:AA420))</f>
        <v>#NUM!</v>
      </c>
      <c r="AC421" s="34" t="str">
        <f>IF(AND('Entry point'!$B$22=Master!A421,Master!AG421="MARCAS"),Master!B421,"")</f>
        <v/>
      </c>
      <c r="AD421" s="34" t="e">
        <f>SMALL($AC:$AC,ROWS($AC$1:AC420))</f>
        <v>#NUM!</v>
      </c>
      <c r="AE421" s="34">
        <v>2</v>
      </c>
      <c r="AF421" s="26" t="s">
        <v>744</v>
      </c>
      <c r="AG421" s="36" t="s">
        <v>779</v>
      </c>
      <c r="AH421" s="223" t="s">
        <v>791</v>
      </c>
    </row>
    <row r="422" spans="1:35" ht="15.75" x14ac:dyDescent="0.25">
      <c r="A422" s="34" t="s">
        <v>38</v>
      </c>
      <c r="B422" s="34">
        <f>ROWS(A$1:$A423)</f>
        <v>423</v>
      </c>
      <c r="C422" s="34" t="str">
        <f>IF(AND('Entry point'!$B$22=Master!A422,Master!AG422="ACCOUNTING"),Master!B422,"")</f>
        <v/>
      </c>
      <c r="D422" s="34" t="e">
        <f>SMALL($C:$C,ROWS($C$1:C421))</f>
        <v>#NUM!</v>
      </c>
      <c r="E422" s="34" t="str">
        <f>IF(AND('Entry point'!$B$22=Master!A422,Master!AG422="CREW MANAGEMENT PARTNER"),Master!B422,"")</f>
        <v/>
      </c>
      <c r="F422" s="34" t="e">
        <f>SMALL($E:$E,ROWS($E$1:E421))</f>
        <v>#NUM!</v>
      </c>
      <c r="G422" s="34" t="str">
        <f>IF(AND('Entry point'!$B$22=Master!A422,Master!AG422="FLEET MANAGER"),Master!B422,"")</f>
        <v/>
      </c>
      <c r="H422" s="34" t="e">
        <f>SMALL($G:$G,ROWS($G$1:G421))</f>
        <v>#NUM!</v>
      </c>
      <c r="I422" s="34" t="str">
        <f>IF(AND('Entry point'!$B$22=Master!A422,Master!AG422="GROUP ISD"),Master!B422,"")</f>
        <v/>
      </c>
      <c r="J422" s="34" t="e">
        <f>SMALL($I:$I,ROWS($I$1:I421))</f>
        <v>#NUM!</v>
      </c>
      <c r="K422" s="34" t="str">
        <f>IF(AND('Entry point'!$B$22=Master!A422,Master!AG422="MANAGING DIRECTOR, CREW MANAGEMENT"),Master!B422,"")</f>
        <v/>
      </c>
      <c r="L422" s="34" t="e">
        <f>SMALL($K:$K,ROWS($K$1:K421))</f>
        <v>#NUM!</v>
      </c>
      <c r="M422" s="34" t="str">
        <f>IF(AND('Entry point'!$B$22=Master!A422,Master!AG422="MARINE SUPERINTENDENT"),Master!B422,"")</f>
        <v/>
      </c>
      <c r="N422" s="34" t="e">
        <f>SMALL($M:$M,ROWS($M$1:M421))</f>
        <v>#NUM!</v>
      </c>
      <c r="O422" s="34" t="str">
        <f>IF(AND('Entry point'!$B$22=Master!A422,Master!AG422="MD"),Master!B422,"")</f>
        <v/>
      </c>
      <c r="P422" s="34" t="e">
        <f>SMALL($O:$O,ROWS($O$1:O421))</f>
        <v>#NUM!</v>
      </c>
      <c r="Q422" s="34" t="str">
        <f>IF(AND('Entry point'!$B$22=Master!A422,Master!AG422="OD"),Master!B422,"")</f>
        <v/>
      </c>
      <c r="R422" s="34" t="e">
        <f>SMALL($Q:$Q,ROWS($Q$1:Q421))</f>
        <v>#NUM!</v>
      </c>
      <c r="S422" s="34" t="str">
        <f>IF(AND('Entry point'!$B$22=Master!A422,Master!AG422="OWNER"),Master!B422,"")</f>
        <v/>
      </c>
      <c r="T422" s="34" t="e">
        <f>SMALL($S:$S,ROWS($S$1:S421))</f>
        <v>#NUM!</v>
      </c>
      <c r="U422" s="34" t="str">
        <f>IF(AND('Entry point'!$B$22=Master!A422,Master!AG422="PLANNING MANAGER"),Master!B422,"")</f>
        <v/>
      </c>
      <c r="V422" s="34" t="e">
        <f>SMALL($U:$U,ROWS($U$1:U421))</f>
        <v>#NUM!</v>
      </c>
      <c r="W422" s="34" t="str">
        <f>IF(AND('Entry point'!$B$22=Master!A422,Master!AG422="PROCUREMENT RESPONSIBLE"),Master!B422,"")</f>
        <v/>
      </c>
      <c r="X422" s="34" t="e">
        <f>SMALL($W:$W,ROWS($W$1:W421))</f>
        <v>#NUM!</v>
      </c>
      <c r="Y422" s="34" t="str">
        <f>IF(AND('Entry point'!$B$22=Master!A422,Master!AG422="TECH SUPERINTENDENT"),Master!B422,"")</f>
        <v/>
      </c>
      <c r="Z422" s="34" t="e">
        <f>SMALL($Y:$Y,ROWS($Y$1:Y421))</f>
        <v>#NUM!</v>
      </c>
      <c r="AA422" s="34" t="str">
        <f>IF(AND('Entry point'!$B$22=Master!A422,Master!AG422="HSEQ MANAGER"),Master!B422,"")</f>
        <v/>
      </c>
      <c r="AB422" s="34" t="e">
        <f>SMALL($AA:$AA,ROWS($AA$1:AA421))</f>
        <v>#NUM!</v>
      </c>
      <c r="AC422" s="34" t="str">
        <f>IF(AND('Entry point'!$B$22=Master!A422,Master!AG422="MARCAS"),Master!B422,"")</f>
        <v/>
      </c>
      <c r="AD422" s="34" t="e">
        <f>SMALL($AC:$AC,ROWS($AC$1:AC421))</f>
        <v>#NUM!</v>
      </c>
      <c r="AE422" s="34">
        <v>2</v>
      </c>
      <c r="AF422" s="36" t="s">
        <v>553</v>
      </c>
      <c r="AG422" s="36" t="s">
        <v>685</v>
      </c>
      <c r="AH422" s="36"/>
    </row>
    <row r="423" spans="1:35" ht="15.75" x14ac:dyDescent="0.25">
      <c r="A423" s="34" t="s">
        <v>38</v>
      </c>
      <c r="B423" s="34">
        <f>ROWS(A$1:$A424)</f>
        <v>424</v>
      </c>
      <c r="C423" s="34" t="str">
        <f>IF(AND('Entry point'!$B$22=Master!A423,Master!AG423="ACCOUNTING"),Master!B423,"")</f>
        <v/>
      </c>
      <c r="D423" s="34" t="e">
        <f>SMALL($C:$C,ROWS($C$1:C422))</f>
        <v>#NUM!</v>
      </c>
      <c r="E423" s="34" t="str">
        <f>IF(AND('Entry point'!$B$22=Master!A423,Master!AG423="CREW MANAGEMENT PARTNER"),Master!B423,"")</f>
        <v/>
      </c>
      <c r="F423" s="34" t="e">
        <f>SMALL($E:$E,ROWS($E$1:E422))</f>
        <v>#NUM!</v>
      </c>
      <c r="G423" s="34" t="str">
        <f>IF(AND('Entry point'!$B$22=Master!A423,Master!AG423="FLEET MANAGER"),Master!B423,"")</f>
        <v/>
      </c>
      <c r="H423" s="34" t="e">
        <f>SMALL($G:$G,ROWS($G$1:G422))</f>
        <v>#NUM!</v>
      </c>
      <c r="I423" s="34" t="str">
        <f>IF(AND('Entry point'!$B$22=Master!A423,Master!AG423="GROUP ISD"),Master!B423,"")</f>
        <v/>
      </c>
      <c r="J423" s="34" t="e">
        <f>SMALL($I:$I,ROWS($I$1:I422))</f>
        <v>#NUM!</v>
      </c>
      <c r="K423" s="34" t="str">
        <f>IF(AND('Entry point'!$B$22=Master!A423,Master!AG423="MANAGING DIRECTOR, CREW MANAGEMENT"),Master!B423,"")</f>
        <v/>
      </c>
      <c r="L423" s="34" t="e">
        <f>SMALL($K:$K,ROWS($K$1:K422))</f>
        <v>#NUM!</v>
      </c>
      <c r="M423" s="34" t="str">
        <f>IF(AND('Entry point'!$B$22=Master!A423,Master!AG423="MARINE SUPERINTENDENT"),Master!B423,"")</f>
        <v/>
      </c>
      <c r="N423" s="34" t="e">
        <f>SMALL($M:$M,ROWS($M$1:M422))</f>
        <v>#NUM!</v>
      </c>
      <c r="O423" s="34" t="str">
        <f>IF(AND('Entry point'!$B$22=Master!A423,Master!AG423="MD"),Master!B423,"")</f>
        <v/>
      </c>
      <c r="P423" s="34" t="e">
        <f>SMALL($O:$O,ROWS($O$1:O422))</f>
        <v>#NUM!</v>
      </c>
      <c r="Q423" s="34" t="str">
        <f>IF(AND('Entry point'!$B$22=Master!A423,Master!AG423="OD"),Master!B423,"")</f>
        <v/>
      </c>
      <c r="R423" s="34" t="e">
        <f>SMALL($Q:$Q,ROWS($Q$1:Q422))</f>
        <v>#NUM!</v>
      </c>
      <c r="S423" s="34" t="str">
        <f>IF(AND('Entry point'!$B$22=Master!A423,Master!AG423="OWNER"),Master!B423,"")</f>
        <v/>
      </c>
      <c r="T423" s="34" t="e">
        <f>SMALL($S:$S,ROWS($S$1:S422))</f>
        <v>#NUM!</v>
      </c>
      <c r="U423" s="34" t="str">
        <f>IF(AND('Entry point'!$B$22=Master!A423,Master!AG423="PLANNING MANAGER"),Master!B423,"")</f>
        <v/>
      </c>
      <c r="V423" s="34" t="e">
        <f>SMALL($U:$U,ROWS($U$1:U422))</f>
        <v>#NUM!</v>
      </c>
      <c r="W423" s="34" t="str">
        <f>IF(AND('Entry point'!$B$22=Master!A423,Master!AG423="PROCUREMENT RESPONSIBLE"),Master!B423,"")</f>
        <v/>
      </c>
      <c r="X423" s="34" t="e">
        <f>SMALL($W:$W,ROWS($W$1:W422))</f>
        <v>#NUM!</v>
      </c>
      <c r="Y423" s="34" t="str">
        <f>IF(AND('Entry point'!$B$22=Master!A423,Master!AG423="TECH SUPERINTENDENT"),Master!B423,"")</f>
        <v/>
      </c>
      <c r="Z423" s="34" t="e">
        <f>SMALL($Y:$Y,ROWS($Y$1:Y422))</f>
        <v>#NUM!</v>
      </c>
      <c r="AA423" s="34" t="str">
        <f>IF(AND('Entry point'!$B$22=Master!A423,Master!AG423="HSEQ MANAGER"),Master!B423,"")</f>
        <v/>
      </c>
      <c r="AB423" s="34" t="e">
        <f>SMALL($AA:$AA,ROWS($AA$1:AA422))</f>
        <v>#NUM!</v>
      </c>
      <c r="AC423" s="34" t="str">
        <f>IF(AND('Entry point'!$B$22=Master!A423,Master!AG423="MARCAS"),Master!B423,"")</f>
        <v/>
      </c>
      <c r="AD423" s="34" t="e">
        <f>SMALL($AC:$AC,ROWS($AC$1:AC422))</f>
        <v>#NUM!</v>
      </c>
      <c r="AE423" s="34">
        <v>2</v>
      </c>
      <c r="AF423" s="26" t="s">
        <v>307</v>
      </c>
      <c r="AG423" s="36" t="s">
        <v>91</v>
      </c>
      <c r="AH423" s="36"/>
    </row>
    <row r="424" spans="1:35" ht="15.75" x14ac:dyDescent="0.25">
      <c r="A424" s="34" t="s">
        <v>38</v>
      </c>
      <c r="B424" s="34">
        <f>ROWS(A$1:$A425)</f>
        <v>425</v>
      </c>
      <c r="C424" s="34" t="str">
        <f>IF(AND('Entry point'!$B$22=Master!A424,Master!AG424="ACCOUNTING"),Master!B424,"")</f>
        <v/>
      </c>
      <c r="D424" s="34" t="e">
        <f>SMALL($C:$C,ROWS($C$1:C423))</f>
        <v>#NUM!</v>
      </c>
      <c r="E424" s="34" t="str">
        <f>IF(AND('Entry point'!$B$22=Master!A424,Master!AG424="CREW MANAGEMENT PARTNER"),Master!B424,"")</f>
        <v/>
      </c>
      <c r="F424" s="34" t="e">
        <f>SMALL($E:$E,ROWS($E$1:E423))</f>
        <v>#NUM!</v>
      </c>
      <c r="G424" s="34" t="str">
        <f>IF(AND('Entry point'!$B$22=Master!A424,Master!AG424="FLEET MANAGER"),Master!B424,"")</f>
        <v/>
      </c>
      <c r="H424" s="34" t="e">
        <f>SMALL($G:$G,ROWS($G$1:G423))</f>
        <v>#NUM!</v>
      </c>
      <c r="I424" s="34" t="str">
        <f>IF(AND('Entry point'!$B$22=Master!A424,Master!AG424="GROUP ISD"),Master!B424,"")</f>
        <v/>
      </c>
      <c r="J424" s="34" t="e">
        <f>SMALL($I:$I,ROWS($I$1:I423))</f>
        <v>#NUM!</v>
      </c>
      <c r="K424" s="34" t="str">
        <f>IF(AND('Entry point'!$B$22=Master!A424,Master!AG424="MANAGING DIRECTOR, CREW MANAGEMENT"),Master!B424,"")</f>
        <v/>
      </c>
      <c r="L424" s="34" t="e">
        <f>SMALL($K:$K,ROWS($K$1:K423))</f>
        <v>#NUM!</v>
      </c>
      <c r="M424" s="34" t="str">
        <f>IF(AND('Entry point'!$B$22=Master!A424,Master!AG424="MARINE SUPERINTENDENT"),Master!B424,"")</f>
        <v/>
      </c>
      <c r="N424" s="34" t="e">
        <f>SMALL($M:$M,ROWS($M$1:M423))</f>
        <v>#NUM!</v>
      </c>
      <c r="O424" s="34" t="str">
        <f>IF(AND('Entry point'!$B$22=Master!A424,Master!AG424="MD"),Master!B424,"")</f>
        <v/>
      </c>
      <c r="P424" s="34" t="e">
        <f>SMALL($O:$O,ROWS($O$1:O423))</f>
        <v>#NUM!</v>
      </c>
      <c r="Q424" s="34" t="str">
        <f>IF(AND('Entry point'!$B$22=Master!A424,Master!AG424="OD"),Master!B424,"")</f>
        <v/>
      </c>
      <c r="R424" s="34" t="e">
        <f>SMALL($Q:$Q,ROWS($Q$1:Q423))</f>
        <v>#NUM!</v>
      </c>
      <c r="S424" s="34" t="str">
        <f>IF(AND('Entry point'!$B$22=Master!A424,Master!AG424="OWNER"),Master!B424,"")</f>
        <v/>
      </c>
      <c r="T424" s="34" t="e">
        <f>SMALL($S:$S,ROWS($S$1:S423))</f>
        <v>#NUM!</v>
      </c>
      <c r="U424" s="34" t="str">
        <f>IF(AND('Entry point'!$B$22=Master!A424,Master!AG424="PLANNING MANAGER"),Master!B424,"")</f>
        <v/>
      </c>
      <c r="V424" s="34" t="e">
        <f>SMALL($U:$U,ROWS($U$1:U423))</f>
        <v>#NUM!</v>
      </c>
      <c r="W424" s="34" t="str">
        <f>IF(AND('Entry point'!$B$22=Master!A424,Master!AG424="PROCUREMENT RESPONSIBLE"),Master!B424,"")</f>
        <v/>
      </c>
      <c r="X424" s="34" t="e">
        <f>SMALL($W:$W,ROWS($W$1:W423))</f>
        <v>#NUM!</v>
      </c>
      <c r="Y424" s="34" t="str">
        <f>IF(AND('Entry point'!$B$22=Master!A424,Master!AG424="TECH SUPERINTENDENT"),Master!B424,"")</f>
        <v/>
      </c>
      <c r="Z424" s="34" t="e">
        <f>SMALL($Y:$Y,ROWS($Y$1:Y423))</f>
        <v>#NUM!</v>
      </c>
      <c r="AA424" s="34" t="str">
        <f>IF(AND('Entry point'!$B$22=Master!A424,Master!AG424="HSEQ MANAGER"),Master!B424,"")</f>
        <v/>
      </c>
      <c r="AB424" s="34" t="e">
        <f>SMALL($AA:$AA,ROWS($AA$1:AA423))</f>
        <v>#NUM!</v>
      </c>
      <c r="AC424" s="34" t="str">
        <f>IF(AND('Entry point'!$B$22=Master!A424,Master!AG424="MARCAS"),Master!B424,"")</f>
        <v/>
      </c>
      <c r="AD424" s="34" t="e">
        <f>SMALL($AC:$AC,ROWS($AC$1:AC423))</f>
        <v>#NUM!</v>
      </c>
      <c r="AE424" s="34">
        <v>2</v>
      </c>
      <c r="AF424" s="36" t="s">
        <v>554</v>
      </c>
      <c r="AG424" s="36" t="s">
        <v>685</v>
      </c>
      <c r="AH424" s="36"/>
    </row>
    <row r="425" spans="1:35" ht="15.75" x14ac:dyDescent="0.25">
      <c r="A425" s="34" t="s">
        <v>38</v>
      </c>
      <c r="B425" s="34">
        <f>ROWS(A$1:$A426)</f>
        <v>426</v>
      </c>
      <c r="C425" s="34" t="str">
        <f>IF(AND('Entry point'!$B$22=Master!A425,Master!AG425="ACCOUNTING"),Master!B425,"")</f>
        <v/>
      </c>
      <c r="D425" s="34" t="e">
        <f>SMALL($C:$C,ROWS($C$1:C424))</f>
        <v>#NUM!</v>
      </c>
      <c r="E425" s="34" t="str">
        <f>IF(AND('Entry point'!$B$22=Master!A425,Master!AG425="CREW MANAGEMENT PARTNER"),Master!B425,"")</f>
        <v/>
      </c>
      <c r="F425" s="34" t="e">
        <f>SMALL($E:$E,ROWS($E$1:E424))</f>
        <v>#NUM!</v>
      </c>
      <c r="G425" s="34" t="str">
        <f>IF(AND('Entry point'!$B$22=Master!A425,Master!AG425="FLEET MANAGER"),Master!B425,"")</f>
        <v/>
      </c>
      <c r="H425" s="34" t="e">
        <f>SMALL($G:$G,ROWS($G$1:G424))</f>
        <v>#NUM!</v>
      </c>
      <c r="I425" s="34" t="str">
        <f>IF(AND('Entry point'!$B$22=Master!A425,Master!AG425="GROUP ISD"),Master!B425,"")</f>
        <v/>
      </c>
      <c r="J425" s="34" t="e">
        <f>SMALL($I:$I,ROWS($I$1:I424))</f>
        <v>#NUM!</v>
      </c>
      <c r="K425" s="34" t="str">
        <f>IF(AND('Entry point'!$B$22=Master!A425,Master!AG425="MANAGING DIRECTOR, CREW MANAGEMENT"),Master!B425,"")</f>
        <v/>
      </c>
      <c r="L425" s="34" t="e">
        <f>SMALL($K:$K,ROWS($K$1:K424))</f>
        <v>#NUM!</v>
      </c>
      <c r="M425" s="34" t="str">
        <f>IF(AND('Entry point'!$B$22=Master!A425,Master!AG425="MARINE SUPERINTENDENT"),Master!B425,"")</f>
        <v/>
      </c>
      <c r="N425" s="34" t="e">
        <f>SMALL($M:$M,ROWS($M$1:M424))</f>
        <v>#NUM!</v>
      </c>
      <c r="O425" s="34" t="str">
        <f>IF(AND('Entry point'!$B$22=Master!A425,Master!AG425="MD"),Master!B425,"")</f>
        <v/>
      </c>
      <c r="P425" s="34" t="e">
        <f>SMALL($O:$O,ROWS($O$1:O424))</f>
        <v>#NUM!</v>
      </c>
      <c r="Q425" s="34" t="str">
        <f>IF(AND('Entry point'!$B$22=Master!A425,Master!AG425="OD"),Master!B425,"")</f>
        <v/>
      </c>
      <c r="R425" s="34" t="e">
        <f>SMALL($Q:$Q,ROWS($Q$1:Q424))</f>
        <v>#NUM!</v>
      </c>
      <c r="S425" s="34" t="str">
        <f>IF(AND('Entry point'!$B$22=Master!A425,Master!AG425="OWNER"),Master!B425,"")</f>
        <v/>
      </c>
      <c r="T425" s="34" t="e">
        <f>SMALL($S:$S,ROWS($S$1:S424))</f>
        <v>#NUM!</v>
      </c>
      <c r="U425" s="34" t="str">
        <f>IF(AND('Entry point'!$B$22=Master!A425,Master!AG425="PLANNING MANAGER"),Master!B425,"")</f>
        <v/>
      </c>
      <c r="V425" s="34" t="e">
        <f>SMALL($U:$U,ROWS($U$1:U424))</f>
        <v>#NUM!</v>
      </c>
      <c r="W425" s="34" t="str">
        <f>IF(AND('Entry point'!$B$22=Master!A425,Master!AG425="PROCUREMENT RESPONSIBLE"),Master!B425,"")</f>
        <v/>
      </c>
      <c r="X425" s="34" t="e">
        <f>SMALL($W:$W,ROWS($W$1:W424))</f>
        <v>#NUM!</v>
      </c>
      <c r="Y425" s="34" t="str">
        <f>IF(AND('Entry point'!$B$22=Master!A425,Master!AG425="TECH SUPERINTENDENT"),Master!B425,"")</f>
        <v/>
      </c>
      <c r="Z425" s="34" t="e">
        <f>SMALL($Y:$Y,ROWS($Y$1:Y424))</f>
        <v>#NUM!</v>
      </c>
      <c r="AA425" s="34" t="str">
        <f>IF(AND('Entry point'!$B$22=Master!A425,Master!AG425="HSEQ MANAGER"),Master!B425,"")</f>
        <v/>
      </c>
      <c r="AB425" s="34" t="e">
        <f>SMALL($AA:$AA,ROWS($AA$1:AA424))</f>
        <v>#NUM!</v>
      </c>
      <c r="AC425" s="34" t="str">
        <f>IF(AND('Entry point'!$B$22=Master!A425,Master!AG425="MARCAS"),Master!B425,"")</f>
        <v/>
      </c>
      <c r="AD425" s="34" t="e">
        <f>SMALL($AC:$AC,ROWS($AC$1:AC424))</f>
        <v>#NUM!</v>
      </c>
      <c r="AE425" s="34">
        <v>2</v>
      </c>
      <c r="AF425" s="26" t="s">
        <v>171</v>
      </c>
      <c r="AG425" s="36" t="s">
        <v>35</v>
      </c>
      <c r="AH425" s="36"/>
    </row>
    <row r="426" spans="1:35" ht="15.75" x14ac:dyDescent="0.25">
      <c r="A426" s="34" t="s">
        <v>38</v>
      </c>
      <c r="B426" s="34">
        <f>ROWS(A$1:$A427)</f>
        <v>427</v>
      </c>
      <c r="C426" s="34" t="str">
        <f>IF(AND('Entry point'!$B$22=Master!A426,Master!AG426="ACCOUNTING"),Master!B426,"")</f>
        <v/>
      </c>
      <c r="D426" s="34" t="e">
        <f>SMALL($C:$C,ROWS($C$1:C425))</f>
        <v>#NUM!</v>
      </c>
      <c r="E426" s="34" t="str">
        <f>IF(AND('Entry point'!$B$22=Master!A426,Master!AG426="CREW MANAGEMENT PARTNER"),Master!B426,"")</f>
        <v/>
      </c>
      <c r="F426" s="34" t="e">
        <f>SMALL($E:$E,ROWS($E$1:E425))</f>
        <v>#NUM!</v>
      </c>
      <c r="G426" s="34" t="str">
        <f>IF(AND('Entry point'!$B$22=Master!A426,Master!AG426="FLEET MANAGER"),Master!B426,"")</f>
        <v/>
      </c>
      <c r="H426" s="34" t="e">
        <f>SMALL($G:$G,ROWS($G$1:G425))</f>
        <v>#NUM!</v>
      </c>
      <c r="I426" s="34" t="str">
        <f>IF(AND('Entry point'!$B$22=Master!A426,Master!AG426="GROUP ISD"),Master!B426,"")</f>
        <v/>
      </c>
      <c r="J426" s="34" t="e">
        <f>SMALL($I:$I,ROWS($I$1:I425))</f>
        <v>#NUM!</v>
      </c>
      <c r="K426" s="34" t="str">
        <f>IF(AND('Entry point'!$B$22=Master!A426,Master!AG426="MANAGING DIRECTOR, CREW MANAGEMENT"),Master!B426,"")</f>
        <v/>
      </c>
      <c r="L426" s="34" t="e">
        <f>SMALL($K:$K,ROWS($K$1:K425))</f>
        <v>#NUM!</v>
      </c>
      <c r="M426" s="34" t="str">
        <f>IF(AND('Entry point'!$B$22=Master!A426,Master!AG426="MARINE SUPERINTENDENT"),Master!B426,"")</f>
        <v/>
      </c>
      <c r="N426" s="34" t="e">
        <f>SMALL($M:$M,ROWS($M$1:M425))</f>
        <v>#NUM!</v>
      </c>
      <c r="O426" s="34" t="str">
        <f>IF(AND('Entry point'!$B$22=Master!A426,Master!AG426="MD"),Master!B426,"")</f>
        <v/>
      </c>
      <c r="P426" s="34" t="e">
        <f>SMALL($O:$O,ROWS($O$1:O425))</f>
        <v>#NUM!</v>
      </c>
      <c r="Q426" s="34" t="str">
        <f>IF(AND('Entry point'!$B$22=Master!A426,Master!AG426="OD"),Master!B426,"")</f>
        <v/>
      </c>
      <c r="R426" s="34" t="e">
        <f>SMALL($Q:$Q,ROWS($Q$1:Q425))</f>
        <v>#NUM!</v>
      </c>
      <c r="S426" s="34" t="str">
        <f>IF(AND('Entry point'!$B$22=Master!A426,Master!AG426="OWNER"),Master!B426,"")</f>
        <v/>
      </c>
      <c r="T426" s="34" t="e">
        <f>SMALL($S:$S,ROWS($S$1:S425))</f>
        <v>#NUM!</v>
      </c>
      <c r="U426" s="34" t="str">
        <f>IF(AND('Entry point'!$B$22=Master!A426,Master!AG426="PLANNING MANAGER"),Master!B426,"")</f>
        <v/>
      </c>
      <c r="V426" s="34" t="e">
        <f>SMALL($U:$U,ROWS($U$1:U425))</f>
        <v>#NUM!</v>
      </c>
      <c r="W426" s="34" t="str">
        <f>IF(AND('Entry point'!$B$22=Master!A426,Master!AG426="PROCUREMENT RESPONSIBLE"),Master!B426,"")</f>
        <v/>
      </c>
      <c r="X426" s="34" t="e">
        <f>SMALL($W:$W,ROWS($W$1:W425))</f>
        <v>#NUM!</v>
      </c>
      <c r="Y426" s="34" t="str">
        <f>IF(AND('Entry point'!$B$22=Master!A426,Master!AG426="TECH SUPERINTENDENT"),Master!B426,"")</f>
        <v/>
      </c>
      <c r="Z426" s="34" t="e">
        <f>SMALL($Y:$Y,ROWS($Y$1:Y425))</f>
        <v>#NUM!</v>
      </c>
      <c r="AA426" s="34" t="str">
        <f>IF(AND('Entry point'!$B$22=Master!A426,Master!AG426="HSEQ MANAGER"),Master!B426,"")</f>
        <v/>
      </c>
      <c r="AB426" s="34" t="e">
        <f>SMALL($AA:$AA,ROWS($AA$1:AA425))</f>
        <v>#NUM!</v>
      </c>
      <c r="AC426" s="34" t="str">
        <f>IF(AND('Entry point'!$B$22=Master!A426,Master!AG426="MARCAS"),Master!B426,"")</f>
        <v/>
      </c>
      <c r="AD426" s="34" t="e">
        <f>SMALL($AC:$AC,ROWS($AC$1:AC425))</f>
        <v>#NUM!</v>
      </c>
      <c r="AE426" s="34">
        <v>2</v>
      </c>
      <c r="AF426" s="36" t="s">
        <v>541</v>
      </c>
      <c r="AG426" s="36" t="s">
        <v>685</v>
      </c>
      <c r="AH426" s="36"/>
    </row>
    <row r="427" spans="1:35" ht="15.75" x14ac:dyDescent="0.25">
      <c r="A427" s="34" t="s">
        <v>38</v>
      </c>
      <c r="B427" s="34">
        <f>ROWS(A$1:$A428)</f>
        <v>428</v>
      </c>
      <c r="C427" s="34" t="str">
        <f>IF(AND('Entry point'!$B$22=Master!A427,Master!AG427="ACCOUNTING"),Master!B427,"")</f>
        <v/>
      </c>
      <c r="D427" s="34" t="e">
        <f>SMALL($C:$C,ROWS($C$1:C426))</f>
        <v>#NUM!</v>
      </c>
      <c r="E427" s="34" t="str">
        <f>IF(AND('Entry point'!$B$22=Master!A427,Master!AG427="CREW MANAGEMENT PARTNER"),Master!B427,"")</f>
        <v/>
      </c>
      <c r="F427" s="34" t="e">
        <f>SMALL($E:$E,ROWS($E$1:E426))</f>
        <v>#NUM!</v>
      </c>
      <c r="G427" s="34" t="str">
        <f>IF(AND('Entry point'!$B$22=Master!A427,Master!AG427="FLEET MANAGER"),Master!B427,"")</f>
        <v/>
      </c>
      <c r="H427" s="34" t="e">
        <f>SMALL($G:$G,ROWS($G$1:G426))</f>
        <v>#NUM!</v>
      </c>
      <c r="I427" s="34" t="str">
        <f>IF(AND('Entry point'!$B$22=Master!A427,Master!AG427="GROUP ISD"),Master!B427,"")</f>
        <v/>
      </c>
      <c r="J427" s="34" t="e">
        <f>SMALL($I:$I,ROWS($I$1:I426))</f>
        <v>#NUM!</v>
      </c>
      <c r="K427" s="34" t="str">
        <f>IF(AND('Entry point'!$B$22=Master!A427,Master!AG427="MANAGING DIRECTOR, CREW MANAGEMENT"),Master!B427,"")</f>
        <v/>
      </c>
      <c r="L427" s="34" t="e">
        <f>SMALL($K:$K,ROWS($K$1:K426))</f>
        <v>#NUM!</v>
      </c>
      <c r="M427" s="34" t="str">
        <f>IF(AND('Entry point'!$B$22=Master!A427,Master!AG427="MARINE SUPERINTENDENT"),Master!B427,"")</f>
        <v/>
      </c>
      <c r="N427" s="34" t="e">
        <f>SMALL($M:$M,ROWS($M$1:M426))</f>
        <v>#NUM!</v>
      </c>
      <c r="O427" s="34" t="str">
        <f>IF(AND('Entry point'!$B$22=Master!A427,Master!AG427="MD"),Master!B427,"")</f>
        <v/>
      </c>
      <c r="P427" s="34" t="e">
        <f>SMALL($O:$O,ROWS($O$1:O426))</f>
        <v>#NUM!</v>
      </c>
      <c r="Q427" s="34" t="str">
        <f>IF(AND('Entry point'!$B$22=Master!A427,Master!AG427="OD"),Master!B427,"")</f>
        <v/>
      </c>
      <c r="R427" s="34" t="e">
        <f>SMALL($Q:$Q,ROWS($Q$1:Q426))</f>
        <v>#NUM!</v>
      </c>
      <c r="S427" s="34" t="str">
        <f>IF(AND('Entry point'!$B$22=Master!A427,Master!AG427="OWNER"),Master!B427,"")</f>
        <v/>
      </c>
      <c r="T427" s="34" t="e">
        <f>SMALL($S:$S,ROWS($S$1:S426))</f>
        <v>#NUM!</v>
      </c>
      <c r="U427" s="34" t="str">
        <f>IF(AND('Entry point'!$B$22=Master!A427,Master!AG427="PLANNING MANAGER"),Master!B427,"")</f>
        <v/>
      </c>
      <c r="V427" s="34" t="e">
        <f>SMALL($U:$U,ROWS($U$1:U426))</f>
        <v>#NUM!</v>
      </c>
      <c r="W427" s="34" t="str">
        <f>IF(AND('Entry point'!$B$22=Master!A427,Master!AG427="PROCUREMENT RESPONSIBLE"),Master!B427,"")</f>
        <v/>
      </c>
      <c r="X427" s="34" t="e">
        <f>SMALL($W:$W,ROWS($W$1:W426))</f>
        <v>#NUM!</v>
      </c>
      <c r="Y427" s="34" t="str">
        <f>IF(AND('Entry point'!$B$22=Master!A427,Master!AG427="TECH SUPERINTENDENT"),Master!B427,"")</f>
        <v/>
      </c>
      <c r="Z427" s="34" t="e">
        <f>SMALL($Y:$Y,ROWS($Y$1:Y426))</f>
        <v>#NUM!</v>
      </c>
      <c r="AA427" s="34" t="str">
        <f>IF(AND('Entry point'!$B$22=Master!A427,Master!AG427="HSEQ MANAGER"),Master!B427,"")</f>
        <v/>
      </c>
      <c r="AB427" s="34" t="e">
        <f>SMALL($AA:$AA,ROWS($AA$1:AA426))</f>
        <v>#NUM!</v>
      </c>
      <c r="AC427" s="34" t="str">
        <f>IF(AND('Entry point'!$B$22=Master!A427,Master!AG427="MARCAS"),Master!B427,"")</f>
        <v/>
      </c>
      <c r="AD427" s="34" t="e">
        <f>SMALL($AC:$AC,ROWS($AC$1:AC426))</f>
        <v>#NUM!</v>
      </c>
      <c r="AE427" s="34">
        <v>2</v>
      </c>
      <c r="AF427" s="26" t="s">
        <v>167</v>
      </c>
      <c r="AG427" s="36" t="s">
        <v>106</v>
      </c>
      <c r="AH427" s="36"/>
    </row>
    <row r="428" spans="1:35" ht="19.5" customHeight="1" x14ac:dyDescent="0.25">
      <c r="A428" s="34" t="s">
        <v>38</v>
      </c>
      <c r="B428" s="34">
        <f>ROWS(A$1:$A429)</f>
        <v>429</v>
      </c>
      <c r="C428" s="34" t="str">
        <f>IF(AND('Entry point'!$B$22=Master!A428,Master!AG428="ACCOUNTING"),Master!B428,"")</f>
        <v/>
      </c>
      <c r="D428" s="34" t="e">
        <f>SMALL($C:$C,ROWS($C$1:C427))</f>
        <v>#NUM!</v>
      </c>
      <c r="E428" s="34" t="str">
        <f>IF(AND('Entry point'!$B$22=Master!A428,Master!AG428="CREW MANAGEMENT PARTNER"),Master!B428,"")</f>
        <v/>
      </c>
      <c r="F428" s="34" t="e">
        <f>SMALL($E:$E,ROWS($E$1:E427))</f>
        <v>#NUM!</v>
      </c>
      <c r="G428" s="34" t="str">
        <f>IF(AND('Entry point'!$B$22=Master!A428,Master!AG428="FLEET MANAGER"),Master!B428,"")</f>
        <v/>
      </c>
      <c r="H428" s="34" t="e">
        <f>SMALL($G:$G,ROWS($G$1:G427))</f>
        <v>#NUM!</v>
      </c>
      <c r="I428" s="34" t="str">
        <f>IF(AND('Entry point'!$B$22=Master!A428,Master!AG428="GROUP ISD"),Master!B428,"")</f>
        <v/>
      </c>
      <c r="J428" s="34" t="e">
        <f>SMALL($I:$I,ROWS($I$1:I427))</f>
        <v>#NUM!</v>
      </c>
      <c r="K428" s="34" t="str">
        <f>IF(AND('Entry point'!$B$22=Master!A428,Master!AG428="MANAGING DIRECTOR, CREW MANAGEMENT"),Master!B428,"")</f>
        <v/>
      </c>
      <c r="L428" s="34" t="e">
        <f>SMALL($K:$K,ROWS($K$1:K427))</f>
        <v>#NUM!</v>
      </c>
      <c r="M428" s="34" t="str">
        <f>IF(AND('Entry point'!$B$22=Master!A428,Master!AG428="MARINE SUPERINTENDENT"),Master!B428,"")</f>
        <v/>
      </c>
      <c r="N428" s="34" t="e">
        <f>SMALL($M:$M,ROWS($M$1:M427))</f>
        <v>#NUM!</v>
      </c>
      <c r="O428" s="34" t="str">
        <f>IF(AND('Entry point'!$B$22=Master!A428,Master!AG428="MD"),Master!B428,"")</f>
        <v/>
      </c>
      <c r="P428" s="34" t="e">
        <f>SMALL($O:$O,ROWS($O$1:O427))</f>
        <v>#NUM!</v>
      </c>
      <c r="Q428" s="34" t="str">
        <f>IF(AND('Entry point'!$B$22=Master!A428,Master!AG428="OD"),Master!B428,"")</f>
        <v/>
      </c>
      <c r="R428" s="34" t="e">
        <f>SMALL($Q:$Q,ROWS($Q$1:Q427))</f>
        <v>#NUM!</v>
      </c>
      <c r="S428" s="34" t="str">
        <f>IF(AND('Entry point'!$B$22=Master!A428,Master!AG428="OWNER"),Master!B428,"")</f>
        <v/>
      </c>
      <c r="T428" s="34" t="e">
        <f>SMALL($S:$S,ROWS($S$1:S427))</f>
        <v>#NUM!</v>
      </c>
      <c r="U428" s="34" t="str">
        <f>IF(AND('Entry point'!$B$22=Master!A428,Master!AG428="PLANNING MANAGER"),Master!B428,"")</f>
        <v/>
      </c>
      <c r="V428" s="34" t="e">
        <f>SMALL($U:$U,ROWS($U$1:U427))</f>
        <v>#NUM!</v>
      </c>
      <c r="W428" s="34" t="str">
        <f>IF(AND('Entry point'!$B$22=Master!A428,Master!AG428="PROCUREMENT RESPONSIBLE"),Master!B428,"")</f>
        <v/>
      </c>
      <c r="X428" s="34" t="e">
        <f>SMALL($W:$W,ROWS($W$1:W427))</f>
        <v>#NUM!</v>
      </c>
      <c r="Y428" s="34" t="str">
        <f>IF(AND('Entry point'!$B$22=Master!A428,Master!AG428="TECH SUPERINTENDENT"),Master!B428,"")</f>
        <v/>
      </c>
      <c r="Z428" s="34" t="e">
        <f>SMALL($Y:$Y,ROWS($Y$1:Y427))</f>
        <v>#NUM!</v>
      </c>
      <c r="AA428" s="34" t="str">
        <f>IF(AND('Entry point'!$B$22=Master!A428,Master!AG428="HSEQ MANAGER"),Master!B428,"")</f>
        <v/>
      </c>
      <c r="AB428" s="34" t="e">
        <f>SMALL($AA:$AA,ROWS($AA$1:AA427))</f>
        <v>#NUM!</v>
      </c>
      <c r="AC428" s="34" t="str">
        <f>IF(AND('Entry point'!$B$22=Master!A428,Master!AG428="MARCAS"),Master!B428,"")</f>
        <v/>
      </c>
      <c r="AD428" s="34" t="e">
        <f>SMALL($AC:$AC,ROWS($AC$1:AC427))</f>
        <v>#NUM!</v>
      </c>
      <c r="AE428" s="34">
        <v>2</v>
      </c>
      <c r="AF428" s="26" t="s">
        <v>305</v>
      </c>
      <c r="AG428" s="36" t="s">
        <v>91</v>
      </c>
      <c r="AH428" s="36"/>
    </row>
    <row r="429" spans="1:35" ht="15.75" x14ac:dyDescent="0.25">
      <c r="A429" s="34" t="s">
        <v>38</v>
      </c>
      <c r="B429" s="34">
        <f>ROWS(A$1:$A430)</f>
        <v>430</v>
      </c>
      <c r="C429" s="34" t="str">
        <f>IF(AND('Entry point'!$B$22=Master!A429,Master!AG429="ACCOUNTING"),Master!B429,"")</f>
        <v/>
      </c>
      <c r="D429" s="34" t="e">
        <f>SMALL($C:$C,ROWS($C$1:C428))</f>
        <v>#NUM!</v>
      </c>
      <c r="E429" s="34" t="str">
        <f>IF(AND('Entry point'!$B$22=Master!A429,Master!AG429="CREW MANAGEMENT PARTNER"),Master!B429,"")</f>
        <v/>
      </c>
      <c r="F429" s="34" t="e">
        <f>SMALL($E:$E,ROWS($E$1:E428))</f>
        <v>#NUM!</v>
      </c>
      <c r="G429" s="34" t="str">
        <f>IF(AND('Entry point'!$B$22=Master!A429,Master!AG429="FLEET MANAGER"),Master!B429,"")</f>
        <v/>
      </c>
      <c r="H429" s="34" t="e">
        <f>SMALL($G:$G,ROWS($G$1:G428))</f>
        <v>#NUM!</v>
      </c>
      <c r="I429" s="34" t="str">
        <f>IF(AND('Entry point'!$B$22=Master!A429,Master!AG429="GROUP ISD"),Master!B429,"")</f>
        <v/>
      </c>
      <c r="J429" s="34" t="e">
        <f>SMALL($I:$I,ROWS($I$1:I428))</f>
        <v>#NUM!</v>
      </c>
      <c r="K429" s="34" t="str">
        <f>IF(AND('Entry point'!$B$22=Master!A429,Master!AG429="MANAGING DIRECTOR, CREW MANAGEMENT"),Master!B429,"")</f>
        <v/>
      </c>
      <c r="L429" s="34" t="e">
        <f>SMALL($K:$K,ROWS($K$1:K428))</f>
        <v>#NUM!</v>
      </c>
      <c r="M429" s="34" t="str">
        <f>IF(AND('Entry point'!$B$22=Master!A429,Master!AG429="MARINE SUPERINTENDENT"),Master!B429,"")</f>
        <v/>
      </c>
      <c r="N429" s="34" t="e">
        <f>SMALL($M:$M,ROWS($M$1:M428))</f>
        <v>#NUM!</v>
      </c>
      <c r="O429" s="34" t="str">
        <f>IF(AND('Entry point'!$B$22=Master!A429,Master!AG429="MD"),Master!B429,"")</f>
        <v/>
      </c>
      <c r="P429" s="34" t="e">
        <f>SMALL($O:$O,ROWS($O$1:O428))</f>
        <v>#NUM!</v>
      </c>
      <c r="Q429" s="34" t="str">
        <f>IF(AND('Entry point'!$B$22=Master!A429,Master!AG429="OD"),Master!B429,"")</f>
        <v/>
      </c>
      <c r="R429" s="34" t="e">
        <f>SMALL($Q:$Q,ROWS($Q$1:Q428))</f>
        <v>#NUM!</v>
      </c>
      <c r="S429" s="34" t="str">
        <f>IF(AND('Entry point'!$B$22=Master!A429,Master!AG429="OWNER"),Master!B429,"")</f>
        <v/>
      </c>
      <c r="T429" s="34" t="e">
        <f>SMALL($S:$S,ROWS($S$1:S428))</f>
        <v>#NUM!</v>
      </c>
      <c r="U429" s="34" t="str">
        <f>IF(AND('Entry point'!$B$22=Master!A429,Master!AG429="PLANNING MANAGER"),Master!B429,"")</f>
        <v/>
      </c>
      <c r="V429" s="34" t="e">
        <f>SMALL($U:$U,ROWS($U$1:U428))</f>
        <v>#NUM!</v>
      </c>
      <c r="W429" s="34" t="str">
        <f>IF(AND('Entry point'!$B$22=Master!A429,Master!AG429="PROCUREMENT RESPONSIBLE"),Master!B429,"")</f>
        <v/>
      </c>
      <c r="X429" s="34" t="e">
        <f>SMALL($W:$W,ROWS($W$1:W428))</f>
        <v>#NUM!</v>
      </c>
      <c r="Y429" s="34" t="str">
        <f>IF(AND('Entry point'!$B$22=Master!A429,Master!AG429="TECH SUPERINTENDENT"),Master!B429,"")</f>
        <v/>
      </c>
      <c r="Z429" s="34" t="e">
        <f>SMALL($Y:$Y,ROWS($Y$1:Y428))</f>
        <v>#NUM!</v>
      </c>
      <c r="AA429" s="34" t="str">
        <f>IF(AND('Entry point'!$B$22=Master!A429,Master!AG429="HSEQ MANAGER"),Master!B429,"")</f>
        <v/>
      </c>
      <c r="AB429" s="34" t="e">
        <f>SMALL($AA:$AA,ROWS($AA$1:AA428))</f>
        <v>#NUM!</v>
      </c>
      <c r="AC429" s="34" t="str">
        <f>IF(AND('Entry point'!$B$22=Master!A429,Master!AG429="MARCAS"),Master!B429,"")</f>
        <v/>
      </c>
      <c r="AD429" s="34" t="e">
        <f>SMALL($AC:$AC,ROWS($AC$1:AC428))</f>
        <v>#NUM!</v>
      </c>
      <c r="AE429" s="34">
        <v>2</v>
      </c>
      <c r="AF429" s="26" t="s">
        <v>280</v>
      </c>
      <c r="AG429" s="36" t="s">
        <v>686</v>
      </c>
      <c r="AH429" s="181" t="s">
        <v>807</v>
      </c>
      <c r="AI429" t="s">
        <v>799</v>
      </c>
    </row>
    <row r="430" spans="1:35" ht="15.75" x14ac:dyDescent="0.25">
      <c r="A430" s="34" t="s">
        <v>38</v>
      </c>
      <c r="B430" s="34">
        <f>ROWS(A$1:$A431)</f>
        <v>431</v>
      </c>
      <c r="C430" s="34" t="str">
        <f>IF(AND('Entry point'!$B$22=Master!A430,Master!AG430="ACCOUNTING"),Master!B430,"")</f>
        <v/>
      </c>
      <c r="D430" s="34" t="e">
        <f>SMALL($C:$C,ROWS($C$1:C429))</f>
        <v>#NUM!</v>
      </c>
      <c r="E430" s="34" t="str">
        <f>IF(AND('Entry point'!$B$22=Master!A430,Master!AG430="CREW MANAGEMENT PARTNER"),Master!B430,"")</f>
        <v/>
      </c>
      <c r="F430" s="34" t="e">
        <f>SMALL($E:$E,ROWS($E$1:E429))</f>
        <v>#NUM!</v>
      </c>
      <c r="G430" s="34" t="str">
        <f>IF(AND('Entry point'!$B$22=Master!A430,Master!AG430="FLEET MANAGER"),Master!B430,"")</f>
        <v/>
      </c>
      <c r="H430" s="34" t="e">
        <f>SMALL($G:$G,ROWS($G$1:G429))</f>
        <v>#NUM!</v>
      </c>
      <c r="I430" s="34" t="str">
        <f>IF(AND('Entry point'!$B$22=Master!A430,Master!AG430="GROUP ISD"),Master!B430,"")</f>
        <v/>
      </c>
      <c r="J430" s="34" t="e">
        <f>SMALL($I:$I,ROWS($I$1:I429))</f>
        <v>#NUM!</v>
      </c>
      <c r="K430" s="34" t="str">
        <f>IF(AND('Entry point'!$B$22=Master!A430,Master!AG430="MANAGING DIRECTOR, CREW MANAGEMENT"),Master!B430,"")</f>
        <v/>
      </c>
      <c r="L430" s="34" t="e">
        <f>SMALL($K:$K,ROWS($K$1:K429))</f>
        <v>#NUM!</v>
      </c>
      <c r="M430" s="34" t="str">
        <f>IF(AND('Entry point'!$B$22=Master!A430,Master!AG430="MARINE SUPERINTENDENT"),Master!B430,"")</f>
        <v/>
      </c>
      <c r="N430" s="34" t="e">
        <f>SMALL($M:$M,ROWS($M$1:M429))</f>
        <v>#NUM!</v>
      </c>
      <c r="O430" s="34" t="str">
        <f>IF(AND('Entry point'!$B$22=Master!A430,Master!AG430="MD"),Master!B430,"")</f>
        <v/>
      </c>
      <c r="P430" s="34" t="e">
        <f>SMALL($O:$O,ROWS($O$1:O429))</f>
        <v>#NUM!</v>
      </c>
      <c r="Q430" s="34" t="str">
        <f>IF(AND('Entry point'!$B$22=Master!A430,Master!AG430="OD"),Master!B430,"")</f>
        <v/>
      </c>
      <c r="R430" s="34" t="e">
        <f>SMALL($Q:$Q,ROWS($Q$1:Q429))</f>
        <v>#NUM!</v>
      </c>
      <c r="S430" s="34" t="str">
        <f>IF(AND('Entry point'!$B$22=Master!A430,Master!AG430="OWNER"),Master!B430,"")</f>
        <v/>
      </c>
      <c r="T430" s="34" t="e">
        <f>SMALL($S:$S,ROWS($S$1:S429))</f>
        <v>#NUM!</v>
      </c>
      <c r="U430" s="34" t="str">
        <f>IF(AND('Entry point'!$B$22=Master!A430,Master!AG430="PLANNING MANAGER"),Master!B430,"")</f>
        <v/>
      </c>
      <c r="V430" s="34" t="e">
        <f>SMALL($U:$U,ROWS($U$1:U429))</f>
        <v>#NUM!</v>
      </c>
      <c r="W430" s="34" t="str">
        <f>IF(AND('Entry point'!$B$22=Master!A430,Master!AG430="PROCUREMENT RESPONSIBLE"),Master!B430,"")</f>
        <v/>
      </c>
      <c r="X430" s="34" t="e">
        <f>SMALL($W:$W,ROWS($W$1:W429))</f>
        <v>#NUM!</v>
      </c>
      <c r="Y430" s="34" t="str">
        <f>IF(AND('Entry point'!$B$22=Master!A430,Master!AG430="TECH SUPERINTENDENT"),Master!B430,"")</f>
        <v/>
      </c>
      <c r="Z430" s="34" t="e">
        <f>SMALL($Y:$Y,ROWS($Y$1:Y429))</f>
        <v>#NUM!</v>
      </c>
      <c r="AA430" s="34" t="str">
        <f>IF(AND('Entry point'!$B$22=Master!A430,Master!AG430="HSEQ MANAGER"),Master!B430,"")</f>
        <v/>
      </c>
      <c r="AB430" s="34" t="e">
        <f>SMALL($AA:$AA,ROWS($AA$1:AA429))</f>
        <v>#NUM!</v>
      </c>
      <c r="AC430" s="34" t="str">
        <f>IF(AND('Entry point'!$B$22=Master!A430,Master!AG430="MARCAS"),Master!B430,"")</f>
        <v/>
      </c>
      <c r="AD430" s="34" t="e">
        <f>SMALL($AC:$AC,ROWS($AC$1:AC429))</f>
        <v>#NUM!</v>
      </c>
      <c r="AE430" s="34">
        <v>2</v>
      </c>
      <c r="AF430" s="26" t="s">
        <v>205</v>
      </c>
      <c r="AG430" s="36" t="s">
        <v>685</v>
      </c>
      <c r="AH430" s="36"/>
    </row>
    <row r="431" spans="1:35" ht="15.75" x14ac:dyDescent="0.25">
      <c r="A431" s="34" t="s">
        <v>38</v>
      </c>
      <c r="B431" s="34">
        <f>ROWS(A$1:$A432)</f>
        <v>432</v>
      </c>
      <c r="C431" s="34" t="str">
        <f>IF(AND('Entry point'!$B$22=Master!A431,Master!AG431="ACCOUNTING"),Master!B431,"")</f>
        <v/>
      </c>
      <c r="D431" s="34" t="e">
        <f>SMALL($C:$C,ROWS($C$1:C430))</f>
        <v>#NUM!</v>
      </c>
      <c r="E431" s="34" t="str">
        <f>IF(AND('Entry point'!$B$22=Master!A431,Master!AG431="CREW MANAGEMENT PARTNER"),Master!B431,"")</f>
        <v/>
      </c>
      <c r="F431" s="34" t="e">
        <f>SMALL($E:$E,ROWS($E$1:E430))</f>
        <v>#NUM!</v>
      </c>
      <c r="G431" s="34" t="str">
        <f>IF(AND('Entry point'!$B$22=Master!A431,Master!AG431="FLEET MANAGER"),Master!B431,"")</f>
        <v/>
      </c>
      <c r="H431" s="34" t="e">
        <f>SMALL($G:$G,ROWS($G$1:G430))</f>
        <v>#NUM!</v>
      </c>
      <c r="I431" s="34" t="str">
        <f>IF(AND('Entry point'!$B$22=Master!A431,Master!AG431="GROUP ISD"),Master!B431,"")</f>
        <v/>
      </c>
      <c r="J431" s="34" t="e">
        <f>SMALL($I:$I,ROWS($I$1:I430))</f>
        <v>#NUM!</v>
      </c>
      <c r="K431" s="34" t="str">
        <f>IF(AND('Entry point'!$B$22=Master!A431,Master!AG431="MANAGING DIRECTOR, CREW MANAGEMENT"),Master!B431,"")</f>
        <v/>
      </c>
      <c r="L431" s="34" t="e">
        <f>SMALL($K:$K,ROWS($K$1:K430))</f>
        <v>#NUM!</v>
      </c>
      <c r="M431" s="34" t="str">
        <f>IF(AND('Entry point'!$B$22=Master!A431,Master!AG431="MARINE SUPERINTENDENT"),Master!B431,"")</f>
        <v/>
      </c>
      <c r="N431" s="34" t="e">
        <f>SMALL($M:$M,ROWS($M$1:M430))</f>
        <v>#NUM!</v>
      </c>
      <c r="O431" s="34" t="str">
        <f>IF(AND('Entry point'!$B$22=Master!A431,Master!AG431="MD"),Master!B431,"")</f>
        <v/>
      </c>
      <c r="P431" s="34" t="e">
        <f>SMALL($O:$O,ROWS($O$1:O430))</f>
        <v>#NUM!</v>
      </c>
      <c r="Q431" s="34" t="str">
        <f>IF(AND('Entry point'!$B$22=Master!A431,Master!AG431="OD"),Master!B431,"")</f>
        <v/>
      </c>
      <c r="R431" s="34" t="e">
        <f>SMALL($Q:$Q,ROWS($Q$1:Q430))</f>
        <v>#NUM!</v>
      </c>
      <c r="S431" s="34" t="str">
        <f>IF(AND('Entry point'!$B$22=Master!A431,Master!AG431="OWNER"),Master!B431,"")</f>
        <v/>
      </c>
      <c r="T431" s="34" t="e">
        <f>SMALL($S:$S,ROWS($S$1:S430))</f>
        <v>#NUM!</v>
      </c>
      <c r="U431" s="34" t="str">
        <f>IF(AND('Entry point'!$B$22=Master!A431,Master!AG431="PLANNING MANAGER"),Master!B431,"")</f>
        <v/>
      </c>
      <c r="V431" s="34" t="e">
        <f>SMALL($U:$U,ROWS($U$1:U430))</f>
        <v>#NUM!</v>
      </c>
      <c r="W431" s="34" t="str">
        <f>IF(AND('Entry point'!$B$22=Master!A431,Master!AG431="PROCUREMENT RESPONSIBLE"),Master!B431,"")</f>
        <v/>
      </c>
      <c r="X431" s="34" t="e">
        <f>SMALL($W:$W,ROWS($W$1:W430))</f>
        <v>#NUM!</v>
      </c>
      <c r="Y431" s="34" t="str">
        <f>IF(AND('Entry point'!$B$22=Master!A431,Master!AG431="TECH SUPERINTENDENT"),Master!B431,"")</f>
        <v/>
      </c>
      <c r="Z431" s="34" t="e">
        <f>SMALL($Y:$Y,ROWS($Y$1:Y430))</f>
        <v>#NUM!</v>
      </c>
      <c r="AA431" s="34" t="str">
        <f>IF(AND('Entry point'!$B$22=Master!A431,Master!AG431="HSEQ MANAGER"),Master!B431,"")</f>
        <v/>
      </c>
      <c r="AB431" s="34" t="e">
        <f>SMALL($AA:$AA,ROWS($AA$1:AA430))</f>
        <v>#NUM!</v>
      </c>
      <c r="AC431" s="34" t="str">
        <f>IF(AND('Entry point'!$B$22=Master!A431,Master!AG431="MARCAS"),Master!B431,"")</f>
        <v/>
      </c>
      <c r="AD431" s="34" t="e">
        <f>SMALL($AC:$AC,ROWS($AC$1:AC430))</f>
        <v>#NUM!</v>
      </c>
      <c r="AE431" s="34">
        <v>2</v>
      </c>
      <c r="AF431" s="26" t="s">
        <v>255</v>
      </c>
      <c r="AG431" s="36" t="s">
        <v>685</v>
      </c>
      <c r="AH431" s="36"/>
    </row>
    <row r="432" spans="1:35" ht="15.75" x14ac:dyDescent="0.25">
      <c r="A432" s="34" t="s">
        <v>38</v>
      </c>
      <c r="B432" s="34">
        <f>ROWS(A$1:$A433)</f>
        <v>433</v>
      </c>
      <c r="C432" s="34" t="str">
        <f>IF(AND('Entry point'!$B$22=Master!A432,Master!AG432="ACCOUNTING"),Master!B432,"")</f>
        <v/>
      </c>
      <c r="D432" s="34" t="e">
        <f>SMALL($C:$C,ROWS($C$1:C431))</f>
        <v>#NUM!</v>
      </c>
      <c r="E432" s="34" t="str">
        <f>IF(AND('Entry point'!$B$22=Master!A432,Master!AG432="CREW MANAGEMENT PARTNER"),Master!B432,"")</f>
        <v/>
      </c>
      <c r="F432" s="34" t="e">
        <f>SMALL($E:$E,ROWS($E$1:E431))</f>
        <v>#NUM!</v>
      </c>
      <c r="G432" s="34" t="str">
        <f>IF(AND('Entry point'!$B$22=Master!A432,Master!AG432="FLEET MANAGER"),Master!B432,"")</f>
        <v/>
      </c>
      <c r="H432" s="34" t="e">
        <f>SMALL($G:$G,ROWS($G$1:G431))</f>
        <v>#NUM!</v>
      </c>
      <c r="I432" s="34" t="str">
        <f>IF(AND('Entry point'!$B$22=Master!A432,Master!AG432="GROUP ISD"),Master!B432,"")</f>
        <v/>
      </c>
      <c r="J432" s="34" t="e">
        <f>SMALL($I:$I,ROWS($I$1:I431))</f>
        <v>#NUM!</v>
      </c>
      <c r="K432" s="34" t="str">
        <f>IF(AND('Entry point'!$B$22=Master!A432,Master!AG432="MANAGING DIRECTOR, CREW MANAGEMENT"),Master!B432,"")</f>
        <v/>
      </c>
      <c r="L432" s="34" t="e">
        <f>SMALL($K:$K,ROWS($K$1:K431))</f>
        <v>#NUM!</v>
      </c>
      <c r="M432" s="34" t="str">
        <f>IF(AND('Entry point'!$B$22=Master!A432,Master!AG432="MARINE SUPERINTENDENT"),Master!B432,"")</f>
        <v/>
      </c>
      <c r="N432" s="34" t="e">
        <f>SMALL($M:$M,ROWS($M$1:M431))</f>
        <v>#NUM!</v>
      </c>
      <c r="O432" s="34" t="str">
        <f>IF(AND('Entry point'!$B$22=Master!A432,Master!AG432="MD"),Master!B432,"")</f>
        <v/>
      </c>
      <c r="P432" s="34" t="e">
        <f>SMALL($O:$O,ROWS($O$1:O431))</f>
        <v>#NUM!</v>
      </c>
      <c r="Q432" s="34" t="str">
        <f>IF(AND('Entry point'!$B$22=Master!A432,Master!AG432="OD"),Master!B432,"")</f>
        <v/>
      </c>
      <c r="R432" s="34" t="e">
        <f>SMALL($Q:$Q,ROWS($Q$1:Q431))</f>
        <v>#NUM!</v>
      </c>
      <c r="S432" s="34" t="str">
        <f>IF(AND('Entry point'!$B$22=Master!A432,Master!AG432="OWNER"),Master!B432,"")</f>
        <v/>
      </c>
      <c r="T432" s="34" t="e">
        <f>SMALL($S:$S,ROWS($S$1:S431))</f>
        <v>#NUM!</v>
      </c>
      <c r="U432" s="34" t="str">
        <f>IF(AND('Entry point'!$B$22=Master!A432,Master!AG432="PLANNING MANAGER"),Master!B432,"")</f>
        <v/>
      </c>
      <c r="V432" s="34" t="e">
        <f>SMALL($U:$U,ROWS($U$1:U431))</f>
        <v>#NUM!</v>
      </c>
      <c r="W432" s="34" t="str">
        <f>IF(AND('Entry point'!$B$22=Master!A432,Master!AG432="PROCUREMENT RESPONSIBLE"),Master!B432,"")</f>
        <v/>
      </c>
      <c r="X432" s="34" t="e">
        <f>SMALL($W:$W,ROWS($W$1:W431))</f>
        <v>#NUM!</v>
      </c>
      <c r="Y432" s="34" t="str">
        <f>IF(AND('Entry point'!$B$22=Master!A432,Master!AG432="TECH SUPERINTENDENT"),Master!B432,"")</f>
        <v/>
      </c>
      <c r="Z432" s="34" t="e">
        <f>SMALL($Y:$Y,ROWS($Y$1:Y431))</f>
        <v>#NUM!</v>
      </c>
      <c r="AA432" s="34" t="str">
        <f>IF(AND('Entry point'!$B$22=Master!A432,Master!AG432="HSEQ MANAGER"),Master!B432,"")</f>
        <v/>
      </c>
      <c r="AB432" s="34" t="e">
        <f>SMALL($AA:$AA,ROWS($AA$1:AA431))</f>
        <v>#NUM!</v>
      </c>
      <c r="AC432" s="34" t="str">
        <f>IF(AND('Entry point'!$B$22=Master!A432,Master!AG432="MARCAS"),Master!B432,"")</f>
        <v/>
      </c>
      <c r="AD432" s="34" t="e">
        <f>SMALL($AC:$AC,ROWS($AC$1:AC431))</f>
        <v>#NUM!</v>
      </c>
      <c r="AE432" s="34">
        <v>2</v>
      </c>
      <c r="AF432" s="26" t="s">
        <v>257</v>
      </c>
      <c r="AG432" s="36" t="s">
        <v>685</v>
      </c>
      <c r="AH432" s="36"/>
    </row>
    <row r="433" spans="1:35" ht="15.75" x14ac:dyDescent="0.25">
      <c r="A433" s="34" t="s">
        <v>38</v>
      </c>
      <c r="B433" s="34">
        <f>ROWS(A$1:$A434)</f>
        <v>434</v>
      </c>
      <c r="C433" s="34" t="str">
        <f>IF(AND('Entry point'!$B$22=Master!A433,Master!AG433="ACCOUNTING"),Master!B433,"")</f>
        <v/>
      </c>
      <c r="D433" s="34" t="e">
        <f>SMALL($C:$C,ROWS($C$1:C432))</f>
        <v>#NUM!</v>
      </c>
      <c r="E433" s="34" t="str">
        <f>IF(AND('Entry point'!$B$22=Master!A433,Master!AG433="CREW MANAGEMENT PARTNER"),Master!B433,"")</f>
        <v/>
      </c>
      <c r="F433" s="34" t="e">
        <f>SMALL($E:$E,ROWS($E$1:E432))</f>
        <v>#NUM!</v>
      </c>
      <c r="G433" s="34" t="str">
        <f>IF(AND('Entry point'!$B$22=Master!A433,Master!AG433="FLEET MANAGER"),Master!B433,"")</f>
        <v/>
      </c>
      <c r="H433" s="34" t="e">
        <f>SMALL($G:$G,ROWS($G$1:G432))</f>
        <v>#NUM!</v>
      </c>
      <c r="I433" s="34" t="str">
        <f>IF(AND('Entry point'!$B$22=Master!A433,Master!AG433="GROUP ISD"),Master!B433,"")</f>
        <v/>
      </c>
      <c r="J433" s="34" t="e">
        <f>SMALL($I:$I,ROWS($I$1:I432))</f>
        <v>#NUM!</v>
      </c>
      <c r="K433" s="34" t="str">
        <f>IF(AND('Entry point'!$B$22=Master!A433,Master!AG433="MANAGING DIRECTOR, CREW MANAGEMENT"),Master!B433,"")</f>
        <v/>
      </c>
      <c r="L433" s="34" t="e">
        <f>SMALL($K:$K,ROWS($K$1:K432))</f>
        <v>#NUM!</v>
      </c>
      <c r="M433" s="34" t="str">
        <f>IF(AND('Entry point'!$B$22=Master!A433,Master!AG433="MARINE SUPERINTENDENT"),Master!B433,"")</f>
        <v/>
      </c>
      <c r="N433" s="34" t="e">
        <f>SMALL($M:$M,ROWS($M$1:M432))</f>
        <v>#NUM!</v>
      </c>
      <c r="O433" s="34" t="str">
        <f>IF(AND('Entry point'!$B$22=Master!A433,Master!AG433="MD"),Master!B433,"")</f>
        <v/>
      </c>
      <c r="P433" s="34" t="e">
        <f>SMALL($O:$O,ROWS($O$1:O432))</f>
        <v>#NUM!</v>
      </c>
      <c r="Q433" s="34" t="str">
        <f>IF(AND('Entry point'!$B$22=Master!A433,Master!AG433="OD"),Master!B433,"")</f>
        <v/>
      </c>
      <c r="R433" s="34" t="e">
        <f>SMALL($Q:$Q,ROWS($Q$1:Q432))</f>
        <v>#NUM!</v>
      </c>
      <c r="S433" s="34" t="str">
        <f>IF(AND('Entry point'!$B$22=Master!A433,Master!AG433="OWNER"),Master!B433,"")</f>
        <v/>
      </c>
      <c r="T433" s="34" t="e">
        <f>SMALL($S:$S,ROWS($S$1:S432))</f>
        <v>#NUM!</v>
      </c>
      <c r="U433" s="34" t="str">
        <f>IF(AND('Entry point'!$B$22=Master!A433,Master!AG433="PLANNING MANAGER"),Master!B433,"")</f>
        <v/>
      </c>
      <c r="V433" s="34" t="e">
        <f>SMALL($U:$U,ROWS($U$1:U432))</f>
        <v>#NUM!</v>
      </c>
      <c r="W433" s="34" t="str">
        <f>IF(AND('Entry point'!$B$22=Master!A433,Master!AG433="PROCUREMENT RESPONSIBLE"),Master!B433,"")</f>
        <v/>
      </c>
      <c r="X433" s="34" t="e">
        <f>SMALL($W:$W,ROWS($W$1:W432))</f>
        <v>#NUM!</v>
      </c>
      <c r="Y433" s="34" t="str">
        <f>IF(AND('Entry point'!$B$22=Master!A433,Master!AG433="TECH SUPERINTENDENT"),Master!B433,"")</f>
        <v/>
      </c>
      <c r="Z433" s="34" t="e">
        <f>SMALL($Y:$Y,ROWS($Y$1:Y432))</f>
        <v>#NUM!</v>
      </c>
      <c r="AA433" s="34" t="str">
        <f>IF(AND('Entry point'!$B$22=Master!A433,Master!AG433="HSEQ MANAGER"),Master!B433,"")</f>
        <v/>
      </c>
      <c r="AB433" s="34" t="e">
        <f>SMALL($AA:$AA,ROWS($AA$1:AA432))</f>
        <v>#NUM!</v>
      </c>
      <c r="AC433" s="34" t="str">
        <f>IF(AND('Entry point'!$B$22=Master!A433,Master!AG433="MARCAS"),Master!B433,"")</f>
        <v/>
      </c>
      <c r="AD433" s="34" t="e">
        <f>SMALL($AC:$AC,ROWS($AC$1:AC432))</f>
        <v>#NUM!</v>
      </c>
      <c r="AE433" s="34">
        <v>2</v>
      </c>
      <c r="AF433" s="26" t="s">
        <v>206</v>
      </c>
      <c r="AG433" s="36" t="s">
        <v>685</v>
      </c>
      <c r="AH433" s="36"/>
    </row>
    <row r="434" spans="1:35" ht="15.75" x14ac:dyDescent="0.25">
      <c r="A434" s="34" t="s">
        <v>38</v>
      </c>
      <c r="B434" s="34">
        <f>ROWS(A$1:$A435)</f>
        <v>435</v>
      </c>
      <c r="C434" s="34" t="str">
        <f>IF(AND('Entry point'!$B$22=Master!A434,Master!AG434="ACCOUNTING"),Master!B434,"")</f>
        <v/>
      </c>
      <c r="D434" s="34" t="e">
        <f>SMALL($C:$C,ROWS($C$1:C433))</f>
        <v>#NUM!</v>
      </c>
      <c r="E434" s="34" t="str">
        <f>IF(AND('Entry point'!$B$22=Master!A434,Master!AG434="CREW MANAGEMENT PARTNER"),Master!B434,"")</f>
        <v/>
      </c>
      <c r="F434" s="34" t="e">
        <f>SMALL($E:$E,ROWS($E$1:E433))</f>
        <v>#NUM!</v>
      </c>
      <c r="G434" s="34" t="str">
        <f>IF(AND('Entry point'!$B$22=Master!A434,Master!AG434="FLEET MANAGER"),Master!B434,"")</f>
        <v/>
      </c>
      <c r="H434" s="34" t="e">
        <f>SMALL($G:$G,ROWS($G$1:G433))</f>
        <v>#NUM!</v>
      </c>
      <c r="I434" s="34" t="str">
        <f>IF(AND('Entry point'!$B$22=Master!A434,Master!AG434="GROUP ISD"),Master!B434,"")</f>
        <v/>
      </c>
      <c r="J434" s="34" t="e">
        <f>SMALL($I:$I,ROWS($I$1:I433))</f>
        <v>#NUM!</v>
      </c>
      <c r="K434" s="34" t="str">
        <f>IF(AND('Entry point'!$B$22=Master!A434,Master!AG434="MANAGING DIRECTOR, CREW MANAGEMENT"),Master!B434,"")</f>
        <v/>
      </c>
      <c r="L434" s="34" t="e">
        <f>SMALL($K:$K,ROWS($K$1:K433))</f>
        <v>#NUM!</v>
      </c>
      <c r="M434" s="34" t="str">
        <f>IF(AND('Entry point'!$B$22=Master!A434,Master!AG434="MARINE SUPERINTENDENT"),Master!B434,"")</f>
        <v/>
      </c>
      <c r="N434" s="34" t="e">
        <f>SMALL($M:$M,ROWS($M$1:M433))</f>
        <v>#NUM!</v>
      </c>
      <c r="O434" s="34" t="str">
        <f>IF(AND('Entry point'!$B$22=Master!A434,Master!AG434="MD"),Master!B434,"")</f>
        <v/>
      </c>
      <c r="P434" s="34" t="e">
        <f>SMALL($O:$O,ROWS($O$1:O433))</f>
        <v>#NUM!</v>
      </c>
      <c r="Q434" s="34" t="str">
        <f>IF(AND('Entry point'!$B$22=Master!A434,Master!AG434="OD"),Master!B434,"")</f>
        <v/>
      </c>
      <c r="R434" s="34" t="e">
        <f>SMALL($Q:$Q,ROWS($Q$1:Q433))</f>
        <v>#NUM!</v>
      </c>
      <c r="S434" s="34" t="str">
        <f>IF(AND('Entry point'!$B$22=Master!A434,Master!AG434="OWNER"),Master!B434,"")</f>
        <v/>
      </c>
      <c r="T434" s="34" t="e">
        <f>SMALL($S:$S,ROWS($S$1:S433))</f>
        <v>#NUM!</v>
      </c>
      <c r="U434" s="34" t="str">
        <f>IF(AND('Entry point'!$B$22=Master!A434,Master!AG434="PLANNING MANAGER"),Master!B434,"")</f>
        <v/>
      </c>
      <c r="V434" s="34" t="e">
        <f>SMALL($U:$U,ROWS($U$1:U433))</f>
        <v>#NUM!</v>
      </c>
      <c r="W434" s="34" t="str">
        <f>IF(AND('Entry point'!$B$22=Master!A434,Master!AG434="PROCUREMENT RESPONSIBLE"),Master!B434,"")</f>
        <v/>
      </c>
      <c r="X434" s="34" t="e">
        <f>SMALL($W:$W,ROWS($W$1:W433))</f>
        <v>#NUM!</v>
      </c>
      <c r="Y434" s="34" t="str">
        <f>IF(AND('Entry point'!$B$22=Master!A434,Master!AG434="TECH SUPERINTENDENT"),Master!B434,"")</f>
        <v/>
      </c>
      <c r="Z434" s="34" t="e">
        <f>SMALL($Y:$Y,ROWS($Y$1:Y433))</f>
        <v>#NUM!</v>
      </c>
      <c r="AA434" s="34" t="str">
        <f>IF(AND('Entry point'!$B$22=Master!A434,Master!AG434="HSEQ MANAGER"),Master!B434,"")</f>
        <v/>
      </c>
      <c r="AB434" s="34" t="e">
        <f>SMALL($AA:$AA,ROWS($AA$1:AA433))</f>
        <v>#NUM!</v>
      </c>
      <c r="AC434" s="34" t="str">
        <f>IF(AND('Entry point'!$B$22=Master!A434,Master!AG434="MARCAS"),Master!B434,"")</f>
        <v/>
      </c>
      <c r="AD434" s="34" t="e">
        <f>SMALL($AC:$AC,ROWS($AC$1:AC433))</f>
        <v>#NUM!</v>
      </c>
      <c r="AE434" s="34">
        <v>2</v>
      </c>
      <c r="AF434" s="26" t="s">
        <v>197</v>
      </c>
      <c r="AG434" s="36" t="s">
        <v>685</v>
      </c>
      <c r="AH434" s="36"/>
    </row>
    <row r="435" spans="1:35" ht="15.75" x14ac:dyDescent="0.25">
      <c r="A435" s="34" t="s">
        <v>38</v>
      </c>
      <c r="B435" s="34">
        <f>ROWS(A$1:$A436)</f>
        <v>436</v>
      </c>
      <c r="C435" s="34" t="str">
        <f>IF(AND('Entry point'!$B$22=Master!A435,Master!AG435="ACCOUNTING"),Master!B435,"")</f>
        <v/>
      </c>
      <c r="D435" s="34" t="e">
        <f>SMALL($C:$C,ROWS($C$1:C434))</f>
        <v>#NUM!</v>
      </c>
      <c r="E435" s="34" t="str">
        <f>IF(AND('Entry point'!$B$22=Master!A435,Master!AG435="CREW MANAGEMENT PARTNER"),Master!B435,"")</f>
        <v/>
      </c>
      <c r="F435" s="34" t="e">
        <f>SMALL($E:$E,ROWS($E$1:E434))</f>
        <v>#NUM!</v>
      </c>
      <c r="G435" s="34" t="str">
        <f>IF(AND('Entry point'!$B$22=Master!A435,Master!AG435="FLEET MANAGER"),Master!B435,"")</f>
        <v/>
      </c>
      <c r="H435" s="34" t="e">
        <f>SMALL($G:$G,ROWS($G$1:G434))</f>
        <v>#NUM!</v>
      </c>
      <c r="I435" s="34" t="str">
        <f>IF(AND('Entry point'!$B$22=Master!A435,Master!AG435="GROUP ISD"),Master!B435,"")</f>
        <v/>
      </c>
      <c r="J435" s="34" t="e">
        <f>SMALL($I:$I,ROWS($I$1:I434))</f>
        <v>#NUM!</v>
      </c>
      <c r="K435" s="34" t="str">
        <f>IF(AND('Entry point'!$B$22=Master!A435,Master!AG435="MANAGING DIRECTOR, CREW MANAGEMENT"),Master!B435,"")</f>
        <v/>
      </c>
      <c r="L435" s="34" t="e">
        <f>SMALL($K:$K,ROWS($K$1:K434))</f>
        <v>#NUM!</v>
      </c>
      <c r="M435" s="34" t="str">
        <f>IF(AND('Entry point'!$B$22=Master!A435,Master!AG435="MARINE SUPERINTENDENT"),Master!B435,"")</f>
        <v/>
      </c>
      <c r="N435" s="34" t="e">
        <f>SMALL($M:$M,ROWS($M$1:M434))</f>
        <v>#NUM!</v>
      </c>
      <c r="O435" s="34" t="str">
        <f>IF(AND('Entry point'!$B$22=Master!A435,Master!AG435="MD"),Master!B435,"")</f>
        <v/>
      </c>
      <c r="P435" s="34" t="e">
        <f>SMALL($O:$O,ROWS($O$1:O434))</f>
        <v>#NUM!</v>
      </c>
      <c r="Q435" s="34" t="str">
        <f>IF(AND('Entry point'!$B$22=Master!A435,Master!AG435="OD"),Master!B435,"")</f>
        <v/>
      </c>
      <c r="R435" s="34" t="e">
        <f>SMALL($Q:$Q,ROWS($Q$1:Q434))</f>
        <v>#NUM!</v>
      </c>
      <c r="S435" s="34" t="str">
        <f>IF(AND('Entry point'!$B$22=Master!A435,Master!AG435="OWNER"),Master!B435,"")</f>
        <v/>
      </c>
      <c r="T435" s="34" t="e">
        <f>SMALL($S:$S,ROWS($S$1:S434))</f>
        <v>#NUM!</v>
      </c>
      <c r="U435" s="34" t="str">
        <f>IF(AND('Entry point'!$B$22=Master!A435,Master!AG435="PLANNING MANAGER"),Master!B435,"")</f>
        <v/>
      </c>
      <c r="V435" s="34" t="e">
        <f>SMALL($U:$U,ROWS($U$1:U434))</f>
        <v>#NUM!</v>
      </c>
      <c r="W435" s="34" t="str">
        <f>IF(AND('Entry point'!$B$22=Master!A435,Master!AG435="PROCUREMENT RESPONSIBLE"),Master!B435,"")</f>
        <v/>
      </c>
      <c r="X435" s="34" t="e">
        <f>SMALL($W:$W,ROWS($W$1:W434))</f>
        <v>#NUM!</v>
      </c>
      <c r="Y435" s="34" t="str">
        <f>IF(AND('Entry point'!$B$22=Master!A435,Master!AG435="TECH SUPERINTENDENT"),Master!B435,"")</f>
        <v/>
      </c>
      <c r="Z435" s="34" t="e">
        <f>SMALL($Y:$Y,ROWS($Y$1:Y434))</f>
        <v>#NUM!</v>
      </c>
      <c r="AA435" s="34" t="str">
        <f>IF(AND('Entry point'!$B$22=Master!A435,Master!AG435="HSEQ MANAGER"),Master!B435,"")</f>
        <v/>
      </c>
      <c r="AB435" s="34" t="e">
        <f>SMALL($AA:$AA,ROWS($AA$1:AA434))</f>
        <v>#NUM!</v>
      </c>
      <c r="AC435" s="34" t="str">
        <f>IF(AND('Entry point'!$B$22=Master!A435,Master!AG435="MARCAS"),Master!B435,"")</f>
        <v/>
      </c>
      <c r="AD435" s="34" t="e">
        <f>SMALL($AC:$AC,ROWS($AC$1:AC434))</f>
        <v>#NUM!</v>
      </c>
      <c r="AE435" s="34">
        <v>2</v>
      </c>
      <c r="AF435" s="26" t="s">
        <v>292</v>
      </c>
      <c r="AG435" s="36" t="s">
        <v>686</v>
      </c>
      <c r="AH435" s="36" t="s">
        <v>119</v>
      </c>
      <c r="AI435" t="s">
        <v>799</v>
      </c>
    </row>
    <row r="436" spans="1:35" ht="15.75" x14ac:dyDescent="0.25">
      <c r="A436" s="34" t="s">
        <v>38</v>
      </c>
      <c r="B436" s="34">
        <f>ROWS(A$1:$A437)</f>
        <v>437</v>
      </c>
      <c r="C436" s="34" t="str">
        <f>IF(AND('Entry point'!$B$22=Master!A436,Master!AG436="ACCOUNTING"),Master!B436,"")</f>
        <v/>
      </c>
      <c r="D436" s="34" t="e">
        <f>SMALL($C:$C,ROWS($C$1:C435))</f>
        <v>#NUM!</v>
      </c>
      <c r="E436" s="34" t="str">
        <f>IF(AND('Entry point'!$B$22=Master!A436,Master!AG436="CREW MANAGEMENT PARTNER"),Master!B436,"")</f>
        <v/>
      </c>
      <c r="F436" s="34" t="e">
        <f>SMALL($E:$E,ROWS($E$1:E435))</f>
        <v>#NUM!</v>
      </c>
      <c r="G436" s="34" t="str">
        <f>IF(AND('Entry point'!$B$22=Master!A436,Master!AG436="FLEET MANAGER"),Master!B436,"")</f>
        <v/>
      </c>
      <c r="H436" s="34" t="e">
        <f>SMALL($G:$G,ROWS($G$1:G435))</f>
        <v>#NUM!</v>
      </c>
      <c r="I436" s="34" t="str">
        <f>IF(AND('Entry point'!$B$22=Master!A436,Master!AG436="GROUP ISD"),Master!B436,"")</f>
        <v/>
      </c>
      <c r="J436" s="34" t="e">
        <f>SMALL($I:$I,ROWS($I$1:I435))</f>
        <v>#NUM!</v>
      </c>
      <c r="K436" s="34" t="str">
        <f>IF(AND('Entry point'!$B$22=Master!A436,Master!AG436="MANAGING DIRECTOR, CREW MANAGEMENT"),Master!B436,"")</f>
        <v/>
      </c>
      <c r="L436" s="34" t="e">
        <f>SMALL($K:$K,ROWS($K$1:K435))</f>
        <v>#NUM!</v>
      </c>
      <c r="M436" s="34" t="str">
        <f>IF(AND('Entry point'!$B$22=Master!A436,Master!AG436="MARINE SUPERINTENDENT"),Master!B436,"")</f>
        <v/>
      </c>
      <c r="N436" s="34" t="e">
        <f>SMALL($M:$M,ROWS($M$1:M435))</f>
        <v>#NUM!</v>
      </c>
      <c r="O436" s="34" t="str">
        <f>IF(AND('Entry point'!$B$22=Master!A436,Master!AG436="MD"),Master!B436,"")</f>
        <v/>
      </c>
      <c r="P436" s="34" t="e">
        <f>SMALL($O:$O,ROWS($O$1:O435))</f>
        <v>#NUM!</v>
      </c>
      <c r="Q436" s="34" t="str">
        <f>IF(AND('Entry point'!$B$22=Master!A436,Master!AG436="OD"),Master!B436,"")</f>
        <v/>
      </c>
      <c r="R436" s="34" t="e">
        <f>SMALL($Q:$Q,ROWS($Q$1:Q435))</f>
        <v>#NUM!</v>
      </c>
      <c r="S436" s="34" t="str">
        <f>IF(AND('Entry point'!$B$22=Master!A436,Master!AG436="OWNER"),Master!B436,"")</f>
        <v/>
      </c>
      <c r="T436" s="34" t="e">
        <f>SMALL($S:$S,ROWS($S$1:S435))</f>
        <v>#NUM!</v>
      </c>
      <c r="U436" s="34" t="str">
        <f>IF(AND('Entry point'!$B$22=Master!A436,Master!AG436="PLANNING MANAGER"),Master!B436,"")</f>
        <v/>
      </c>
      <c r="V436" s="34" t="e">
        <f>SMALL($U:$U,ROWS($U$1:U435))</f>
        <v>#NUM!</v>
      </c>
      <c r="W436" s="34" t="str">
        <f>IF(AND('Entry point'!$B$22=Master!A436,Master!AG436="PROCUREMENT RESPONSIBLE"),Master!B436,"")</f>
        <v/>
      </c>
      <c r="X436" s="34" t="e">
        <f>SMALL($W:$W,ROWS($W$1:W435))</f>
        <v>#NUM!</v>
      </c>
      <c r="Y436" s="34" t="str">
        <f>IF(AND('Entry point'!$B$22=Master!A436,Master!AG436="TECH SUPERINTENDENT"),Master!B436,"")</f>
        <v/>
      </c>
      <c r="Z436" s="34" t="e">
        <f>SMALL($Y:$Y,ROWS($Y$1:Y435))</f>
        <v>#NUM!</v>
      </c>
      <c r="AA436" s="34" t="str">
        <f>IF(AND('Entry point'!$B$22=Master!A436,Master!AG436="HSEQ MANAGER"),Master!B436,"")</f>
        <v/>
      </c>
      <c r="AB436" s="34" t="e">
        <f>SMALL($AA:$AA,ROWS($AA$1:AA435))</f>
        <v>#NUM!</v>
      </c>
      <c r="AC436" s="34" t="str">
        <f>IF(AND('Entry point'!$B$22=Master!A436,Master!AG436="MARCAS"),Master!B436,"")</f>
        <v/>
      </c>
      <c r="AD436" s="34" t="e">
        <f>SMALL($AC:$AC,ROWS($AC$1:AC435))</f>
        <v>#NUM!</v>
      </c>
      <c r="AE436" s="34">
        <v>2</v>
      </c>
      <c r="AF436" s="26" t="s">
        <v>173</v>
      </c>
      <c r="AG436" s="36" t="s">
        <v>35</v>
      </c>
      <c r="AH436" s="36"/>
    </row>
    <row r="437" spans="1:35" ht="15.75" x14ac:dyDescent="0.25">
      <c r="A437" s="34" t="s">
        <v>38</v>
      </c>
      <c r="B437" s="34">
        <f>ROWS(A$1:$A438)</f>
        <v>438</v>
      </c>
      <c r="C437" s="34" t="str">
        <f>IF(AND('Entry point'!$B$22=Master!A437,Master!AG437="ACCOUNTING"),Master!B437,"")</f>
        <v/>
      </c>
      <c r="D437" s="34" t="e">
        <f>SMALL($C:$C,ROWS($C$1:C436))</f>
        <v>#NUM!</v>
      </c>
      <c r="E437" s="34" t="str">
        <f>IF(AND('Entry point'!$B$22=Master!A437,Master!AG437="CREW MANAGEMENT PARTNER"),Master!B437,"")</f>
        <v/>
      </c>
      <c r="F437" s="34" t="e">
        <f>SMALL($E:$E,ROWS($E$1:E436))</f>
        <v>#NUM!</v>
      </c>
      <c r="G437" s="34" t="str">
        <f>IF(AND('Entry point'!$B$22=Master!A437,Master!AG437="FLEET MANAGER"),Master!B437,"")</f>
        <v/>
      </c>
      <c r="H437" s="34" t="e">
        <f>SMALL($G:$G,ROWS($G$1:G436))</f>
        <v>#NUM!</v>
      </c>
      <c r="I437" s="34" t="str">
        <f>IF(AND('Entry point'!$B$22=Master!A437,Master!AG437="GROUP ISD"),Master!B437,"")</f>
        <v/>
      </c>
      <c r="J437" s="34" t="e">
        <f>SMALL($I:$I,ROWS($I$1:I436))</f>
        <v>#NUM!</v>
      </c>
      <c r="K437" s="34" t="str">
        <f>IF(AND('Entry point'!$B$22=Master!A437,Master!AG437="MANAGING DIRECTOR, CREW MANAGEMENT"),Master!B437,"")</f>
        <v/>
      </c>
      <c r="L437" s="34" t="e">
        <f>SMALL($K:$K,ROWS($K$1:K436))</f>
        <v>#NUM!</v>
      </c>
      <c r="M437" s="34" t="str">
        <f>IF(AND('Entry point'!$B$22=Master!A437,Master!AG437="MARINE SUPERINTENDENT"),Master!B437,"")</f>
        <v/>
      </c>
      <c r="N437" s="34" t="e">
        <f>SMALL($M:$M,ROWS($M$1:M436))</f>
        <v>#NUM!</v>
      </c>
      <c r="O437" s="34" t="str">
        <f>IF(AND('Entry point'!$B$22=Master!A437,Master!AG437="MD"),Master!B437,"")</f>
        <v/>
      </c>
      <c r="P437" s="34" t="e">
        <f>SMALL($O:$O,ROWS($O$1:O436))</f>
        <v>#NUM!</v>
      </c>
      <c r="Q437" s="34" t="str">
        <f>IF(AND('Entry point'!$B$22=Master!A437,Master!AG437="OD"),Master!B437,"")</f>
        <v/>
      </c>
      <c r="R437" s="34" t="e">
        <f>SMALL($Q:$Q,ROWS($Q$1:Q436))</f>
        <v>#NUM!</v>
      </c>
      <c r="S437" s="34" t="str">
        <f>IF(AND('Entry point'!$B$22=Master!A437,Master!AG437="OWNER"),Master!B437,"")</f>
        <v/>
      </c>
      <c r="T437" s="34" t="e">
        <f>SMALL($S:$S,ROWS($S$1:S436))</f>
        <v>#NUM!</v>
      </c>
      <c r="U437" s="34" t="str">
        <f>IF(AND('Entry point'!$B$22=Master!A437,Master!AG437="PLANNING MANAGER"),Master!B437,"")</f>
        <v/>
      </c>
      <c r="V437" s="34" t="e">
        <f>SMALL($U:$U,ROWS($U$1:U436))</f>
        <v>#NUM!</v>
      </c>
      <c r="W437" s="34" t="str">
        <f>IF(AND('Entry point'!$B$22=Master!A437,Master!AG437="PROCUREMENT RESPONSIBLE"),Master!B437,"")</f>
        <v/>
      </c>
      <c r="X437" s="34" t="e">
        <f>SMALL($W:$W,ROWS($W$1:W436))</f>
        <v>#NUM!</v>
      </c>
      <c r="Y437" s="34" t="str">
        <f>IF(AND('Entry point'!$B$22=Master!A437,Master!AG437="TECH SUPERINTENDENT"),Master!B437,"")</f>
        <v/>
      </c>
      <c r="Z437" s="34" t="e">
        <f>SMALL($Y:$Y,ROWS($Y$1:Y436))</f>
        <v>#NUM!</v>
      </c>
      <c r="AA437" s="34" t="str">
        <f>IF(AND('Entry point'!$B$22=Master!A437,Master!AG437="HSEQ MANAGER"),Master!B437,"")</f>
        <v/>
      </c>
      <c r="AB437" s="34" t="e">
        <f>SMALL($AA:$AA,ROWS($AA$1:AA436))</f>
        <v>#NUM!</v>
      </c>
      <c r="AC437" s="34" t="str">
        <f>IF(AND('Entry point'!$B$22=Master!A437,Master!AG437="MARCAS"),Master!B437,"")</f>
        <v/>
      </c>
      <c r="AD437" s="34" t="e">
        <f>SMALL($AC:$AC,ROWS($AC$1:AC436))</f>
        <v>#NUM!</v>
      </c>
      <c r="AE437" s="34">
        <v>2</v>
      </c>
      <c r="AF437" s="26" t="s">
        <v>105</v>
      </c>
      <c r="AG437" s="36" t="s">
        <v>106</v>
      </c>
      <c r="AH437" s="36" t="s">
        <v>1</v>
      </c>
    </row>
    <row r="438" spans="1:35" ht="15.75" x14ac:dyDescent="0.25">
      <c r="A438" s="34" t="s">
        <v>38</v>
      </c>
      <c r="B438" s="34">
        <f>ROWS(A$1:$A439)</f>
        <v>439</v>
      </c>
      <c r="C438" s="34" t="str">
        <f>IF(AND('Entry point'!$B$22=Master!A438,Master!AG438="ACCOUNTING"),Master!B438,"")</f>
        <v/>
      </c>
      <c r="D438" s="34" t="e">
        <f>SMALL($C:$C,ROWS($C$1:C437))</f>
        <v>#NUM!</v>
      </c>
      <c r="E438" s="34" t="str">
        <f>IF(AND('Entry point'!$B$22=Master!A438,Master!AG438="CREW MANAGEMENT PARTNER"),Master!B438,"")</f>
        <v/>
      </c>
      <c r="F438" s="34" t="e">
        <f>SMALL($E:$E,ROWS($E$1:E437))</f>
        <v>#NUM!</v>
      </c>
      <c r="G438" s="34" t="str">
        <f>IF(AND('Entry point'!$B$22=Master!A438,Master!AG438="FLEET MANAGER"),Master!B438,"")</f>
        <v/>
      </c>
      <c r="H438" s="34" t="e">
        <f>SMALL($G:$G,ROWS($G$1:G437))</f>
        <v>#NUM!</v>
      </c>
      <c r="I438" s="34" t="str">
        <f>IF(AND('Entry point'!$B$22=Master!A438,Master!AG438="GROUP ISD"),Master!B438,"")</f>
        <v/>
      </c>
      <c r="J438" s="34" t="e">
        <f>SMALL($I:$I,ROWS($I$1:I437))</f>
        <v>#NUM!</v>
      </c>
      <c r="K438" s="34" t="str">
        <f>IF(AND('Entry point'!$B$22=Master!A438,Master!AG438="MANAGING DIRECTOR, CREW MANAGEMENT"),Master!B438,"")</f>
        <v/>
      </c>
      <c r="L438" s="34" t="e">
        <f>SMALL($K:$K,ROWS($K$1:K437))</f>
        <v>#NUM!</v>
      </c>
      <c r="M438" s="34" t="str">
        <f>IF(AND('Entry point'!$B$22=Master!A438,Master!AG438="MARINE SUPERINTENDENT"),Master!B438,"")</f>
        <v/>
      </c>
      <c r="N438" s="34" t="e">
        <f>SMALL($M:$M,ROWS($M$1:M437))</f>
        <v>#NUM!</v>
      </c>
      <c r="O438" s="34" t="str">
        <f>IF(AND('Entry point'!$B$22=Master!A438,Master!AG438="MD"),Master!B438,"")</f>
        <v/>
      </c>
      <c r="P438" s="34" t="e">
        <f>SMALL($O:$O,ROWS($O$1:O437))</f>
        <v>#NUM!</v>
      </c>
      <c r="Q438" s="34" t="str">
        <f>IF(AND('Entry point'!$B$22=Master!A438,Master!AG438="OD"),Master!B438,"")</f>
        <v/>
      </c>
      <c r="R438" s="34" t="e">
        <f>SMALL($Q:$Q,ROWS($Q$1:Q437))</f>
        <v>#NUM!</v>
      </c>
      <c r="S438" s="34" t="str">
        <f>IF(AND('Entry point'!$B$22=Master!A438,Master!AG438="OWNER"),Master!B438,"")</f>
        <v/>
      </c>
      <c r="T438" s="34" t="e">
        <f>SMALL($S:$S,ROWS($S$1:S437))</f>
        <v>#NUM!</v>
      </c>
      <c r="U438" s="34" t="str">
        <f>IF(AND('Entry point'!$B$22=Master!A438,Master!AG438="PLANNING MANAGER"),Master!B438,"")</f>
        <v/>
      </c>
      <c r="V438" s="34" t="e">
        <f>SMALL($U:$U,ROWS($U$1:U437))</f>
        <v>#NUM!</v>
      </c>
      <c r="W438" s="34" t="str">
        <f>IF(AND('Entry point'!$B$22=Master!A438,Master!AG438="PROCUREMENT RESPONSIBLE"),Master!B438,"")</f>
        <v/>
      </c>
      <c r="X438" s="34" t="e">
        <f>SMALL($W:$W,ROWS($W$1:W437))</f>
        <v>#NUM!</v>
      </c>
      <c r="Y438" s="34" t="str">
        <f>IF(AND('Entry point'!$B$22=Master!A438,Master!AG438="TECH SUPERINTENDENT"),Master!B438,"")</f>
        <v/>
      </c>
      <c r="Z438" s="34" t="e">
        <f>SMALL($Y:$Y,ROWS($Y$1:Y437))</f>
        <v>#NUM!</v>
      </c>
      <c r="AA438" s="34" t="str">
        <f>IF(AND('Entry point'!$B$22=Master!A438,Master!AG438="HSEQ MANAGER"),Master!B438,"")</f>
        <v/>
      </c>
      <c r="AB438" s="34" t="e">
        <f>SMALL($AA:$AA,ROWS($AA$1:AA437))</f>
        <v>#NUM!</v>
      </c>
      <c r="AC438" s="34" t="str">
        <f>IF(AND('Entry point'!$B$22=Master!A438,Master!AG438="MARCAS"),Master!B438,"")</f>
        <v/>
      </c>
      <c r="AD438" s="34" t="e">
        <f>SMALL($AC:$AC,ROWS($AC$1:AC437))</f>
        <v>#NUM!</v>
      </c>
      <c r="AE438" s="34">
        <v>2</v>
      </c>
      <c r="AF438" s="26" t="s">
        <v>231</v>
      </c>
      <c r="AG438" s="36" t="s">
        <v>685</v>
      </c>
      <c r="AH438" s="36"/>
    </row>
    <row r="439" spans="1:35" ht="15.75" x14ac:dyDescent="0.25">
      <c r="A439" s="34" t="s">
        <v>38</v>
      </c>
      <c r="B439" s="34">
        <f>ROWS(A$1:$A440)</f>
        <v>440</v>
      </c>
      <c r="C439" s="34" t="str">
        <f>IF(AND('Entry point'!$B$22=Master!A439,Master!AG439="ACCOUNTING"),Master!B439,"")</f>
        <v/>
      </c>
      <c r="D439" s="34" t="e">
        <f>SMALL($C:$C,ROWS($C$1:C438))</f>
        <v>#NUM!</v>
      </c>
      <c r="E439" s="34" t="str">
        <f>IF(AND('Entry point'!$B$22=Master!A439,Master!AG439="CREW MANAGEMENT PARTNER"),Master!B439,"")</f>
        <v/>
      </c>
      <c r="F439" s="34" t="e">
        <f>SMALL($E:$E,ROWS($E$1:E438))</f>
        <v>#NUM!</v>
      </c>
      <c r="G439" s="34" t="str">
        <f>IF(AND('Entry point'!$B$22=Master!A439,Master!AG439="FLEET MANAGER"),Master!B439,"")</f>
        <v/>
      </c>
      <c r="H439" s="34" t="e">
        <f>SMALL($G:$G,ROWS($G$1:G438))</f>
        <v>#NUM!</v>
      </c>
      <c r="I439" s="34" t="str">
        <f>IF(AND('Entry point'!$B$22=Master!A439,Master!AG439="GROUP ISD"),Master!B439,"")</f>
        <v/>
      </c>
      <c r="J439" s="34" t="e">
        <f>SMALL($I:$I,ROWS($I$1:I438))</f>
        <v>#NUM!</v>
      </c>
      <c r="K439" s="34" t="str">
        <f>IF(AND('Entry point'!$B$22=Master!A439,Master!AG439="MANAGING DIRECTOR, CREW MANAGEMENT"),Master!B439,"")</f>
        <v/>
      </c>
      <c r="L439" s="34" t="e">
        <f>SMALL($K:$K,ROWS($K$1:K438))</f>
        <v>#NUM!</v>
      </c>
      <c r="M439" s="34" t="str">
        <f>IF(AND('Entry point'!$B$22=Master!A439,Master!AG439="MARINE SUPERINTENDENT"),Master!B439,"")</f>
        <v/>
      </c>
      <c r="N439" s="34" t="e">
        <f>SMALL($M:$M,ROWS($M$1:M438))</f>
        <v>#NUM!</v>
      </c>
      <c r="O439" s="34" t="str">
        <f>IF(AND('Entry point'!$B$22=Master!A439,Master!AG439="MD"),Master!B439,"")</f>
        <v/>
      </c>
      <c r="P439" s="34" t="e">
        <f>SMALL($O:$O,ROWS($O$1:O438))</f>
        <v>#NUM!</v>
      </c>
      <c r="Q439" s="34" t="str">
        <f>IF(AND('Entry point'!$B$22=Master!A439,Master!AG439="OD"),Master!B439,"")</f>
        <v/>
      </c>
      <c r="R439" s="34" t="e">
        <f>SMALL($Q:$Q,ROWS($Q$1:Q438))</f>
        <v>#NUM!</v>
      </c>
      <c r="S439" s="34" t="str">
        <f>IF(AND('Entry point'!$B$22=Master!A439,Master!AG439="OWNER"),Master!B439,"")</f>
        <v/>
      </c>
      <c r="T439" s="34" t="e">
        <f>SMALL($S:$S,ROWS($S$1:S438))</f>
        <v>#NUM!</v>
      </c>
      <c r="U439" s="34" t="str">
        <f>IF(AND('Entry point'!$B$22=Master!A439,Master!AG439="PLANNING MANAGER"),Master!B439,"")</f>
        <v/>
      </c>
      <c r="V439" s="34" t="e">
        <f>SMALL($U:$U,ROWS($U$1:U438))</f>
        <v>#NUM!</v>
      </c>
      <c r="W439" s="34" t="str">
        <f>IF(AND('Entry point'!$B$22=Master!A439,Master!AG439="PROCUREMENT RESPONSIBLE"),Master!B439,"")</f>
        <v/>
      </c>
      <c r="X439" s="34" t="e">
        <f>SMALL($W:$W,ROWS($W$1:W438))</f>
        <v>#NUM!</v>
      </c>
      <c r="Y439" s="34" t="str">
        <f>IF(AND('Entry point'!$B$22=Master!A439,Master!AG439="TECH SUPERINTENDENT"),Master!B439,"")</f>
        <v/>
      </c>
      <c r="Z439" s="34" t="e">
        <f>SMALL($Y:$Y,ROWS($Y$1:Y438))</f>
        <v>#NUM!</v>
      </c>
      <c r="AA439" s="34" t="str">
        <f>IF(AND('Entry point'!$B$22=Master!A439,Master!AG439="HSEQ MANAGER"),Master!B439,"")</f>
        <v/>
      </c>
      <c r="AB439" s="34" t="e">
        <f>SMALL($AA:$AA,ROWS($AA$1:AA438))</f>
        <v>#NUM!</v>
      </c>
      <c r="AC439" s="34" t="str">
        <f>IF(AND('Entry point'!$B$22=Master!A439,Master!AG439="MARCAS"),Master!B439,"")</f>
        <v/>
      </c>
      <c r="AD439" s="34" t="e">
        <f>SMALL($AC:$AC,ROWS($AC$1:AC438))</f>
        <v>#NUM!</v>
      </c>
      <c r="AE439" s="34">
        <v>2</v>
      </c>
      <c r="AF439" s="26" t="s">
        <v>189</v>
      </c>
      <c r="AG439" s="36" t="s">
        <v>685</v>
      </c>
      <c r="AH439" s="36"/>
    </row>
    <row r="440" spans="1:35" ht="15.75" x14ac:dyDescent="0.25">
      <c r="A440" s="34" t="s">
        <v>38</v>
      </c>
      <c r="B440" s="34">
        <f>ROWS(A$1:$A441)</f>
        <v>441</v>
      </c>
      <c r="C440" s="34" t="str">
        <f>IF(AND('Entry point'!$B$22=Master!A440,Master!AG440="ACCOUNTING"),Master!B440,"")</f>
        <v/>
      </c>
      <c r="D440" s="34" t="e">
        <f>SMALL($C:$C,ROWS($C$1:C439))</f>
        <v>#NUM!</v>
      </c>
      <c r="E440" s="34" t="str">
        <f>IF(AND('Entry point'!$B$22=Master!A440,Master!AG440="CREW MANAGEMENT PARTNER"),Master!B440,"")</f>
        <v/>
      </c>
      <c r="F440" s="34" t="e">
        <f>SMALL($E:$E,ROWS($E$1:E439))</f>
        <v>#NUM!</v>
      </c>
      <c r="G440" s="34" t="str">
        <f>IF(AND('Entry point'!$B$22=Master!A440,Master!AG440="FLEET MANAGER"),Master!B440,"")</f>
        <v/>
      </c>
      <c r="H440" s="34" t="e">
        <f>SMALL($G:$G,ROWS($G$1:G439))</f>
        <v>#NUM!</v>
      </c>
      <c r="I440" s="34" t="str">
        <f>IF(AND('Entry point'!$B$22=Master!A440,Master!AG440="GROUP ISD"),Master!B440,"")</f>
        <v/>
      </c>
      <c r="J440" s="34" t="e">
        <f>SMALL($I:$I,ROWS($I$1:I439))</f>
        <v>#NUM!</v>
      </c>
      <c r="K440" s="34" t="str">
        <f>IF(AND('Entry point'!$B$22=Master!A440,Master!AG440="MANAGING DIRECTOR, CREW MANAGEMENT"),Master!B440,"")</f>
        <v/>
      </c>
      <c r="L440" s="34" t="e">
        <f>SMALL($K:$K,ROWS($K$1:K439))</f>
        <v>#NUM!</v>
      </c>
      <c r="M440" s="34" t="str">
        <f>IF(AND('Entry point'!$B$22=Master!A440,Master!AG440="MARINE SUPERINTENDENT"),Master!B440,"")</f>
        <v/>
      </c>
      <c r="N440" s="34" t="e">
        <f>SMALL($M:$M,ROWS($M$1:M439))</f>
        <v>#NUM!</v>
      </c>
      <c r="O440" s="34" t="str">
        <f>IF(AND('Entry point'!$B$22=Master!A440,Master!AG440="MD"),Master!B440,"")</f>
        <v/>
      </c>
      <c r="P440" s="34" t="e">
        <f>SMALL($O:$O,ROWS($O$1:O439))</f>
        <v>#NUM!</v>
      </c>
      <c r="Q440" s="34" t="str">
        <f>IF(AND('Entry point'!$B$22=Master!A440,Master!AG440="OD"),Master!B440,"")</f>
        <v/>
      </c>
      <c r="R440" s="34" t="e">
        <f>SMALL($Q:$Q,ROWS($Q$1:Q439))</f>
        <v>#NUM!</v>
      </c>
      <c r="S440" s="34" t="str">
        <f>IF(AND('Entry point'!$B$22=Master!A440,Master!AG440="OWNER"),Master!B440,"")</f>
        <v/>
      </c>
      <c r="T440" s="34" t="e">
        <f>SMALL($S:$S,ROWS($S$1:S439))</f>
        <v>#NUM!</v>
      </c>
      <c r="U440" s="34" t="str">
        <f>IF(AND('Entry point'!$B$22=Master!A440,Master!AG440="PLANNING MANAGER"),Master!B440,"")</f>
        <v/>
      </c>
      <c r="V440" s="34" t="e">
        <f>SMALL($U:$U,ROWS($U$1:U439))</f>
        <v>#NUM!</v>
      </c>
      <c r="W440" s="34" t="str">
        <f>IF(AND('Entry point'!$B$22=Master!A440,Master!AG440="PROCUREMENT RESPONSIBLE"),Master!B440,"")</f>
        <v/>
      </c>
      <c r="X440" s="34" t="e">
        <f>SMALL($W:$W,ROWS($W$1:W439))</f>
        <v>#NUM!</v>
      </c>
      <c r="Y440" s="34" t="str">
        <f>IF(AND('Entry point'!$B$22=Master!A440,Master!AG440="TECH SUPERINTENDENT"),Master!B440,"")</f>
        <v/>
      </c>
      <c r="Z440" s="34" t="e">
        <f>SMALL($Y:$Y,ROWS($Y$1:Y439))</f>
        <v>#NUM!</v>
      </c>
      <c r="AA440" s="34" t="str">
        <f>IF(AND('Entry point'!$B$22=Master!A440,Master!AG440="HSEQ MANAGER"),Master!B440,"")</f>
        <v/>
      </c>
      <c r="AB440" s="34" t="e">
        <f>SMALL($AA:$AA,ROWS($AA$1:AA439))</f>
        <v>#NUM!</v>
      </c>
      <c r="AC440" s="34" t="str">
        <f>IF(AND('Entry point'!$B$22=Master!A440,Master!AG440="MARCAS"),Master!B440,"")</f>
        <v/>
      </c>
      <c r="AD440" s="34" t="e">
        <f>SMALL($AC:$AC,ROWS($AC$1:AC439))</f>
        <v>#NUM!</v>
      </c>
      <c r="AE440" s="34">
        <v>2</v>
      </c>
      <c r="AF440" s="26" t="s">
        <v>190</v>
      </c>
      <c r="AG440" s="36" t="s">
        <v>685</v>
      </c>
      <c r="AH440" s="36"/>
    </row>
    <row r="441" spans="1:35" ht="15.75" x14ac:dyDescent="0.25">
      <c r="A441" s="34" t="s">
        <v>38</v>
      </c>
      <c r="B441" s="34">
        <f>ROWS(A$1:$A442)</f>
        <v>442</v>
      </c>
      <c r="C441" s="34" t="str">
        <f>IF(AND('Entry point'!$B$22=Master!A441,Master!AG441="ACCOUNTING"),Master!B441,"")</f>
        <v/>
      </c>
      <c r="D441" s="34" t="e">
        <f>SMALL($C:$C,ROWS($C$1:C440))</f>
        <v>#NUM!</v>
      </c>
      <c r="E441" s="34" t="str">
        <f>IF(AND('Entry point'!$B$22=Master!A441,Master!AG441="CREW MANAGEMENT PARTNER"),Master!B441,"")</f>
        <v/>
      </c>
      <c r="F441" s="34" t="e">
        <f>SMALL($E:$E,ROWS($E$1:E440))</f>
        <v>#NUM!</v>
      </c>
      <c r="G441" s="34" t="str">
        <f>IF(AND('Entry point'!$B$22=Master!A441,Master!AG441="FLEET MANAGER"),Master!B441,"")</f>
        <v/>
      </c>
      <c r="H441" s="34" t="e">
        <f>SMALL($G:$G,ROWS($G$1:G440))</f>
        <v>#NUM!</v>
      </c>
      <c r="I441" s="34" t="str">
        <f>IF(AND('Entry point'!$B$22=Master!A441,Master!AG441="GROUP ISD"),Master!B441,"")</f>
        <v/>
      </c>
      <c r="J441" s="34" t="e">
        <f>SMALL($I:$I,ROWS($I$1:I440))</f>
        <v>#NUM!</v>
      </c>
      <c r="K441" s="34" t="str">
        <f>IF(AND('Entry point'!$B$22=Master!A441,Master!AG441="MANAGING DIRECTOR, CREW MANAGEMENT"),Master!B441,"")</f>
        <v/>
      </c>
      <c r="L441" s="34" t="e">
        <f>SMALL($K:$K,ROWS($K$1:K440))</f>
        <v>#NUM!</v>
      </c>
      <c r="M441" s="34" t="str">
        <f>IF(AND('Entry point'!$B$22=Master!A441,Master!AG441="MARINE SUPERINTENDENT"),Master!B441,"")</f>
        <v/>
      </c>
      <c r="N441" s="34" t="e">
        <f>SMALL($M:$M,ROWS($M$1:M440))</f>
        <v>#NUM!</v>
      </c>
      <c r="O441" s="34" t="str">
        <f>IF(AND('Entry point'!$B$22=Master!A441,Master!AG441="MD"),Master!B441,"")</f>
        <v/>
      </c>
      <c r="P441" s="34" t="e">
        <f>SMALL($O:$O,ROWS($O$1:O440))</f>
        <v>#NUM!</v>
      </c>
      <c r="Q441" s="34" t="str">
        <f>IF(AND('Entry point'!$B$22=Master!A441,Master!AG441="OD"),Master!B441,"")</f>
        <v/>
      </c>
      <c r="R441" s="34" t="e">
        <f>SMALL($Q:$Q,ROWS($Q$1:Q440))</f>
        <v>#NUM!</v>
      </c>
      <c r="S441" s="34" t="str">
        <f>IF(AND('Entry point'!$B$22=Master!A441,Master!AG441="OWNER"),Master!B441,"")</f>
        <v/>
      </c>
      <c r="T441" s="34" t="e">
        <f>SMALL($S:$S,ROWS($S$1:S440))</f>
        <v>#NUM!</v>
      </c>
      <c r="U441" s="34" t="str">
        <f>IF(AND('Entry point'!$B$22=Master!A441,Master!AG441="PLANNING MANAGER"),Master!B441,"")</f>
        <v/>
      </c>
      <c r="V441" s="34" t="e">
        <f>SMALL($U:$U,ROWS($U$1:U440))</f>
        <v>#NUM!</v>
      </c>
      <c r="W441" s="34" t="str">
        <f>IF(AND('Entry point'!$B$22=Master!A441,Master!AG441="PROCUREMENT RESPONSIBLE"),Master!B441,"")</f>
        <v/>
      </c>
      <c r="X441" s="34" t="e">
        <f>SMALL($W:$W,ROWS($W$1:W440))</f>
        <v>#NUM!</v>
      </c>
      <c r="Y441" s="34" t="str">
        <f>IF(AND('Entry point'!$B$22=Master!A441,Master!AG441="TECH SUPERINTENDENT"),Master!B441,"")</f>
        <v/>
      </c>
      <c r="Z441" s="34" t="e">
        <f>SMALL($Y:$Y,ROWS($Y$1:Y440))</f>
        <v>#NUM!</v>
      </c>
      <c r="AA441" s="34" t="str">
        <f>IF(AND('Entry point'!$B$22=Master!A441,Master!AG441="HSEQ MANAGER"),Master!B441,"")</f>
        <v/>
      </c>
      <c r="AB441" s="34" t="e">
        <f>SMALL($AA:$AA,ROWS($AA$1:AA440))</f>
        <v>#NUM!</v>
      </c>
      <c r="AC441" s="34" t="str">
        <f>IF(AND('Entry point'!$B$22=Master!A441,Master!AG441="MARCAS"),Master!B441,"")</f>
        <v/>
      </c>
      <c r="AD441" s="34" t="e">
        <f>SMALL($AC:$AC,ROWS($AC$1:AC440))</f>
        <v>#NUM!</v>
      </c>
      <c r="AE441" s="34">
        <v>2</v>
      </c>
      <c r="AF441" s="26" t="s">
        <v>293</v>
      </c>
      <c r="AG441" s="36" t="s">
        <v>686</v>
      </c>
      <c r="AH441" s="181" t="s">
        <v>801</v>
      </c>
      <c r="AI441" t="s">
        <v>799</v>
      </c>
    </row>
    <row r="442" spans="1:35" ht="15.75" x14ac:dyDescent="0.25">
      <c r="A442" s="34" t="s">
        <v>38</v>
      </c>
      <c r="B442" s="34">
        <f>ROWS(A$1:$A443)</f>
        <v>443</v>
      </c>
      <c r="C442" s="34" t="str">
        <f>IF(AND('Entry point'!$B$22=Master!A442,Master!AG442="ACCOUNTING"),Master!B442,"")</f>
        <v/>
      </c>
      <c r="D442" s="34" t="e">
        <f>SMALL($C:$C,ROWS($C$1:C441))</f>
        <v>#NUM!</v>
      </c>
      <c r="E442" s="34" t="str">
        <f>IF(AND('Entry point'!$B$22=Master!A442,Master!AG442="CREW MANAGEMENT PARTNER"),Master!B442,"")</f>
        <v/>
      </c>
      <c r="F442" s="34" t="e">
        <f>SMALL($E:$E,ROWS($E$1:E441))</f>
        <v>#NUM!</v>
      </c>
      <c r="G442" s="34" t="str">
        <f>IF(AND('Entry point'!$B$22=Master!A442,Master!AG442="FLEET MANAGER"),Master!B442,"")</f>
        <v/>
      </c>
      <c r="H442" s="34" t="e">
        <f>SMALL($G:$G,ROWS($G$1:G441))</f>
        <v>#NUM!</v>
      </c>
      <c r="I442" s="34" t="str">
        <f>IF(AND('Entry point'!$B$22=Master!A442,Master!AG442="GROUP ISD"),Master!B442,"")</f>
        <v/>
      </c>
      <c r="J442" s="34" t="e">
        <f>SMALL($I:$I,ROWS($I$1:I441))</f>
        <v>#NUM!</v>
      </c>
      <c r="K442" s="34" t="str">
        <f>IF(AND('Entry point'!$B$22=Master!A442,Master!AG442="MANAGING DIRECTOR, CREW MANAGEMENT"),Master!B442,"")</f>
        <v/>
      </c>
      <c r="L442" s="34" t="e">
        <f>SMALL($K:$K,ROWS($K$1:K441))</f>
        <v>#NUM!</v>
      </c>
      <c r="M442" s="34" t="str">
        <f>IF(AND('Entry point'!$B$22=Master!A442,Master!AG442="MARINE SUPERINTENDENT"),Master!B442,"")</f>
        <v/>
      </c>
      <c r="N442" s="34" t="e">
        <f>SMALL($M:$M,ROWS($M$1:M441))</f>
        <v>#NUM!</v>
      </c>
      <c r="O442" s="34" t="str">
        <f>IF(AND('Entry point'!$B$22=Master!A442,Master!AG442="MD"),Master!B442,"")</f>
        <v/>
      </c>
      <c r="P442" s="34" t="e">
        <f>SMALL($O:$O,ROWS($O$1:O441))</f>
        <v>#NUM!</v>
      </c>
      <c r="Q442" s="34" t="str">
        <f>IF(AND('Entry point'!$B$22=Master!A442,Master!AG442="OD"),Master!B442,"")</f>
        <v/>
      </c>
      <c r="R442" s="34" t="e">
        <f>SMALL($Q:$Q,ROWS($Q$1:Q441))</f>
        <v>#NUM!</v>
      </c>
      <c r="S442" s="34" t="str">
        <f>IF(AND('Entry point'!$B$22=Master!A442,Master!AG442="OWNER"),Master!B442,"")</f>
        <v/>
      </c>
      <c r="T442" s="34" t="e">
        <f>SMALL($S:$S,ROWS($S$1:S441))</f>
        <v>#NUM!</v>
      </c>
      <c r="U442" s="34" t="str">
        <f>IF(AND('Entry point'!$B$22=Master!A442,Master!AG442="PLANNING MANAGER"),Master!B442,"")</f>
        <v/>
      </c>
      <c r="V442" s="34" t="e">
        <f>SMALL($U:$U,ROWS($U$1:U441))</f>
        <v>#NUM!</v>
      </c>
      <c r="W442" s="34" t="str">
        <f>IF(AND('Entry point'!$B$22=Master!A442,Master!AG442="PROCUREMENT RESPONSIBLE"),Master!B442,"")</f>
        <v/>
      </c>
      <c r="X442" s="34" t="e">
        <f>SMALL($W:$W,ROWS($W$1:W441))</f>
        <v>#NUM!</v>
      </c>
      <c r="Y442" s="34" t="str">
        <f>IF(AND('Entry point'!$B$22=Master!A442,Master!AG442="TECH SUPERINTENDENT"),Master!B442,"")</f>
        <v/>
      </c>
      <c r="Z442" s="34" t="e">
        <f>SMALL($Y:$Y,ROWS($Y$1:Y441))</f>
        <v>#NUM!</v>
      </c>
      <c r="AA442" s="34" t="str">
        <f>IF(AND('Entry point'!$B$22=Master!A442,Master!AG442="HSEQ MANAGER"),Master!B442,"")</f>
        <v/>
      </c>
      <c r="AB442" s="34" t="e">
        <f>SMALL($AA:$AA,ROWS($AA$1:AA441))</f>
        <v>#NUM!</v>
      </c>
      <c r="AC442" s="34" t="str">
        <f>IF(AND('Entry point'!$B$22=Master!A442,Master!AG442="MARCAS"),Master!B442,"")</f>
        <v/>
      </c>
      <c r="AD442" s="34" t="e">
        <f>SMALL($AC:$AC,ROWS($AC$1:AC441))</f>
        <v>#NUM!</v>
      </c>
      <c r="AE442" s="34">
        <v>2</v>
      </c>
      <c r="AF442" s="26" t="s">
        <v>245</v>
      </c>
      <c r="AG442" s="36" t="s">
        <v>35</v>
      </c>
      <c r="AH442" s="36"/>
    </row>
    <row r="443" spans="1:35" ht="15.75" x14ac:dyDescent="0.25">
      <c r="A443" s="34" t="s">
        <v>38</v>
      </c>
      <c r="B443" s="34">
        <f>ROWS(A$1:$A444)</f>
        <v>444</v>
      </c>
      <c r="C443" s="34" t="str">
        <f>IF(AND('Entry point'!$B$22=Master!A443,Master!AG443="ACCOUNTING"),Master!B443,"")</f>
        <v/>
      </c>
      <c r="D443" s="34" t="e">
        <f>SMALL($C:$C,ROWS($C$1:C442))</f>
        <v>#NUM!</v>
      </c>
      <c r="E443" s="34" t="str">
        <f>IF(AND('Entry point'!$B$22=Master!A443,Master!AG443="CREW MANAGEMENT PARTNER"),Master!B443,"")</f>
        <v/>
      </c>
      <c r="F443" s="34" t="e">
        <f>SMALL($E:$E,ROWS($E$1:E442))</f>
        <v>#NUM!</v>
      </c>
      <c r="G443" s="34" t="str">
        <f>IF(AND('Entry point'!$B$22=Master!A443,Master!AG443="FLEET MANAGER"),Master!B443,"")</f>
        <v/>
      </c>
      <c r="H443" s="34" t="e">
        <f>SMALL($G:$G,ROWS($G$1:G442))</f>
        <v>#NUM!</v>
      </c>
      <c r="I443" s="34" t="str">
        <f>IF(AND('Entry point'!$B$22=Master!A443,Master!AG443="GROUP ISD"),Master!B443,"")</f>
        <v/>
      </c>
      <c r="J443" s="34" t="e">
        <f>SMALL($I:$I,ROWS($I$1:I442))</f>
        <v>#NUM!</v>
      </c>
      <c r="K443" s="34" t="str">
        <f>IF(AND('Entry point'!$B$22=Master!A443,Master!AG443="MANAGING DIRECTOR, CREW MANAGEMENT"),Master!B443,"")</f>
        <v/>
      </c>
      <c r="L443" s="34" t="e">
        <f>SMALL($K:$K,ROWS($K$1:K442))</f>
        <v>#NUM!</v>
      </c>
      <c r="M443" s="34" t="str">
        <f>IF(AND('Entry point'!$B$22=Master!A443,Master!AG443="MARINE SUPERINTENDENT"),Master!B443,"")</f>
        <v/>
      </c>
      <c r="N443" s="34" t="e">
        <f>SMALL($M:$M,ROWS($M$1:M442))</f>
        <v>#NUM!</v>
      </c>
      <c r="O443" s="34" t="str">
        <f>IF(AND('Entry point'!$B$22=Master!A443,Master!AG443="MD"),Master!B443,"")</f>
        <v/>
      </c>
      <c r="P443" s="34" t="e">
        <f>SMALL($O:$O,ROWS($O$1:O442))</f>
        <v>#NUM!</v>
      </c>
      <c r="Q443" s="34" t="str">
        <f>IF(AND('Entry point'!$B$22=Master!A443,Master!AG443="OD"),Master!B443,"")</f>
        <v/>
      </c>
      <c r="R443" s="34" t="e">
        <f>SMALL($Q:$Q,ROWS($Q$1:Q442))</f>
        <v>#NUM!</v>
      </c>
      <c r="S443" s="34" t="str">
        <f>IF(AND('Entry point'!$B$22=Master!A443,Master!AG443="OWNER"),Master!B443,"")</f>
        <v/>
      </c>
      <c r="T443" s="34" t="e">
        <f>SMALL($S:$S,ROWS($S$1:S442))</f>
        <v>#NUM!</v>
      </c>
      <c r="U443" s="34" t="str">
        <f>IF(AND('Entry point'!$B$22=Master!A443,Master!AG443="PLANNING MANAGER"),Master!B443,"")</f>
        <v/>
      </c>
      <c r="V443" s="34" t="e">
        <f>SMALL($U:$U,ROWS($U$1:U442))</f>
        <v>#NUM!</v>
      </c>
      <c r="W443" s="34" t="str">
        <f>IF(AND('Entry point'!$B$22=Master!A443,Master!AG443="PROCUREMENT RESPONSIBLE"),Master!B443,"")</f>
        <v/>
      </c>
      <c r="X443" s="34" t="e">
        <f>SMALL($W:$W,ROWS($W$1:W442))</f>
        <v>#NUM!</v>
      </c>
      <c r="Y443" s="34" t="str">
        <f>IF(AND('Entry point'!$B$22=Master!A443,Master!AG443="TECH SUPERINTENDENT"),Master!B443,"")</f>
        <v/>
      </c>
      <c r="Z443" s="34" t="e">
        <f>SMALL($Y:$Y,ROWS($Y$1:Y442))</f>
        <v>#NUM!</v>
      </c>
      <c r="AA443" s="34" t="str">
        <f>IF(AND('Entry point'!$B$22=Master!A443,Master!AG443="HSEQ MANAGER"),Master!B443,"")</f>
        <v/>
      </c>
      <c r="AB443" s="34" t="e">
        <f>SMALL($AA:$AA,ROWS($AA$1:AA442))</f>
        <v>#NUM!</v>
      </c>
      <c r="AC443" s="34" t="str">
        <f>IF(AND('Entry point'!$B$22=Master!A443,Master!AG443="MARCAS"),Master!B443,"")</f>
        <v/>
      </c>
      <c r="AD443" s="34" t="e">
        <f>SMALL($AC:$AC,ROWS($AC$1:AC442))</f>
        <v>#NUM!</v>
      </c>
      <c r="AE443" s="34">
        <v>2</v>
      </c>
      <c r="AF443" s="26" t="s">
        <v>216</v>
      </c>
      <c r="AG443" s="36" t="s">
        <v>685</v>
      </c>
      <c r="AH443" s="36"/>
    </row>
    <row r="444" spans="1:35" ht="15.75" x14ac:dyDescent="0.25">
      <c r="A444" s="34" t="s">
        <v>38</v>
      </c>
      <c r="B444" s="34">
        <f>ROWS(A$1:$A445)</f>
        <v>445</v>
      </c>
      <c r="C444" s="34" t="str">
        <f>IF(AND('Entry point'!$B$22=Master!A444,Master!AG444="ACCOUNTING"),Master!B444,"")</f>
        <v/>
      </c>
      <c r="D444" s="34" t="e">
        <f>SMALL($C:$C,ROWS($C$1:C443))</f>
        <v>#NUM!</v>
      </c>
      <c r="E444" s="34" t="str">
        <f>IF(AND('Entry point'!$B$22=Master!A444,Master!AG444="CREW MANAGEMENT PARTNER"),Master!B444,"")</f>
        <v/>
      </c>
      <c r="F444" s="34" t="e">
        <f>SMALL($E:$E,ROWS($E$1:E443))</f>
        <v>#NUM!</v>
      </c>
      <c r="G444" s="34" t="str">
        <f>IF(AND('Entry point'!$B$22=Master!A444,Master!AG444="FLEET MANAGER"),Master!B444,"")</f>
        <v/>
      </c>
      <c r="H444" s="34" t="e">
        <f>SMALL($G:$G,ROWS($G$1:G443))</f>
        <v>#NUM!</v>
      </c>
      <c r="I444" s="34" t="str">
        <f>IF(AND('Entry point'!$B$22=Master!A444,Master!AG444="GROUP ISD"),Master!B444,"")</f>
        <v/>
      </c>
      <c r="J444" s="34" t="e">
        <f>SMALL($I:$I,ROWS($I$1:I443))</f>
        <v>#NUM!</v>
      </c>
      <c r="K444" s="34" t="str">
        <f>IF(AND('Entry point'!$B$22=Master!A444,Master!AG444="MANAGING DIRECTOR, CREW MANAGEMENT"),Master!B444,"")</f>
        <v/>
      </c>
      <c r="L444" s="34" t="e">
        <f>SMALL($K:$K,ROWS($K$1:K443))</f>
        <v>#NUM!</v>
      </c>
      <c r="M444" s="34" t="str">
        <f>IF(AND('Entry point'!$B$22=Master!A444,Master!AG444="MARINE SUPERINTENDENT"),Master!B444,"")</f>
        <v/>
      </c>
      <c r="N444" s="34" t="e">
        <f>SMALL($M:$M,ROWS($M$1:M443))</f>
        <v>#NUM!</v>
      </c>
      <c r="O444" s="34" t="str">
        <f>IF(AND('Entry point'!$B$22=Master!A444,Master!AG444="MD"),Master!B444,"")</f>
        <v/>
      </c>
      <c r="P444" s="34" t="e">
        <f>SMALL($O:$O,ROWS($O$1:O443))</f>
        <v>#NUM!</v>
      </c>
      <c r="Q444" s="34" t="str">
        <f>IF(AND('Entry point'!$B$22=Master!A444,Master!AG444="OD"),Master!B444,"")</f>
        <v/>
      </c>
      <c r="R444" s="34" t="e">
        <f>SMALL($Q:$Q,ROWS($Q$1:Q443))</f>
        <v>#NUM!</v>
      </c>
      <c r="S444" s="34" t="str">
        <f>IF(AND('Entry point'!$B$22=Master!A444,Master!AG444="OWNER"),Master!B444,"")</f>
        <v/>
      </c>
      <c r="T444" s="34" t="e">
        <f>SMALL($S:$S,ROWS($S$1:S443))</f>
        <v>#NUM!</v>
      </c>
      <c r="U444" s="34" t="str">
        <f>IF(AND('Entry point'!$B$22=Master!A444,Master!AG444="PLANNING MANAGER"),Master!B444,"")</f>
        <v/>
      </c>
      <c r="V444" s="34" t="e">
        <f>SMALL($U:$U,ROWS($U$1:U443))</f>
        <v>#NUM!</v>
      </c>
      <c r="W444" s="34" t="str">
        <f>IF(AND('Entry point'!$B$22=Master!A444,Master!AG444="PROCUREMENT RESPONSIBLE"),Master!B444,"")</f>
        <v/>
      </c>
      <c r="X444" s="34" t="e">
        <f>SMALL($W:$W,ROWS($W$1:W443))</f>
        <v>#NUM!</v>
      </c>
      <c r="Y444" s="34" t="str">
        <f>IF(AND('Entry point'!$B$22=Master!A444,Master!AG444="TECH SUPERINTENDENT"),Master!B444,"")</f>
        <v/>
      </c>
      <c r="Z444" s="34" t="e">
        <f>SMALL($Y:$Y,ROWS($Y$1:Y443))</f>
        <v>#NUM!</v>
      </c>
      <c r="AA444" s="34" t="str">
        <f>IF(AND('Entry point'!$B$22=Master!A444,Master!AG444="HSEQ MANAGER"),Master!B444,"")</f>
        <v/>
      </c>
      <c r="AB444" s="34" t="e">
        <f>SMALL($AA:$AA,ROWS($AA$1:AA443))</f>
        <v>#NUM!</v>
      </c>
      <c r="AC444" s="34" t="str">
        <f>IF(AND('Entry point'!$B$22=Master!A444,Master!AG444="MARCAS"),Master!B444,"")</f>
        <v/>
      </c>
      <c r="AD444" s="34" t="e">
        <f>SMALL($AC:$AC,ROWS($AC$1:AC443))</f>
        <v>#NUM!</v>
      </c>
      <c r="AE444" s="34">
        <v>2</v>
      </c>
      <c r="AF444" s="26" t="s">
        <v>288</v>
      </c>
      <c r="AG444" s="36" t="s">
        <v>686</v>
      </c>
      <c r="AH444" s="36" t="s">
        <v>117</v>
      </c>
      <c r="AI444" t="s">
        <v>799</v>
      </c>
    </row>
    <row r="445" spans="1:35" ht="15.75" x14ac:dyDescent="0.25">
      <c r="A445" s="34" t="s">
        <v>38</v>
      </c>
      <c r="B445" s="34">
        <f>ROWS(A$1:$A446)</f>
        <v>446</v>
      </c>
      <c r="C445" s="34" t="str">
        <f>IF(AND('Entry point'!$B$22=Master!A445,Master!AG445="ACCOUNTING"),Master!B445,"")</f>
        <v/>
      </c>
      <c r="D445" s="34" t="e">
        <f>SMALL($C:$C,ROWS($C$1:C444))</f>
        <v>#NUM!</v>
      </c>
      <c r="E445" s="34" t="str">
        <f>IF(AND('Entry point'!$B$22=Master!A445,Master!AG445="CREW MANAGEMENT PARTNER"),Master!B445,"")</f>
        <v/>
      </c>
      <c r="F445" s="34" t="e">
        <f>SMALL($E:$E,ROWS($E$1:E444))</f>
        <v>#NUM!</v>
      </c>
      <c r="G445" s="34" t="str">
        <f>IF(AND('Entry point'!$B$22=Master!A445,Master!AG445="FLEET MANAGER"),Master!B445,"")</f>
        <v/>
      </c>
      <c r="H445" s="34" t="e">
        <f>SMALL($G:$G,ROWS($G$1:G444))</f>
        <v>#NUM!</v>
      </c>
      <c r="I445" s="34" t="str">
        <f>IF(AND('Entry point'!$B$22=Master!A445,Master!AG445="GROUP ISD"),Master!B445,"")</f>
        <v/>
      </c>
      <c r="J445" s="34" t="e">
        <f>SMALL($I:$I,ROWS($I$1:I444))</f>
        <v>#NUM!</v>
      </c>
      <c r="K445" s="34" t="str">
        <f>IF(AND('Entry point'!$B$22=Master!A445,Master!AG445="MANAGING DIRECTOR, CREW MANAGEMENT"),Master!B445,"")</f>
        <v/>
      </c>
      <c r="L445" s="34" t="e">
        <f>SMALL($K:$K,ROWS($K$1:K444))</f>
        <v>#NUM!</v>
      </c>
      <c r="M445" s="34" t="str">
        <f>IF(AND('Entry point'!$B$22=Master!A445,Master!AG445="MARINE SUPERINTENDENT"),Master!B445,"")</f>
        <v/>
      </c>
      <c r="N445" s="34" t="e">
        <f>SMALL($M:$M,ROWS($M$1:M444))</f>
        <v>#NUM!</v>
      </c>
      <c r="O445" s="34" t="str">
        <f>IF(AND('Entry point'!$B$22=Master!A445,Master!AG445="MD"),Master!B445,"")</f>
        <v/>
      </c>
      <c r="P445" s="34" t="e">
        <f>SMALL($O:$O,ROWS($O$1:O444))</f>
        <v>#NUM!</v>
      </c>
      <c r="Q445" s="34" t="str">
        <f>IF(AND('Entry point'!$B$22=Master!A445,Master!AG445="OD"),Master!B445,"")</f>
        <v/>
      </c>
      <c r="R445" s="34" t="e">
        <f>SMALL($Q:$Q,ROWS($Q$1:Q444))</f>
        <v>#NUM!</v>
      </c>
      <c r="S445" s="34" t="str">
        <f>IF(AND('Entry point'!$B$22=Master!A445,Master!AG445="OWNER"),Master!B445,"")</f>
        <v/>
      </c>
      <c r="T445" s="34" t="e">
        <f>SMALL($S:$S,ROWS($S$1:S444))</f>
        <v>#NUM!</v>
      </c>
      <c r="U445" s="34" t="str">
        <f>IF(AND('Entry point'!$B$22=Master!A445,Master!AG445="PLANNING MANAGER"),Master!B445,"")</f>
        <v/>
      </c>
      <c r="V445" s="34" t="e">
        <f>SMALL($U:$U,ROWS($U$1:U444))</f>
        <v>#NUM!</v>
      </c>
      <c r="W445" s="34" t="str">
        <f>IF(AND('Entry point'!$B$22=Master!A445,Master!AG445="PROCUREMENT RESPONSIBLE"),Master!B445,"")</f>
        <v/>
      </c>
      <c r="X445" s="34" t="e">
        <f>SMALL($W:$W,ROWS($W$1:W444))</f>
        <v>#NUM!</v>
      </c>
      <c r="Y445" s="34" t="str">
        <f>IF(AND('Entry point'!$B$22=Master!A445,Master!AG445="TECH SUPERINTENDENT"),Master!B445,"")</f>
        <v/>
      </c>
      <c r="Z445" s="34" t="e">
        <f>SMALL($Y:$Y,ROWS($Y$1:Y444))</f>
        <v>#NUM!</v>
      </c>
      <c r="AA445" s="34" t="str">
        <f>IF(AND('Entry point'!$B$22=Master!A445,Master!AG445="HSEQ MANAGER"),Master!B445,"")</f>
        <v/>
      </c>
      <c r="AB445" s="34" t="e">
        <f>SMALL($AA:$AA,ROWS($AA$1:AA444))</f>
        <v>#NUM!</v>
      </c>
      <c r="AC445" s="34" t="str">
        <f>IF(AND('Entry point'!$B$22=Master!A445,Master!AG445="MARCAS"),Master!B445,"")</f>
        <v/>
      </c>
      <c r="AD445" s="34" t="e">
        <f>SMALL($AC:$AC,ROWS($AC$1:AC444))</f>
        <v>#NUM!</v>
      </c>
      <c r="AE445" s="34">
        <v>2</v>
      </c>
      <c r="AF445" s="26" t="s">
        <v>184</v>
      </c>
      <c r="AG445" s="36" t="s">
        <v>685</v>
      </c>
      <c r="AH445" s="36"/>
    </row>
    <row r="446" spans="1:35" ht="15.75" x14ac:dyDescent="0.25">
      <c r="A446" s="34" t="s">
        <v>38</v>
      </c>
      <c r="B446" s="34">
        <f>ROWS(A$1:$A447)</f>
        <v>447</v>
      </c>
      <c r="C446" s="34" t="str">
        <f>IF(AND('Entry point'!$B$22=Master!A446,Master!AG446="ACCOUNTING"),Master!B446,"")</f>
        <v/>
      </c>
      <c r="D446" s="34" t="e">
        <f>SMALL($C:$C,ROWS($C$1:C445))</f>
        <v>#NUM!</v>
      </c>
      <c r="E446" s="34" t="str">
        <f>IF(AND('Entry point'!$B$22=Master!A446,Master!AG446="CREW MANAGEMENT PARTNER"),Master!B446,"")</f>
        <v/>
      </c>
      <c r="F446" s="34" t="e">
        <f>SMALL($E:$E,ROWS($E$1:E445))</f>
        <v>#NUM!</v>
      </c>
      <c r="G446" s="34" t="str">
        <f>IF(AND('Entry point'!$B$22=Master!A446,Master!AG446="FLEET MANAGER"),Master!B446,"")</f>
        <v/>
      </c>
      <c r="H446" s="34" t="e">
        <f>SMALL($G:$G,ROWS($G$1:G445))</f>
        <v>#NUM!</v>
      </c>
      <c r="I446" s="34" t="str">
        <f>IF(AND('Entry point'!$B$22=Master!A446,Master!AG446="GROUP ISD"),Master!B446,"")</f>
        <v/>
      </c>
      <c r="J446" s="34" t="e">
        <f>SMALL($I:$I,ROWS($I$1:I445))</f>
        <v>#NUM!</v>
      </c>
      <c r="K446" s="34" t="str">
        <f>IF(AND('Entry point'!$B$22=Master!A446,Master!AG446="MANAGING DIRECTOR, CREW MANAGEMENT"),Master!B446,"")</f>
        <v/>
      </c>
      <c r="L446" s="34" t="e">
        <f>SMALL($K:$K,ROWS($K$1:K445))</f>
        <v>#NUM!</v>
      </c>
      <c r="M446" s="34" t="str">
        <f>IF(AND('Entry point'!$B$22=Master!A446,Master!AG446="MARINE SUPERINTENDENT"),Master!B446,"")</f>
        <v/>
      </c>
      <c r="N446" s="34" t="e">
        <f>SMALL($M:$M,ROWS($M$1:M445))</f>
        <v>#NUM!</v>
      </c>
      <c r="O446" s="34" t="str">
        <f>IF(AND('Entry point'!$B$22=Master!A446,Master!AG446="MD"),Master!B446,"")</f>
        <v/>
      </c>
      <c r="P446" s="34" t="e">
        <f>SMALL($O:$O,ROWS($O$1:O445))</f>
        <v>#NUM!</v>
      </c>
      <c r="Q446" s="34" t="str">
        <f>IF(AND('Entry point'!$B$22=Master!A446,Master!AG446="OD"),Master!B446,"")</f>
        <v/>
      </c>
      <c r="R446" s="34" t="e">
        <f>SMALL($Q:$Q,ROWS($Q$1:Q445))</f>
        <v>#NUM!</v>
      </c>
      <c r="S446" s="34" t="str">
        <f>IF(AND('Entry point'!$B$22=Master!A446,Master!AG446="OWNER"),Master!B446,"")</f>
        <v/>
      </c>
      <c r="T446" s="34" t="e">
        <f>SMALL($S:$S,ROWS($S$1:S445))</f>
        <v>#NUM!</v>
      </c>
      <c r="U446" s="34" t="str">
        <f>IF(AND('Entry point'!$B$22=Master!A446,Master!AG446="PLANNING MANAGER"),Master!B446,"")</f>
        <v/>
      </c>
      <c r="V446" s="34" t="e">
        <f>SMALL($U:$U,ROWS($U$1:U445))</f>
        <v>#NUM!</v>
      </c>
      <c r="W446" s="34" t="str">
        <f>IF(AND('Entry point'!$B$22=Master!A446,Master!AG446="PROCUREMENT RESPONSIBLE"),Master!B446,"")</f>
        <v/>
      </c>
      <c r="X446" s="34" t="e">
        <f>SMALL($W:$W,ROWS($W$1:W445))</f>
        <v>#NUM!</v>
      </c>
      <c r="Y446" s="34" t="str">
        <f>IF(AND('Entry point'!$B$22=Master!A446,Master!AG446="TECH SUPERINTENDENT"),Master!B446,"")</f>
        <v/>
      </c>
      <c r="Z446" s="34" t="e">
        <f>SMALL($Y:$Y,ROWS($Y$1:Y445))</f>
        <v>#NUM!</v>
      </c>
      <c r="AA446" s="34" t="str">
        <f>IF(AND('Entry point'!$B$22=Master!A446,Master!AG446="HSEQ MANAGER"),Master!B446,"")</f>
        <v/>
      </c>
      <c r="AB446" s="34" t="e">
        <f>SMALL($AA:$AA,ROWS($AA$1:AA445))</f>
        <v>#NUM!</v>
      </c>
      <c r="AC446" s="34" t="str">
        <f>IF(AND('Entry point'!$B$22=Master!A446,Master!AG446="MARCAS"),Master!B446,"")</f>
        <v/>
      </c>
      <c r="AD446" s="34" t="e">
        <f>SMALL($AC:$AC,ROWS($AC$1:AC445))</f>
        <v>#NUM!</v>
      </c>
      <c r="AE446" s="34">
        <v>2</v>
      </c>
      <c r="AF446" s="26" t="s">
        <v>185</v>
      </c>
      <c r="AG446" s="36" t="s">
        <v>685</v>
      </c>
      <c r="AH446" s="36"/>
    </row>
    <row r="447" spans="1:35" ht="15.75" x14ac:dyDescent="0.25">
      <c r="A447" s="34" t="s">
        <v>38</v>
      </c>
      <c r="B447" s="34">
        <f>ROWS(A$1:$A448)</f>
        <v>448</v>
      </c>
      <c r="C447" s="34" t="str">
        <f>IF(AND('Entry point'!$B$22=Master!A447,Master!AG447="ACCOUNTING"),Master!B447,"")</f>
        <v/>
      </c>
      <c r="D447" s="34" t="e">
        <f>SMALL($C:$C,ROWS($C$1:C446))</f>
        <v>#NUM!</v>
      </c>
      <c r="E447" s="34" t="str">
        <f>IF(AND('Entry point'!$B$22=Master!A447,Master!AG447="CREW MANAGEMENT PARTNER"),Master!B447,"")</f>
        <v/>
      </c>
      <c r="F447" s="34" t="e">
        <f>SMALL($E:$E,ROWS($E$1:E446))</f>
        <v>#NUM!</v>
      </c>
      <c r="G447" s="34" t="str">
        <f>IF(AND('Entry point'!$B$22=Master!A447,Master!AG447="FLEET MANAGER"),Master!B447,"")</f>
        <v/>
      </c>
      <c r="H447" s="34" t="e">
        <f>SMALL($G:$G,ROWS($G$1:G446))</f>
        <v>#NUM!</v>
      </c>
      <c r="I447" s="34" t="str">
        <f>IF(AND('Entry point'!$B$22=Master!A447,Master!AG447="GROUP ISD"),Master!B447,"")</f>
        <v/>
      </c>
      <c r="J447" s="34" t="e">
        <f>SMALL($I:$I,ROWS($I$1:I446))</f>
        <v>#NUM!</v>
      </c>
      <c r="K447" s="34" t="str">
        <f>IF(AND('Entry point'!$B$22=Master!A447,Master!AG447="MANAGING DIRECTOR, CREW MANAGEMENT"),Master!B447,"")</f>
        <v/>
      </c>
      <c r="L447" s="34" t="e">
        <f>SMALL($K:$K,ROWS($K$1:K446))</f>
        <v>#NUM!</v>
      </c>
      <c r="M447" s="34" t="str">
        <f>IF(AND('Entry point'!$B$22=Master!A447,Master!AG447="MARINE SUPERINTENDENT"),Master!B447,"")</f>
        <v/>
      </c>
      <c r="N447" s="34" t="e">
        <f>SMALL($M:$M,ROWS($M$1:M446))</f>
        <v>#NUM!</v>
      </c>
      <c r="O447" s="34" t="str">
        <f>IF(AND('Entry point'!$B$22=Master!A447,Master!AG447="MD"),Master!B447,"")</f>
        <v/>
      </c>
      <c r="P447" s="34" t="e">
        <f>SMALL($O:$O,ROWS($O$1:O446))</f>
        <v>#NUM!</v>
      </c>
      <c r="Q447" s="34" t="str">
        <f>IF(AND('Entry point'!$B$22=Master!A447,Master!AG447="OD"),Master!B447,"")</f>
        <v/>
      </c>
      <c r="R447" s="34" t="e">
        <f>SMALL($Q:$Q,ROWS($Q$1:Q446))</f>
        <v>#NUM!</v>
      </c>
      <c r="S447" s="34" t="str">
        <f>IF(AND('Entry point'!$B$22=Master!A447,Master!AG447="OWNER"),Master!B447,"")</f>
        <v/>
      </c>
      <c r="T447" s="34" t="e">
        <f>SMALL($S:$S,ROWS($S$1:S446))</f>
        <v>#NUM!</v>
      </c>
      <c r="U447" s="34" t="str">
        <f>IF(AND('Entry point'!$B$22=Master!A447,Master!AG447="PLANNING MANAGER"),Master!B447,"")</f>
        <v/>
      </c>
      <c r="V447" s="34" t="e">
        <f>SMALL($U:$U,ROWS($U$1:U446))</f>
        <v>#NUM!</v>
      </c>
      <c r="W447" s="34" t="str">
        <f>IF(AND('Entry point'!$B$22=Master!A447,Master!AG447="PROCUREMENT RESPONSIBLE"),Master!B447,"")</f>
        <v/>
      </c>
      <c r="X447" s="34" t="e">
        <f>SMALL($W:$W,ROWS($W$1:W446))</f>
        <v>#NUM!</v>
      </c>
      <c r="Y447" s="34" t="str">
        <f>IF(AND('Entry point'!$B$22=Master!A447,Master!AG447="TECH SUPERINTENDENT"),Master!B447,"")</f>
        <v/>
      </c>
      <c r="Z447" s="34" t="e">
        <f>SMALL($Y:$Y,ROWS($Y$1:Y446))</f>
        <v>#NUM!</v>
      </c>
      <c r="AA447" s="34" t="str">
        <f>IF(AND('Entry point'!$B$22=Master!A447,Master!AG447="HSEQ MANAGER"),Master!B447,"")</f>
        <v/>
      </c>
      <c r="AB447" s="34" t="e">
        <f>SMALL($AA:$AA,ROWS($AA$1:AA446))</f>
        <v>#NUM!</v>
      </c>
      <c r="AC447" s="34" t="str">
        <f>IF(AND('Entry point'!$B$22=Master!A447,Master!AG447="MARCAS"),Master!B447,"")</f>
        <v/>
      </c>
      <c r="AD447" s="34" t="e">
        <f>SMALL($AC:$AC,ROWS($AC$1:AC446))</f>
        <v>#NUM!</v>
      </c>
      <c r="AE447" s="34">
        <v>2</v>
      </c>
      <c r="AF447" s="26" t="s">
        <v>286</v>
      </c>
      <c r="AG447" s="36" t="s">
        <v>686</v>
      </c>
      <c r="AH447" s="181" t="s">
        <v>807</v>
      </c>
      <c r="AI447" t="s">
        <v>799</v>
      </c>
    </row>
    <row r="448" spans="1:35" ht="15.75" x14ac:dyDescent="0.25">
      <c r="A448" s="34" t="s">
        <v>38</v>
      </c>
      <c r="B448" s="34">
        <f>ROWS(A$1:$A449)</f>
        <v>449</v>
      </c>
      <c r="C448" s="34" t="str">
        <f>IF(AND('Entry point'!$B$22=Master!A448,Master!AG448="ACCOUNTING"),Master!B448,"")</f>
        <v/>
      </c>
      <c r="D448" s="34" t="e">
        <f>SMALL($C:$C,ROWS($C$1:C447))</f>
        <v>#NUM!</v>
      </c>
      <c r="E448" s="34" t="str">
        <f>IF(AND('Entry point'!$B$22=Master!A448,Master!AG448="CREW MANAGEMENT PARTNER"),Master!B448,"")</f>
        <v/>
      </c>
      <c r="F448" s="34" t="e">
        <f>SMALL($E:$E,ROWS($E$1:E447))</f>
        <v>#NUM!</v>
      </c>
      <c r="G448" s="34" t="str">
        <f>IF(AND('Entry point'!$B$22=Master!A448,Master!AG448="FLEET MANAGER"),Master!B448,"")</f>
        <v/>
      </c>
      <c r="H448" s="34" t="e">
        <f>SMALL($G:$G,ROWS($G$1:G447))</f>
        <v>#NUM!</v>
      </c>
      <c r="I448" s="34" t="str">
        <f>IF(AND('Entry point'!$B$22=Master!A448,Master!AG448="GROUP ISD"),Master!B448,"")</f>
        <v/>
      </c>
      <c r="J448" s="34" t="e">
        <f>SMALL($I:$I,ROWS($I$1:I447))</f>
        <v>#NUM!</v>
      </c>
      <c r="K448" s="34" t="str">
        <f>IF(AND('Entry point'!$B$22=Master!A448,Master!AG448="MANAGING DIRECTOR, CREW MANAGEMENT"),Master!B448,"")</f>
        <v/>
      </c>
      <c r="L448" s="34" t="e">
        <f>SMALL($K:$K,ROWS($K$1:K447))</f>
        <v>#NUM!</v>
      </c>
      <c r="M448" s="34" t="str">
        <f>IF(AND('Entry point'!$B$22=Master!A448,Master!AG448="MARINE SUPERINTENDENT"),Master!B448,"")</f>
        <v/>
      </c>
      <c r="N448" s="34" t="e">
        <f>SMALL($M:$M,ROWS($M$1:M447))</f>
        <v>#NUM!</v>
      </c>
      <c r="O448" s="34" t="str">
        <f>IF(AND('Entry point'!$B$22=Master!A448,Master!AG448="MD"),Master!B448,"")</f>
        <v/>
      </c>
      <c r="P448" s="34" t="e">
        <f>SMALL($O:$O,ROWS($O$1:O447))</f>
        <v>#NUM!</v>
      </c>
      <c r="Q448" s="34" t="str">
        <f>IF(AND('Entry point'!$B$22=Master!A448,Master!AG448="OD"),Master!B448,"")</f>
        <v/>
      </c>
      <c r="R448" s="34" t="e">
        <f>SMALL($Q:$Q,ROWS($Q$1:Q447))</f>
        <v>#NUM!</v>
      </c>
      <c r="S448" s="34" t="str">
        <f>IF(AND('Entry point'!$B$22=Master!A448,Master!AG448="OWNER"),Master!B448,"")</f>
        <v/>
      </c>
      <c r="T448" s="34" t="e">
        <f>SMALL($S:$S,ROWS($S$1:S447))</f>
        <v>#NUM!</v>
      </c>
      <c r="U448" s="34" t="str">
        <f>IF(AND('Entry point'!$B$22=Master!A448,Master!AG448="PLANNING MANAGER"),Master!B448,"")</f>
        <v/>
      </c>
      <c r="V448" s="34" t="e">
        <f>SMALL($U:$U,ROWS($U$1:U447))</f>
        <v>#NUM!</v>
      </c>
      <c r="W448" s="34" t="str">
        <f>IF(AND('Entry point'!$B$22=Master!A448,Master!AG448="PROCUREMENT RESPONSIBLE"),Master!B448,"")</f>
        <v/>
      </c>
      <c r="X448" s="34" t="e">
        <f>SMALL($W:$W,ROWS($W$1:W447))</f>
        <v>#NUM!</v>
      </c>
      <c r="Y448" s="34" t="str">
        <f>IF(AND('Entry point'!$B$22=Master!A448,Master!AG448="TECH SUPERINTENDENT"),Master!B448,"")</f>
        <v/>
      </c>
      <c r="Z448" s="34" t="e">
        <f>SMALL($Y:$Y,ROWS($Y$1:Y447))</f>
        <v>#NUM!</v>
      </c>
      <c r="AA448" s="34" t="str">
        <f>IF(AND('Entry point'!$B$22=Master!A448,Master!AG448="HSEQ MANAGER"),Master!B448,"")</f>
        <v/>
      </c>
      <c r="AB448" s="34" t="e">
        <f>SMALL($AA:$AA,ROWS($AA$1:AA447))</f>
        <v>#NUM!</v>
      </c>
      <c r="AC448" s="34" t="str">
        <f>IF(AND('Entry point'!$B$22=Master!A448,Master!AG448="MARCAS"),Master!B448,"")</f>
        <v/>
      </c>
      <c r="AD448" s="34" t="e">
        <f>SMALL($AC:$AC,ROWS($AC$1:AC447))</f>
        <v>#NUM!</v>
      </c>
      <c r="AE448" s="34">
        <v>2</v>
      </c>
      <c r="AF448" s="26" t="s">
        <v>294</v>
      </c>
      <c r="AG448" s="36" t="s">
        <v>686</v>
      </c>
      <c r="AH448" s="36"/>
      <c r="AI448" t="s">
        <v>804</v>
      </c>
    </row>
    <row r="449" spans="1:34" ht="15.75" x14ac:dyDescent="0.25">
      <c r="A449" s="34" t="s">
        <v>38</v>
      </c>
      <c r="B449" s="34">
        <f>ROWS(A$1:$A450)</f>
        <v>450</v>
      </c>
      <c r="C449" s="34" t="str">
        <f>IF(AND('Entry point'!$B$22=Master!A449,Master!AG449="ACCOUNTING"),Master!B449,"")</f>
        <v/>
      </c>
      <c r="D449" s="34" t="e">
        <f>SMALL($C:$C,ROWS($C$1:C448))</f>
        <v>#NUM!</v>
      </c>
      <c r="E449" s="34" t="str">
        <f>IF(AND('Entry point'!$B$22=Master!A449,Master!AG449="CREW MANAGEMENT PARTNER"),Master!B449,"")</f>
        <v/>
      </c>
      <c r="F449" s="34" t="e">
        <f>SMALL($E:$E,ROWS($E$1:E448))</f>
        <v>#NUM!</v>
      </c>
      <c r="G449" s="34" t="str">
        <f>IF(AND('Entry point'!$B$22=Master!A449,Master!AG449="FLEET MANAGER"),Master!B449,"")</f>
        <v/>
      </c>
      <c r="H449" s="34" t="e">
        <f>SMALL($G:$G,ROWS($G$1:G448))</f>
        <v>#NUM!</v>
      </c>
      <c r="I449" s="34" t="str">
        <f>IF(AND('Entry point'!$B$22=Master!A449,Master!AG449="GROUP ISD"),Master!B449,"")</f>
        <v/>
      </c>
      <c r="J449" s="34" t="e">
        <f>SMALL($I:$I,ROWS($I$1:I448))</f>
        <v>#NUM!</v>
      </c>
      <c r="K449" s="34" t="str">
        <f>IF(AND('Entry point'!$B$22=Master!A449,Master!AG449="MANAGING DIRECTOR, CREW MANAGEMENT"),Master!B449,"")</f>
        <v/>
      </c>
      <c r="L449" s="34" t="e">
        <f>SMALL($K:$K,ROWS($K$1:K448))</f>
        <v>#NUM!</v>
      </c>
      <c r="M449" s="34" t="str">
        <f>IF(AND('Entry point'!$B$22=Master!A449,Master!AG449="MARINE SUPERINTENDENT"),Master!B449,"")</f>
        <v/>
      </c>
      <c r="N449" s="34" t="e">
        <f>SMALL($M:$M,ROWS($M$1:M448))</f>
        <v>#NUM!</v>
      </c>
      <c r="O449" s="34" t="str">
        <f>IF(AND('Entry point'!$B$22=Master!A449,Master!AG449="MD"),Master!B449,"")</f>
        <v/>
      </c>
      <c r="P449" s="34" t="e">
        <f>SMALL($O:$O,ROWS($O$1:O448))</f>
        <v>#NUM!</v>
      </c>
      <c r="Q449" s="34" t="str">
        <f>IF(AND('Entry point'!$B$22=Master!A449,Master!AG449="OD"),Master!B449,"")</f>
        <v/>
      </c>
      <c r="R449" s="34" t="e">
        <f>SMALL($Q:$Q,ROWS($Q$1:Q448))</f>
        <v>#NUM!</v>
      </c>
      <c r="S449" s="34" t="str">
        <f>IF(AND('Entry point'!$B$22=Master!A449,Master!AG449="OWNER"),Master!B449,"")</f>
        <v/>
      </c>
      <c r="T449" s="34" t="e">
        <f>SMALL($S:$S,ROWS($S$1:S448))</f>
        <v>#NUM!</v>
      </c>
      <c r="U449" s="34" t="str">
        <f>IF(AND('Entry point'!$B$22=Master!A449,Master!AG449="PLANNING MANAGER"),Master!B449,"")</f>
        <v/>
      </c>
      <c r="V449" s="34" t="e">
        <f>SMALL($U:$U,ROWS($U$1:U448))</f>
        <v>#NUM!</v>
      </c>
      <c r="W449" s="34" t="str">
        <f>IF(AND('Entry point'!$B$22=Master!A449,Master!AG449="PROCUREMENT RESPONSIBLE"),Master!B449,"")</f>
        <v/>
      </c>
      <c r="X449" s="34" t="e">
        <f>SMALL($W:$W,ROWS($W$1:W448))</f>
        <v>#NUM!</v>
      </c>
      <c r="Y449" s="34" t="str">
        <f>IF(AND('Entry point'!$B$22=Master!A449,Master!AG449="TECH SUPERINTENDENT"),Master!B449,"")</f>
        <v/>
      </c>
      <c r="Z449" s="34" t="e">
        <f>SMALL($Y:$Y,ROWS($Y$1:Y448))</f>
        <v>#NUM!</v>
      </c>
      <c r="AA449" s="34" t="str">
        <f>IF(AND('Entry point'!$B$22=Master!A449,Master!AG449="HSEQ MANAGER"),Master!B449,"")</f>
        <v/>
      </c>
      <c r="AB449" s="34" t="e">
        <f>SMALL($AA:$AA,ROWS($AA$1:AA448))</f>
        <v>#NUM!</v>
      </c>
      <c r="AC449" s="34" t="str">
        <f>IF(AND('Entry point'!$B$22=Master!A449,Master!AG449="MARCAS"),Master!B449,"")</f>
        <v/>
      </c>
      <c r="AD449" s="34" t="e">
        <f>SMALL($AC:$AC,ROWS($AC$1:AC448))</f>
        <v>#NUM!</v>
      </c>
      <c r="AE449" s="34">
        <v>2</v>
      </c>
      <c r="AF449" s="26" t="s">
        <v>186</v>
      </c>
      <c r="AG449" s="36" t="s">
        <v>685</v>
      </c>
      <c r="AH449" s="36"/>
    </row>
    <row r="450" spans="1:34" ht="15.75" x14ac:dyDescent="0.25">
      <c r="A450" s="34" t="s">
        <v>38</v>
      </c>
      <c r="B450" s="34">
        <f>ROWS(A$1:$A451)</f>
        <v>451</v>
      </c>
      <c r="C450" s="34" t="str">
        <f>IF(AND('Entry point'!$B$22=Master!A450,Master!AG450="ACCOUNTING"),Master!B450,"")</f>
        <v/>
      </c>
      <c r="D450" s="34" t="e">
        <f>SMALL($C:$C,ROWS($C$1:C449))</f>
        <v>#NUM!</v>
      </c>
      <c r="E450" s="34" t="str">
        <f>IF(AND('Entry point'!$B$22=Master!A450,Master!AG450="CREW MANAGEMENT PARTNER"),Master!B450,"")</f>
        <v/>
      </c>
      <c r="F450" s="34" t="e">
        <f>SMALL($E:$E,ROWS($E$1:E449))</f>
        <v>#NUM!</v>
      </c>
      <c r="G450" s="34" t="str">
        <f>IF(AND('Entry point'!$B$22=Master!A450,Master!AG450="FLEET MANAGER"),Master!B450,"")</f>
        <v/>
      </c>
      <c r="H450" s="34" t="e">
        <f>SMALL($G:$G,ROWS($G$1:G449))</f>
        <v>#NUM!</v>
      </c>
      <c r="I450" s="34" t="str">
        <f>IF(AND('Entry point'!$B$22=Master!A450,Master!AG450="GROUP ISD"),Master!B450,"")</f>
        <v/>
      </c>
      <c r="J450" s="34" t="e">
        <f>SMALL($I:$I,ROWS($I$1:I449))</f>
        <v>#NUM!</v>
      </c>
      <c r="K450" s="34" t="str">
        <f>IF(AND('Entry point'!$B$22=Master!A450,Master!AG450="MANAGING DIRECTOR, CREW MANAGEMENT"),Master!B450,"")</f>
        <v/>
      </c>
      <c r="L450" s="34" t="e">
        <f>SMALL($K:$K,ROWS($K$1:K449))</f>
        <v>#NUM!</v>
      </c>
      <c r="M450" s="34" t="str">
        <f>IF(AND('Entry point'!$B$22=Master!A450,Master!AG450="MARINE SUPERINTENDENT"),Master!B450,"")</f>
        <v/>
      </c>
      <c r="N450" s="34" t="e">
        <f>SMALL($M:$M,ROWS($M$1:M449))</f>
        <v>#NUM!</v>
      </c>
      <c r="O450" s="34" t="str">
        <f>IF(AND('Entry point'!$B$22=Master!A450,Master!AG450="MD"),Master!B450,"")</f>
        <v/>
      </c>
      <c r="P450" s="34" t="e">
        <f>SMALL($O:$O,ROWS($O$1:O449))</f>
        <v>#NUM!</v>
      </c>
      <c r="Q450" s="34" t="str">
        <f>IF(AND('Entry point'!$B$22=Master!A450,Master!AG450="OD"),Master!B450,"")</f>
        <v/>
      </c>
      <c r="R450" s="34" t="e">
        <f>SMALL($Q:$Q,ROWS($Q$1:Q449))</f>
        <v>#NUM!</v>
      </c>
      <c r="S450" s="34" t="str">
        <f>IF(AND('Entry point'!$B$22=Master!A450,Master!AG450="OWNER"),Master!B450,"")</f>
        <v/>
      </c>
      <c r="T450" s="34" t="e">
        <f>SMALL($S:$S,ROWS($S$1:S449))</f>
        <v>#NUM!</v>
      </c>
      <c r="U450" s="34" t="str">
        <f>IF(AND('Entry point'!$B$22=Master!A450,Master!AG450="PLANNING MANAGER"),Master!B450,"")</f>
        <v/>
      </c>
      <c r="V450" s="34" t="e">
        <f>SMALL($U:$U,ROWS($U$1:U449))</f>
        <v>#NUM!</v>
      </c>
      <c r="W450" s="34" t="str">
        <f>IF(AND('Entry point'!$B$22=Master!A450,Master!AG450="PROCUREMENT RESPONSIBLE"),Master!B450,"")</f>
        <v/>
      </c>
      <c r="X450" s="34" t="e">
        <f>SMALL($W:$W,ROWS($W$1:W449))</f>
        <v>#NUM!</v>
      </c>
      <c r="Y450" s="34" t="str">
        <f>IF(AND('Entry point'!$B$22=Master!A450,Master!AG450="TECH SUPERINTENDENT"),Master!B450,"")</f>
        <v/>
      </c>
      <c r="Z450" s="34" t="e">
        <f>SMALL($Y:$Y,ROWS($Y$1:Y449))</f>
        <v>#NUM!</v>
      </c>
      <c r="AA450" s="34" t="str">
        <f>IF(AND('Entry point'!$B$22=Master!A450,Master!AG450="HSEQ MANAGER"),Master!B450,"")</f>
        <v/>
      </c>
      <c r="AB450" s="34" t="e">
        <f>SMALL($AA:$AA,ROWS($AA$1:AA449))</f>
        <v>#NUM!</v>
      </c>
      <c r="AC450" s="34" t="str">
        <f>IF(AND('Entry point'!$B$22=Master!A450,Master!AG450="MARCAS"),Master!B450,"")</f>
        <v/>
      </c>
      <c r="AD450" s="34" t="e">
        <f>SMALL($AC:$AC,ROWS($AC$1:AC449))</f>
        <v>#NUM!</v>
      </c>
      <c r="AE450" s="34">
        <v>2</v>
      </c>
      <c r="AF450" s="26" t="s">
        <v>308</v>
      </c>
      <c r="AG450" s="36" t="s">
        <v>91</v>
      </c>
      <c r="AH450" s="36"/>
    </row>
    <row r="451" spans="1:34" ht="15.75" x14ac:dyDescent="0.25">
      <c r="A451" s="34" t="s">
        <v>38</v>
      </c>
      <c r="B451" s="34">
        <f>ROWS(A$1:$A452)</f>
        <v>452</v>
      </c>
      <c r="C451" s="34" t="str">
        <f>IF(AND('Entry point'!$B$22=Master!A451,Master!AG451="ACCOUNTING"),Master!B451,"")</f>
        <v/>
      </c>
      <c r="D451" s="34" t="e">
        <f>SMALL($C:$C,ROWS($C$1:C450))</f>
        <v>#NUM!</v>
      </c>
      <c r="E451" s="34" t="str">
        <f>IF(AND('Entry point'!$B$22=Master!A451,Master!AG451="CREW MANAGEMENT PARTNER"),Master!B451,"")</f>
        <v/>
      </c>
      <c r="F451" s="34" t="e">
        <f>SMALL($E:$E,ROWS($E$1:E450))</f>
        <v>#NUM!</v>
      </c>
      <c r="G451" s="34" t="str">
        <f>IF(AND('Entry point'!$B$22=Master!A451,Master!AG451="FLEET MANAGER"),Master!B451,"")</f>
        <v/>
      </c>
      <c r="H451" s="34" t="e">
        <f>SMALL($G:$G,ROWS($G$1:G450))</f>
        <v>#NUM!</v>
      </c>
      <c r="I451" s="34" t="str">
        <f>IF(AND('Entry point'!$B$22=Master!A451,Master!AG451="GROUP ISD"),Master!B451,"")</f>
        <v/>
      </c>
      <c r="J451" s="34" t="e">
        <f>SMALL($I:$I,ROWS($I$1:I450))</f>
        <v>#NUM!</v>
      </c>
      <c r="K451" s="34" t="str">
        <f>IF(AND('Entry point'!$B$22=Master!A451,Master!AG451="MANAGING DIRECTOR, CREW MANAGEMENT"),Master!B451,"")</f>
        <v/>
      </c>
      <c r="L451" s="34" t="e">
        <f>SMALL($K:$K,ROWS($K$1:K450))</f>
        <v>#NUM!</v>
      </c>
      <c r="M451" s="34" t="str">
        <f>IF(AND('Entry point'!$B$22=Master!A451,Master!AG451="MARINE SUPERINTENDENT"),Master!B451,"")</f>
        <v/>
      </c>
      <c r="N451" s="34" t="e">
        <f>SMALL($M:$M,ROWS($M$1:M450))</f>
        <v>#NUM!</v>
      </c>
      <c r="O451" s="34" t="str">
        <f>IF(AND('Entry point'!$B$22=Master!A451,Master!AG451="MD"),Master!B451,"")</f>
        <v/>
      </c>
      <c r="P451" s="34" t="e">
        <f>SMALL($O:$O,ROWS($O$1:O450))</f>
        <v>#NUM!</v>
      </c>
      <c r="Q451" s="34" t="str">
        <f>IF(AND('Entry point'!$B$22=Master!A451,Master!AG451="OD"),Master!B451,"")</f>
        <v/>
      </c>
      <c r="R451" s="34" t="e">
        <f>SMALL($Q:$Q,ROWS($Q$1:Q450))</f>
        <v>#NUM!</v>
      </c>
      <c r="S451" s="34" t="str">
        <f>IF(AND('Entry point'!$B$22=Master!A451,Master!AG451="OWNER"),Master!B451,"")</f>
        <v/>
      </c>
      <c r="T451" s="34" t="e">
        <f>SMALL($S:$S,ROWS($S$1:S450))</f>
        <v>#NUM!</v>
      </c>
      <c r="U451" s="34" t="str">
        <f>IF(AND('Entry point'!$B$22=Master!A451,Master!AG451="PLANNING MANAGER"),Master!B451,"")</f>
        <v/>
      </c>
      <c r="V451" s="34" t="e">
        <f>SMALL($U:$U,ROWS($U$1:U450))</f>
        <v>#NUM!</v>
      </c>
      <c r="W451" s="34" t="str">
        <f>IF(AND('Entry point'!$B$22=Master!A451,Master!AG451="PROCUREMENT RESPONSIBLE"),Master!B451,"")</f>
        <v/>
      </c>
      <c r="X451" s="34" t="e">
        <f>SMALL($W:$W,ROWS($W$1:W450))</f>
        <v>#NUM!</v>
      </c>
      <c r="Y451" s="34" t="str">
        <f>IF(AND('Entry point'!$B$22=Master!A451,Master!AG451="TECH SUPERINTENDENT"),Master!B451,"")</f>
        <v/>
      </c>
      <c r="Z451" s="34" t="e">
        <f>SMALL($Y:$Y,ROWS($Y$1:Y450))</f>
        <v>#NUM!</v>
      </c>
      <c r="AA451" s="34" t="str">
        <f>IF(AND('Entry point'!$B$22=Master!A451,Master!AG451="HSEQ MANAGER"),Master!B451,"")</f>
        <v/>
      </c>
      <c r="AB451" s="34" t="e">
        <f>SMALL($AA:$AA,ROWS($AA$1:AA450))</f>
        <v>#NUM!</v>
      </c>
      <c r="AC451" s="34" t="str">
        <f>IF(AND('Entry point'!$B$22=Master!A451,Master!AG451="MARCAS"),Master!B451,"")</f>
        <v/>
      </c>
      <c r="AD451" s="34" t="e">
        <f>SMALL($AC:$AC,ROWS($AC$1:AC450))</f>
        <v>#NUM!</v>
      </c>
      <c r="AE451" s="34">
        <v>2</v>
      </c>
      <c r="AF451" s="26" t="s">
        <v>249</v>
      </c>
      <c r="AG451" s="36" t="s">
        <v>159</v>
      </c>
      <c r="AH451" s="36" t="s">
        <v>617</v>
      </c>
    </row>
    <row r="452" spans="1:34" ht="15.75" x14ac:dyDescent="0.25">
      <c r="A452" s="34" t="s">
        <v>38</v>
      </c>
      <c r="B452" s="34">
        <f>ROWS(A$1:$A453)</f>
        <v>453</v>
      </c>
      <c r="C452" s="34" t="str">
        <f>IF(AND('Entry point'!$B$22=Master!A452,Master!AG452="ACCOUNTING"),Master!B452,"")</f>
        <v/>
      </c>
      <c r="D452" s="34" t="e">
        <f>SMALL($C:$C,ROWS($C$1:C451))</f>
        <v>#NUM!</v>
      </c>
      <c r="E452" s="34" t="str">
        <f>IF(AND('Entry point'!$B$22=Master!A452,Master!AG452="CREW MANAGEMENT PARTNER"),Master!B452,"")</f>
        <v/>
      </c>
      <c r="F452" s="34" t="e">
        <f>SMALL($E:$E,ROWS($E$1:E451))</f>
        <v>#NUM!</v>
      </c>
      <c r="G452" s="34" t="str">
        <f>IF(AND('Entry point'!$B$22=Master!A452,Master!AG452="FLEET MANAGER"),Master!B452,"")</f>
        <v/>
      </c>
      <c r="H452" s="34" t="e">
        <f>SMALL($G:$G,ROWS($G$1:G451))</f>
        <v>#NUM!</v>
      </c>
      <c r="I452" s="34" t="str">
        <f>IF(AND('Entry point'!$B$22=Master!A452,Master!AG452="GROUP ISD"),Master!B452,"")</f>
        <v/>
      </c>
      <c r="J452" s="34" t="e">
        <f>SMALL($I:$I,ROWS($I$1:I451))</f>
        <v>#NUM!</v>
      </c>
      <c r="K452" s="34" t="str">
        <f>IF(AND('Entry point'!$B$22=Master!A452,Master!AG452="MANAGING DIRECTOR, CREW MANAGEMENT"),Master!B452,"")</f>
        <v/>
      </c>
      <c r="L452" s="34" t="e">
        <f>SMALL($K:$K,ROWS($K$1:K451))</f>
        <v>#NUM!</v>
      </c>
      <c r="M452" s="34" t="str">
        <f>IF(AND('Entry point'!$B$22=Master!A452,Master!AG452="MARINE SUPERINTENDENT"),Master!B452,"")</f>
        <v/>
      </c>
      <c r="N452" s="34" t="e">
        <f>SMALL($M:$M,ROWS($M$1:M451))</f>
        <v>#NUM!</v>
      </c>
      <c r="O452" s="34" t="str">
        <f>IF(AND('Entry point'!$B$22=Master!A452,Master!AG452="MD"),Master!B452,"")</f>
        <v/>
      </c>
      <c r="P452" s="34" t="e">
        <f>SMALL($O:$O,ROWS($O$1:O451))</f>
        <v>#NUM!</v>
      </c>
      <c r="Q452" s="34" t="str">
        <f>IF(AND('Entry point'!$B$22=Master!A452,Master!AG452="OD"),Master!B452,"")</f>
        <v/>
      </c>
      <c r="R452" s="34" t="e">
        <f>SMALL($Q:$Q,ROWS($Q$1:Q451))</f>
        <v>#NUM!</v>
      </c>
      <c r="S452" s="34" t="str">
        <f>IF(AND('Entry point'!$B$22=Master!A452,Master!AG452="OWNER"),Master!B452,"")</f>
        <v/>
      </c>
      <c r="T452" s="34" t="e">
        <f>SMALL($S:$S,ROWS($S$1:S451))</f>
        <v>#NUM!</v>
      </c>
      <c r="U452" s="34" t="str">
        <f>IF(AND('Entry point'!$B$22=Master!A452,Master!AG452="PLANNING MANAGER"),Master!B452,"")</f>
        <v/>
      </c>
      <c r="V452" s="34" t="e">
        <f>SMALL($U:$U,ROWS($U$1:U451))</f>
        <v>#NUM!</v>
      </c>
      <c r="W452" s="34" t="str">
        <f>IF(AND('Entry point'!$B$22=Master!A452,Master!AG452="PROCUREMENT RESPONSIBLE"),Master!B452,"")</f>
        <v/>
      </c>
      <c r="X452" s="34" t="e">
        <f>SMALL($W:$W,ROWS($W$1:W451))</f>
        <v>#NUM!</v>
      </c>
      <c r="Y452" s="34" t="str">
        <f>IF(AND('Entry point'!$B$22=Master!A452,Master!AG452="TECH SUPERINTENDENT"),Master!B452,"")</f>
        <v/>
      </c>
      <c r="Z452" s="34" t="e">
        <f>SMALL($Y:$Y,ROWS($Y$1:Y451))</f>
        <v>#NUM!</v>
      </c>
      <c r="AA452" s="34" t="str">
        <f>IF(AND('Entry point'!$B$22=Master!A452,Master!AG452="HSEQ MANAGER"),Master!B452,"")</f>
        <v/>
      </c>
      <c r="AB452" s="34" t="e">
        <f>SMALL($AA:$AA,ROWS($AA$1:AA451))</f>
        <v>#NUM!</v>
      </c>
      <c r="AC452" s="34" t="str">
        <f>IF(AND('Entry point'!$B$22=Master!A452,Master!AG452="MARCAS"),Master!B452,"")</f>
        <v/>
      </c>
      <c r="AD452" s="34" t="e">
        <f>SMALL($AC:$AC,ROWS($AC$1:AC451))</f>
        <v>#NUM!</v>
      </c>
      <c r="AE452" s="34">
        <v>2</v>
      </c>
      <c r="AF452" s="26" t="s">
        <v>297</v>
      </c>
      <c r="AG452" s="36" t="s">
        <v>686</v>
      </c>
      <c r="AH452" s="36" t="s">
        <v>125</v>
      </c>
    </row>
    <row r="453" spans="1:34" ht="15.75" x14ac:dyDescent="0.25">
      <c r="A453" s="34" t="s">
        <v>38</v>
      </c>
      <c r="B453" s="34">
        <f>ROWS(A$1:$A454)</f>
        <v>454</v>
      </c>
      <c r="C453" s="34" t="str">
        <f>IF(AND('Entry point'!$B$22=Master!A453,Master!AG453="ACCOUNTING"),Master!B453,"")</f>
        <v/>
      </c>
      <c r="D453" s="34" t="e">
        <f>SMALL($C:$C,ROWS($C$1:C452))</f>
        <v>#NUM!</v>
      </c>
      <c r="E453" s="34" t="str">
        <f>IF(AND('Entry point'!$B$22=Master!A453,Master!AG453="CREW MANAGEMENT PARTNER"),Master!B453,"")</f>
        <v/>
      </c>
      <c r="F453" s="34" t="e">
        <f>SMALL($E:$E,ROWS($E$1:E452))</f>
        <v>#NUM!</v>
      </c>
      <c r="G453" s="34" t="str">
        <f>IF(AND('Entry point'!$B$22=Master!A453,Master!AG453="FLEET MANAGER"),Master!B453,"")</f>
        <v/>
      </c>
      <c r="H453" s="34" t="e">
        <f>SMALL($G:$G,ROWS($G$1:G452))</f>
        <v>#NUM!</v>
      </c>
      <c r="I453" s="34" t="str">
        <f>IF(AND('Entry point'!$B$22=Master!A453,Master!AG453="GROUP ISD"),Master!B453,"")</f>
        <v/>
      </c>
      <c r="J453" s="34" t="e">
        <f>SMALL($I:$I,ROWS($I$1:I452))</f>
        <v>#NUM!</v>
      </c>
      <c r="K453" s="34" t="str">
        <f>IF(AND('Entry point'!$B$22=Master!A453,Master!AG453="MANAGING DIRECTOR, CREW MANAGEMENT"),Master!B453,"")</f>
        <v/>
      </c>
      <c r="L453" s="34" t="e">
        <f>SMALL($K:$K,ROWS($K$1:K452))</f>
        <v>#NUM!</v>
      </c>
      <c r="M453" s="34" t="str">
        <f>IF(AND('Entry point'!$B$22=Master!A453,Master!AG453="MARINE SUPERINTENDENT"),Master!B453,"")</f>
        <v/>
      </c>
      <c r="N453" s="34" t="e">
        <f>SMALL($M:$M,ROWS($M$1:M452))</f>
        <v>#NUM!</v>
      </c>
      <c r="O453" s="34" t="str">
        <f>IF(AND('Entry point'!$B$22=Master!A453,Master!AG453="MD"),Master!B453,"")</f>
        <v/>
      </c>
      <c r="P453" s="34" t="e">
        <f>SMALL($O:$O,ROWS($O$1:O452))</f>
        <v>#NUM!</v>
      </c>
      <c r="Q453" s="34" t="str">
        <f>IF(AND('Entry point'!$B$22=Master!A453,Master!AG453="OD"),Master!B453,"")</f>
        <v/>
      </c>
      <c r="R453" s="34" t="e">
        <f>SMALL($Q:$Q,ROWS($Q$1:Q452))</f>
        <v>#NUM!</v>
      </c>
      <c r="S453" s="34" t="str">
        <f>IF(AND('Entry point'!$B$22=Master!A453,Master!AG453="OWNER"),Master!B453,"")</f>
        <v/>
      </c>
      <c r="T453" s="34" t="e">
        <f>SMALL($S:$S,ROWS($S$1:S452))</f>
        <v>#NUM!</v>
      </c>
      <c r="U453" s="34" t="str">
        <f>IF(AND('Entry point'!$B$22=Master!A453,Master!AG453="PLANNING MANAGER"),Master!B453,"")</f>
        <v/>
      </c>
      <c r="V453" s="34" t="e">
        <f>SMALL($U:$U,ROWS($U$1:U452))</f>
        <v>#NUM!</v>
      </c>
      <c r="W453" s="34" t="str">
        <f>IF(AND('Entry point'!$B$22=Master!A453,Master!AG453="PROCUREMENT RESPONSIBLE"),Master!B453,"")</f>
        <v/>
      </c>
      <c r="X453" s="34" t="e">
        <f>SMALL($W:$W,ROWS($W$1:W452))</f>
        <v>#NUM!</v>
      </c>
      <c r="Y453" s="34" t="str">
        <f>IF(AND('Entry point'!$B$22=Master!A453,Master!AG453="TECH SUPERINTENDENT"),Master!B453,"")</f>
        <v/>
      </c>
      <c r="Z453" s="34" t="e">
        <f>SMALL($Y:$Y,ROWS($Y$1:Y452))</f>
        <v>#NUM!</v>
      </c>
      <c r="AA453" s="34" t="str">
        <f>IF(AND('Entry point'!$B$22=Master!A453,Master!AG453="HSEQ MANAGER"),Master!B453,"")</f>
        <v/>
      </c>
      <c r="AB453" s="34" t="e">
        <f>SMALL($AA:$AA,ROWS($AA$1:AA452))</f>
        <v>#NUM!</v>
      </c>
      <c r="AC453" s="34" t="str">
        <f>IF(AND('Entry point'!$B$22=Master!A453,Master!AG453="MARCAS"),Master!B453,"")</f>
        <v/>
      </c>
      <c r="AD453" s="34" t="e">
        <f>SMALL($AC:$AC,ROWS($AC$1:AC452))</f>
        <v>#NUM!</v>
      </c>
      <c r="AE453" s="34">
        <v>2</v>
      </c>
      <c r="AF453" s="26" t="s">
        <v>244</v>
      </c>
      <c r="AG453" s="36" t="s">
        <v>685</v>
      </c>
      <c r="AH453" s="36" t="s">
        <v>538</v>
      </c>
    </row>
    <row r="454" spans="1:34" ht="15.75" x14ac:dyDescent="0.25">
      <c r="A454" s="34" t="s">
        <v>38</v>
      </c>
      <c r="B454" s="34">
        <f>ROWS(A$1:$A455)</f>
        <v>455</v>
      </c>
      <c r="C454" s="34" t="str">
        <f>IF(AND('Entry point'!$B$22=Master!A454,Master!AG454="ACCOUNTING"),Master!B454,"")</f>
        <v/>
      </c>
      <c r="D454" s="34" t="e">
        <f>SMALL($C:$C,ROWS($C$1:C453))</f>
        <v>#NUM!</v>
      </c>
      <c r="E454" s="34" t="str">
        <f>IF(AND('Entry point'!$B$22=Master!A454,Master!AG454="CREW MANAGEMENT PARTNER"),Master!B454,"")</f>
        <v/>
      </c>
      <c r="F454" s="34" t="e">
        <f>SMALL($E:$E,ROWS($E$1:E453))</f>
        <v>#NUM!</v>
      </c>
      <c r="G454" s="34" t="str">
        <f>IF(AND('Entry point'!$B$22=Master!A454,Master!AG454="FLEET MANAGER"),Master!B454,"")</f>
        <v/>
      </c>
      <c r="H454" s="34" t="e">
        <f>SMALL($G:$G,ROWS($G$1:G453))</f>
        <v>#NUM!</v>
      </c>
      <c r="I454" s="34" t="str">
        <f>IF(AND('Entry point'!$B$22=Master!A454,Master!AG454="GROUP ISD"),Master!B454,"")</f>
        <v/>
      </c>
      <c r="J454" s="34" t="e">
        <f>SMALL($I:$I,ROWS($I$1:I453))</f>
        <v>#NUM!</v>
      </c>
      <c r="K454" s="34" t="str">
        <f>IF(AND('Entry point'!$B$22=Master!A454,Master!AG454="MANAGING DIRECTOR, CREW MANAGEMENT"),Master!B454,"")</f>
        <v/>
      </c>
      <c r="L454" s="34" t="e">
        <f>SMALL($K:$K,ROWS($K$1:K453))</f>
        <v>#NUM!</v>
      </c>
      <c r="M454" s="34" t="str">
        <f>IF(AND('Entry point'!$B$22=Master!A454,Master!AG454="MARINE SUPERINTENDENT"),Master!B454,"")</f>
        <v/>
      </c>
      <c r="N454" s="34" t="e">
        <f>SMALL($M:$M,ROWS($M$1:M453))</f>
        <v>#NUM!</v>
      </c>
      <c r="O454" s="34" t="str">
        <f>IF(AND('Entry point'!$B$22=Master!A454,Master!AG454="MD"),Master!B454,"")</f>
        <v/>
      </c>
      <c r="P454" s="34" t="e">
        <f>SMALL($O:$O,ROWS($O$1:O453))</f>
        <v>#NUM!</v>
      </c>
      <c r="Q454" s="34" t="str">
        <f>IF(AND('Entry point'!$B$22=Master!A454,Master!AG454="OD"),Master!B454,"")</f>
        <v/>
      </c>
      <c r="R454" s="34" t="e">
        <f>SMALL($Q:$Q,ROWS($Q$1:Q453))</f>
        <v>#NUM!</v>
      </c>
      <c r="S454" s="34" t="str">
        <f>IF(AND('Entry point'!$B$22=Master!A454,Master!AG454="OWNER"),Master!B454,"")</f>
        <v/>
      </c>
      <c r="T454" s="34" t="e">
        <f>SMALL($S:$S,ROWS($S$1:S453))</f>
        <v>#NUM!</v>
      </c>
      <c r="U454" s="34" t="str">
        <f>IF(AND('Entry point'!$B$22=Master!A454,Master!AG454="PLANNING MANAGER"),Master!B454,"")</f>
        <v/>
      </c>
      <c r="V454" s="34" t="e">
        <f>SMALL($U:$U,ROWS($U$1:U453))</f>
        <v>#NUM!</v>
      </c>
      <c r="W454" s="34" t="str">
        <f>IF(AND('Entry point'!$B$22=Master!A454,Master!AG454="PROCUREMENT RESPONSIBLE"),Master!B454,"")</f>
        <v/>
      </c>
      <c r="X454" s="34" t="e">
        <f>SMALL($W:$W,ROWS($W$1:W453))</f>
        <v>#NUM!</v>
      </c>
      <c r="Y454" s="34" t="str">
        <f>IF(AND('Entry point'!$B$22=Master!A454,Master!AG454="TECH SUPERINTENDENT"),Master!B454,"")</f>
        <v/>
      </c>
      <c r="Z454" s="34" t="e">
        <f>SMALL($Y:$Y,ROWS($Y$1:Y453))</f>
        <v>#NUM!</v>
      </c>
      <c r="AA454" s="34" t="str">
        <f>IF(AND('Entry point'!$B$22=Master!A454,Master!AG454="HSEQ MANAGER"),Master!B454,"")</f>
        <v/>
      </c>
      <c r="AB454" s="34" t="e">
        <f>SMALL($AA:$AA,ROWS($AA$1:AA453))</f>
        <v>#NUM!</v>
      </c>
      <c r="AC454" s="34" t="str">
        <f>IF(AND('Entry point'!$B$22=Master!A454,Master!AG454="MARCAS"),Master!B454,"")</f>
        <v/>
      </c>
      <c r="AD454" s="34" t="e">
        <f>SMALL($AC:$AC,ROWS($AC$1:AC453))</f>
        <v>#NUM!</v>
      </c>
      <c r="AE454" s="34">
        <v>2</v>
      </c>
      <c r="AF454" s="26" t="s">
        <v>226</v>
      </c>
      <c r="AG454" s="36" t="s">
        <v>685</v>
      </c>
      <c r="AH454" s="36"/>
    </row>
    <row r="455" spans="1:34" ht="15.75" x14ac:dyDescent="0.25">
      <c r="A455" s="34" t="s">
        <v>38</v>
      </c>
      <c r="B455" s="34">
        <f>ROWS(A$1:$A456)</f>
        <v>456</v>
      </c>
      <c r="C455" s="34" t="str">
        <f>IF(AND('Entry point'!$B$22=Master!A455,Master!AG455="ACCOUNTING"),Master!B455,"")</f>
        <v/>
      </c>
      <c r="D455" s="34" t="e">
        <f>SMALL($C:$C,ROWS($C$1:C454))</f>
        <v>#NUM!</v>
      </c>
      <c r="E455" s="34" t="str">
        <f>IF(AND('Entry point'!$B$22=Master!A455,Master!AG455="CREW MANAGEMENT PARTNER"),Master!B455,"")</f>
        <v/>
      </c>
      <c r="F455" s="34" t="e">
        <f>SMALL($E:$E,ROWS($E$1:E454))</f>
        <v>#NUM!</v>
      </c>
      <c r="G455" s="34" t="str">
        <f>IF(AND('Entry point'!$B$22=Master!A455,Master!AG455="FLEET MANAGER"),Master!B455,"")</f>
        <v/>
      </c>
      <c r="H455" s="34" t="e">
        <f>SMALL($G:$G,ROWS($G$1:G454))</f>
        <v>#NUM!</v>
      </c>
      <c r="I455" s="34" t="str">
        <f>IF(AND('Entry point'!$B$22=Master!A455,Master!AG455="GROUP ISD"),Master!B455,"")</f>
        <v/>
      </c>
      <c r="J455" s="34" t="e">
        <f>SMALL($I:$I,ROWS($I$1:I454))</f>
        <v>#NUM!</v>
      </c>
      <c r="K455" s="34" t="str">
        <f>IF(AND('Entry point'!$B$22=Master!A455,Master!AG455="MANAGING DIRECTOR, CREW MANAGEMENT"),Master!B455,"")</f>
        <v/>
      </c>
      <c r="L455" s="34" t="e">
        <f>SMALL($K:$K,ROWS($K$1:K454))</f>
        <v>#NUM!</v>
      </c>
      <c r="M455" s="34" t="str">
        <f>IF(AND('Entry point'!$B$22=Master!A455,Master!AG455="MARINE SUPERINTENDENT"),Master!B455,"")</f>
        <v/>
      </c>
      <c r="N455" s="34" t="e">
        <f>SMALL($M:$M,ROWS($M$1:M454))</f>
        <v>#NUM!</v>
      </c>
      <c r="O455" s="34" t="str">
        <f>IF(AND('Entry point'!$B$22=Master!A455,Master!AG455="MD"),Master!B455,"")</f>
        <v/>
      </c>
      <c r="P455" s="34" t="e">
        <f>SMALL($O:$O,ROWS($O$1:O454))</f>
        <v>#NUM!</v>
      </c>
      <c r="Q455" s="34" t="str">
        <f>IF(AND('Entry point'!$B$22=Master!A455,Master!AG455="OD"),Master!B455,"")</f>
        <v/>
      </c>
      <c r="R455" s="34" t="e">
        <f>SMALL($Q:$Q,ROWS($Q$1:Q454))</f>
        <v>#NUM!</v>
      </c>
      <c r="S455" s="34" t="str">
        <f>IF(AND('Entry point'!$B$22=Master!A455,Master!AG455="OWNER"),Master!B455,"")</f>
        <v/>
      </c>
      <c r="T455" s="34" t="e">
        <f>SMALL($S:$S,ROWS($S$1:S454))</f>
        <v>#NUM!</v>
      </c>
      <c r="U455" s="34" t="str">
        <f>IF(AND('Entry point'!$B$22=Master!A455,Master!AG455="PLANNING MANAGER"),Master!B455,"")</f>
        <v/>
      </c>
      <c r="V455" s="34" t="e">
        <f>SMALL($U:$U,ROWS($U$1:U454))</f>
        <v>#NUM!</v>
      </c>
      <c r="W455" s="34" t="str">
        <f>IF(AND('Entry point'!$B$22=Master!A455,Master!AG455="PROCUREMENT RESPONSIBLE"),Master!B455,"")</f>
        <v/>
      </c>
      <c r="X455" s="34" t="e">
        <f>SMALL($W:$W,ROWS($W$1:W454))</f>
        <v>#NUM!</v>
      </c>
      <c r="Y455" s="34" t="str">
        <f>IF(AND('Entry point'!$B$22=Master!A455,Master!AG455="TECH SUPERINTENDENT"),Master!B455,"")</f>
        <v/>
      </c>
      <c r="Z455" s="34" t="e">
        <f>SMALL($Y:$Y,ROWS($Y$1:Y454))</f>
        <v>#NUM!</v>
      </c>
      <c r="AA455" s="34" t="str">
        <f>IF(AND('Entry point'!$B$22=Master!A455,Master!AG455="HSEQ MANAGER"),Master!B455,"")</f>
        <v/>
      </c>
      <c r="AB455" s="34" t="e">
        <f>SMALL($AA:$AA,ROWS($AA$1:AA454))</f>
        <v>#NUM!</v>
      </c>
      <c r="AC455" s="34" t="str">
        <f>IF(AND('Entry point'!$B$22=Master!A455,Master!AG455="MARCAS"),Master!B455,"")</f>
        <v/>
      </c>
      <c r="AD455" s="34" t="e">
        <f>SMALL($AC:$AC,ROWS($AC$1:AC454))</f>
        <v>#NUM!</v>
      </c>
      <c r="AE455" s="34">
        <v>2</v>
      </c>
      <c r="AF455" s="26" t="s">
        <v>240</v>
      </c>
      <c r="AG455" s="36" t="s">
        <v>685</v>
      </c>
      <c r="AH455" s="36" t="s">
        <v>537</v>
      </c>
    </row>
    <row r="456" spans="1:34" ht="15.75" x14ac:dyDescent="0.25">
      <c r="A456" s="34" t="s">
        <v>38</v>
      </c>
      <c r="B456" s="34">
        <f>ROWS(A$1:$A457)</f>
        <v>457</v>
      </c>
      <c r="C456" s="34" t="str">
        <f>IF(AND('Entry point'!$B$22=Master!A456,Master!AG456="ACCOUNTING"),Master!B456,"")</f>
        <v/>
      </c>
      <c r="D456" s="34" t="e">
        <f>SMALL($C:$C,ROWS($C$1:C455))</f>
        <v>#NUM!</v>
      </c>
      <c r="E456" s="34" t="str">
        <f>IF(AND('Entry point'!$B$22=Master!A456,Master!AG456="CREW MANAGEMENT PARTNER"),Master!B456,"")</f>
        <v/>
      </c>
      <c r="F456" s="34" t="e">
        <f>SMALL($E:$E,ROWS($E$1:E455))</f>
        <v>#NUM!</v>
      </c>
      <c r="G456" s="34" t="str">
        <f>IF(AND('Entry point'!$B$22=Master!A456,Master!AG456="FLEET MANAGER"),Master!B456,"")</f>
        <v/>
      </c>
      <c r="H456" s="34" t="e">
        <f>SMALL($G:$G,ROWS($G$1:G455))</f>
        <v>#NUM!</v>
      </c>
      <c r="I456" s="34" t="str">
        <f>IF(AND('Entry point'!$B$22=Master!A456,Master!AG456="GROUP ISD"),Master!B456,"")</f>
        <v/>
      </c>
      <c r="J456" s="34" t="e">
        <f>SMALL($I:$I,ROWS($I$1:I455))</f>
        <v>#NUM!</v>
      </c>
      <c r="K456" s="34" t="str">
        <f>IF(AND('Entry point'!$B$22=Master!A456,Master!AG456="MANAGING DIRECTOR, CREW MANAGEMENT"),Master!B456,"")</f>
        <v/>
      </c>
      <c r="L456" s="34" t="e">
        <f>SMALL($K:$K,ROWS($K$1:K455))</f>
        <v>#NUM!</v>
      </c>
      <c r="M456" s="34" t="str">
        <f>IF(AND('Entry point'!$B$22=Master!A456,Master!AG456="MARINE SUPERINTENDENT"),Master!B456,"")</f>
        <v/>
      </c>
      <c r="N456" s="34" t="e">
        <f>SMALL($M:$M,ROWS($M$1:M455))</f>
        <v>#NUM!</v>
      </c>
      <c r="O456" s="34" t="str">
        <f>IF(AND('Entry point'!$B$22=Master!A456,Master!AG456="MD"),Master!B456,"")</f>
        <v/>
      </c>
      <c r="P456" s="34" t="e">
        <f>SMALL($O:$O,ROWS($O$1:O455))</f>
        <v>#NUM!</v>
      </c>
      <c r="Q456" s="34" t="str">
        <f>IF(AND('Entry point'!$B$22=Master!A456,Master!AG456="OD"),Master!B456,"")</f>
        <v/>
      </c>
      <c r="R456" s="34" t="e">
        <f>SMALL($Q:$Q,ROWS($Q$1:Q455))</f>
        <v>#NUM!</v>
      </c>
      <c r="S456" s="34" t="str">
        <f>IF(AND('Entry point'!$B$22=Master!A456,Master!AG456="OWNER"),Master!B456,"")</f>
        <v/>
      </c>
      <c r="T456" s="34" t="e">
        <f>SMALL($S:$S,ROWS($S$1:S455))</f>
        <v>#NUM!</v>
      </c>
      <c r="U456" s="34" t="str">
        <f>IF(AND('Entry point'!$B$22=Master!A456,Master!AG456="PLANNING MANAGER"),Master!B456,"")</f>
        <v/>
      </c>
      <c r="V456" s="34" t="e">
        <f>SMALL($U:$U,ROWS($U$1:U455))</f>
        <v>#NUM!</v>
      </c>
      <c r="W456" s="34" t="str">
        <f>IF(AND('Entry point'!$B$22=Master!A456,Master!AG456="PROCUREMENT RESPONSIBLE"),Master!B456,"")</f>
        <v/>
      </c>
      <c r="X456" s="34" t="e">
        <f>SMALL($W:$W,ROWS($W$1:W455))</f>
        <v>#NUM!</v>
      </c>
      <c r="Y456" s="34" t="str">
        <f>IF(AND('Entry point'!$B$22=Master!A456,Master!AG456="TECH SUPERINTENDENT"),Master!B456,"")</f>
        <v/>
      </c>
      <c r="Z456" s="34" t="e">
        <f>SMALL($Y:$Y,ROWS($Y$1:Y455))</f>
        <v>#NUM!</v>
      </c>
      <c r="AA456" s="34" t="str">
        <f>IF(AND('Entry point'!$B$22=Master!A456,Master!AG456="HSEQ MANAGER"),Master!B456,"")</f>
        <v/>
      </c>
      <c r="AB456" s="34" t="e">
        <f>SMALL($AA:$AA,ROWS($AA$1:AA455))</f>
        <v>#NUM!</v>
      </c>
      <c r="AC456" s="34" t="str">
        <f>IF(AND('Entry point'!$B$22=Master!A456,Master!AG456="MARCAS"),Master!B456,"")</f>
        <v/>
      </c>
      <c r="AD456" s="34" t="e">
        <f>SMALL($AC:$AC,ROWS($AC$1:AC455))</f>
        <v>#NUM!</v>
      </c>
      <c r="AE456" s="34">
        <v>2</v>
      </c>
      <c r="AF456" s="26" t="s">
        <v>183</v>
      </c>
      <c r="AG456" s="36" t="s">
        <v>35</v>
      </c>
      <c r="AH456" s="36"/>
    </row>
    <row r="457" spans="1:34" ht="15.75" x14ac:dyDescent="0.25">
      <c r="A457" s="34" t="s">
        <v>38</v>
      </c>
      <c r="B457" s="34">
        <f>ROWS(A$1:$A458)</f>
        <v>458</v>
      </c>
      <c r="C457" s="34" t="str">
        <f>IF(AND('Entry point'!$B$22=Master!A457,Master!AG457="ACCOUNTING"),Master!B457,"")</f>
        <v/>
      </c>
      <c r="D457" s="34" t="e">
        <f>SMALL($C:$C,ROWS($C$1:C456))</f>
        <v>#NUM!</v>
      </c>
      <c r="E457" s="34" t="str">
        <f>IF(AND('Entry point'!$B$22=Master!A457,Master!AG457="CREW MANAGEMENT PARTNER"),Master!B457,"")</f>
        <v/>
      </c>
      <c r="F457" s="34" t="e">
        <f>SMALL($E:$E,ROWS($E$1:E456))</f>
        <v>#NUM!</v>
      </c>
      <c r="G457" s="34" t="str">
        <f>IF(AND('Entry point'!$B$22=Master!A457,Master!AG457="FLEET MANAGER"),Master!B457,"")</f>
        <v/>
      </c>
      <c r="H457" s="34" t="e">
        <f>SMALL($G:$G,ROWS($G$1:G456))</f>
        <v>#NUM!</v>
      </c>
      <c r="I457" s="34" t="str">
        <f>IF(AND('Entry point'!$B$22=Master!A457,Master!AG457="GROUP ISD"),Master!B457,"")</f>
        <v/>
      </c>
      <c r="J457" s="34" t="e">
        <f>SMALL($I:$I,ROWS($I$1:I456))</f>
        <v>#NUM!</v>
      </c>
      <c r="K457" s="34" t="str">
        <f>IF(AND('Entry point'!$B$22=Master!A457,Master!AG457="MANAGING DIRECTOR, CREW MANAGEMENT"),Master!B457,"")</f>
        <v/>
      </c>
      <c r="L457" s="34" t="e">
        <f>SMALL($K:$K,ROWS($K$1:K456))</f>
        <v>#NUM!</v>
      </c>
      <c r="M457" s="34" t="str">
        <f>IF(AND('Entry point'!$B$22=Master!A457,Master!AG457="MARINE SUPERINTENDENT"),Master!B457,"")</f>
        <v/>
      </c>
      <c r="N457" s="34" t="e">
        <f>SMALL($M:$M,ROWS($M$1:M456))</f>
        <v>#NUM!</v>
      </c>
      <c r="O457" s="34" t="str">
        <f>IF(AND('Entry point'!$B$22=Master!A457,Master!AG457="MD"),Master!B457,"")</f>
        <v/>
      </c>
      <c r="P457" s="34" t="e">
        <f>SMALL($O:$O,ROWS($O$1:O456))</f>
        <v>#NUM!</v>
      </c>
      <c r="Q457" s="34" t="str">
        <f>IF(AND('Entry point'!$B$22=Master!A457,Master!AG457="OD"),Master!B457,"")</f>
        <v/>
      </c>
      <c r="R457" s="34" t="e">
        <f>SMALL($Q:$Q,ROWS($Q$1:Q456))</f>
        <v>#NUM!</v>
      </c>
      <c r="S457" s="34" t="str">
        <f>IF(AND('Entry point'!$B$22=Master!A457,Master!AG457="OWNER"),Master!B457,"")</f>
        <v/>
      </c>
      <c r="T457" s="34" t="e">
        <f>SMALL($S:$S,ROWS($S$1:S456))</f>
        <v>#NUM!</v>
      </c>
      <c r="U457" s="34" t="str">
        <f>IF(AND('Entry point'!$B$22=Master!A457,Master!AG457="PLANNING MANAGER"),Master!B457,"")</f>
        <v/>
      </c>
      <c r="V457" s="34" t="e">
        <f>SMALL($U:$U,ROWS($U$1:U456))</f>
        <v>#NUM!</v>
      </c>
      <c r="W457" s="34" t="str">
        <f>IF(AND('Entry point'!$B$22=Master!A457,Master!AG457="PROCUREMENT RESPONSIBLE"),Master!B457,"")</f>
        <v/>
      </c>
      <c r="X457" s="34" t="e">
        <f>SMALL($W:$W,ROWS($W$1:W456))</f>
        <v>#NUM!</v>
      </c>
      <c r="Y457" s="34" t="str">
        <f>IF(AND('Entry point'!$B$22=Master!A457,Master!AG457="TECH SUPERINTENDENT"),Master!B457,"")</f>
        <v/>
      </c>
      <c r="Z457" s="34" t="e">
        <f>SMALL($Y:$Y,ROWS($Y$1:Y456))</f>
        <v>#NUM!</v>
      </c>
      <c r="AA457" s="34" t="str">
        <f>IF(AND('Entry point'!$B$22=Master!A457,Master!AG457="HSEQ MANAGER"),Master!B457,"")</f>
        <v/>
      </c>
      <c r="AB457" s="34" t="e">
        <f>SMALL($AA:$AA,ROWS($AA$1:AA456))</f>
        <v>#NUM!</v>
      </c>
      <c r="AC457" s="34" t="str">
        <f>IF(AND('Entry point'!$B$22=Master!A457,Master!AG457="MARCAS"),Master!B457,"")</f>
        <v/>
      </c>
      <c r="AD457" s="34" t="e">
        <f>SMALL($AC:$AC,ROWS($AC$1:AC456))</f>
        <v>#NUM!</v>
      </c>
      <c r="AE457" s="34">
        <v>2</v>
      </c>
      <c r="AF457" s="26" t="s">
        <v>239</v>
      </c>
      <c r="AG457" s="36" t="s">
        <v>685</v>
      </c>
      <c r="AH457" s="36"/>
    </row>
    <row r="458" spans="1:34" ht="15.75" x14ac:dyDescent="0.25">
      <c r="A458" s="34" t="s">
        <v>38</v>
      </c>
      <c r="B458" s="34">
        <f>ROWS(A$1:$A459)</f>
        <v>459</v>
      </c>
      <c r="C458" s="34" t="str">
        <f>IF(AND('Entry point'!$B$22=Master!A458,Master!AG458="ACCOUNTING"),Master!B458,"")</f>
        <v/>
      </c>
      <c r="D458" s="34" t="e">
        <f>SMALL($C:$C,ROWS($C$1:C457))</f>
        <v>#NUM!</v>
      </c>
      <c r="E458" s="34" t="str">
        <f>IF(AND('Entry point'!$B$22=Master!A458,Master!AG458="CREW MANAGEMENT PARTNER"),Master!B458,"")</f>
        <v/>
      </c>
      <c r="F458" s="34" t="e">
        <f>SMALL($E:$E,ROWS($E$1:E457))</f>
        <v>#NUM!</v>
      </c>
      <c r="G458" s="34" t="str">
        <f>IF(AND('Entry point'!$B$22=Master!A458,Master!AG458="FLEET MANAGER"),Master!B458,"")</f>
        <v/>
      </c>
      <c r="H458" s="34" t="e">
        <f>SMALL($G:$G,ROWS($G$1:G457))</f>
        <v>#NUM!</v>
      </c>
      <c r="I458" s="34" t="str">
        <f>IF(AND('Entry point'!$B$22=Master!A458,Master!AG458="GROUP ISD"),Master!B458,"")</f>
        <v/>
      </c>
      <c r="J458" s="34" t="e">
        <f>SMALL($I:$I,ROWS($I$1:I457))</f>
        <v>#NUM!</v>
      </c>
      <c r="K458" s="34" t="str">
        <f>IF(AND('Entry point'!$B$22=Master!A458,Master!AG458="MANAGING DIRECTOR, CREW MANAGEMENT"),Master!B458,"")</f>
        <v/>
      </c>
      <c r="L458" s="34" t="e">
        <f>SMALL($K:$K,ROWS($K$1:K457))</f>
        <v>#NUM!</v>
      </c>
      <c r="M458" s="34" t="str">
        <f>IF(AND('Entry point'!$B$22=Master!A458,Master!AG458="MARINE SUPERINTENDENT"),Master!B458,"")</f>
        <v/>
      </c>
      <c r="N458" s="34" t="e">
        <f>SMALL($M:$M,ROWS($M$1:M457))</f>
        <v>#NUM!</v>
      </c>
      <c r="O458" s="34" t="str">
        <f>IF(AND('Entry point'!$B$22=Master!A458,Master!AG458="MD"),Master!B458,"")</f>
        <v/>
      </c>
      <c r="P458" s="34" t="e">
        <f>SMALL($O:$O,ROWS($O$1:O457))</f>
        <v>#NUM!</v>
      </c>
      <c r="Q458" s="34" t="str">
        <f>IF(AND('Entry point'!$B$22=Master!A458,Master!AG458="OD"),Master!B458,"")</f>
        <v/>
      </c>
      <c r="R458" s="34" t="e">
        <f>SMALL($Q:$Q,ROWS($Q$1:Q457))</f>
        <v>#NUM!</v>
      </c>
      <c r="S458" s="34" t="str">
        <f>IF(AND('Entry point'!$B$22=Master!A458,Master!AG458="OWNER"),Master!B458,"")</f>
        <v/>
      </c>
      <c r="T458" s="34" t="e">
        <f>SMALL($S:$S,ROWS($S$1:S457))</f>
        <v>#NUM!</v>
      </c>
      <c r="U458" s="34" t="str">
        <f>IF(AND('Entry point'!$B$22=Master!A458,Master!AG458="PLANNING MANAGER"),Master!B458,"")</f>
        <v/>
      </c>
      <c r="V458" s="34" t="e">
        <f>SMALL($U:$U,ROWS($U$1:U457))</f>
        <v>#NUM!</v>
      </c>
      <c r="W458" s="34" t="str">
        <f>IF(AND('Entry point'!$B$22=Master!A458,Master!AG458="PROCUREMENT RESPONSIBLE"),Master!B458,"")</f>
        <v/>
      </c>
      <c r="X458" s="34" t="e">
        <f>SMALL($W:$W,ROWS($W$1:W457))</f>
        <v>#NUM!</v>
      </c>
      <c r="Y458" s="34" t="str">
        <f>IF(AND('Entry point'!$B$22=Master!A458,Master!AG458="TECH SUPERINTENDENT"),Master!B458,"")</f>
        <v/>
      </c>
      <c r="Z458" s="34" t="e">
        <f>SMALL($Y:$Y,ROWS($Y$1:Y457))</f>
        <v>#NUM!</v>
      </c>
      <c r="AA458" s="34" t="str">
        <f>IF(AND('Entry point'!$B$22=Master!A458,Master!AG458="HSEQ MANAGER"),Master!B458,"")</f>
        <v/>
      </c>
      <c r="AB458" s="34" t="e">
        <f>SMALL($AA:$AA,ROWS($AA$1:AA457))</f>
        <v>#NUM!</v>
      </c>
      <c r="AC458" s="34" t="str">
        <f>IF(AND('Entry point'!$B$22=Master!A458,Master!AG458="MARCAS"),Master!B458,"")</f>
        <v/>
      </c>
      <c r="AD458" s="34" t="e">
        <f>SMALL($AC:$AC,ROWS($AC$1:AC457))</f>
        <v>#NUM!</v>
      </c>
      <c r="AE458" s="37">
        <v>2</v>
      </c>
      <c r="AF458" s="27" t="s">
        <v>58</v>
      </c>
      <c r="AG458" s="36" t="s">
        <v>704</v>
      </c>
      <c r="AH458" s="36" t="s">
        <v>787</v>
      </c>
    </row>
    <row r="459" spans="1:34" ht="15.75" x14ac:dyDescent="0.25">
      <c r="A459" s="34" t="s">
        <v>38</v>
      </c>
      <c r="B459" s="34">
        <f>ROWS(A$1:$A460)</f>
        <v>460</v>
      </c>
      <c r="C459" s="34" t="str">
        <f>IF(AND('Entry point'!$B$22=Master!A459,Master!AG459="ACCOUNTING"),Master!B459,"")</f>
        <v/>
      </c>
      <c r="D459" s="34" t="e">
        <f>SMALL($C:$C,ROWS($C$1:C458))</f>
        <v>#NUM!</v>
      </c>
      <c r="E459" s="34" t="str">
        <f>IF(AND('Entry point'!$B$22=Master!A459,Master!AG459="CREW MANAGEMENT PARTNER"),Master!B459,"")</f>
        <v/>
      </c>
      <c r="F459" s="34" t="e">
        <f>SMALL($E:$E,ROWS($E$1:E458))</f>
        <v>#NUM!</v>
      </c>
      <c r="G459" s="34" t="str">
        <f>IF(AND('Entry point'!$B$22=Master!A459,Master!AG459="FLEET MANAGER"),Master!B459,"")</f>
        <v/>
      </c>
      <c r="H459" s="34" t="e">
        <f>SMALL($G:$G,ROWS($G$1:G458))</f>
        <v>#NUM!</v>
      </c>
      <c r="I459" s="34" t="str">
        <f>IF(AND('Entry point'!$B$22=Master!A459,Master!AG459="GROUP ISD"),Master!B459,"")</f>
        <v/>
      </c>
      <c r="J459" s="34" t="e">
        <f>SMALL($I:$I,ROWS($I$1:I458))</f>
        <v>#NUM!</v>
      </c>
      <c r="K459" s="34" t="str">
        <f>IF(AND('Entry point'!$B$22=Master!A459,Master!AG459="MANAGING DIRECTOR, CREW MANAGEMENT"),Master!B459,"")</f>
        <v/>
      </c>
      <c r="L459" s="34" t="e">
        <f>SMALL($K:$K,ROWS($K$1:K458))</f>
        <v>#NUM!</v>
      </c>
      <c r="M459" s="34" t="str">
        <f>IF(AND('Entry point'!$B$22=Master!A459,Master!AG459="MARINE SUPERINTENDENT"),Master!B459,"")</f>
        <v/>
      </c>
      <c r="N459" s="34" t="e">
        <f>SMALL($M:$M,ROWS($M$1:M458))</f>
        <v>#NUM!</v>
      </c>
      <c r="O459" s="34" t="str">
        <f>IF(AND('Entry point'!$B$22=Master!A459,Master!AG459="MD"),Master!B459,"")</f>
        <v/>
      </c>
      <c r="P459" s="34" t="e">
        <f>SMALL($O:$O,ROWS($O$1:O458))</f>
        <v>#NUM!</v>
      </c>
      <c r="Q459" s="34" t="str">
        <f>IF(AND('Entry point'!$B$22=Master!A459,Master!AG459="OD"),Master!B459,"")</f>
        <v/>
      </c>
      <c r="R459" s="34" t="e">
        <f>SMALL($Q:$Q,ROWS($Q$1:Q458))</f>
        <v>#NUM!</v>
      </c>
      <c r="S459" s="34" t="str">
        <f>IF(AND('Entry point'!$B$22=Master!A459,Master!AG459="OWNER"),Master!B459,"")</f>
        <v/>
      </c>
      <c r="T459" s="34" t="e">
        <f>SMALL($S:$S,ROWS($S$1:S458))</f>
        <v>#NUM!</v>
      </c>
      <c r="U459" s="34" t="str">
        <f>IF(AND('Entry point'!$B$22=Master!A459,Master!AG459="PLANNING MANAGER"),Master!B459,"")</f>
        <v/>
      </c>
      <c r="V459" s="34" t="e">
        <f>SMALL($U:$U,ROWS($U$1:U458))</f>
        <v>#NUM!</v>
      </c>
      <c r="W459" s="34" t="str">
        <f>IF(AND('Entry point'!$B$22=Master!A459,Master!AG459="PROCUREMENT RESPONSIBLE"),Master!B459,"")</f>
        <v/>
      </c>
      <c r="X459" s="34" t="e">
        <f>SMALL($W:$W,ROWS($W$1:W458))</f>
        <v>#NUM!</v>
      </c>
      <c r="Y459" s="34" t="str">
        <f>IF(AND('Entry point'!$B$22=Master!A459,Master!AG459="TECH SUPERINTENDENT"),Master!B459,"")</f>
        <v/>
      </c>
      <c r="Z459" s="34" t="e">
        <f>SMALL($Y:$Y,ROWS($Y$1:Y458))</f>
        <v>#NUM!</v>
      </c>
      <c r="AA459" s="34" t="str">
        <f>IF(AND('Entry point'!$B$22=Master!A459,Master!AG459="HSEQ MANAGER"),Master!B459,"")</f>
        <v/>
      </c>
      <c r="AB459" s="34" t="e">
        <f>SMALL($AA:$AA,ROWS($AA$1:AA458))</f>
        <v>#NUM!</v>
      </c>
      <c r="AC459" s="34" t="str">
        <f>IF(AND('Entry point'!$B$22=Master!A459,Master!AG459="MARCAS"),Master!B459,"")</f>
        <v/>
      </c>
      <c r="AD459" s="34" t="e">
        <f>SMALL($AC:$AC,ROWS($AC$1:AC458))</f>
        <v>#NUM!</v>
      </c>
      <c r="AE459" s="37">
        <v>2</v>
      </c>
      <c r="AF459" s="27" t="s">
        <v>58</v>
      </c>
      <c r="AG459" s="36" t="s">
        <v>779</v>
      </c>
      <c r="AH459" s="36"/>
    </row>
    <row r="460" spans="1:34" ht="15.75" x14ac:dyDescent="0.25">
      <c r="A460" s="34" t="s">
        <v>38</v>
      </c>
      <c r="B460" s="34">
        <f>ROWS(A$1:$A461)</f>
        <v>461</v>
      </c>
      <c r="C460" s="34" t="str">
        <f>IF(AND('Entry point'!$B$22=Master!A460,Master!AG460="ACCOUNTING"),Master!B460,"")</f>
        <v/>
      </c>
      <c r="D460" s="34" t="e">
        <f>SMALL($C:$C,ROWS($C$1:C459))</f>
        <v>#NUM!</v>
      </c>
      <c r="E460" s="34" t="str">
        <f>IF(AND('Entry point'!$B$22=Master!A460,Master!AG460="CREW MANAGEMENT PARTNER"),Master!B460,"")</f>
        <v/>
      </c>
      <c r="F460" s="34" t="e">
        <f>SMALL($E:$E,ROWS($E$1:E459))</f>
        <v>#NUM!</v>
      </c>
      <c r="G460" s="34" t="str">
        <f>IF(AND('Entry point'!$B$22=Master!A460,Master!AG460="FLEET MANAGER"),Master!B460,"")</f>
        <v/>
      </c>
      <c r="H460" s="34" t="e">
        <f>SMALL($G:$G,ROWS($G$1:G459))</f>
        <v>#NUM!</v>
      </c>
      <c r="I460" s="34" t="str">
        <f>IF(AND('Entry point'!$B$22=Master!A460,Master!AG460="GROUP ISD"),Master!B460,"")</f>
        <v/>
      </c>
      <c r="J460" s="34" t="e">
        <f>SMALL($I:$I,ROWS($I$1:I459))</f>
        <v>#NUM!</v>
      </c>
      <c r="K460" s="34" t="str">
        <f>IF(AND('Entry point'!$B$22=Master!A460,Master!AG460="MANAGING DIRECTOR, CREW MANAGEMENT"),Master!B460,"")</f>
        <v/>
      </c>
      <c r="L460" s="34" t="e">
        <f>SMALL($K:$K,ROWS($K$1:K459))</f>
        <v>#NUM!</v>
      </c>
      <c r="M460" s="34" t="str">
        <f>IF(AND('Entry point'!$B$22=Master!A460,Master!AG460="MARINE SUPERINTENDENT"),Master!B460,"")</f>
        <v/>
      </c>
      <c r="N460" s="34" t="e">
        <f>SMALL($M:$M,ROWS($M$1:M459))</f>
        <v>#NUM!</v>
      </c>
      <c r="O460" s="34" t="str">
        <f>IF(AND('Entry point'!$B$22=Master!A460,Master!AG460="MD"),Master!B460,"")</f>
        <v/>
      </c>
      <c r="P460" s="34" t="e">
        <f>SMALL($O:$O,ROWS($O$1:O459))</f>
        <v>#NUM!</v>
      </c>
      <c r="Q460" s="34" t="str">
        <f>IF(AND('Entry point'!$B$22=Master!A460,Master!AG460="OD"),Master!B460,"")</f>
        <v/>
      </c>
      <c r="R460" s="34" t="e">
        <f>SMALL($Q:$Q,ROWS($Q$1:Q459))</f>
        <v>#NUM!</v>
      </c>
      <c r="S460" s="34" t="str">
        <f>IF(AND('Entry point'!$B$22=Master!A460,Master!AG460="OWNER"),Master!B460,"")</f>
        <v/>
      </c>
      <c r="T460" s="34" t="e">
        <f>SMALL($S:$S,ROWS($S$1:S459))</f>
        <v>#NUM!</v>
      </c>
      <c r="U460" s="34" t="str">
        <f>IF(AND('Entry point'!$B$22=Master!A460,Master!AG460="PLANNING MANAGER"),Master!B460,"")</f>
        <v/>
      </c>
      <c r="V460" s="34" t="e">
        <f>SMALL($U:$U,ROWS($U$1:U459))</f>
        <v>#NUM!</v>
      </c>
      <c r="W460" s="34" t="str">
        <f>IF(AND('Entry point'!$B$22=Master!A460,Master!AG460="PROCUREMENT RESPONSIBLE"),Master!B460,"")</f>
        <v/>
      </c>
      <c r="X460" s="34" t="e">
        <f>SMALL($W:$W,ROWS($W$1:W459))</f>
        <v>#NUM!</v>
      </c>
      <c r="Y460" s="34" t="str">
        <f>IF(AND('Entry point'!$B$22=Master!A460,Master!AG460="TECH SUPERINTENDENT"),Master!B460,"")</f>
        <v/>
      </c>
      <c r="Z460" s="34" t="e">
        <f>SMALL($Y:$Y,ROWS($Y$1:Y459))</f>
        <v>#NUM!</v>
      </c>
      <c r="AA460" s="34" t="str">
        <f>IF(AND('Entry point'!$B$22=Master!A460,Master!AG460="HSEQ MANAGER"),Master!B460,"")</f>
        <v/>
      </c>
      <c r="AB460" s="34" t="e">
        <f>SMALL($AA:$AA,ROWS($AA$1:AA459))</f>
        <v>#NUM!</v>
      </c>
      <c r="AC460" s="34" t="str">
        <f>IF(AND('Entry point'!$B$22=Master!A460,Master!AG460="MARCAS"),Master!B460,"")</f>
        <v/>
      </c>
      <c r="AD460" s="34" t="e">
        <f>SMALL($AC:$AC,ROWS($AC$1:AC459))</f>
        <v>#NUM!</v>
      </c>
      <c r="AE460" s="34">
        <v>2</v>
      </c>
      <c r="AF460" s="26" t="s">
        <v>572</v>
      </c>
      <c r="AG460" s="36" t="s">
        <v>685</v>
      </c>
      <c r="AH460" s="36"/>
    </row>
    <row r="461" spans="1:34" ht="15.75" x14ac:dyDescent="0.25">
      <c r="A461" s="34" t="s">
        <v>38</v>
      </c>
      <c r="B461" s="34">
        <f>ROWS(A$1:$A462)</f>
        <v>462</v>
      </c>
      <c r="C461" s="34" t="str">
        <f>IF(AND('Entry point'!$B$22=Master!A461,Master!AG461="ACCOUNTING"),Master!B461,"")</f>
        <v/>
      </c>
      <c r="D461" s="34" t="e">
        <f>SMALL($C:$C,ROWS($C$1:C460))</f>
        <v>#NUM!</v>
      </c>
      <c r="E461" s="34" t="str">
        <f>IF(AND('Entry point'!$B$22=Master!A461,Master!AG461="CREW MANAGEMENT PARTNER"),Master!B461,"")</f>
        <v/>
      </c>
      <c r="F461" s="34" t="e">
        <f>SMALL($E:$E,ROWS($E$1:E460))</f>
        <v>#NUM!</v>
      </c>
      <c r="G461" s="34" t="str">
        <f>IF(AND('Entry point'!$B$22=Master!A461,Master!AG461="FLEET MANAGER"),Master!B461,"")</f>
        <v/>
      </c>
      <c r="H461" s="34" t="e">
        <f>SMALL($G:$G,ROWS($G$1:G460))</f>
        <v>#NUM!</v>
      </c>
      <c r="I461" s="34" t="str">
        <f>IF(AND('Entry point'!$B$22=Master!A461,Master!AG461="GROUP ISD"),Master!B461,"")</f>
        <v/>
      </c>
      <c r="J461" s="34" t="e">
        <f>SMALL($I:$I,ROWS($I$1:I460))</f>
        <v>#NUM!</v>
      </c>
      <c r="K461" s="34" t="str">
        <f>IF(AND('Entry point'!$B$22=Master!A461,Master!AG461="MANAGING DIRECTOR, CREW MANAGEMENT"),Master!B461,"")</f>
        <v/>
      </c>
      <c r="L461" s="34" t="e">
        <f>SMALL($K:$K,ROWS($K$1:K460))</f>
        <v>#NUM!</v>
      </c>
      <c r="M461" s="34" t="str">
        <f>IF(AND('Entry point'!$B$22=Master!A461,Master!AG461="MARINE SUPERINTENDENT"),Master!B461,"")</f>
        <v/>
      </c>
      <c r="N461" s="34" t="e">
        <f>SMALL($M:$M,ROWS($M$1:M460))</f>
        <v>#NUM!</v>
      </c>
      <c r="O461" s="34" t="str">
        <f>IF(AND('Entry point'!$B$22=Master!A461,Master!AG461="MD"),Master!B461,"")</f>
        <v/>
      </c>
      <c r="P461" s="34" t="e">
        <f>SMALL($O:$O,ROWS($O$1:O460))</f>
        <v>#NUM!</v>
      </c>
      <c r="Q461" s="34" t="str">
        <f>IF(AND('Entry point'!$B$22=Master!A461,Master!AG461="OD"),Master!B461,"")</f>
        <v/>
      </c>
      <c r="R461" s="34" t="e">
        <f>SMALL($Q:$Q,ROWS($Q$1:Q460))</f>
        <v>#NUM!</v>
      </c>
      <c r="S461" s="34" t="str">
        <f>IF(AND('Entry point'!$B$22=Master!A461,Master!AG461="OWNER"),Master!B461,"")</f>
        <v/>
      </c>
      <c r="T461" s="34" t="e">
        <f>SMALL($S:$S,ROWS($S$1:S460))</f>
        <v>#NUM!</v>
      </c>
      <c r="U461" s="34" t="str">
        <f>IF(AND('Entry point'!$B$22=Master!A461,Master!AG461="PLANNING MANAGER"),Master!B461,"")</f>
        <v/>
      </c>
      <c r="V461" s="34" t="e">
        <f>SMALL($U:$U,ROWS($U$1:U460))</f>
        <v>#NUM!</v>
      </c>
      <c r="W461" s="34" t="str">
        <f>IF(AND('Entry point'!$B$22=Master!A461,Master!AG461="PROCUREMENT RESPONSIBLE"),Master!B461,"")</f>
        <v/>
      </c>
      <c r="X461" s="34" t="e">
        <f>SMALL($W:$W,ROWS($W$1:W460))</f>
        <v>#NUM!</v>
      </c>
      <c r="Y461" s="34" t="str">
        <f>IF(AND('Entry point'!$B$22=Master!A461,Master!AG461="TECH SUPERINTENDENT"),Master!B461,"")</f>
        <v/>
      </c>
      <c r="Z461" s="34" t="e">
        <f>SMALL($Y:$Y,ROWS($Y$1:Y460))</f>
        <v>#NUM!</v>
      </c>
      <c r="AA461" s="34" t="str">
        <f>IF(AND('Entry point'!$B$22=Master!A461,Master!AG461="HSEQ MANAGER"),Master!B461,"")</f>
        <v/>
      </c>
      <c r="AB461" s="34" t="e">
        <f>SMALL($AA:$AA,ROWS($AA$1:AA460))</f>
        <v>#NUM!</v>
      </c>
      <c r="AC461" s="34" t="str">
        <f>IF(AND('Entry point'!$B$22=Master!A461,Master!AG461="MARCAS"),Master!B461,"")</f>
        <v/>
      </c>
      <c r="AD461" s="34" t="e">
        <f>SMALL($AC:$AC,ROWS($AC$1:AC460))</f>
        <v>#NUM!</v>
      </c>
      <c r="AE461" s="34">
        <v>2</v>
      </c>
      <c r="AF461" s="26" t="s">
        <v>187</v>
      </c>
      <c r="AG461" s="36" t="s">
        <v>685</v>
      </c>
      <c r="AH461" s="36"/>
    </row>
    <row r="462" spans="1:34" ht="15.75" x14ac:dyDescent="0.25">
      <c r="A462" s="34" t="s">
        <v>38</v>
      </c>
      <c r="B462" s="34">
        <f>ROWS(A$1:$A463)</f>
        <v>463</v>
      </c>
      <c r="C462" s="34" t="str">
        <f>IF(AND('Entry point'!$B$22=Master!A462,Master!AG462="ACCOUNTING"),Master!B462,"")</f>
        <v/>
      </c>
      <c r="D462" s="34" t="e">
        <f>SMALL($C:$C,ROWS($C$1:C461))</f>
        <v>#NUM!</v>
      </c>
      <c r="E462" s="34" t="str">
        <f>IF(AND('Entry point'!$B$22=Master!A462,Master!AG462="CREW MANAGEMENT PARTNER"),Master!B462,"")</f>
        <v/>
      </c>
      <c r="F462" s="34" t="e">
        <f>SMALL($E:$E,ROWS($E$1:E461))</f>
        <v>#NUM!</v>
      </c>
      <c r="G462" s="34" t="str">
        <f>IF(AND('Entry point'!$B$22=Master!A462,Master!AG462="FLEET MANAGER"),Master!B462,"")</f>
        <v/>
      </c>
      <c r="H462" s="34" t="e">
        <f>SMALL($G:$G,ROWS($G$1:G461))</f>
        <v>#NUM!</v>
      </c>
      <c r="I462" s="34" t="str">
        <f>IF(AND('Entry point'!$B$22=Master!A462,Master!AG462="GROUP ISD"),Master!B462,"")</f>
        <v/>
      </c>
      <c r="J462" s="34" t="e">
        <f>SMALL($I:$I,ROWS($I$1:I461))</f>
        <v>#NUM!</v>
      </c>
      <c r="K462" s="34" t="str">
        <f>IF(AND('Entry point'!$B$22=Master!A462,Master!AG462="MANAGING DIRECTOR, CREW MANAGEMENT"),Master!B462,"")</f>
        <v/>
      </c>
      <c r="L462" s="34" t="e">
        <f>SMALL($K:$K,ROWS($K$1:K461))</f>
        <v>#NUM!</v>
      </c>
      <c r="M462" s="34" t="str">
        <f>IF(AND('Entry point'!$B$22=Master!A462,Master!AG462="MARINE SUPERINTENDENT"),Master!B462,"")</f>
        <v/>
      </c>
      <c r="N462" s="34" t="e">
        <f>SMALL($M:$M,ROWS($M$1:M461))</f>
        <v>#NUM!</v>
      </c>
      <c r="O462" s="34" t="str">
        <f>IF(AND('Entry point'!$B$22=Master!A462,Master!AG462="MD"),Master!B462,"")</f>
        <v/>
      </c>
      <c r="P462" s="34" t="e">
        <f>SMALL($O:$O,ROWS($O$1:O461))</f>
        <v>#NUM!</v>
      </c>
      <c r="Q462" s="34" t="str">
        <f>IF(AND('Entry point'!$B$22=Master!A462,Master!AG462="OD"),Master!B462,"")</f>
        <v/>
      </c>
      <c r="R462" s="34" t="e">
        <f>SMALL($Q:$Q,ROWS($Q$1:Q461))</f>
        <v>#NUM!</v>
      </c>
      <c r="S462" s="34" t="str">
        <f>IF(AND('Entry point'!$B$22=Master!A462,Master!AG462="OWNER"),Master!B462,"")</f>
        <v/>
      </c>
      <c r="T462" s="34" t="e">
        <f>SMALL($S:$S,ROWS($S$1:S461))</f>
        <v>#NUM!</v>
      </c>
      <c r="U462" s="34" t="str">
        <f>IF(AND('Entry point'!$B$22=Master!A462,Master!AG462="PLANNING MANAGER"),Master!B462,"")</f>
        <v/>
      </c>
      <c r="V462" s="34" t="e">
        <f>SMALL($U:$U,ROWS($U$1:U461))</f>
        <v>#NUM!</v>
      </c>
      <c r="W462" s="34" t="str">
        <f>IF(AND('Entry point'!$B$22=Master!A462,Master!AG462="PROCUREMENT RESPONSIBLE"),Master!B462,"")</f>
        <v/>
      </c>
      <c r="X462" s="34" t="e">
        <f>SMALL($W:$W,ROWS($W$1:W461))</f>
        <v>#NUM!</v>
      </c>
      <c r="Y462" s="34" t="str">
        <f>IF(AND('Entry point'!$B$22=Master!A462,Master!AG462="TECH SUPERINTENDENT"),Master!B462,"")</f>
        <v/>
      </c>
      <c r="Z462" s="34" t="e">
        <f>SMALL($Y:$Y,ROWS($Y$1:Y461))</f>
        <v>#NUM!</v>
      </c>
      <c r="AA462" s="34" t="str">
        <f>IF(AND('Entry point'!$B$22=Master!A462,Master!AG462="HSEQ MANAGER"),Master!B462,"")</f>
        <v/>
      </c>
      <c r="AB462" s="34" t="e">
        <f>SMALL($AA:$AA,ROWS($AA$1:AA461))</f>
        <v>#NUM!</v>
      </c>
      <c r="AC462" s="34" t="str">
        <f>IF(AND('Entry point'!$B$22=Master!A462,Master!AG462="MARCAS"),Master!B462,"")</f>
        <v/>
      </c>
      <c r="AD462" s="34" t="e">
        <f>SMALL($AC:$AC,ROWS($AC$1:AC461))</f>
        <v>#NUM!</v>
      </c>
      <c r="AE462" s="34">
        <v>2</v>
      </c>
      <c r="AF462" s="26" t="s">
        <v>238</v>
      </c>
      <c r="AG462" s="36" t="s">
        <v>685</v>
      </c>
      <c r="AH462" s="36"/>
    </row>
    <row r="463" spans="1:34" ht="15.75" x14ac:dyDescent="0.25">
      <c r="A463" s="34" t="s">
        <v>38</v>
      </c>
      <c r="B463" s="34">
        <f>ROWS(A$1:$A464)</f>
        <v>464</v>
      </c>
      <c r="C463" s="34" t="str">
        <f>IF(AND('Entry point'!$B$22=Master!A463,Master!AG463="ACCOUNTING"),Master!B463,"")</f>
        <v/>
      </c>
      <c r="D463" s="34" t="e">
        <f>SMALL($C:$C,ROWS($C$1:C462))</f>
        <v>#NUM!</v>
      </c>
      <c r="E463" s="34" t="str">
        <f>IF(AND('Entry point'!$B$22=Master!A463,Master!AG463="CREW MANAGEMENT PARTNER"),Master!B463,"")</f>
        <v/>
      </c>
      <c r="F463" s="34" t="e">
        <f>SMALL($E:$E,ROWS($E$1:E462))</f>
        <v>#NUM!</v>
      </c>
      <c r="G463" s="34" t="str">
        <f>IF(AND('Entry point'!$B$22=Master!A463,Master!AG463="FLEET MANAGER"),Master!B463,"")</f>
        <v/>
      </c>
      <c r="H463" s="34" t="e">
        <f>SMALL($G:$G,ROWS($G$1:G462))</f>
        <v>#NUM!</v>
      </c>
      <c r="I463" s="34" t="str">
        <f>IF(AND('Entry point'!$B$22=Master!A463,Master!AG463="GROUP ISD"),Master!B463,"")</f>
        <v/>
      </c>
      <c r="J463" s="34" t="e">
        <f>SMALL($I:$I,ROWS($I$1:I462))</f>
        <v>#NUM!</v>
      </c>
      <c r="K463" s="34" t="str">
        <f>IF(AND('Entry point'!$B$22=Master!A463,Master!AG463="MANAGING DIRECTOR, CREW MANAGEMENT"),Master!B463,"")</f>
        <v/>
      </c>
      <c r="L463" s="34" t="e">
        <f>SMALL($K:$K,ROWS($K$1:K462))</f>
        <v>#NUM!</v>
      </c>
      <c r="M463" s="34" t="str">
        <f>IF(AND('Entry point'!$B$22=Master!A463,Master!AG463="MARINE SUPERINTENDENT"),Master!B463,"")</f>
        <v/>
      </c>
      <c r="N463" s="34" t="e">
        <f>SMALL($M:$M,ROWS($M$1:M462))</f>
        <v>#NUM!</v>
      </c>
      <c r="O463" s="34" t="str">
        <f>IF(AND('Entry point'!$B$22=Master!A463,Master!AG463="MD"),Master!B463,"")</f>
        <v/>
      </c>
      <c r="P463" s="34" t="e">
        <f>SMALL($O:$O,ROWS($O$1:O462))</f>
        <v>#NUM!</v>
      </c>
      <c r="Q463" s="34" t="str">
        <f>IF(AND('Entry point'!$B$22=Master!A463,Master!AG463="OD"),Master!B463,"")</f>
        <v/>
      </c>
      <c r="R463" s="34" t="e">
        <f>SMALL($Q:$Q,ROWS($Q$1:Q462))</f>
        <v>#NUM!</v>
      </c>
      <c r="S463" s="34" t="str">
        <f>IF(AND('Entry point'!$B$22=Master!A463,Master!AG463="OWNER"),Master!B463,"")</f>
        <v/>
      </c>
      <c r="T463" s="34" t="e">
        <f>SMALL($S:$S,ROWS($S$1:S462))</f>
        <v>#NUM!</v>
      </c>
      <c r="U463" s="34" t="str">
        <f>IF(AND('Entry point'!$B$22=Master!A463,Master!AG463="PLANNING MANAGER"),Master!B463,"")</f>
        <v/>
      </c>
      <c r="V463" s="34" t="e">
        <f>SMALL($U:$U,ROWS($U$1:U462))</f>
        <v>#NUM!</v>
      </c>
      <c r="W463" s="34" t="str">
        <f>IF(AND('Entry point'!$B$22=Master!A463,Master!AG463="PROCUREMENT RESPONSIBLE"),Master!B463,"")</f>
        <v/>
      </c>
      <c r="X463" s="34" t="e">
        <f>SMALL($W:$W,ROWS($W$1:W462))</f>
        <v>#NUM!</v>
      </c>
      <c r="Y463" s="34" t="str">
        <f>IF(AND('Entry point'!$B$22=Master!A463,Master!AG463="TECH SUPERINTENDENT"),Master!B463,"")</f>
        <v/>
      </c>
      <c r="Z463" s="34" t="e">
        <f>SMALL($Y:$Y,ROWS($Y$1:Y462))</f>
        <v>#NUM!</v>
      </c>
      <c r="AA463" s="34" t="str">
        <f>IF(AND('Entry point'!$B$22=Master!A463,Master!AG463="HSEQ MANAGER"),Master!B463,"")</f>
        <v/>
      </c>
      <c r="AB463" s="34" t="e">
        <f>SMALL($AA:$AA,ROWS($AA$1:AA462))</f>
        <v>#NUM!</v>
      </c>
      <c r="AC463" s="34" t="str">
        <f>IF(AND('Entry point'!$B$22=Master!A463,Master!AG463="MARCAS"),Master!B463,"")</f>
        <v/>
      </c>
      <c r="AD463" s="34" t="e">
        <f>SMALL($AC:$AC,ROWS($AC$1:AC462))</f>
        <v>#NUM!</v>
      </c>
      <c r="AE463" s="34">
        <v>2</v>
      </c>
      <c r="AF463" s="26" t="s">
        <v>261</v>
      </c>
      <c r="AG463" s="36" t="s">
        <v>159</v>
      </c>
      <c r="AH463" s="36"/>
    </row>
    <row r="464" spans="1:34" ht="15.75" x14ac:dyDescent="0.25">
      <c r="A464" s="34" t="s">
        <v>38</v>
      </c>
      <c r="B464" s="34">
        <f>ROWS(A$1:$A465)</f>
        <v>465</v>
      </c>
      <c r="C464" s="34" t="str">
        <f>IF(AND('Entry point'!$B$22=Master!A464,Master!AG464="ACCOUNTING"),Master!B464,"")</f>
        <v/>
      </c>
      <c r="D464" s="34" t="e">
        <f>SMALL($C:$C,ROWS($C$1:C463))</f>
        <v>#NUM!</v>
      </c>
      <c r="E464" s="34" t="str">
        <f>IF(AND('Entry point'!$B$22=Master!A464,Master!AG464="CREW MANAGEMENT PARTNER"),Master!B464,"")</f>
        <v/>
      </c>
      <c r="F464" s="34" t="e">
        <f>SMALL($E:$E,ROWS($E$1:E463))</f>
        <v>#NUM!</v>
      </c>
      <c r="G464" s="34" t="str">
        <f>IF(AND('Entry point'!$B$22=Master!A464,Master!AG464="FLEET MANAGER"),Master!B464,"")</f>
        <v/>
      </c>
      <c r="H464" s="34" t="e">
        <f>SMALL($G:$G,ROWS($G$1:G463))</f>
        <v>#NUM!</v>
      </c>
      <c r="I464" s="34" t="str">
        <f>IF(AND('Entry point'!$B$22=Master!A464,Master!AG464="GROUP ISD"),Master!B464,"")</f>
        <v/>
      </c>
      <c r="J464" s="34" t="e">
        <f>SMALL($I:$I,ROWS($I$1:I463))</f>
        <v>#NUM!</v>
      </c>
      <c r="K464" s="34" t="str">
        <f>IF(AND('Entry point'!$B$22=Master!A464,Master!AG464="MANAGING DIRECTOR, CREW MANAGEMENT"),Master!B464,"")</f>
        <v/>
      </c>
      <c r="L464" s="34" t="e">
        <f>SMALL($K:$K,ROWS($K$1:K463))</f>
        <v>#NUM!</v>
      </c>
      <c r="M464" s="34" t="str">
        <f>IF(AND('Entry point'!$B$22=Master!A464,Master!AG464="MARINE SUPERINTENDENT"),Master!B464,"")</f>
        <v/>
      </c>
      <c r="N464" s="34" t="e">
        <f>SMALL($M:$M,ROWS($M$1:M463))</f>
        <v>#NUM!</v>
      </c>
      <c r="O464" s="34" t="str">
        <f>IF(AND('Entry point'!$B$22=Master!A464,Master!AG464="MD"),Master!B464,"")</f>
        <v/>
      </c>
      <c r="P464" s="34" t="e">
        <f>SMALL($O:$O,ROWS($O$1:O463))</f>
        <v>#NUM!</v>
      </c>
      <c r="Q464" s="34" t="str">
        <f>IF(AND('Entry point'!$B$22=Master!A464,Master!AG464="OD"),Master!B464,"")</f>
        <v/>
      </c>
      <c r="R464" s="34" t="e">
        <f>SMALL($Q:$Q,ROWS($Q$1:Q463))</f>
        <v>#NUM!</v>
      </c>
      <c r="S464" s="34" t="str">
        <f>IF(AND('Entry point'!$B$22=Master!A464,Master!AG464="OWNER"),Master!B464,"")</f>
        <v/>
      </c>
      <c r="T464" s="34" t="e">
        <f>SMALL($S:$S,ROWS($S$1:S463))</f>
        <v>#NUM!</v>
      </c>
      <c r="U464" s="34" t="str">
        <f>IF(AND('Entry point'!$B$22=Master!A464,Master!AG464="PLANNING MANAGER"),Master!B464,"")</f>
        <v/>
      </c>
      <c r="V464" s="34" t="e">
        <f>SMALL($U:$U,ROWS($U$1:U463))</f>
        <v>#NUM!</v>
      </c>
      <c r="W464" s="34" t="str">
        <f>IF(AND('Entry point'!$B$22=Master!A464,Master!AG464="PROCUREMENT RESPONSIBLE"),Master!B464,"")</f>
        <v/>
      </c>
      <c r="X464" s="34" t="e">
        <f>SMALL($W:$W,ROWS($W$1:W463))</f>
        <v>#NUM!</v>
      </c>
      <c r="Y464" s="34" t="str">
        <f>IF(AND('Entry point'!$B$22=Master!A464,Master!AG464="TECH SUPERINTENDENT"),Master!B464,"")</f>
        <v/>
      </c>
      <c r="Z464" s="34" t="e">
        <f>SMALL($Y:$Y,ROWS($Y$1:Y463))</f>
        <v>#NUM!</v>
      </c>
      <c r="AA464" s="34" t="str">
        <f>IF(AND('Entry point'!$B$22=Master!A464,Master!AG464="HSEQ MANAGER"),Master!B464,"")</f>
        <v/>
      </c>
      <c r="AB464" s="34" t="e">
        <f>SMALL($AA:$AA,ROWS($AA$1:AA463))</f>
        <v>#NUM!</v>
      </c>
      <c r="AC464" s="34" t="str">
        <f>IF(AND('Entry point'!$B$22=Master!A464,Master!AG464="MARCAS"),Master!B464,"")</f>
        <v/>
      </c>
      <c r="AD464" s="34" t="e">
        <f>SMALL($AC:$AC,ROWS($AC$1:AC463))</f>
        <v>#NUM!</v>
      </c>
      <c r="AE464" s="34">
        <v>2</v>
      </c>
      <c r="AF464" s="26" t="s">
        <v>300</v>
      </c>
      <c r="AG464" s="36" t="s">
        <v>91</v>
      </c>
      <c r="AH464" s="36"/>
    </row>
    <row r="465" spans="1:34" ht="15.75" x14ac:dyDescent="0.25">
      <c r="A465" s="34" t="s">
        <v>38</v>
      </c>
      <c r="B465" s="34">
        <f>ROWS(A$1:$A466)</f>
        <v>466</v>
      </c>
      <c r="C465" s="34" t="str">
        <f>IF(AND('Entry point'!$B$22=Master!A465,Master!AG465="ACCOUNTING"),Master!B465,"")</f>
        <v/>
      </c>
      <c r="D465" s="34" t="e">
        <f>SMALL($C:$C,ROWS($C$1:C464))</f>
        <v>#NUM!</v>
      </c>
      <c r="E465" s="34" t="str">
        <f>IF(AND('Entry point'!$B$22=Master!A465,Master!AG465="CREW MANAGEMENT PARTNER"),Master!B465,"")</f>
        <v/>
      </c>
      <c r="F465" s="34" t="e">
        <f>SMALL($E:$E,ROWS($E$1:E464))</f>
        <v>#NUM!</v>
      </c>
      <c r="G465" s="34" t="str">
        <f>IF(AND('Entry point'!$B$22=Master!A465,Master!AG465="FLEET MANAGER"),Master!B465,"")</f>
        <v/>
      </c>
      <c r="H465" s="34" t="e">
        <f>SMALL($G:$G,ROWS($G$1:G464))</f>
        <v>#NUM!</v>
      </c>
      <c r="I465" s="34" t="str">
        <f>IF(AND('Entry point'!$B$22=Master!A465,Master!AG465="GROUP ISD"),Master!B465,"")</f>
        <v/>
      </c>
      <c r="J465" s="34" t="e">
        <f>SMALL($I:$I,ROWS($I$1:I464))</f>
        <v>#NUM!</v>
      </c>
      <c r="K465" s="34" t="str">
        <f>IF(AND('Entry point'!$B$22=Master!A465,Master!AG465="MANAGING DIRECTOR, CREW MANAGEMENT"),Master!B465,"")</f>
        <v/>
      </c>
      <c r="L465" s="34" t="e">
        <f>SMALL($K:$K,ROWS($K$1:K464))</f>
        <v>#NUM!</v>
      </c>
      <c r="M465" s="34" t="str">
        <f>IF(AND('Entry point'!$B$22=Master!A465,Master!AG465="MARINE SUPERINTENDENT"),Master!B465,"")</f>
        <v/>
      </c>
      <c r="N465" s="34" t="e">
        <f>SMALL($M:$M,ROWS($M$1:M464))</f>
        <v>#NUM!</v>
      </c>
      <c r="O465" s="34" t="str">
        <f>IF(AND('Entry point'!$B$22=Master!A465,Master!AG465="MD"),Master!B465,"")</f>
        <v/>
      </c>
      <c r="P465" s="34" t="e">
        <f>SMALL($O:$O,ROWS($O$1:O464))</f>
        <v>#NUM!</v>
      </c>
      <c r="Q465" s="34" t="str">
        <f>IF(AND('Entry point'!$B$22=Master!A465,Master!AG465="OD"),Master!B465,"")</f>
        <v/>
      </c>
      <c r="R465" s="34" t="e">
        <f>SMALL($Q:$Q,ROWS($Q$1:Q464))</f>
        <v>#NUM!</v>
      </c>
      <c r="S465" s="34" t="str">
        <f>IF(AND('Entry point'!$B$22=Master!A465,Master!AG465="OWNER"),Master!B465,"")</f>
        <v/>
      </c>
      <c r="T465" s="34" t="e">
        <f>SMALL($S:$S,ROWS($S$1:S464))</f>
        <v>#NUM!</v>
      </c>
      <c r="U465" s="34" t="str">
        <f>IF(AND('Entry point'!$B$22=Master!A465,Master!AG465="PLANNING MANAGER"),Master!B465,"")</f>
        <v/>
      </c>
      <c r="V465" s="34" t="e">
        <f>SMALL($U:$U,ROWS($U$1:U464))</f>
        <v>#NUM!</v>
      </c>
      <c r="W465" s="34" t="str">
        <f>IF(AND('Entry point'!$B$22=Master!A465,Master!AG465="PROCUREMENT RESPONSIBLE"),Master!B465,"")</f>
        <v/>
      </c>
      <c r="X465" s="34" t="e">
        <f>SMALL($W:$W,ROWS($W$1:W464))</f>
        <v>#NUM!</v>
      </c>
      <c r="Y465" s="34" t="str">
        <f>IF(AND('Entry point'!$B$22=Master!A465,Master!AG465="TECH SUPERINTENDENT"),Master!B465,"")</f>
        <v/>
      </c>
      <c r="Z465" s="34" t="e">
        <f>SMALL($Y:$Y,ROWS($Y$1:Y464))</f>
        <v>#NUM!</v>
      </c>
      <c r="AA465" s="34" t="str">
        <f>IF(AND('Entry point'!$B$22=Master!A465,Master!AG465="HSEQ MANAGER"),Master!B465,"")</f>
        <v/>
      </c>
      <c r="AB465" s="34" t="e">
        <f>SMALL($AA:$AA,ROWS($AA$1:AA464))</f>
        <v>#NUM!</v>
      </c>
      <c r="AC465" s="34" t="str">
        <f>IF(AND('Entry point'!$B$22=Master!A465,Master!AG465="MARCAS"),Master!B465,"")</f>
        <v/>
      </c>
      <c r="AD465" s="34" t="e">
        <f>SMALL($AC:$AC,ROWS($AC$1:AC464))</f>
        <v>#NUM!</v>
      </c>
      <c r="AE465" s="34">
        <v>2</v>
      </c>
      <c r="AF465" s="36" t="s">
        <v>531</v>
      </c>
      <c r="AG465" s="36" t="s">
        <v>685</v>
      </c>
      <c r="AH465" s="36"/>
    </row>
    <row r="466" spans="1:34" ht="15.75" x14ac:dyDescent="0.25">
      <c r="A466" s="34" t="s">
        <v>38</v>
      </c>
      <c r="B466" s="34">
        <f>ROWS(A$1:$A467)</f>
        <v>467</v>
      </c>
      <c r="C466" s="34" t="str">
        <f>IF(AND('Entry point'!$B$22=Master!A466,Master!AG466="ACCOUNTING"),Master!B466,"")</f>
        <v/>
      </c>
      <c r="D466" s="34" t="e">
        <f>SMALL($C:$C,ROWS($C$1:C465))</f>
        <v>#NUM!</v>
      </c>
      <c r="E466" s="34" t="str">
        <f>IF(AND('Entry point'!$B$22=Master!A466,Master!AG466="CREW MANAGEMENT PARTNER"),Master!B466,"")</f>
        <v/>
      </c>
      <c r="F466" s="34" t="e">
        <f>SMALL($E:$E,ROWS($E$1:E465))</f>
        <v>#NUM!</v>
      </c>
      <c r="G466" s="34" t="str">
        <f>IF(AND('Entry point'!$B$22=Master!A466,Master!AG466="FLEET MANAGER"),Master!B466,"")</f>
        <v/>
      </c>
      <c r="H466" s="34" t="e">
        <f>SMALL($G:$G,ROWS($G$1:G465))</f>
        <v>#NUM!</v>
      </c>
      <c r="I466" s="34" t="str">
        <f>IF(AND('Entry point'!$B$22=Master!A466,Master!AG466="GROUP ISD"),Master!B466,"")</f>
        <v/>
      </c>
      <c r="J466" s="34" t="e">
        <f>SMALL($I:$I,ROWS($I$1:I465))</f>
        <v>#NUM!</v>
      </c>
      <c r="K466" s="34" t="str">
        <f>IF(AND('Entry point'!$B$22=Master!A466,Master!AG466="MANAGING DIRECTOR, CREW MANAGEMENT"),Master!B466,"")</f>
        <v/>
      </c>
      <c r="L466" s="34" t="e">
        <f>SMALL($K:$K,ROWS($K$1:K465))</f>
        <v>#NUM!</v>
      </c>
      <c r="M466" s="34" t="str">
        <f>IF(AND('Entry point'!$B$22=Master!A466,Master!AG466="MARINE SUPERINTENDENT"),Master!B466,"")</f>
        <v/>
      </c>
      <c r="N466" s="34" t="e">
        <f>SMALL($M:$M,ROWS($M$1:M465))</f>
        <v>#NUM!</v>
      </c>
      <c r="O466" s="34" t="str">
        <f>IF(AND('Entry point'!$B$22=Master!A466,Master!AG466="MD"),Master!B466,"")</f>
        <v/>
      </c>
      <c r="P466" s="34" t="e">
        <f>SMALL($O:$O,ROWS($O$1:O465))</f>
        <v>#NUM!</v>
      </c>
      <c r="Q466" s="34" t="str">
        <f>IF(AND('Entry point'!$B$22=Master!A466,Master!AG466="OD"),Master!B466,"")</f>
        <v/>
      </c>
      <c r="R466" s="34" t="e">
        <f>SMALL($Q:$Q,ROWS($Q$1:Q465))</f>
        <v>#NUM!</v>
      </c>
      <c r="S466" s="34" t="str">
        <f>IF(AND('Entry point'!$B$22=Master!A466,Master!AG466="OWNER"),Master!B466,"")</f>
        <v/>
      </c>
      <c r="T466" s="34" t="e">
        <f>SMALL($S:$S,ROWS($S$1:S465))</f>
        <v>#NUM!</v>
      </c>
      <c r="U466" s="34" t="str">
        <f>IF(AND('Entry point'!$B$22=Master!A466,Master!AG466="PLANNING MANAGER"),Master!B466,"")</f>
        <v/>
      </c>
      <c r="V466" s="34" t="e">
        <f>SMALL($U:$U,ROWS($U$1:U465))</f>
        <v>#NUM!</v>
      </c>
      <c r="W466" s="34" t="str">
        <f>IF(AND('Entry point'!$B$22=Master!A466,Master!AG466="PROCUREMENT RESPONSIBLE"),Master!B466,"")</f>
        <v/>
      </c>
      <c r="X466" s="34" t="e">
        <f>SMALL($W:$W,ROWS($W$1:W465))</f>
        <v>#NUM!</v>
      </c>
      <c r="Y466" s="34" t="str">
        <f>IF(AND('Entry point'!$B$22=Master!A466,Master!AG466="TECH SUPERINTENDENT"),Master!B466,"")</f>
        <v/>
      </c>
      <c r="Z466" s="34" t="e">
        <f>SMALL($Y:$Y,ROWS($Y$1:Y465))</f>
        <v>#NUM!</v>
      </c>
      <c r="AA466" s="34" t="str">
        <f>IF(AND('Entry point'!$B$22=Master!A466,Master!AG466="HSEQ MANAGER"),Master!B466,"")</f>
        <v/>
      </c>
      <c r="AB466" s="34" t="e">
        <f>SMALL($AA:$AA,ROWS($AA$1:AA465))</f>
        <v>#NUM!</v>
      </c>
      <c r="AC466" s="34" t="str">
        <f>IF(AND('Entry point'!$B$22=Master!A466,Master!AG466="MARCAS"),Master!B466,"")</f>
        <v/>
      </c>
      <c r="AD466" s="34" t="e">
        <f>SMALL($AC:$AC,ROWS($AC$1:AC465))</f>
        <v>#NUM!</v>
      </c>
      <c r="AE466" s="34">
        <v>2</v>
      </c>
      <c r="AF466" s="167" t="s">
        <v>82</v>
      </c>
      <c r="AG466" s="36" t="s">
        <v>637</v>
      </c>
      <c r="AH466" s="36"/>
    </row>
    <row r="467" spans="1:34" ht="15.75" x14ac:dyDescent="0.25">
      <c r="A467" s="34" t="s">
        <v>38</v>
      </c>
      <c r="B467" s="34">
        <f>ROWS(A$1:$A468)</f>
        <v>468</v>
      </c>
      <c r="C467" s="34" t="str">
        <f>IF(AND('Entry point'!$B$22=Master!A467,Master!AG467="ACCOUNTING"),Master!B467,"")</f>
        <v/>
      </c>
      <c r="D467" s="34" t="e">
        <f>SMALL($C:$C,ROWS($C$1:C466))</f>
        <v>#NUM!</v>
      </c>
      <c r="E467" s="34" t="str">
        <f>IF(AND('Entry point'!$B$22=Master!A467,Master!AG467="CREW MANAGEMENT PARTNER"),Master!B467,"")</f>
        <v/>
      </c>
      <c r="F467" s="34" t="e">
        <f>SMALL($E:$E,ROWS($E$1:E466))</f>
        <v>#NUM!</v>
      </c>
      <c r="G467" s="34" t="str">
        <f>IF(AND('Entry point'!$B$22=Master!A467,Master!AG467="FLEET MANAGER"),Master!B467,"")</f>
        <v/>
      </c>
      <c r="H467" s="34" t="e">
        <f>SMALL($G:$G,ROWS($G$1:G466))</f>
        <v>#NUM!</v>
      </c>
      <c r="I467" s="34" t="str">
        <f>IF(AND('Entry point'!$B$22=Master!A467,Master!AG467="GROUP ISD"),Master!B467,"")</f>
        <v/>
      </c>
      <c r="J467" s="34" t="e">
        <f>SMALL($I:$I,ROWS($I$1:I466))</f>
        <v>#NUM!</v>
      </c>
      <c r="K467" s="34" t="str">
        <f>IF(AND('Entry point'!$B$22=Master!A467,Master!AG467="MANAGING DIRECTOR, CREW MANAGEMENT"),Master!B467,"")</f>
        <v/>
      </c>
      <c r="L467" s="34" t="e">
        <f>SMALL($K:$K,ROWS($K$1:K466))</f>
        <v>#NUM!</v>
      </c>
      <c r="M467" s="34" t="str">
        <f>IF(AND('Entry point'!$B$22=Master!A467,Master!AG467="MARINE SUPERINTENDENT"),Master!B467,"")</f>
        <v/>
      </c>
      <c r="N467" s="34" t="e">
        <f>SMALL($M:$M,ROWS($M$1:M466))</f>
        <v>#NUM!</v>
      </c>
      <c r="O467" s="34" t="str">
        <f>IF(AND('Entry point'!$B$22=Master!A467,Master!AG467="MD"),Master!B467,"")</f>
        <v/>
      </c>
      <c r="P467" s="34" t="e">
        <f>SMALL($O:$O,ROWS($O$1:O466))</f>
        <v>#NUM!</v>
      </c>
      <c r="Q467" s="34" t="str">
        <f>IF(AND('Entry point'!$B$22=Master!A467,Master!AG467="OD"),Master!B467,"")</f>
        <v/>
      </c>
      <c r="R467" s="34" t="e">
        <f>SMALL($Q:$Q,ROWS($Q$1:Q466))</f>
        <v>#NUM!</v>
      </c>
      <c r="S467" s="34" t="str">
        <f>IF(AND('Entry point'!$B$22=Master!A467,Master!AG467="OWNER"),Master!B467,"")</f>
        <v/>
      </c>
      <c r="T467" s="34" t="e">
        <f>SMALL($S:$S,ROWS($S$1:S466))</f>
        <v>#NUM!</v>
      </c>
      <c r="U467" s="34" t="str">
        <f>IF(AND('Entry point'!$B$22=Master!A467,Master!AG467="PLANNING MANAGER"),Master!B467,"")</f>
        <v/>
      </c>
      <c r="V467" s="34" t="e">
        <f>SMALL($U:$U,ROWS($U$1:U466))</f>
        <v>#NUM!</v>
      </c>
      <c r="W467" s="34" t="str">
        <f>IF(AND('Entry point'!$B$22=Master!A467,Master!AG467="PROCUREMENT RESPONSIBLE"),Master!B467,"")</f>
        <v/>
      </c>
      <c r="X467" s="34" t="e">
        <f>SMALL($W:$W,ROWS($W$1:W466))</f>
        <v>#NUM!</v>
      </c>
      <c r="Y467" s="34" t="str">
        <f>IF(AND('Entry point'!$B$22=Master!A467,Master!AG467="TECH SUPERINTENDENT"),Master!B467,"")</f>
        <v/>
      </c>
      <c r="Z467" s="34" t="e">
        <f>SMALL($Y:$Y,ROWS($Y$1:Y466))</f>
        <v>#NUM!</v>
      </c>
      <c r="AA467" s="34" t="str">
        <f>IF(AND('Entry point'!$B$22=Master!A467,Master!AG467="HSEQ MANAGER"),Master!B467,"")</f>
        <v/>
      </c>
      <c r="AB467" s="34" t="e">
        <f>SMALL($AA:$AA,ROWS($AA$1:AA466))</f>
        <v>#NUM!</v>
      </c>
      <c r="AC467" s="34" t="str">
        <f>IF(AND('Entry point'!$B$22=Master!A467,Master!AG467="MARCAS"),Master!B467,"")</f>
        <v/>
      </c>
      <c r="AD467" s="34" t="e">
        <f>SMALL($AC:$AC,ROWS($AC$1:AC466))</f>
        <v>#NUM!</v>
      </c>
      <c r="AE467" s="34">
        <v>2</v>
      </c>
      <c r="AF467" s="167" t="s">
        <v>83</v>
      </c>
      <c r="AG467" s="36" t="s">
        <v>637</v>
      </c>
      <c r="AH467" s="36"/>
    </row>
    <row r="468" spans="1:34" ht="15.75" x14ac:dyDescent="0.25">
      <c r="A468" s="34" t="s">
        <v>38</v>
      </c>
      <c r="B468" s="34">
        <f>ROWS(A$1:$A469)</f>
        <v>469</v>
      </c>
      <c r="C468" s="34" t="str">
        <f>IF(AND('Entry point'!$B$22=Master!A468,Master!AG468="ACCOUNTING"),Master!B468,"")</f>
        <v/>
      </c>
      <c r="D468" s="34" t="e">
        <f>SMALL($C:$C,ROWS($C$1:C467))</f>
        <v>#NUM!</v>
      </c>
      <c r="E468" s="34" t="str">
        <f>IF(AND('Entry point'!$B$22=Master!A468,Master!AG468="CREW MANAGEMENT PARTNER"),Master!B468,"")</f>
        <v/>
      </c>
      <c r="F468" s="34" t="e">
        <f>SMALL($E:$E,ROWS($E$1:E467))</f>
        <v>#NUM!</v>
      </c>
      <c r="G468" s="34" t="str">
        <f>IF(AND('Entry point'!$B$22=Master!A468,Master!AG468="FLEET MANAGER"),Master!B468,"")</f>
        <v/>
      </c>
      <c r="H468" s="34" t="e">
        <f>SMALL($G:$G,ROWS($G$1:G467))</f>
        <v>#NUM!</v>
      </c>
      <c r="I468" s="34" t="str">
        <f>IF(AND('Entry point'!$B$22=Master!A468,Master!AG468="GROUP ISD"),Master!B468,"")</f>
        <v/>
      </c>
      <c r="J468" s="34" t="e">
        <f>SMALL($I:$I,ROWS($I$1:I467))</f>
        <v>#NUM!</v>
      </c>
      <c r="K468" s="34" t="str">
        <f>IF(AND('Entry point'!$B$22=Master!A468,Master!AG468="MANAGING DIRECTOR, CREW MANAGEMENT"),Master!B468,"")</f>
        <v/>
      </c>
      <c r="L468" s="34" t="e">
        <f>SMALL($K:$K,ROWS($K$1:K467))</f>
        <v>#NUM!</v>
      </c>
      <c r="M468" s="34" t="str">
        <f>IF(AND('Entry point'!$B$22=Master!A468,Master!AG468="MARINE SUPERINTENDENT"),Master!B468,"")</f>
        <v/>
      </c>
      <c r="N468" s="34" t="e">
        <f>SMALL($M:$M,ROWS($M$1:M467))</f>
        <v>#NUM!</v>
      </c>
      <c r="O468" s="34" t="str">
        <f>IF(AND('Entry point'!$B$22=Master!A468,Master!AG468="MD"),Master!B468,"")</f>
        <v/>
      </c>
      <c r="P468" s="34" t="e">
        <f>SMALL($O:$O,ROWS($O$1:O467))</f>
        <v>#NUM!</v>
      </c>
      <c r="Q468" s="34" t="str">
        <f>IF(AND('Entry point'!$B$22=Master!A468,Master!AG468="OD"),Master!B468,"")</f>
        <v/>
      </c>
      <c r="R468" s="34" t="e">
        <f>SMALL($Q:$Q,ROWS($Q$1:Q467))</f>
        <v>#NUM!</v>
      </c>
      <c r="S468" s="34" t="str">
        <f>IF(AND('Entry point'!$B$22=Master!A468,Master!AG468="OWNER"),Master!B468,"")</f>
        <v/>
      </c>
      <c r="T468" s="34" t="e">
        <f>SMALL($S:$S,ROWS($S$1:S467))</f>
        <v>#NUM!</v>
      </c>
      <c r="U468" s="34" t="str">
        <f>IF(AND('Entry point'!$B$22=Master!A468,Master!AG468="PLANNING MANAGER"),Master!B468,"")</f>
        <v/>
      </c>
      <c r="V468" s="34" t="e">
        <f>SMALL($U:$U,ROWS($U$1:U467))</f>
        <v>#NUM!</v>
      </c>
      <c r="W468" s="34" t="str">
        <f>IF(AND('Entry point'!$B$22=Master!A468,Master!AG468="PROCUREMENT RESPONSIBLE"),Master!B468,"")</f>
        <v/>
      </c>
      <c r="X468" s="34" t="e">
        <f>SMALL($W:$W,ROWS($W$1:W467))</f>
        <v>#NUM!</v>
      </c>
      <c r="Y468" s="34" t="str">
        <f>IF(AND('Entry point'!$B$22=Master!A468,Master!AG468="TECH SUPERINTENDENT"),Master!B468,"")</f>
        <v/>
      </c>
      <c r="Z468" s="34" t="e">
        <f>SMALL($Y:$Y,ROWS($Y$1:Y467))</f>
        <v>#NUM!</v>
      </c>
      <c r="AA468" s="34" t="str">
        <f>IF(AND('Entry point'!$B$22=Master!A468,Master!AG468="HSEQ MANAGER"),Master!B468,"")</f>
        <v/>
      </c>
      <c r="AB468" s="34" t="e">
        <f>SMALL($AA:$AA,ROWS($AA$1:AA467))</f>
        <v>#NUM!</v>
      </c>
      <c r="AC468" s="34" t="str">
        <f>IF(AND('Entry point'!$B$22=Master!A468,Master!AG468="MARCAS"),Master!B468,"")</f>
        <v/>
      </c>
      <c r="AD468" s="34" t="e">
        <f>SMALL($AC:$AC,ROWS($AC$1:AC467))</f>
        <v>#NUM!</v>
      </c>
      <c r="AE468" s="37">
        <v>2</v>
      </c>
      <c r="AF468" s="27" t="s">
        <v>170</v>
      </c>
      <c r="AG468" s="36" t="s">
        <v>159</v>
      </c>
      <c r="AH468" s="36" t="s">
        <v>666</v>
      </c>
    </row>
    <row r="469" spans="1:34" ht="31.5" x14ac:dyDescent="0.25">
      <c r="A469" s="34" t="s">
        <v>38</v>
      </c>
      <c r="B469" s="34">
        <f>ROWS(A$1:$A470)</f>
        <v>470</v>
      </c>
      <c r="C469" s="34" t="str">
        <f>IF(AND('Entry point'!$B$22=Master!A469,Master!AG469="ACCOUNTING"),Master!B469,"")</f>
        <v/>
      </c>
      <c r="D469" s="34" t="e">
        <f>SMALL($C:$C,ROWS($C$1:C468))</f>
        <v>#NUM!</v>
      </c>
      <c r="E469" s="34" t="str">
        <f>IF(AND('Entry point'!$B$22=Master!A469,Master!AG469="CREW MANAGEMENT PARTNER"),Master!B469,"")</f>
        <v/>
      </c>
      <c r="F469" s="34" t="e">
        <f>SMALL($E:$E,ROWS($E$1:E468))</f>
        <v>#NUM!</v>
      </c>
      <c r="G469" s="34" t="str">
        <f>IF(AND('Entry point'!$B$22=Master!A469,Master!AG469="FLEET MANAGER"),Master!B469,"")</f>
        <v/>
      </c>
      <c r="H469" s="34" t="e">
        <f>SMALL($G:$G,ROWS($G$1:G468))</f>
        <v>#NUM!</v>
      </c>
      <c r="I469" s="34" t="str">
        <f>IF(AND('Entry point'!$B$22=Master!A469,Master!AG469="GROUP ISD"),Master!B469,"")</f>
        <v/>
      </c>
      <c r="J469" s="34" t="e">
        <f>SMALL($I:$I,ROWS($I$1:I468))</f>
        <v>#NUM!</v>
      </c>
      <c r="K469" s="34" t="str">
        <f>IF(AND('Entry point'!$B$22=Master!A469,Master!AG469="MANAGING DIRECTOR, CREW MANAGEMENT"),Master!B469,"")</f>
        <v/>
      </c>
      <c r="L469" s="34" t="e">
        <f>SMALL($K:$K,ROWS($K$1:K468))</f>
        <v>#NUM!</v>
      </c>
      <c r="M469" s="34" t="str">
        <f>IF(AND('Entry point'!$B$22=Master!A469,Master!AG469="MARINE SUPERINTENDENT"),Master!B469,"")</f>
        <v/>
      </c>
      <c r="N469" s="34" t="e">
        <f>SMALL($M:$M,ROWS($M$1:M468))</f>
        <v>#NUM!</v>
      </c>
      <c r="O469" s="34" t="str">
        <f>IF(AND('Entry point'!$B$22=Master!A469,Master!AG469="MD"),Master!B469,"")</f>
        <v/>
      </c>
      <c r="P469" s="34" t="e">
        <f>SMALL($O:$O,ROWS($O$1:O468))</f>
        <v>#NUM!</v>
      </c>
      <c r="Q469" s="34" t="str">
        <f>IF(AND('Entry point'!$B$22=Master!A469,Master!AG469="OD"),Master!B469,"")</f>
        <v/>
      </c>
      <c r="R469" s="34" t="e">
        <f>SMALL($Q:$Q,ROWS($Q$1:Q468))</f>
        <v>#NUM!</v>
      </c>
      <c r="S469" s="34" t="str">
        <f>IF(AND('Entry point'!$B$22=Master!A469,Master!AG469="OWNER"),Master!B469,"")</f>
        <v/>
      </c>
      <c r="T469" s="34" t="e">
        <f>SMALL($S:$S,ROWS($S$1:S468))</f>
        <v>#NUM!</v>
      </c>
      <c r="U469" s="34" t="str">
        <f>IF(AND('Entry point'!$B$22=Master!A469,Master!AG469="PLANNING MANAGER"),Master!B469,"")</f>
        <v/>
      </c>
      <c r="V469" s="34" t="e">
        <f>SMALL($U:$U,ROWS($U$1:U468))</f>
        <v>#NUM!</v>
      </c>
      <c r="W469" s="34" t="str">
        <f>IF(AND('Entry point'!$B$22=Master!A469,Master!AG469="PROCUREMENT RESPONSIBLE"),Master!B469,"")</f>
        <v/>
      </c>
      <c r="X469" s="34" t="e">
        <f>SMALL($W:$W,ROWS($W$1:W468))</f>
        <v>#NUM!</v>
      </c>
      <c r="Y469" s="34" t="str">
        <f>IF(AND('Entry point'!$B$22=Master!A469,Master!AG469="TECH SUPERINTENDENT"),Master!B469,"")</f>
        <v/>
      </c>
      <c r="Z469" s="34" t="e">
        <f>SMALL($Y:$Y,ROWS($Y$1:Y468))</f>
        <v>#NUM!</v>
      </c>
      <c r="AA469" s="34" t="str">
        <f>IF(AND('Entry point'!$B$22=Master!A469,Master!AG469="HSEQ MANAGER"),Master!B469,"")</f>
        <v/>
      </c>
      <c r="AB469" s="34" t="e">
        <f>SMALL($AA:$AA,ROWS($AA$1:AA468))</f>
        <v>#NUM!</v>
      </c>
      <c r="AC469" s="34" t="str">
        <f>IF(AND('Entry point'!$B$22=Master!A469,Master!AG469="MARCAS"),Master!B469,"")</f>
        <v/>
      </c>
      <c r="AD469" s="34" t="e">
        <f>SMALL($AC:$AC,ROWS($AC$1:AC468))</f>
        <v>#NUM!</v>
      </c>
      <c r="AE469" s="34">
        <v>2</v>
      </c>
      <c r="AF469" s="35" t="s">
        <v>67</v>
      </c>
      <c r="AG469" s="36" t="s">
        <v>619</v>
      </c>
      <c r="AH469" s="36"/>
    </row>
    <row r="470" spans="1:34" ht="15.75" x14ac:dyDescent="0.25">
      <c r="A470" s="34" t="s">
        <v>38</v>
      </c>
      <c r="B470" s="34">
        <f>ROWS(A$1:$A471)</f>
        <v>471</v>
      </c>
      <c r="C470" s="34" t="str">
        <f>IF(AND('Entry point'!$B$22=Master!A470,Master!AG470="ACCOUNTING"),Master!B470,"")</f>
        <v/>
      </c>
      <c r="D470" s="34" t="e">
        <f>SMALL($C:$C,ROWS($C$1:C469))</f>
        <v>#NUM!</v>
      </c>
      <c r="E470" s="34" t="str">
        <f>IF(AND('Entry point'!$B$22=Master!A470,Master!AG470="CREW MANAGEMENT PARTNER"),Master!B470,"")</f>
        <v/>
      </c>
      <c r="F470" s="34" t="e">
        <f>SMALL($E:$E,ROWS($E$1:E469))</f>
        <v>#NUM!</v>
      </c>
      <c r="G470" s="34" t="str">
        <f>IF(AND('Entry point'!$B$22=Master!A470,Master!AG470="FLEET MANAGER"),Master!B470,"")</f>
        <v/>
      </c>
      <c r="H470" s="34" t="e">
        <f>SMALL($G:$G,ROWS($G$1:G469))</f>
        <v>#NUM!</v>
      </c>
      <c r="I470" s="34" t="str">
        <f>IF(AND('Entry point'!$B$22=Master!A470,Master!AG470="GROUP ISD"),Master!B470,"")</f>
        <v/>
      </c>
      <c r="J470" s="34" t="e">
        <f>SMALL($I:$I,ROWS($I$1:I469))</f>
        <v>#NUM!</v>
      </c>
      <c r="K470" s="34" t="str">
        <f>IF(AND('Entry point'!$B$22=Master!A470,Master!AG470="MANAGING DIRECTOR, CREW MANAGEMENT"),Master!B470,"")</f>
        <v/>
      </c>
      <c r="L470" s="34" t="e">
        <f>SMALL($K:$K,ROWS($K$1:K469))</f>
        <v>#NUM!</v>
      </c>
      <c r="M470" s="34" t="str">
        <f>IF(AND('Entry point'!$B$22=Master!A470,Master!AG470="MARINE SUPERINTENDENT"),Master!B470,"")</f>
        <v/>
      </c>
      <c r="N470" s="34" t="e">
        <f>SMALL($M:$M,ROWS($M$1:M469))</f>
        <v>#NUM!</v>
      </c>
      <c r="O470" s="34" t="str">
        <f>IF(AND('Entry point'!$B$22=Master!A470,Master!AG470="MD"),Master!B470,"")</f>
        <v/>
      </c>
      <c r="P470" s="34" t="e">
        <f>SMALL($O:$O,ROWS($O$1:O469))</f>
        <v>#NUM!</v>
      </c>
      <c r="Q470" s="34" t="str">
        <f>IF(AND('Entry point'!$B$22=Master!A470,Master!AG470="OD"),Master!B470,"")</f>
        <v/>
      </c>
      <c r="R470" s="34" t="e">
        <f>SMALL($Q:$Q,ROWS($Q$1:Q469))</f>
        <v>#NUM!</v>
      </c>
      <c r="S470" s="34" t="str">
        <f>IF(AND('Entry point'!$B$22=Master!A470,Master!AG470="OWNER"),Master!B470,"")</f>
        <v/>
      </c>
      <c r="T470" s="34" t="e">
        <f>SMALL($S:$S,ROWS($S$1:S469))</f>
        <v>#NUM!</v>
      </c>
      <c r="U470" s="34" t="str">
        <f>IF(AND('Entry point'!$B$22=Master!A470,Master!AG470="PLANNING MANAGER"),Master!B470,"")</f>
        <v/>
      </c>
      <c r="V470" s="34" t="e">
        <f>SMALL($U:$U,ROWS($U$1:U469))</f>
        <v>#NUM!</v>
      </c>
      <c r="W470" s="34" t="str">
        <f>IF(AND('Entry point'!$B$22=Master!A470,Master!AG470="PROCUREMENT RESPONSIBLE"),Master!B470,"")</f>
        <v/>
      </c>
      <c r="X470" s="34" t="e">
        <f>SMALL($W:$W,ROWS($W$1:W469))</f>
        <v>#NUM!</v>
      </c>
      <c r="Y470" s="34" t="str">
        <f>IF(AND('Entry point'!$B$22=Master!A470,Master!AG470="TECH SUPERINTENDENT"),Master!B470,"")</f>
        <v/>
      </c>
      <c r="Z470" s="34" t="e">
        <f>SMALL($Y:$Y,ROWS($Y$1:Y469))</f>
        <v>#NUM!</v>
      </c>
      <c r="AA470" s="34" t="str">
        <f>IF(AND('Entry point'!$B$22=Master!A470,Master!AG470="HSEQ MANAGER"),Master!B470,"")</f>
        <v/>
      </c>
      <c r="AB470" s="34" t="e">
        <f>SMALL($AA:$AA,ROWS($AA$1:AA469))</f>
        <v>#NUM!</v>
      </c>
      <c r="AC470" s="34" t="str">
        <f>IF(AND('Entry point'!$B$22=Master!A470,Master!AG470="MARCAS"),Master!B470,"")</f>
        <v/>
      </c>
      <c r="AD470" s="34" t="e">
        <f>SMALL($AC:$AC,ROWS($AC$1:AC469))</f>
        <v>#NUM!</v>
      </c>
      <c r="AE470" s="34">
        <v>2</v>
      </c>
      <c r="AF470" s="167" t="s">
        <v>652</v>
      </c>
      <c r="AG470" s="36" t="s">
        <v>637</v>
      </c>
      <c r="AH470" s="36" t="s">
        <v>656</v>
      </c>
    </row>
    <row r="471" spans="1:34" ht="15.75" x14ac:dyDescent="0.25">
      <c r="A471" s="34" t="s">
        <v>38</v>
      </c>
      <c r="B471" s="34">
        <f>ROWS(A$1:$A472)</f>
        <v>472</v>
      </c>
      <c r="C471" s="34" t="str">
        <f>IF(AND('Entry point'!$B$22=Master!A471,Master!AG471="ACCOUNTING"),Master!B471,"")</f>
        <v/>
      </c>
      <c r="D471" s="34" t="e">
        <f>SMALL($C:$C,ROWS($C$1:C470))</f>
        <v>#NUM!</v>
      </c>
      <c r="E471" s="34" t="str">
        <f>IF(AND('Entry point'!$B$22=Master!A471,Master!AG471="CREW MANAGEMENT PARTNER"),Master!B471,"")</f>
        <v/>
      </c>
      <c r="F471" s="34" t="e">
        <f>SMALL($E:$E,ROWS($E$1:E470))</f>
        <v>#NUM!</v>
      </c>
      <c r="G471" s="34" t="str">
        <f>IF(AND('Entry point'!$B$22=Master!A471,Master!AG471="FLEET MANAGER"),Master!B471,"")</f>
        <v/>
      </c>
      <c r="H471" s="34" t="e">
        <f>SMALL($G:$G,ROWS($G$1:G470))</f>
        <v>#NUM!</v>
      </c>
      <c r="I471" s="34" t="str">
        <f>IF(AND('Entry point'!$B$22=Master!A471,Master!AG471="GROUP ISD"),Master!B471,"")</f>
        <v/>
      </c>
      <c r="J471" s="34" t="e">
        <f>SMALL($I:$I,ROWS($I$1:I470))</f>
        <v>#NUM!</v>
      </c>
      <c r="K471" s="34" t="str">
        <f>IF(AND('Entry point'!$B$22=Master!A471,Master!AG471="MANAGING DIRECTOR, CREW MANAGEMENT"),Master!B471,"")</f>
        <v/>
      </c>
      <c r="L471" s="34" t="e">
        <f>SMALL($K:$K,ROWS($K$1:K470))</f>
        <v>#NUM!</v>
      </c>
      <c r="M471" s="34" t="str">
        <f>IF(AND('Entry point'!$B$22=Master!A471,Master!AG471="MARINE SUPERINTENDENT"),Master!B471,"")</f>
        <v/>
      </c>
      <c r="N471" s="34" t="e">
        <f>SMALL($M:$M,ROWS($M$1:M470))</f>
        <v>#NUM!</v>
      </c>
      <c r="O471" s="34" t="str">
        <f>IF(AND('Entry point'!$B$22=Master!A471,Master!AG471="MD"),Master!B471,"")</f>
        <v/>
      </c>
      <c r="P471" s="34" t="e">
        <f>SMALL($O:$O,ROWS($O$1:O470))</f>
        <v>#NUM!</v>
      </c>
      <c r="Q471" s="34" t="str">
        <f>IF(AND('Entry point'!$B$22=Master!A471,Master!AG471="OD"),Master!B471,"")</f>
        <v/>
      </c>
      <c r="R471" s="34" t="e">
        <f>SMALL($Q:$Q,ROWS($Q$1:Q470))</f>
        <v>#NUM!</v>
      </c>
      <c r="S471" s="34" t="str">
        <f>IF(AND('Entry point'!$B$22=Master!A471,Master!AG471="OWNER"),Master!B471,"")</f>
        <v/>
      </c>
      <c r="T471" s="34" t="e">
        <f>SMALL($S:$S,ROWS($S$1:S470))</f>
        <v>#NUM!</v>
      </c>
      <c r="U471" s="34" t="str">
        <f>IF(AND('Entry point'!$B$22=Master!A471,Master!AG471="PLANNING MANAGER"),Master!B471,"")</f>
        <v/>
      </c>
      <c r="V471" s="34" t="e">
        <f>SMALL($U:$U,ROWS($U$1:U470))</f>
        <v>#NUM!</v>
      </c>
      <c r="W471" s="34" t="str">
        <f>IF(AND('Entry point'!$B$22=Master!A471,Master!AG471="PROCUREMENT RESPONSIBLE"),Master!B471,"")</f>
        <v/>
      </c>
      <c r="X471" s="34" t="e">
        <f>SMALL($W:$W,ROWS($W$1:W470))</f>
        <v>#NUM!</v>
      </c>
      <c r="Y471" s="34" t="str">
        <f>IF(AND('Entry point'!$B$22=Master!A471,Master!AG471="TECH SUPERINTENDENT"),Master!B471,"")</f>
        <v/>
      </c>
      <c r="Z471" s="34" t="e">
        <f>SMALL($Y:$Y,ROWS($Y$1:Y470))</f>
        <v>#NUM!</v>
      </c>
      <c r="AA471" s="34" t="str">
        <f>IF(AND('Entry point'!$B$22=Master!A471,Master!AG471="HSEQ MANAGER"),Master!B471,"")</f>
        <v/>
      </c>
      <c r="AB471" s="34" t="e">
        <f>SMALL($AA:$AA,ROWS($AA$1:AA470))</f>
        <v>#NUM!</v>
      </c>
      <c r="AC471" s="34" t="str">
        <f>IF(AND('Entry point'!$B$22=Master!A471,Master!AG471="MARCAS"),Master!B471,"")</f>
        <v/>
      </c>
      <c r="AD471" s="34" t="e">
        <f>SMALL($AC:$AC,ROWS($AC$1:AC470))</f>
        <v>#NUM!</v>
      </c>
      <c r="AE471" s="34">
        <v>2</v>
      </c>
      <c r="AF471" s="167" t="s">
        <v>675</v>
      </c>
      <c r="AG471" s="36" t="s">
        <v>619</v>
      </c>
      <c r="AH471" s="36"/>
    </row>
    <row r="472" spans="1:34" ht="15.75" x14ac:dyDescent="0.25">
      <c r="A472" s="34" t="s">
        <v>38</v>
      </c>
      <c r="B472" s="34">
        <f>ROWS(A$1:$A473)</f>
        <v>473</v>
      </c>
      <c r="C472" s="34" t="str">
        <f>IF(AND('Entry point'!$B$22=Master!A472,Master!AG472="ACCOUNTING"),Master!B472,"")</f>
        <v/>
      </c>
      <c r="D472" s="34" t="e">
        <f>SMALL($C:$C,ROWS($C$1:C471))</f>
        <v>#NUM!</v>
      </c>
      <c r="E472" s="34" t="str">
        <f>IF(AND('Entry point'!$B$22=Master!A472,Master!AG472="CREW MANAGEMENT PARTNER"),Master!B472,"")</f>
        <v/>
      </c>
      <c r="F472" s="34" t="e">
        <f>SMALL($E:$E,ROWS($E$1:E471))</f>
        <v>#NUM!</v>
      </c>
      <c r="G472" s="34" t="str">
        <f>IF(AND('Entry point'!$B$22=Master!A472,Master!AG472="FLEET MANAGER"),Master!B472,"")</f>
        <v/>
      </c>
      <c r="H472" s="34" t="e">
        <f>SMALL($G:$G,ROWS($G$1:G471))</f>
        <v>#NUM!</v>
      </c>
      <c r="I472" s="34" t="str">
        <f>IF(AND('Entry point'!$B$22=Master!A472,Master!AG472="GROUP ISD"),Master!B472,"")</f>
        <v/>
      </c>
      <c r="J472" s="34" t="e">
        <f>SMALL($I:$I,ROWS($I$1:I471))</f>
        <v>#NUM!</v>
      </c>
      <c r="K472" s="34" t="str">
        <f>IF(AND('Entry point'!$B$22=Master!A472,Master!AG472="MANAGING DIRECTOR, CREW MANAGEMENT"),Master!B472,"")</f>
        <v/>
      </c>
      <c r="L472" s="34" t="e">
        <f>SMALL($K:$K,ROWS($K$1:K471))</f>
        <v>#NUM!</v>
      </c>
      <c r="M472" s="34" t="str">
        <f>IF(AND('Entry point'!$B$22=Master!A472,Master!AG472="MARINE SUPERINTENDENT"),Master!B472,"")</f>
        <v/>
      </c>
      <c r="N472" s="34" t="e">
        <f>SMALL($M:$M,ROWS($M$1:M471))</f>
        <v>#NUM!</v>
      </c>
      <c r="O472" s="34" t="str">
        <f>IF(AND('Entry point'!$B$22=Master!A472,Master!AG472="MD"),Master!B472,"")</f>
        <v/>
      </c>
      <c r="P472" s="34" t="e">
        <f>SMALL($O:$O,ROWS($O$1:O471))</f>
        <v>#NUM!</v>
      </c>
      <c r="Q472" s="34" t="str">
        <f>IF(AND('Entry point'!$B$22=Master!A472,Master!AG472="OD"),Master!B472,"")</f>
        <v/>
      </c>
      <c r="R472" s="34" t="e">
        <f>SMALL($Q:$Q,ROWS($Q$1:Q471))</f>
        <v>#NUM!</v>
      </c>
      <c r="S472" s="34" t="str">
        <f>IF(AND('Entry point'!$B$22=Master!A472,Master!AG472="OWNER"),Master!B472,"")</f>
        <v/>
      </c>
      <c r="T472" s="34" t="e">
        <f>SMALL($S:$S,ROWS($S$1:S471))</f>
        <v>#NUM!</v>
      </c>
      <c r="U472" s="34" t="str">
        <f>IF(AND('Entry point'!$B$22=Master!A472,Master!AG472="PLANNING MANAGER"),Master!B472,"")</f>
        <v/>
      </c>
      <c r="V472" s="34" t="e">
        <f>SMALL($U:$U,ROWS($U$1:U471))</f>
        <v>#NUM!</v>
      </c>
      <c r="W472" s="34" t="str">
        <f>IF(AND('Entry point'!$B$22=Master!A472,Master!AG472="PROCUREMENT RESPONSIBLE"),Master!B472,"")</f>
        <v/>
      </c>
      <c r="X472" s="34" t="e">
        <f>SMALL($W:$W,ROWS($W$1:W471))</f>
        <v>#NUM!</v>
      </c>
      <c r="Y472" s="34" t="str">
        <f>IF(AND('Entry point'!$B$22=Master!A472,Master!AG472="TECH SUPERINTENDENT"),Master!B472,"")</f>
        <v/>
      </c>
      <c r="Z472" s="34" t="e">
        <f>SMALL($Y:$Y,ROWS($Y$1:Y471))</f>
        <v>#NUM!</v>
      </c>
      <c r="AA472" s="34" t="str">
        <f>IF(AND('Entry point'!$B$22=Master!A472,Master!AG472="HSEQ MANAGER"),Master!B472,"")</f>
        <v/>
      </c>
      <c r="AB472" s="34" t="e">
        <f>SMALL($AA:$AA,ROWS($AA$1:AA471))</f>
        <v>#NUM!</v>
      </c>
      <c r="AC472" s="34" t="str">
        <f>IF(AND('Entry point'!$B$22=Master!A472,Master!AG472="MARCAS"),Master!B472,"")</f>
        <v/>
      </c>
      <c r="AD472" s="34" t="e">
        <f>SMALL($AC:$AC,ROWS($AC$1:AC471))</f>
        <v>#NUM!</v>
      </c>
      <c r="AE472" s="34">
        <v>2</v>
      </c>
      <c r="AF472" s="167" t="s">
        <v>653</v>
      </c>
      <c r="AG472" s="36" t="s">
        <v>619</v>
      </c>
      <c r="AH472" s="36"/>
    </row>
    <row r="473" spans="1:34" ht="31.5" x14ac:dyDescent="0.25">
      <c r="A473" s="34" t="s">
        <v>38</v>
      </c>
      <c r="B473" s="34">
        <f>ROWS(A$1:$A474)</f>
        <v>474</v>
      </c>
      <c r="C473" s="34" t="str">
        <f>IF(AND('Entry point'!$B$22=Master!A473,Master!AG473="ACCOUNTING"),Master!B473,"")</f>
        <v/>
      </c>
      <c r="D473" s="34" t="e">
        <f>SMALL($C:$C,ROWS($C$1:C472))</f>
        <v>#NUM!</v>
      </c>
      <c r="E473" s="34" t="str">
        <f>IF(AND('Entry point'!$B$22=Master!A473,Master!AG473="CREW MANAGEMENT PARTNER"),Master!B473,"")</f>
        <v/>
      </c>
      <c r="F473" s="34" t="e">
        <f>SMALL($E:$E,ROWS($E$1:E472))</f>
        <v>#NUM!</v>
      </c>
      <c r="G473" s="34" t="str">
        <f>IF(AND('Entry point'!$B$22=Master!A473,Master!AG473="FLEET MANAGER"),Master!B473,"")</f>
        <v/>
      </c>
      <c r="H473" s="34" t="e">
        <f>SMALL($G:$G,ROWS($G$1:G472))</f>
        <v>#NUM!</v>
      </c>
      <c r="I473" s="34" t="str">
        <f>IF(AND('Entry point'!$B$22=Master!A473,Master!AG473="GROUP ISD"),Master!B473,"")</f>
        <v/>
      </c>
      <c r="J473" s="34" t="e">
        <f>SMALL($I:$I,ROWS($I$1:I472))</f>
        <v>#NUM!</v>
      </c>
      <c r="K473" s="34" t="str">
        <f>IF(AND('Entry point'!$B$22=Master!A473,Master!AG473="MANAGING DIRECTOR, CREW MANAGEMENT"),Master!B473,"")</f>
        <v/>
      </c>
      <c r="L473" s="34" t="e">
        <f>SMALL($K:$K,ROWS($K$1:K472))</f>
        <v>#NUM!</v>
      </c>
      <c r="M473" s="34" t="str">
        <f>IF(AND('Entry point'!$B$22=Master!A473,Master!AG473="MARINE SUPERINTENDENT"),Master!B473,"")</f>
        <v/>
      </c>
      <c r="N473" s="34" t="e">
        <f>SMALL($M:$M,ROWS($M$1:M472))</f>
        <v>#NUM!</v>
      </c>
      <c r="O473" s="34" t="str">
        <f>IF(AND('Entry point'!$B$22=Master!A473,Master!AG473="MD"),Master!B473,"")</f>
        <v/>
      </c>
      <c r="P473" s="34" t="e">
        <f>SMALL($O:$O,ROWS($O$1:O472))</f>
        <v>#NUM!</v>
      </c>
      <c r="Q473" s="34" t="str">
        <f>IF(AND('Entry point'!$B$22=Master!A473,Master!AG473="OD"),Master!B473,"")</f>
        <v/>
      </c>
      <c r="R473" s="34" t="e">
        <f>SMALL($Q:$Q,ROWS($Q$1:Q472))</f>
        <v>#NUM!</v>
      </c>
      <c r="S473" s="34" t="str">
        <f>IF(AND('Entry point'!$B$22=Master!A473,Master!AG473="OWNER"),Master!B473,"")</f>
        <v/>
      </c>
      <c r="T473" s="34" t="e">
        <f>SMALL($S:$S,ROWS($S$1:S472))</f>
        <v>#NUM!</v>
      </c>
      <c r="U473" s="34" t="str">
        <f>IF(AND('Entry point'!$B$22=Master!A473,Master!AG473="PLANNING MANAGER"),Master!B473,"")</f>
        <v/>
      </c>
      <c r="V473" s="34" t="e">
        <f>SMALL($U:$U,ROWS($U$1:U472))</f>
        <v>#NUM!</v>
      </c>
      <c r="W473" s="34" t="str">
        <f>IF(AND('Entry point'!$B$22=Master!A473,Master!AG473="PROCUREMENT RESPONSIBLE"),Master!B473,"")</f>
        <v/>
      </c>
      <c r="X473" s="34" t="e">
        <f>SMALL($W:$W,ROWS($W$1:W472))</f>
        <v>#NUM!</v>
      </c>
      <c r="Y473" s="34" t="str">
        <f>IF(AND('Entry point'!$B$22=Master!A473,Master!AG473="TECH SUPERINTENDENT"),Master!B473,"")</f>
        <v/>
      </c>
      <c r="Z473" s="34" t="e">
        <f>SMALL($Y:$Y,ROWS($Y$1:Y472))</f>
        <v>#NUM!</v>
      </c>
      <c r="AA473" s="34" t="str">
        <f>IF(AND('Entry point'!$B$22=Master!A473,Master!AG473="HSEQ MANAGER"),Master!B473,"")</f>
        <v/>
      </c>
      <c r="AB473" s="34" t="e">
        <f>SMALL($AA:$AA,ROWS($AA$1:AA472))</f>
        <v>#NUM!</v>
      </c>
      <c r="AC473" s="34" t="str">
        <f>IF(AND('Entry point'!$B$22=Master!A473,Master!AG473="MARCAS"),Master!B473,"")</f>
        <v/>
      </c>
      <c r="AD473" s="34" t="e">
        <f>SMALL($AC:$AC,ROWS($AC$1:AC472))</f>
        <v>#NUM!</v>
      </c>
      <c r="AE473" s="34">
        <v>2</v>
      </c>
      <c r="AF473" s="35" t="s">
        <v>66</v>
      </c>
      <c r="AG473" s="36" t="s">
        <v>637</v>
      </c>
      <c r="AH473" s="36"/>
    </row>
    <row r="474" spans="1:34" ht="15.75" x14ac:dyDescent="0.25">
      <c r="A474" s="34" t="s">
        <v>38</v>
      </c>
      <c r="B474" s="34">
        <f>ROWS(A$1:$A475)</f>
        <v>475</v>
      </c>
      <c r="C474" s="34" t="str">
        <f>IF(AND('Entry point'!$B$22=Master!A474,Master!AG474="ACCOUNTING"),Master!B474,"")</f>
        <v/>
      </c>
      <c r="D474" s="34" t="e">
        <f>SMALL($C:$C,ROWS($C$1:C473))</f>
        <v>#NUM!</v>
      </c>
      <c r="E474" s="34" t="str">
        <f>IF(AND('Entry point'!$B$22=Master!A474,Master!AG474="CREW MANAGEMENT PARTNER"),Master!B474,"")</f>
        <v/>
      </c>
      <c r="F474" s="34" t="e">
        <f>SMALL($E:$E,ROWS($E$1:E473))</f>
        <v>#NUM!</v>
      </c>
      <c r="G474" s="34" t="str">
        <f>IF(AND('Entry point'!$B$22=Master!A474,Master!AG474="FLEET MANAGER"),Master!B474,"")</f>
        <v/>
      </c>
      <c r="H474" s="34" t="e">
        <f>SMALL($G:$G,ROWS($G$1:G473))</f>
        <v>#NUM!</v>
      </c>
      <c r="I474" s="34" t="str">
        <f>IF(AND('Entry point'!$B$22=Master!A474,Master!AG474="GROUP ISD"),Master!B474,"")</f>
        <v/>
      </c>
      <c r="J474" s="34" t="e">
        <f>SMALL($I:$I,ROWS($I$1:I473))</f>
        <v>#NUM!</v>
      </c>
      <c r="K474" s="34" t="str">
        <f>IF(AND('Entry point'!$B$22=Master!A474,Master!AG474="MANAGING DIRECTOR, CREW MANAGEMENT"),Master!B474,"")</f>
        <v/>
      </c>
      <c r="L474" s="34" t="e">
        <f>SMALL($K:$K,ROWS($K$1:K473))</f>
        <v>#NUM!</v>
      </c>
      <c r="M474" s="34" t="str">
        <f>IF(AND('Entry point'!$B$22=Master!A474,Master!AG474="MARINE SUPERINTENDENT"),Master!B474,"")</f>
        <v/>
      </c>
      <c r="N474" s="34" t="e">
        <f>SMALL($M:$M,ROWS($M$1:M473))</f>
        <v>#NUM!</v>
      </c>
      <c r="O474" s="34" t="str">
        <f>IF(AND('Entry point'!$B$22=Master!A474,Master!AG474="MD"),Master!B474,"")</f>
        <v/>
      </c>
      <c r="P474" s="34" t="e">
        <f>SMALL($O:$O,ROWS($O$1:O473))</f>
        <v>#NUM!</v>
      </c>
      <c r="Q474" s="34" t="str">
        <f>IF(AND('Entry point'!$B$22=Master!A474,Master!AG474="OD"),Master!B474,"")</f>
        <v/>
      </c>
      <c r="R474" s="34" t="e">
        <f>SMALL($Q:$Q,ROWS($Q$1:Q473))</f>
        <v>#NUM!</v>
      </c>
      <c r="S474" s="34" t="str">
        <f>IF(AND('Entry point'!$B$22=Master!A474,Master!AG474="OWNER"),Master!B474,"")</f>
        <v/>
      </c>
      <c r="T474" s="34" t="e">
        <f>SMALL($S:$S,ROWS($S$1:S473))</f>
        <v>#NUM!</v>
      </c>
      <c r="U474" s="34" t="str">
        <f>IF(AND('Entry point'!$B$22=Master!A474,Master!AG474="PLANNING MANAGER"),Master!B474,"")</f>
        <v/>
      </c>
      <c r="V474" s="34" t="e">
        <f>SMALL($U:$U,ROWS($U$1:U473))</f>
        <v>#NUM!</v>
      </c>
      <c r="W474" s="34" t="str">
        <f>IF(AND('Entry point'!$B$22=Master!A474,Master!AG474="PROCUREMENT RESPONSIBLE"),Master!B474,"")</f>
        <v/>
      </c>
      <c r="X474" s="34" t="e">
        <f>SMALL($W:$W,ROWS($W$1:W473))</f>
        <v>#NUM!</v>
      </c>
      <c r="Y474" s="34" t="str">
        <f>IF(AND('Entry point'!$B$22=Master!A474,Master!AG474="TECH SUPERINTENDENT"),Master!B474,"")</f>
        <v/>
      </c>
      <c r="Z474" s="34" t="e">
        <f>SMALL($Y:$Y,ROWS($Y$1:Y473))</f>
        <v>#NUM!</v>
      </c>
      <c r="AA474" s="34" t="str">
        <f>IF(AND('Entry point'!$B$22=Master!A474,Master!AG474="HSEQ MANAGER"),Master!B474,"")</f>
        <v/>
      </c>
      <c r="AB474" s="34" t="e">
        <f>SMALL($AA:$AA,ROWS($AA$1:AA473))</f>
        <v>#NUM!</v>
      </c>
      <c r="AC474" s="34" t="str">
        <f>IF(AND('Entry point'!$B$22=Master!A474,Master!AG474="MARCAS"),Master!B474,"")</f>
        <v/>
      </c>
      <c r="AD474" s="34" t="e">
        <f>SMALL($AC:$AC,ROWS($AC$1:AC473))</f>
        <v>#NUM!</v>
      </c>
      <c r="AE474" s="34">
        <v>2</v>
      </c>
      <c r="AF474" s="167" t="s">
        <v>77</v>
      </c>
      <c r="AG474" s="36" t="s">
        <v>637</v>
      </c>
      <c r="AH474" s="36"/>
    </row>
    <row r="475" spans="1:34" ht="31.5" x14ac:dyDescent="0.25">
      <c r="A475" s="34" t="s">
        <v>38</v>
      </c>
      <c r="B475" s="34">
        <f>ROWS(A$1:$A476)</f>
        <v>476</v>
      </c>
      <c r="C475" s="34" t="str">
        <f>IF(AND('Entry point'!$B$22=Master!A475,Master!AG475="ACCOUNTING"),Master!B475,"")</f>
        <v/>
      </c>
      <c r="D475" s="34" t="e">
        <f>SMALL($C:$C,ROWS($C$1:C474))</f>
        <v>#NUM!</v>
      </c>
      <c r="E475" s="34" t="str">
        <f>IF(AND('Entry point'!$B$22=Master!A475,Master!AG475="CREW MANAGEMENT PARTNER"),Master!B475,"")</f>
        <v/>
      </c>
      <c r="F475" s="34" t="e">
        <f>SMALL($E:$E,ROWS($E$1:E474))</f>
        <v>#NUM!</v>
      </c>
      <c r="G475" s="34" t="str">
        <f>IF(AND('Entry point'!$B$22=Master!A475,Master!AG475="FLEET MANAGER"),Master!B475,"")</f>
        <v/>
      </c>
      <c r="H475" s="34" t="e">
        <f>SMALL($G:$G,ROWS($G$1:G474))</f>
        <v>#NUM!</v>
      </c>
      <c r="I475" s="34" t="str">
        <f>IF(AND('Entry point'!$B$22=Master!A475,Master!AG475="GROUP ISD"),Master!B475,"")</f>
        <v/>
      </c>
      <c r="J475" s="34" t="e">
        <f>SMALL($I:$I,ROWS($I$1:I474))</f>
        <v>#NUM!</v>
      </c>
      <c r="K475" s="34" t="str">
        <f>IF(AND('Entry point'!$B$22=Master!A475,Master!AG475="MANAGING DIRECTOR, CREW MANAGEMENT"),Master!B475,"")</f>
        <v/>
      </c>
      <c r="L475" s="34" t="e">
        <f>SMALL($K:$K,ROWS($K$1:K474))</f>
        <v>#NUM!</v>
      </c>
      <c r="M475" s="34" t="str">
        <f>IF(AND('Entry point'!$B$22=Master!A475,Master!AG475="MARINE SUPERINTENDENT"),Master!B475,"")</f>
        <v/>
      </c>
      <c r="N475" s="34" t="e">
        <f>SMALL($M:$M,ROWS($M$1:M474))</f>
        <v>#NUM!</v>
      </c>
      <c r="O475" s="34" t="str">
        <f>IF(AND('Entry point'!$B$22=Master!A475,Master!AG475="MD"),Master!B475,"")</f>
        <v/>
      </c>
      <c r="P475" s="34" t="e">
        <f>SMALL($O:$O,ROWS($O$1:O474))</f>
        <v>#NUM!</v>
      </c>
      <c r="Q475" s="34" t="str">
        <f>IF(AND('Entry point'!$B$22=Master!A475,Master!AG475="OD"),Master!B475,"")</f>
        <v/>
      </c>
      <c r="R475" s="34" t="e">
        <f>SMALL($Q:$Q,ROWS($Q$1:Q474))</f>
        <v>#NUM!</v>
      </c>
      <c r="S475" s="34" t="str">
        <f>IF(AND('Entry point'!$B$22=Master!A475,Master!AG475="OWNER"),Master!B475,"")</f>
        <v/>
      </c>
      <c r="T475" s="34" t="e">
        <f>SMALL($S:$S,ROWS($S$1:S474))</f>
        <v>#NUM!</v>
      </c>
      <c r="U475" s="34" t="str">
        <f>IF(AND('Entry point'!$B$22=Master!A475,Master!AG475="PLANNING MANAGER"),Master!B475,"")</f>
        <v/>
      </c>
      <c r="V475" s="34" t="e">
        <f>SMALL($U:$U,ROWS($U$1:U474))</f>
        <v>#NUM!</v>
      </c>
      <c r="W475" s="34" t="str">
        <f>IF(AND('Entry point'!$B$22=Master!A475,Master!AG475="PROCUREMENT RESPONSIBLE"),Master!B475,"")</f>
        <v/>
      </c>
      <c r="X475" s="34" t="e">
        <f>SMALL($W:$W,ROWS($W$1:W474))</f>
        <v>#NUM!</v>
      </c>
      <c r="Y475" s="34" t="str">
        <f>IF(AND('Entry point'!$B$22=Master!A475,Master!AG475="TECH SUPERINTENDENT"),Master!B475,"")</f>
        <v/>
      </c>
      <c r="Z475" s="34" t="e">
        <f>SMALL($Y:$Y,ROWS($Y$1:Y474))</f>
        <v>#NUM!</v>
      </c>
      <c r="AA475" s="34" t="str">
        <f>IF(AND('Entry point'!$B$22=Master!A475,Master!AG475="HSEQ MANAGER"),Master!B475,"")</f>
        <v/>
      </c>
      <c r="AB475" s="34" t="e">
        <f>SMALL($AA:$AA,ROWS($AA$1:AA474))</f>
        <v>#NUM!</v>
      </c>
      <c r="AC475" s="34" t="str">
        <f>IF(AND('Entry point'!$B$22=Master!A475,Master!AG475="MARCAS"),Master!B475,"")</f>
        <v/>
      </c>
      <c r="AD475" s="34" t="e">
        <f>SMALL($AC:$AC,ROWS($AC$1:AC474))</f>
        <v>#NUM!</v>
      </c>
      <c r="AE475" s="34">
        <v>2</v>
      </c>
      <c r="AF475" s="35" t="s">
        <v>646</v>
      </c>
      <c r="AG475" s="36" t="s">
        <v>619</v>
      </c>
      <c r="AH475" s="36"/>
    </row>
    <row r="476" spans="1:34" ht="15.75" x14ac:dyDescent="0.25">
      <c r="A476" s="34" t="s">
        <v>38</v>
      </c>
      <c r="B476" s="34">
        <f>ROWS(A$1:$A477)</f>
        <v>477</v>
      </c>
      <c r="C476" s="34" t="str">
        <f>IF(AND('Entry point'!$B$22=Master!A476,Master!AG476="ACCOUNTING"),Master!B476,"")</f>
        <v/>
      </c>
      <c r="D476" s="34" t="e">
        <f>SMALL($C:$C,ROWS($C$1:C475))</f>
        <v>#NUM!</v>
      </c>
      <c r="E476" s="34" t="str">
        <f>IF(AND('Entry point'!$B$22=Master!A476,Master!AG476="CREW MANAGEMENT PARTNER"),Master!B476,"")</f>
        <v/>
      </c>
      <c r="F476" s="34" t="e">
        <f>SMALL($E:$E,ROWS($E$1:E475))</f>
        <v>#NUM!</v>
      </c>
      <c r="G476" s="34" t="str">
        <f>IF(AND('Entry point'!$B$22=Master!A476,Master!AG476="FLEET MANAGER"),Master!B476,"")</f>
        <v/>
      </c>
      <c r="H476" s="34" t="e">
        <f>SMALL($G:$G,ROWS($G$1:G475))</f>
        <v>#NUM!</v>
      </c>
      <c r="I476" s="34" t="str">
        <f>IF(AND('Entry point'!$B$22=Master!A476,Master!AG476="GROUP ISD"),Master!B476,"")</f>
        <v/>
      </c>
      <c r="J476" s="34" t="e">
        <f>SMALL($I:$I,ROWS($I$1:I475))</f>
        <v>#NUM!</v>
      </c>
      <c r="K476" s="34" t="str">
        <f>IF(AND('Entry point'!$B$22=Master!A476,Master!AG476="MANAGING DIRECTOR, CREW MANAGEMENT"),Master!B476,"")</f>
        <v/>
      </c>
      <c r="L476" s="34" t="e">
        <f>SMALL($K:$K,ROWS($K$1:K475))</f>
        <v>#NUM!</v>
      </c>
      <c r="M476" s="34" t="str">
        <f>IF(AND('Entry point'!$B$22=Master!A476,Master!AG476="MARINE SUPERINTENDENT"),Master!B476,"")</f>
        <v/>
      </c>
      <c r="N476" s="34" t="e">
        <f>SMALL($M:$M,ROWS($M$1:M475))</f>
        <v>#NUM!</v>
      </c>
      <c r="O476" s="34" t="str">
        <f>IF(AND('Entry point'!$B$22=Master!A476,Master!AG476="MD"),Master!B476,"")</f>
        <v/>
      </c>
      <c r="P476" s="34" t="e">
        <f>SMALL($O:$O,ROWS($O$1:O475))</f>
        <v>#NUM!</v>
      </c>
      <c r="Q476" s="34" t="str">
        <f>IF(AND('Entry point'!$B$22=Master!A476,Master!AG476="OD"),Master!B476,"")</f>
        <v/>
      </c>
      <c r="R476" s="34" t="e">
        <f>SMALL($Q:$Q,ROWS($Q$1:Q475))</f>
        <v>#NUM!</v>
      </c>
      <c r="S476" s="34" t="str">
        <f>IF(AND('Entry point'!$B$22=Master!A476,Master!AG476="OWNER"),Master!B476,"")</f>
        <v/>
      </c>
      <c r="T476" s="34" t="e">
        <f>SMALL($S:$S,ROWS($S$1:S475))</f>
        <v>#NUM!</v>
      </c>
      <c r="U476" s="34" t="str">
        <f>IF(AND('Entry point'!$B$22=Master!A476,Master!AG476="PLANNING MANAGER"),Master!B476,"")</f>
        <v/>
      </c>
      <c r="V476" s="34" t="e">
        <f>SMALL($U:$U,ROWS($U$1:U475))</f>
        <v>#NUM!</v>
      </c>
      <c r="W476" s="34" t="str">
        <f>IF(AND('Entry point'!$B$22=Master!A476,Master!AG476="PROCUREMENT RESPONSIBLE"),Master!B476,"")</f>
        <v/>
      </c>
      <c r="X476" s="34" t="e">
        <f>SMALL($W:$W,ROWS($W$1:W475))</f>
        <v>#NUM!</v>
      </c>
      <c r="Y476" s="34" t="str">
        <f>IF(AND('Entry point'!$B$22=Master!A476,Master!AG476="TECH SUPERINTENDENT"),Master!B476,"")</f>
        <v/>
      </c>
      <c r="Z476" s="34" t="e">
        <f>SMALL($Y:$Y,ROWS($Y$1:Y475))</f>
        <v>#NUM!</v>
      </c>
      <c r="AA476" s="34" t="str">
        <f>IF(AND('Entry point'!$B$22=Master!A476,Master!AG476="HSEQ MANAGER"),Master!B476,"")</f>
        <v/>
      </c>
      <c r="AB476" s="34" t="e">
        <f>SMALL($AA:$AA,ROWS($AA$1:AA475))</f>
        <v>#NUM!</v>
      </c>
      <c r="AC476" s="34" t="str">
        <f>IF(AND('Entry point'!$B$22=Master!A476,Master!AG476="MARCAS"),Master!B476,"")</f>
        <v/>
      </c>
      <c r="AD476" s="34" t="e">
        <f>SMALL($AC:$AC,ROWS($AC$1:AC475))</f>
        <v>#NUM!</v>
      </c>
      <c r="AE476" s="34">
        <v>2</v>
      </c>
      <c r="AF476" s="35" t="s">
        <v>644</v>
      </c>
      <c r="AG476" s="36" t="s">
        <v>637</v>
      </c>
      <c r="AH476" s="36"/>
    </row>
    <row r="477" spans="1:34" ht="15.75" x14ac:dyDescent="0.25">
      <c r="A477" s="34" t="s">
        <v>38</v>
      </c>
      <c r="B477" s="34">
        <f>ROWS(A$1:$A478)</f>
        <v>478</v>
      </c>
      <c r="C477" s="34" t="str">
        <f>IF(AND('Entry point'!$B$22=Master!A477,Master!AG477="ACCOUNTING"),Master!B477,"")</f>
        <v/>
      </c>
      <c r="D477" s="34" t="e">
        <f>SMALL($C:$C,ROWS($C$1:C476))</f>
        <v>#NUM!</v>
      </c>
      <c r="E477" s="34" t="str">
        <f>IF(AND('Entry point'!$B$22=Master!A477,Master!AG477="CREW MANAGEMENT PARTNER"),Master!B477,"")</f>
        <v/>
      </c>
      <c r="F477" s="34" t="e">
        <f>SMALL($E:$E,ROWS($E$1:E476))</f>
        <v>#NUM!</v>
      </c>
      <c r="G477" s="34" t="str">
        <f>IF(AND('Entry point'!$B$22=Master!A477,Master!AG477="FLEET MANAGER"),Master!B477,"")</f>
        <v/>
      </c>
      <c r="H477" s="34" t="e">
        <f>SMALL($G:$G,ROWS($G$1:G476))</f>
        <v>#NUM!</v>
      </c>
      <c r="I477" s="34" t="str">
        <f>IF(AND('Entry point'!$B$22=Master!A477,Master!AG477="GROUP ISD"),Master!B477,"")</f>
        <v/>
      </c>
      <c r="J477" s="34" t="e">
        <f>SMALL($I:$I,ROWS($I$1:I476))</f>
        <v>#NUM!</v>
      </c>
      <c r="K477" s="34" t="str">
        <f>IF(AND('Entry point'!$B$22=Master!A477,Master!AG477="MANAGING DIRECTOR, CREW MANAGEMENT"),Master!B477,"")</f>
        <v/>
      </c>
      <c r="L477" s="34" t="e">
        <f>SMALL($K:$K,ROWS($K$1:K476))</f>
        <v>#NUM!</v>
      </c>
      <c r="M477" s="34" t="str">
        <f>IF(AND('Entry point'!$B$22=Master!A477,Master!AG477="MARINE SUPERINTENDENT"),Master!B477,"")</f>
        <v/>
      </c>
      <c r="N477" s="34" t="e">
        <f>SMALL($M:$M,ROWS($M$1:M476))</f>
        <v>#NUM!</v>
      </c>
      <c r="O477" s="34" t="str">
        <f>IF(AND('Entry point'!$B$22=Master!A477,Master!AG477="MD"),Master!B477,"")</f>
        <v/>
      </c>
      <c r="P477" s="34" t="e">
        <f>SMALL($O:$O,ROWS($O$1:O476))</f>
        <v>#NUM!</v>
      </c>
      <c r="Q477" s="34" t="str">
        <f>IF(AND('Entry point'!$B$22=Master!A477,Master!AG477="OD"),Master!B477,"")</f>
        <v/>
      </c>
      <c r="R477" s="34" t="e">
        <f>SMALL($Q:$Q,ROWS($Q$1:Q476))</f>
        <v>#NUM!</v>
      </c>
      <c r="S477" s="34" t="str">
        <f>IF(AND('Entry point'!$B$22=Master!A477,Master!AG477="OWNER"),Master!B477,"")</f>
        <v/>
      </c>
      <c r="T477" s="34" t="e">
        <f>SMALL($S:$S,ROWS($S$1:S476))</f>
        <v>#NUM!</v>
      </c>
      <c r="U477" s="34" t="str">
        <f>IF(AND('Entry point'!$B$22=Master!A477,Master!AG477="PLANNING MANAGER"),Master!B477,"")</f>
        <v/>
      </c>
      <c r="V477" s="34" t="e">
        <f>SMALL($U:$U,ROWS($U$1:U476))</f>
        <v>#NUM!</v>
      </c>
      <c r="W477" s="34" t="str">
        <f>IF(AND('Entry point'!$B$22=Master!A477,Master!AG477="PROCUREMENT RESPONSIBLE"),Master!B477,"")</f>
        <v/>
      </c>
      <c r="X477" s="34" t="e">
        <f>SMALL($W:$W,ROWS($W$1:W476))</f>
        <v>#NUM!</v>
      </c>
      <c r="Y477" s="34" t="str">
        <f>IF(AND('Entry point'!$B$22=Master!A477,Master!AG477="TECH SUPERINTENDENT"),Master!B477,"")</f>
        <v/>
      </c>
      <c r="Z477" s="34" t="e">
        <f>SMALL($Y:$Y,ROWS($Y$1:Y476))</f>
        <v>#NUM!</v>
      </c>
      <c r="AA477" s="34" t="str">
        <f>IF(AND('Entry point'!$B$22=Master!A477,Master!AG477="HSEQ MANAGER"),Master!B477,"")</f>
        <v/>
      </c>
      <c r="AB477" s="34" t="e">
        <f>SMALL($AA:$AA,ROWS($AA$1:AA476))</f>
        <v>#NUM!</v>
      </c>
      <c r="AC477" s="34" t="str">
        <f>IF(AND('Entry point'!$B$22=Master!A477,Master!AG477="MARCAS"),Master!B477,"")</f>
        <v/>
      </c>
      <c r="AD477" s="34" t="e">
        <f>SMALL($AC:$AC,ROWS($AC$1:AC476))</f>
        <v>#NUM!</v>
      </c>
      <c r="AE477" s="34">
        <v>2</v>
      </c>
      <c r="AF477" s="35" t="s">
        <v>680</v>
      </c>
      <c r="AG477" s="36" t="s">
        <v>637</v>
      </c>
      <c r="AH477" s="36"/>
    </row>
    <row r="478" spans="1:34" ht="15.75" x14ac:dyDescent="0.25">
      <c r="A478" s="34" t="s">
        <v>38</v>
      </c>
      <c r="B478" s="34">
        <f>ROWS(A$1:$A479)</f>
        <v>479</v>
      </c>
      <c r="C478" s="34" t="str">
        <f>IF(AND('Entry point'!$B$22=Master!A478,Master!AG478="ACCOUNTING"),Master!B478,"")</f>
        <v/>
      </c>
      <c r="D478" s="34" t="e">
        <f>SMALL($C:$C,ROWS($C$1:C477))</f>
        <v>#NUM!</v>
      </c>
      <c r="E478" s="34" t="str">
        <f>IF(AND('Entry point'!$B$22=Master!A478,Master!AG478="CREW MANAGEMENT PARTNER"),Master!B478,"")</f>
        <v/>
      </c>
      <c r="F478" s="34" t="e">
        <f>SMALL($E:$E,ROWS($E$1:E477))</f>
        <v>#NUM!</v>
      </c>
      <c r="G478" s="34" t="str">
        <f>IF(AND('Entry point'!$B$22=Master!A478,Master!AG478="FLEET MANAGER"),Master!B478,"")</f>
        <v/>
      </c>
      <c r="H478" s="34" t="e">
        <f>SMALL($G:$G,ROWS($G$1:G477))</f>
        <v>#NUM!</v>
      </c>
      <c r="I478" s="34" t="str">
        <f>IF(AND('Entry point'!$B$22=Master!A478,Master!AG478="GROUP ISD"),Master!B478,"")</f>
        <v/>
      </c>
      <c r="J478" s="34" t="e">
        <f>SMALL($I:$I,ROWS($I$1:I477))</f>
        <v>#NUM!</v>
      </c>
      <c r="K478" s="34" t="str">
        <f>IF(AND('Entry point'!$B$22=Master!A478,Master!AG478="MANAGING DIRECTOR, CREW MANAGEMENT"),Master!B478,"")</f>
        <v/>
      </c>
      <c r="L478" s="34" t="e">
        <f>SMALL($K:$K,ROWS($K$1:K477))</f>
        <v>#NUM!</v>
      </c>
      <c r="M478" s="34" t="str">
        <f>IF(AND('Entry point'!$B$22=Master!A478,Master!AG478="MARINE SUPERINTENDENT"),Master!B478,"")</f>
        <v/>
      </c>
      <c r="N478" s="34" t="e">
        <f>SMALL($M:$M,ROWS($M$1:M477))</f>
        <v>#NUM!</v>
      </c>
      <c r="O478" s="34" t="str">
        <f>IF(AND('Entry point'!$B$22=Master!A478,Master!AG478="MD"),Master!B478,"")</f>
        <v/>
      </c>
      <c r="P478" s="34" t="e">
        <f>SMALL($O:$O,ROWS($O$1:O477))</f>
        <v>#NUM!</v>
      </c>
      <c r="Q478" s="34" t="str">
        <f>IF(AND('Entry point'!$B$22=Master!A478,Master!AG478="OD"),Master!B478,"")</f>
        <v/>
      </c>
      <c r="R478" s="34" t="e">
        <f>SMALL($Q:$Q,ROWS($Q$1:Q477))</f>
        <v>#NUM!</v>
      </c>
      <c r="S478" s="34" t="str">
        <f>IF(AND('Entry point'!$B$22=Master!A478,Master!AG478="OWNER"),Master!B478,"")</f>
        <v/>
      </c>
      <c r="T478" s="34" t="e">
        <f>SMALL($S:$S,ROWS($S$1:S477))</f>
        <v>#NUM!</v>
      </c>
      <c r="U478" s="34" t="str">
        <f>IF(AND('Entry point'!$B$22=Master!A478,Master!AG478="PLANNING MANAGER"),Master!B478,"")</f>
        <v/>
      </c>
      <c r="V478" s="34" t="e">
        <f>SMALL($U:$U,ROWS($U$1:U477))</f>
        <v>#NUM!</v>
      </c>
      <c r="W478" s="34" t="str">
        <f>IF(AND('Entry point'!$B$22=Master!A478,Master!AG478="PROCUREMENT RESPONSIBLE"),Master!B478,"")</f>
        <v/>
      </c>
      <c r="X478" s="34" t="e">
        <f>SMALL($W:$W,ROWS($W$1:W477))</f>
        <v>#NUM!</v>
      </c>
      <c r="Y478" s="34" t="str">
        <f>IF(AND('Entry point'!$B$22=Master!A478,Master!AG478="TECH SUPERINTENDENT"),Master!B478,"")</f>
        <v/>
      </c>
      <c r="Z478" s="34" t="e">
        <f>SMALL($Y:$Y,ROWS($Y$1:Y477))</f>
        <v>#NUM!</v>
      </c>
      <c r="AA478" s="34" t="str">
        <f>IF(AND('Entry point'!$B$22=Master!A478,Master!AG478="HSEQ MANAGER"),Master!B478,"")</f>
        <v/>
      </c>
      <c r="AB478" s="34" t="e">
        <f>SMALL($AA:$AA,ROWS($AA$1:AA477))</f>
        <v>#NUM!</v>
      </c>
      <c r="AC478" s="34" t="str">
        <f>IF(AND('Entry point'!$B$22=Master!A478,Master!AG478="MARCAS"),Master!B478,"")</f>
        <v/>
      </c>
      <c r="AD478" s="34" t="e">
        <f>SMALL($AC:$AC,ROWS($AC$1:AC477))</f>
        <v>#NUM!</v>
      </c>
      <c r="AE478" s="34">
        <v>2</v>
      </c>
      <c r="AF478" s="35" t="s">
        <v>740</v>
      </c>
      <c r="AG478" s="36" t="s">
        <v>704</v>
      </c>
      <c r="AH478" s="36" t="s">
        <v>784</v>
      </c>
    </row>
    <row r="479" spans="1:34" ht="15.75" x14ac:dyDescent="0.25">
      <c r="A479" s="34" t="s">
        <v>38</v>
      </c>
      <c r="B479" s="34">
        <f>ROWS(A$1:$A480)</f>
        <v>480</v>
      </c>
      <c r="C479" s="34" t="str">
        <f>IF(AND('Entry point'!$B$22=Master!A479,Master!AG479="ACCOUNTING"),Master!B479,"")</f>
        <v/>
      </c>
      <c r="D479" s="34" t="e">
        <f>SMALL($C:$C,ROWS($C$1:C478))</f>
        <v>#NUM!</v>
      </c>
      <c r="E479" s="34" t="str">
        <f>IF(AND('Entry point'!$B$22=Master!A479,Master!AG479="CREW MANAGEMENT PARTNER"),Master!B479,"")</f>
        <v/>
      </c>
      <c r="F479" s="34" t="e">
        <f>SMALL($E:$E,ROWS($E$1:E478))</f>
        <v>#NUM!</v>
      </c>
      <c r="G479" s="34" t="str">
        <f>IF(AND('Entry point'!$B$22=Master!A479,Master!AG479="FLEET MANAGER"),Master!B479,"")</f>
        <v/>
      </c>
      <c r="H479" s="34" t="e">
        <f>SMALL($G:$G,ROWS($G$1:G478))</f>
        <v>#NUM!</v>
      </c>
      <c r="I479" s="34" t="str">
        <f>IF(AND('Entry point'!$B$22=Master!A479,Master!AG479="GROUP ISD"),Master!B479,"")</f>
        <v/>
      </c>
      <c r="J479" s="34" t="e">
        <f>SMALL($I:$I,ROWS($I$1:I478))</f>
        <v>#NUM!</v>
      </c>
      <c r="K479" s="34" t="str">
        <f>IF(AND('Entry point'!$B$22=Master!A479,Master!AG479="MANAGING DIRECTOR, CREW MANAGEMENT"),Master!B479,"")</f>
        <v/>
      </c>
      <c r="L479" s="34" t="e">
        <f>SMALL($K:$K,ROWS($K$1:K478))</f>
        <v>#NUM!</v>
      </c>
      <c r="M479" s="34" t="str">
        <f>IF(AND('Entry point'!$B$22=Master!A479,Master!AG479="MARINE SUPERINTENDENT"),Master!B479,"")</f>
        <v/>
      </c>
      <c r="N479" s="34" t="e">
        <f>SMALL($M:$M,ROWS($M$1:M478))</f>
        <v>#NUM!</v>
      </c>
      <c r="O479" s="34" t="str">
        <f>IF(AND('Entry point'!$B$22=Master!A479,Master!AG479="MD"),Master!B479,"")</f>
        <v/>
      </c>
      <c r="P479" s="34" t="e">
        <f>SMALL($O:$O,ROWS($O$1:O478))</f>
        <v>#NUM!</v>
      </c>
      <c r="Q479" s="34" t="str">
        <f>IF(AND('Entry point'!$B$22=Master!A479,Master!AG479="OD"),Master!B479,"")</f>
        <v/>
      </c>
      <c r="R479" s="34" t="e">
        <f>SMALL($Q:$Q,ROWS($Q$1:Q478))</f>
        <v>#NUM!</v>
      </c>
      <c r="S479" s="34" t="str">
        <f>IF(AND('Entry point'!$B$22=Master!A479,Master!AG479="OWNER"),Master!B479,"")</f>
        <v/>
      </c>
      <c r="T479" s="34" t="e">
        <f>SMALL($S:$S,ROWS($S$1:S478))</f>
        <v>#NUM!</v>
      </c>
      <c r="U479" s="34" t="str">
        <f>IF(AND('Entry point'!$B$22=Master!A479,Master!AG479="PLANNING MANAGER"),Master!B479,"")</f>
        <v/>
      </c>
      <c r="V479" s="34" t="e">
        <f>SMALL($U:$U,ROWS($U$1:U478))</f>
        <v>#NUM!</v>
      </c>
      <c r="W479" s="34" t="str">
        <f>IF(AND('Entry point'!$B$22=Master!A479,Master!AG479="PROCUREMENT RESPONSIBLE"),Master!B479,"")</f>
        <v/>
      </c>
      <c r="X479" s="34" t="e">
        <f>SMALL($W:$W,ROWS($W$1:W478))</f>
        <v>#NUM!</v>
      </c>
      <c r="Y479" s="34" t="str">
        <f>IF(AND('Entry point'!$B$22=Master!A479,Master!AG479="TECH SUPERINTENDENT"),Master!B479,"")</f>
        <v/>
      </c>
      <c r="Z479" s="34" t="e">
        <f>SMALL($Y:$Y,ROWS($Y$1:Y478))</f>
        <v>#NUM!</v>
      </c>
      <c r="AA479" s="34" t="str">
        <f>IF(AND('Entry point'!$B$22=Master!A479,Master!AG479="HSEQ MANAGER"),Master!B479,"")</f>
        <v/>
      </c>
      <c r="AB479" s="34" t="e">
        <f>SMALL($AA:$AA,ROWS($AA$1:AA478))</f>
        <v>#NUM!</v>
      </c>
      <c r="AC479" s="34" t="str">
        <f>IF(AND('Entry point'!$B$22=Master!A479,Master!AG479="MARCAS"),Master!B479,"")</f>
        <v/>
      </c>
      <c r="AD479" s="34" t="e">
        <f>SMALL($AC:$AC,ROWS($AC$1:AC478))</f>
        <v>#NUM!</v>
      </c>
      <c r="AE479" s="34">
        <v>2</v>
      </c>
      <c r="AF479" s="35" t="s">
        <v>740</v>
      </c>
      <c r="AG479" s="36" t="s">
        <v>779</v>
      </c>
      <c r="AH479" s="36"/>
    </row>
    <row r="480" spans="1:34" ht="15.75" x14ac:dyDescent="0.25">
      <c r="A480" s="34" t="s">
        <v>38</v>
      </c>
      <c r="B480" s="34">
        <f>ROWS(A$1:$A481)</f>
        <v>481</v>
      </c>
      <c r="C480" s="34" t="str">
        <f>IF(AND('Entry point'!$B$22=Master!A480,Master!AG480="ACCOUNTING"),Master!B480,"")</f>
        <v/>
      </c>
      <c r="D480" s="34" t="e">
        <f>SMALL($C:$C,ROWS($C$1:C479))</f>
        <v>#NUM!</v>
      </c>
      <c r="E480" s="34" t="str">
        <f>IF(AND('Entry point'!$B$22=Master!A480,Master!AG480="CREW MANAGEMENT PARTNER"),Master!B480,"")</f>
        <v/>
      </c>
      <c r="F480" s="34" t="e">
        <f>SMALL($E:$E,ROWS($E$1:E479))</f>
        <v>#NUM!</v>
      </c>
      <c r="G480" s="34" t="str">
        <f>IF(AND('Entry point'!$B$22=Master!A480,Master!AG480="FLEET MANAGER"),Master!B480,"")</f>
        <v/>
      </c>
      <c r="H480" s="34" t="e">
        <f>SMALL($G:$G,ROWS($G$1:G479))</f>
        <v>#NUM!</v>
      </c>
      <c r="I480" s="34" t="str">
        <f>IF(AND('Entry point'!$B$22=Master!A480,Master!AG480="GROUP ISD"),Master!B480,"")</f>
        <v/>
      </c>
      <c r="J480" s="34" t="e">
        <f>SMALL($I:$I,ROWS($I$1:I479))</f>
        <v>#NUM!</v>
      </c>
      <c r="K480" s="34" t="str">
        <f>IF(AND('Entry point'!$B$22=Master!A480,Master!AG480="MANAGING DIRECTOR, CREW MANAGEMENT"),Master!B480,"")</f>
        <v/>
      </c>
      <c r="L480" s="34" t="e">
        <f>SMALL($K:$K,ROWS($K$1:K479))</f>
        <v>#NUM!</v>
      </c>
      <c r="M480" s="34" t="str">
        <f>IF(AND('Entry point'!$B$22=Master!A480,Master!AG480="MARINE SUPERINTENDENT"),Master!B480,"")</f>
        <v/>
      </c>
      <c r="N480" s="34" t="e">
        <f>SMALL($M:$M,ROWS($M$1:M479))</f>
        <v>#NUM!</v>
      </c>
      <c r="O480" s="34" t="str">
        <f>IF(AND('Entry point'!$B$22=Master!A480,Master!AG480="MD"),Master!B480,"")</f>
        <v/>
      </c>
      <c r="P480" s="34" t="e">
        <f>SMALL($O:$O,ROWS($O$1:O479))</f>
        <v>#NUM!</v>
      </c>
      <c r="Q480" s="34" t="str">
        <f>IF(AND('Entry point'!$B$22=Master!A480,Master!AG480="OD"),Master!B480,"")</f>
        <v/>
      </c>
      <c r="R480" s="34" t="e">
        <f>SMALL($Q:$Q,ROWS($Q$1:Q479))</f>
        <v>#NUM!</v>
      </c>
      <c r="S480" s="34" t="str">
        <f>IF(AND('Entry point'!$B$22=Master!A480,Master!AG480="OWNER"),Master!B480,"")</f>
        <v/>
      </c>
      <c r="T480" s="34" t="e">
        <f>SMALL($S:$S,ROWS($S$1:S479))</f>
        <v>#NUM!</v>
      </c>
      <c r="U480" s="34" t="str">
        <f>IF(AND('Entry point'!$B$22=Master!A480,Master!AG480="PLANNING MANAGER"),Master!B480,"")</f>
        <v/>
      </c>
      <c r="V480" s="34" t="e">
        <f>SMALL($U:$U,ROWS($U$1:U479))</f>
        <v>#NUM!</v>
      </c>
      <c r="W480" s="34" t="str">
        <f>IF(AND('Entry point'!$B$22=Master!A480,Master!AG480="PROCUREMENT RESPONSIBLE"),Master!B480,"")</f>
        <v/>
      </c>
      <c r="X480" s="34" t="e">
        <f>SMALL($W:$W,ROWS($W$1:W479))</f>
        <v>#NUM!</v>
      </c>
      <c r="Y480" s="34" t="str">
        <f>IF(AND('Entry point'!$B$22=Master!A480,Master!AG480="TECH SUPERINTENDENT"),Master!B480,"")</f>
        <v/>
      </c>
      <c r="Z480" s="34" t="e">
        <f>SMALL($Y:$Y,ROWS($Y$1:Y479))</f>
        <v>#NUM!</v>
      </c>
      <c r="AA480" s="34" t="str">
        <f>IF(AND('Entry point'!$B$22=Master!A480,Master!AG480="HSEQ MANAGER"),Master!B480,"")</f>
        <v/>
      </c>
      <c r="AB480" s="34" t="e">
        <f>SMALL($AA:$AA,ROWS($AA$1:AA479))</f>
        <v>#NUM!</v>
      </c>
      <c r="AC480" s="34" t="str">
        <f>IF(AND('Entry point'!$B$22=Master!A480,Master!AG480="MARCAS"),Master!B480,"")</f>
        <v/>
      </c>
      <c r="AD480" s="34" t="e">
        <f>SMALL($AC:$AC,ROWS($AC$1:AC479))</f>
        <v>#NUM!</v>
      </c>
      <c r="AE480" s="34">
        <v>2</v>
      </c>
      <c r="AF480" s="35" t="s">
        <v>741</v>
      </c>
      <c r="AG480" s="36" t="s">
        <v>91</v>
      </c>
      <c r="AH480" s="36" t="s">
        <v>788</v>
      </c>
    </row>
    <row r="481" spans="1:34" ht="15.75" x14ac:dyDescent="0.25">
      <c r="A481" s="34" t="s">
        <v>38</v>
      </c>
      <c r="B481" s="34">
        <f>ROWS(A$1:$A482)</f>
        <v>482</v>
      </c>
      <c r="C481" s="34" t="str">
        <f>IF(AND('Entry point'!$B$22=Master!A481,Master!AG481="ACCOUNTING"),Master!B481,"")</f>
        <v/>
      </c>
      <c r="D481" s="34" t="e">
        <f>SMALL($C:$C,ROWS($C$1:C480))</f>
        <v>#NUM!</v>
      </c>
      <c r="E481" s="34" t="str">
        <f>IF(AND('Entry point'!$B$22=Master!A481,Master!AG481="CREW MANAGEMENT PARTNER"),Master!B481,"")</f>
        <v/>
      </c>
      <c r="F481" s="34" t="e">
        <f>SMALL($E:$E,ROWS($E$1:E480))</f>
        <v>#NUM!</v>
      </c>
      <c r="G481" s="34" t="str">
        <f>IF(AND('Entry point'!$B$22=Master!A481,Master!AG481="FLEET MANAGER"),Master!B481,"")</f>
        <v/>
      </c>
      <c r="H481" s="34" t="e">
        <f>SMALL($G:$G,ROWS($G$1:G480))</f>
        <v>#NUM!</v>
      </c>
      <c r="I481" s="34" t="str">
        <f>IF(AND('Entry point'!$B$22=Master!A481,Master!AG481="GROUP ISD"),Master!B481,"")</f>
        <v/>
      </c>
      <c r="J481" s="34" t="e">
        <f>SMALL($I:$I,ROWS($I$1:I480))</f>
        <v>#NUM!</v>
      </c>
      <c r="K481" s="34" t="str">
        <f>IF(AND('Entry point'!$B$22=Master!A481,Master!AG481="MANAGING DIRECTOR, CREW MANAGEMENT"),Master!B481,"")</f>
        <v/>
      </c>
      <c r="L481" s="34" t="e">
        <f>SMALL($K:$K,ROWS($K$1:K480))</f>
        <v>#NUM!</v>
      </c>
      <c r="M481" s="34" t="str">
        <f>IF(AND('Entry point'!$B$22=Master!A481,Master!AG481="MARINE SUPERINTENDENT"),Master!B481,"")</f>
        <v/>
      </c>
      <c r="N481" s="34" t="e">
        <f>SMALL($M:$M,ROWS($M$1:M480))</f>
        <v>#NUM!</v>
      </c>
      <c r="O481" s="34" t="str">
        <f>IF(AND('Entry point'!$B$22=Master!A481,Master!AG481="MD"),Master!B481,"")</f>
        <v/>
      </c>
      <c r="P481" s="34" t="e">
        <f>SMALL($O:$O,ROWS($O$1:O480))</f>
        <v>#NUM!</v>
      </c>
      <c r="Q481" s="34" t="str">
        <f>IF(AND('Entry point'!$B$22=Master!A481,Master!AG481="OD"),Master!B481,"")</f>
        <v/>
      </c>
      <c r="R481" s="34" t="e">
        <f>SMALL($Q:$Q,ROWS($Q$1:Q480))</f>
        <v>#NUM!</v>
      </c>
      <c r="S481" s="34" t="str">
        <f>IF(AND('Entry point'!$B$22=Master!A481,Master!AG481="OWNER"),Master!B481,"")</f>
        <v/>
      </c>
      <c r="T481" s="34" t="e">
        <f>SMALL($S:$S,ROWS($S$1:S480))</f>
        <v>#NUM!</v>
      </c>
      <c r="U481" s="34" t="str">
        <f>IF(AND('Entry point'!$B$22=Master!A481,Master!AG481="PLANNING MANAGER"),Master!B481,"")</f>
        <v/>
      </c>
      <c r="V481" s="34" t="e">
        <f>SMALL($U:$U,ROWS($U$1:U480))</f>
        <v>#NUM!</v>
      </c>
      <c r="W481" s="34" t="str">
        <f>IF(AND('Entry point'!$B$22=Master!A481,Master!AG481="PROCUREMENT RESPONSIBLE"),Master!B481,"")</f>
        <v/>
      </c>
      <c r="X481" s="34" t="e">
        <f>SMALL($W:$W,ROWS($W$1:W480))</f>
        <v>#NUM!</v>
      </c>
      <c r="Y481" s="34" t="str">
        <f>IF(AND('Entry point'!$B$22=Master!A481,Master!AG481="TECH SUPERINTENDENT"),Master!B481,"")</f>
        <v/>
      </c>
      <c r="Z481" s="34" t="e">
        <f>SMALL($Y:$Y,ROWS($Y$1:Y480))</f>
        <v>#NUM!</v>
      </c>
      <c r="AA481" s="34" t="str">
        <f>IF(AND('Entry point'!$B$22=Master!A481,Master!AG481="HSEQ MANAGER"),Master!B481,"")</f>
        <v/>
      </c>
      <c r="AB481" s="34" t="e">
        <f>SMALL($AA:$AA,ROWS($AA$1:AA480))</f>
        <v>#NUM!</v>
      </c>
      <c r="AC481" s="34" t="str">
        <f>IF(AND('Entry point'!$B$22=Master!A481,Master!AG481="MARCAS"),Master!B481,"")</f>
        <v/>
      </c>
      <c r="AD481" s="34" t="e">
        <f>SMALL($AC:$AC,ROWS($AC$1:AC480))</f>
        <v>#NUM!</v>
      </c>
      <c r="AE481" s="34">
        <v>2</v>
      </c>
      <c r="AF481" s="35" t="s">
        <v>741</v>
      </c>
      <c r="AG481" s="36" t="s">
        <v>779</v>
      </c>
      <c r="AH481" s="36" t="s">
        <v>742</v>
      </c>
    </row>
    <row r="482" spans="1:34" ht="15.75" x14ac:dyDescent="0.25">
      <c r="A482" s="34" t="s">
        <v>38</v>
      </c>
      <c r="B482" s="34">
        <f>ROWS(A$1:$A483)</f>
        <v>483</v>
      </c>
      <c r="C482" s="34" t="str">
        <f>IF(AND('Entry point'!$B$22=Master!A482,Master!AG482="ACCOUNTING"),Master!B482,"")</f>
        <v/>
      </c>
      <c r="D482" s="34" t="e">
        <f>SMALL($C:$C,ROWS($C$1:C481))</f>
        <v>#NUM!</v>
      </c>
      <c r="E482" s="34" t="str">
        <f>IF(AND('Entry point'!$B$22=Master!A482,Master!AG482="CREW MANAGEMENT PARTNER"),Master!B482,"")</f>
        <v/>
      </c>
      <c r="F482" s="34" t="e">
        <f>SMALL($E:$E,ROWS($E$1:E481))</f>
        <v>#NUM!</v>
      </c>
      <c r="G482" s="34" t="str">
        <f>IF(AND('Entry point'!$B$22=Master!A482,Master!AG482="FLEET MANAGER"),Master!B482,"")</f>
        <v/>
      </c>
      <c r="H482" s="34" t="e">
        <f>SMALL($G:$G,ROWS($G$1:G481))</f>
        <v>#NUM!</v>
      </c>
      <c r="I482" s="34" t="str">
        <f>IF(AND('Entry point'!$B$22=Master!A482,Master!AG482="GROUP ISD"),Master!B482,"")</f>
        <v/>
      </c>
      <c r="J482" s="34" t="e">
        <f>SMALL($I:$I,ROWS($I$1:I481))</f>
        <v>#NUM!</v>
      </c>
      <c r="K482" s="34" t="str">
        <f>IF(AND('Entry point'!$B$22=Master!A482,Master!AG482="MANAGING DIRECTOR, CREW MANAGEMENT"),Master!B482,"")</f>
        <v/>
      </c>
      <c r="L482" s="34" t="e">
        <f>SMALL($K:$K,ROWS($K$1:K481))</f>
        <v>#NUM!</v>
      </c>
      <c r="M482" s="34" t="str">
        <f>IF(AND('Entry point'!$B$22=Master!A482,Master!AG482="MARINE SUPERINTENDENT"),Master!B482,"")</f>
        <v/>
      </c>
      <c r="N482" s="34" t="e">
        <f>SMALL($M:$M,ROWS($M$1:M481))</f>
        <v>#NUM!</v>
      </c>
      <c r="O482" s="34" t="str">
        <f>IF(AND('Entry point'!$B$22=Master!A482,Master!AG482="MD"),Master!B482,"")</f>
        <v/>
      </c>
      <c r="P482" s="34" t="e">
        <f>SMALL($O:$O,ROWS($O$1:O481))</f>
        <v>#NUM!</v>
      </c>
      <c r="Q482" s="34" t="str">
        <f>IF(AND('Entry point'!$B$22=Master!A482,Master!AG482="OD"),Master!B482,"")</f>
        <v/>
      </c>
      <c r="R482" s="34" t="e">
        <f>SMALL($Q:$Q,ROWS($Q$1:Q481))</f>
        <v>#NUM!</v>
      </c>
      <c r="S482" s="34" t="str">
        <f>IF(AND('Entry point'!$B$22=Master!A482,Master!AG482="OWNER"),Master!B482,"")</f>
        <v/>
      </c>
      <c r="T482" s="34" t="e">
        <f>SMALL($S:$S,ROWS($S$1:S481))</f>
        <v>#NUM!</v>
      </c>
      <c r="U482" s="34" t="str">
        <f>IF(AND('Entry point'!$B$22=Master!A482,Master!AG482="PLANNING MANAGER"),Master!B482,"")</f>
        <v/>
      </c>
      <c r="V482" s="34" t="e">
        <f>SMALL($U:$U,ROWS($U$1:U481))</f>
        <v>#NUM!</v>
      </c>
      <c r="W482" s="34" t="str">
        <f>IF(AND('Entry point'!$B$22=Master!A482,Master!AG482="PROCUREMENT RESPONSIBLE"),Master!B482,"")</f>
        <v/>
      </c>
      <c r="X482" s="34" t="e">
        <f>SMALL($W:$W,ROWS($W$1:W481))</f>
        <v>#NUM!</v>
      </c>
      <c r="Y482" s="34" t="str">
        <f>IF(AND('Entry point'!$B$22=Master!A482,Master!AG482="TECH SUPERINTENDENT"),Master!B482,"")</f>
        <v/>
      </c>
      <c r="Z482" s="34" t="e">
        <f>SMALL($Y:$Y,ROWS($Y$1:Y481))</f>
        <v>#NUM!</v>
      </c>
      <c r="AA482" s="34" t="str">
        <f>IF(AND('Entry point'!$B$22=Master!A482,Master!AG482="HSEQ MANAGER"),Master!B482,"")</f>
        <v/>
      </c>
      <c r="AB482" s="34" t="e">
        <f>SMALL($AA:$AA,ROWS($AA$1:AA481))</f>
        <v>#NUM!</v>
      </c>
      <c r="AC482" s="34" t="str">
        <f>IF(AND('Entry point'!$B$22=Master!A482,Master!AG482="MARCAS"),Master!B482,"")</f>
        <v/>
      </c>
      <c r="AD482" s="34" t="e">
        <f>SMALL($AC:$AC,ROWS($AC$1:AC481))</f>
        <v>#NUM!</v>
      </c>
      <c r="AE482" s="34">
        <v>2</v>
      </c>
      <c r="AF482" s="35" t="s">
        <v>746</v>
      </c>
      <c r="AG482" s="36" t="s">
        <v>91</v>
      </c>
      <c r="AH482" s="36" t="s">
        <v>752</v>
      </c>
    </row>
    <row r="483" spans="1:34" ht="15.75" x14ac:dyDescent="0.25">
      <c r="A483" s="34" t="s">
        <v>38</v>
      </c>
      <c r="B483" s="34">
        <f>ROWS(A$1:$A484)</f>
        <v>484</v>
      </c>
      <c r="C483" s="34" t="str">
        <f>IF(AND('Entry point'!$B$22=Master!A483,Master!AG483="ACCOUNTING"),Master!B483,"")</f>
        <v/>
      </c>
      <c r="D483" s="34" t="e">
        <f>SMALL($C:$C,ROWS($C$1:C482))</f>
        <v>#NUM!</v>
      </c>
      <c r="E483" s="34" t="str">
        <f>IF(AND('Entry point'!$B$22=Master!A483,Master!AG483="CREW MANAGEMENT PARTNER"),Master!B483,"")</f>
        <v/>
      </c>
      <c r="F483" s="34" t="e">
        <f>SMALL($E:$E,ROWS($E$1:E482))</f>
        <v>#NUM!</v>
      </c>
      <c r="G483" s="34" t="str">
        <f>IF(AND('Entry point'!$B$22=Master!A483,Master!AG483="FLEET MANAGER"),Master!B483,"")</f>
        <v/>
      </c>
      <c r="H483" s="34" t="e">
        <f>SMALL($G:$G,ROWS($G$1:G482))</f>
        <v>#NUM!</v>
      </c>
      <c r="I483" s="34" t="str">
        <f>IF(AND('Entry point'!$B$22=Master!A483,Master!AG483="GROUP ISD"),Master!B483,"")</f>
        <v/>
      </c>
      <c r="J483" s="34" t="e">
        <f>SMALL($I:$I,ROWS($I$1:I482))</f>
        <v>#NUM!</v>
      </c>
      <c r="K483" s="34" t="str">
        <f>IF(AND('Entry point'!$B$22=Master!A483,Master!AG483="MANAGING DIRECTOR, CREW MANAGEMENT"),Master!B483,"")</f>
        <v/>
      </c>
      <c r="L483" s="34" t="e">
        <f>SMALL($K:$K,ROWS($K$1:K482))</f>
        <v>#NUM!</v>
      </c>
      <c r="M483" s="34" t="str">
        <f>IF(AND('Entry point'!$B$22=Master!A483,Master!AG483="MARINE SUPERINTENDENT"),Master!B483,"")</f>
        <v/>
      </c>
      <c r="N483" s="34" t="e">
        <f>SMALL($M:$M,ROWS($M$1:M482))</f>
        <v>#NUM!</v>
      </c>
      <c r="O483" s="34" t="str">
        <f>IF(AND('Entry point'!$B$22=Master!A483,Master!AG483="MD"),Master!B483,"")</f>
        <v/>
      </c>
      <c r="P483" s="34" t="e">
        <f>SMALL($O:$O,ROWS($O$1:O482))</f>
        <v>#NUM!</v>
      </c>
      <c r="Q483" s="34" t="str">
        <f>IF(AND('Entry point'!$B$22=Master!A483,Master!AG483="OD"),Master!B483,"")</f>
        <v/>
      </c>
      <c r="R483" s="34" t="e">
        <f>SMALL($Q:$Q,ROWS($Q$1:Q482))</f>
        <v>#NUM!</v>
      </c>
      <c r="S483" s="34" t="str">
        <f>IF(AND('Entry point'!$B$22=Master!A483,Master!AG483="OWNER"),Master!B483,"")</f>
        <v/>
      </c>
      <c r="T483" s="34" t="e">
        <f>SMALL($S:$S,ROWS($S$1:S482))</f>
        <v>#NUM!</v>
      </c>
      <c r="U483" s="34" t="str">
        <f>IF(AND('Entry point'!$B$22=Master!A483,Master!AG483="PLANNING MANAGER"),Master!B483,"")</f>
        <v/>
      </c>
      <c r="V483" s="34" t="e">
        <f>SMALL($U:$U,ROWS($U$1:U482))</f>
        <v>#NUM!</v>
      </c>
      <c r="W483" s="34" t="str">
        <f>IF(AND('Entry point'!$B$22=Master!A483,Master!AG483="PROCUREMENT RESPONSIBLE"),Master!B483,"")</f>
        <v/>
      </c>
      <c r="X483" s="34" t="e">
        <f>SMALL($W:$W,ROWS($W$1:W482))</f>
        <v>#NUM!</v>
      </c>
      <c r="Y483" s="34" t="str">
        <f>IF(AND('Entry point'!$B$22=Master!A483,Master!AG483="TECH SUPERINTENDENT"),Master!B483,"")</f>
        <v/>
      </c>
      <c r="Z483" s="34" t="e">
        <f>SMALL($Y:$Y,ROWS($Y$1:Y482))</f>
        <v>#NUM!</v>
      </c>
      <c r="AA483" s="34" t="str">
        <f>IF(AND('Entry point'!$B$22=Master!A483,Master!AG483="HSEQ MANAGER"),Master!B483,"")</f>
        <v/>
      </c>
      <c r="AB483" s="34" t="e">
        <f>SMALL($AA:$AA,ROWS($AA$1:AA482))</f>
        <v>#NUM!</v>
      </c>
      <c r="AC483" s="34" t="str">
        <f>IF(AND('Entry point'!$B$22=Master!A483,Master!AG483="MARCAS"),Master!B483,"")</f>
        <v/>
      </c>
      <c r="AD483" s="34" t="e">
        <f>SMALL($AC:$AC,ROWS($AC$1:AC482))</f>
        <v>#NUM!</v>
      </c>
      <c r="AE483" s="34">
        <v>2</v>
      </c>
      <c r="AF483" s="35" t="s">
        <v>746</v>
      </c>
      <c r="AG483" s="36" t="s">
        <v>779</v>
      </c>
      <c r="AH483" s="36" t="s">
        <v>752</v>
      </c>
    </row>
    <row r="484" spans="1:34" ht="15.75" x14ac:dyDescent="0.25">
      <c r="A484" s="34" t="s">
        <v>38</v>
      </c>
      <c r="B484" s="34">
        <f>ROWS(A$1:$A485)</f>
        <v>485</v>
      </c>
      <c r="C484" s="34" t="str">
        <f>IF(AND('Entry point'!$B$22=Master!A484,Master!AG484="ACCOUNTING"),Master!B484,"")</f>
        <v/>
      </c>
      <c r="D484" s="34" t="e">
        <f>SMALL($C:$C,ROWS($C$1:C483))</f>
        <v>#NUM!</v>
      </c>
      <c r="E484" s="34" t="str">
        <f>IF(AND('Entry point'!$B$22=Master!A484,Master!AG484="CREW MANAGEMENT PARTNER"),Master!B484,"")</f>
        <v/>
      </c>
      <c r="F484" s="34" t="e">
        <f>SMALL($E:$E,ROWS($E$1:E483))</f>
        <v>#NUM!</v>
      </c>
      <c r="G484" s="34" t="str">
        <f>IF(AND('Entry point'!$B$22=Master!A484,Master!AG484="FLEET MANAGER"),Master!B484,"")</f>
        <v/>
      </c>
      <c r="H484" s="34" t="e">
        <f>SMALL($G:$G,ROWS($G$1:G483))</f>
        <v>#NUM!</v>
      </c>
      <c r="I484" s="34" t="str">
        <f>IF(AND('Entry point'!$B$22=Master!A484,Master!AG484="GROUP ISD"),Master!B484,"")</f>
        <v/>
      </c>
      <c r="J484" s="34" t="e">
        <f>SMALL($I:$I,ROWS($I$1:I483))</f>
        <v>#NUM!</v>
      </c>
      <c r="K484" s="34" t="str">
        <f>IF(AND('Entry point'!$B$22=Master!A484,Master!AG484="MANAGING DIRECTOR, CREW MANAGEMENT"),Master!B484,"")</f>
        <v/>
      </c>
      <c r="L484" s="34" t="e">
        <f>SMALL($K:$K,ROWS($K$1:K483))</f>
        <v>#NUM!</v>
      </c>
      <c r="M484" s="34" t="str">
        <f>IF(AND('Entry point'!$B$22=Master!A484,Master!AG484="MARINE SUPERINTENDENT"),Master!B484,"")</f>
        <v/>
      </c>
      <c r="N484" s="34" t="e">
        <f>SMALL($M:$M,ROWS($M$1:M483))</f>
        <v>#NUM!</v>
      </c>
      <c r="O484" s="34" t="str">
        <f>IF(AND('Entry point'!$B$22=Master!A484,Master!AG484="MD"),Master!B484,"")</f>
        <v/>
      </c>
      <c r="P484" s="34" t="e">
        <f>SMALL($O:$O,ROWS($O$1:O483))</f>
        <v>#NUM!</v>
      </c>
      <c r="Q484" s="34" t="str">
        <f>IF(AND('Entry point'!$B$22=Master!A484,Master!AG484="OD"),Master!B484,"")</f>
        <v/>
      </c>
      <c r="R484" s="34" t="e">
        <f>SMALL($Q:$Q,ROWS($Q$1:Q483))</f>
        <v>#NUM!</v>
      </c>
      <c r="S484" s="34" t="str">
        <f>IF(AND('Entry point'!$B$22=Master!A484,Master!AG484="OWNER"),Master!B484,"")</f>
        <v/>
      </c>
      <c r="T484" s="34" t="e">
        <f>SMALL($S:$S,ROWS($S$1:S483))</f>
        <v>#NUM!</v>
      </c>
      <c r="U484" s="34" t="str">
        <f>IF(AND('Entry point'!$B$22=Master!A484,Master!AG484="PLANNING MANAGER"),Master!B484,"")</f>
        <v/>
      </c>
      <c r="V484" s="34" t="e">
        <f>SMALL($U:$U,ROWS($U$1:U483))</f>
        <v>#NUM!</v>
      </c>
      <c r="W484" s="34" t="str">
        <f>IF(AND('Entry point'!$B$22=Master!A484,Master!AG484="PROCUREMENT RESPONSIBLE"),Master!B484,"")</f>
        <v/>
      </c>
      <c r="X484" s="34" t="e">
        <f>SMALL($W:$W,ROWS($W$1:W483))</f>
        <v>#NUM!</v>
      </c>
      <c r="Y484" s="34" t="str">
        <f>IF(AND('Entry point'!$B$22=Master!A484,Master!AG484="TECH SUPERINTENDENT"),Master!B484,"")</f>
        <v/>
      </c>
      <c r="Z484" s="34" t="e">
        <f>SMALL($Y:$Y,ROWS($Y$1:Y483))</f>
        <v>#NUM!</v>
      </c>
      <c r="AA484" s="34" t="str">
        <f>IF(AND('Entry point'!$B$22=Master!A484,Master!AG484="HSEQ MANAGER"),Master!B484,"")</f>
        <v/>
      </c>
      <c r="AB484" s="34" t="e">
        <f>SMALL($AA:$AA,ROWS($AA$1:AA483))</f>
        <v>#NUM!</v>
      </c>
      <c r="AC484" s="34" t="str">
        <f>IF(AND('Entry point'!$B$22=Master!A484,Master!AG484="MARCAS"),Master!B484,"")</f>
        <v/>
      </c>
      <c r="AD484" s="34" t="e">
        <f>SMALL($AC:$AC,ROWS($AC$1:AC483))</f>
        <v>#NUM!</v>
      </c>
      <c r="AE484" s="34">
        <v>2</v>
      </c>
      <c r="AF484" s="35" t="s">
        <v>747</v>
      </c>
      <c r="AG484" s="36" t="s">
        <v>91</v>
      </c>
      <c r="AH484" s="36" t="s">
        <v>753</v>
      </c>
    </row>
    <row r="485" spans="1:34" ht="15.75" x14ac:dyDescent="0.25">
      <c r="A485" s="34" t="s">
        <v>38</v>
      </c>
      <c r="B485" s="34">
        <f>ROWS(A$1:$A486)</f>
        <v>486</v>
      </c>
      <c r="C485" s="34" t="str">
        <f>IF(AND('Entry point'!$B$22=Master!A485,Master!AG485="ACCOUNTING"),Master!B485,"")</f>
        <v/>
      </c>
      <c r="D485" s="34" t="e">
        <f>SMALL($C:$C,ROWS($C$1:C484))</f>
        <v>#NUM!</v>
      </c>
      <c r="E485" s="34" t="str">
        <f>IF(AND('Entry point'!$B$22=Master!A485,Master!AG485="CREW MANAGEMENT PARTNER"),Master!B485,"")</f>
        <v/>
      </c>
      <c r="F485" s="34" t="e">
        <f>SMALL($E:$E,ROWS($E$1:E484))</f>
        <v>#NUM!</v>
      </c>
      <c r="G485" s="34" t="str">
        <f>IF(AND('Entry point'!$B$22=Master!A485,Master!AG485="FLEET MANAGER"),Master!B485,"")</f>
        <v/>
      </c>
      <c r="H485" s="34" t="e">
        <f>SMALL($G:$G,ROWS($G$1:G484))</f>
        <v>#NUM!</v>
      </c>
      <c r="I485" s="34" t="str">
        <f>IF(AND('Entry point'!$B$22=Master!A485,Master!AG485="GROUP ISD"),Master!B485,"")</f>
        <v/>
      </c>
      <c r="J485" s="34" t="e">
        <f>SMALL($I:$I,ROWS($I$1:I484))</f>
        <v>#NUM!</v>
      </c>
      <c r="K485" s="34" t="str">
        <f>IF(AND('Entry point'!$B$22=Master!A485,Master!AG485="MANAGING DIRECTOR, CREW MANAGEMENT"),Master!B485,"")</f>
        <v/>
      </c>
      <c r="L485" s="34" t="e">
        <f>SMALL($K:$K,ROWS($K$1:K484))</f>
        <v>#NUM!</v>
      </c>
      <c r="M485" s="34" t="str">
        <f>IF(AND('Entry point'!$B$22=Master!A485,Master!AG485="MARINE SUPERINTENDENT"),Master!B485,"")</f>
        <v/>
      </c>
      <c r="N485" s="34" t="e">
        <f>SMALL($M:$M,ROWS($M$1:M484))</f>
        <v>#NUM!</v>
      </c>
      <c r="O485" s="34" t="str">
        <f>IF(AND('Entry point'!$B$22=Master!A485,Master!AG485="MD"),Master!B485,"")</f>
        <v/>
      </c>
      <c r="P485" s="34" t="e">
        <f>SMALL($O:$O,ROWS($O$1:O484))</f>
        <v>#NUM!</v>
      </c>
      <c r="Q485" s="34" t="str">
        <f>IF(AND('Entry point'!$B$22=Master!A485,Master!AG485="OD"),Master!B485,"")</f>
        <v/>
      </c>
      <c r="R485" s="34" t="e">
        <f>SMALL($Q:$Q,ROWS($Q$1:Q484))</f>
        <v>#NUM!</v>
      </c>
      <c r="S485" s="34" t="str">
        <f>IF(AND('Entry point'!$B$22=Master!A485,Master!AG485="OWNER"),Master!B485,"")</f>
        <v/>
      </c>
      <c r="T485" s="34" t="e">
        <f>SMALL($S:$S,ROWS($S$1:S484))</f>
        <v>#NUM!</v>
      </c>
      <c r="U485" s="34" t="str">
        <f>IF(AND('Entry point'!$B$22=Master!A485,Master!AG485="PLANNING MANAGER"),Master!B485,"")</f>
        <v/>
      </c>
      <c r="V485" s="34" t="e">
        <f>SMALL($U:$U,ROWS($U$1:U484))</f>
        <v>#NUM!</v>
      </c>
      <c r="W485" s="34" t="str">
        <f>IF(AND('Entry point'!$B$22=Master!A485,Master!AG485="PROCUREMENT RESPONSIBLE"),Master!B485,"")</f>
        <v/>
      </c>
      <c r="X485" s="34" t="e">
        <f>SMALL($W:$W,ROWS($W$1:W484))</f>
        <v>#NUM!</v>
      </c>
      <c r="Y485" s="34" t="str">
        <f>IF(AND('Entry point'!$B$22=Master!A485,Master!AG485="TECH SUPERINTENDENT"),Master!B485,"")</f>
        <v/>
      </c>
      <c r="Z485" s="34" t="e">
        <f>SMALL($Y:$Y,ROWS($Y$1:Y484))</f>
        <v>#NUM!</v>
      </c>
      <c r="AA485" s="34" t="str">
        <f>IF(AND('Entry point'!$B$22=Master!A485,Master!AG485="HSEQ MANAGER"),Master!B485,"")</f>
        <v/>
      </c>
      <c r="AB485" s="34" t="e">
        <f>SMALL($AA:$AA,ROWS($AA$1:AA484))</f>
        <v>#NUM!</v>
      </c>
      <c r="AC485" s="34" t="str">
        <f>IF(AND('Entry point'!$B$22=Master!A485,Master!AG485="MARCAS"),Master!B485,"")</f>
        <v/>
      </c>
      <c r="AD485" s="34" t="e">
        <f>SMALL($AC:$AC,ROWS($AC$1:AC484))</f>
        <v>#NUM!</v>
      </c>
      <c r="AE485" s="34">
        <v>2</v>
      </c>
      <c r="AF485" s="35" t="s">
        <v>747</v>
      </c>
      <c r="AG485" s="36" t="s">
        <v>779</v>
      </c>
      <c r="AH485" s="36" t="s">
        <v>753</v>
      </c>
    </row>
    <row r="486" spans="1:34" ht="15.75" x14ac:dyDescent="0.25">
      <c r="A486" s="34" t="s">
        <v>38</v>
      </c>
      <c r="B486" s="34">
        <f>ROWS(A$1:$A487)</f>
        <v>487</v>
      </c>
      <c r="C486" s="34" t="str">
        <f>IF(AND('Entry point'!$B$22=Master!A486,Master!AG486="ACCOUNTING"),Master!B486,"")</f>
        <v/>
      </c>
      <c r="D486" s="34" t="e">
        <f>SMALL($C:$C,ROWS($C$1:C485))</f>
        <v>#NUM!</v>
      </c>
      <c r="E486" s="34" t="str">
        <f>IF(AND('Entry point'!$B$22=Master!A486,Master!AG486="CREW MANAGEMENT PARTNER"),Master!B486,"")</f>
        <v/>
      </c>
      <c r="F486" s="34" t="e">
        <f>SMALL($E:$E,ROWS($E$1:E485))</f>
        <v>#NUM!</v>
      </c>
      <c r="G486" s="34" t="str">
        <f>IF(AND('Entry point'!$B$22=Master!A486,Master!AG486="FLEET MANAGER"),Master!B486,"")</f>
        <v/>
      </c>
      <c r="H486" s="34" t="e">
        <f>SMALL($G:$G,ROWS($G$1:G485))</f>
        <v>#NUM!</v>
      </c>
      <c r="I486" s="34" t="str">
        <f>IF(AND('Entry point'!$B$22=Master!A486,Master!AG486="GROUP ISD"),Master!B486,"")</f>
        <v/>
      </c>
      <c r="J486" s="34" t="e">
        <f>SMALL($I:$I,ROWS($I$1:I485))</f>
        <v>#NUM!</v>
      </c>
      <c r="K486" s="34" t="str">
        <f>IF(AND('Entry point'!$B$22=Master!A486,Master!AG486="MANAGING DIRECTOR, CREW MANAGEMENT"),Master!B486,"")</f>
        <v/>
      </c>
      <c r="L486" s="34" t="e">
        <f>SMALL($K:$K,ROWS($K$1:K485))</f>
        <v>#NUM!</v>
      </c>
      <c r="M486" s="34" t="str">
        <f>IF(AND('Entry point'!$B$22=Master!A486,Master!AG486="MARINE SUPERINTENDENT"),Master!B486,"")</f>
        <v/>
      </c>
      <c r="N486" s="34" t="e">
        <f>SMALL($M:$M,ROWS($M$1:M485))</f>
        <v>#NUM!</v>
      </c>
      <c r="O486" s="34" t="str">
        <f>IF(AND('Entry point'!$B$22=Master!A486,Master!AG486="MD"),Master!B486,"")</f>
        <v/>
      </c>
      <c r="P486" s="34" t="e">
        <f>SMALL($O:$O,ROWS($O$1:O485))</f>
        <v>#NUM!</v>
      </c>
      <c r="Q486" s="34" t="str">
        <f>IF(AND('Entry point'!$B$22=Master!A486,Master!AG486="OD"),Master!B486,"")</f>
        <v/>
      </c>
      <c r="R486" s="34" t="e">
        <f>SMALL($Q:$Q,ROWS($Q$1:Q485))</f>
        <v>#NUM!</v>
      </c>
      <c r="S486" s="34" t="str">
        <f>IF(AND('Entry point'!$B$22=Master!A486,Master!AG486="OWNER"),Master!B486,"")</f>
        <v/>
      </c>
      <c r="T486" s="34" t="e">
        <f>SMALL($S:$S,ROWS($S$1:S485))</f>
        <v>#NUM!</v>
      </c>
      <c r="U486" s="34" t="str">
        <f>IF(AND('Entry point'!$B$22=Master!A486,Master!AG486="PLANNING MANAGER"),Master!B486,"")</f>
        <v/>
      </c>
      <c r="V486" s="34" t="e">
        <f>SMALL($U:$U,ROWS($U$1:U485))</f>
        <v>#NUM!</v>
      </c>
      <c r="W486" s="34" t="str">
        <f>IF(AND('Entry point'!$B$22=Master!A486,Master!AG486="PROCUREMENT RESPONSIBLE"),Master!B486,"")</f>
        <v/>
      </c>
      <c r="X486" s="34" t="e">
        <f>SMALL($W:$W,ROWS($W$1:W485))</f>
        <v>#NUM!</v>
      </c>
      <c r="Y486" s="34" t="str">
        <f>IF(AND('Entry point'!$B$22=Master!A486,Master!AG486="TECH SUPERINTENDENT"),Master!B486,"")</f>
        <v/>
      </c>
      <c r="Z486" s="34" t="e">
        <f>SMALL($Y:$Y,ROWS($Y$1:Y485))</f>
        <v>#NUM!</v>
      </c>
      <c r="AA486" s="34" t="str">
        <f>IF(AND('Entry point'!$B$22=Master!A486,Master!AG486="HSEQ MANAGER"),Master!B486,"")</f>
        <v/>
      </c>
      <c r="AB486" s="34" t="e">
        <f>SMALL($AA:$AA,ROWS($AA$1:AA485))</f>
        <v>#NUM!</v>
      </c>
      <c r="AC486" s="34" t="str">
        <f>IF(AND('Entry point'!$B$22=Master!A486,Master!AG486="MARCAS"),Master!B486,"")</f>
        <v/>
      </c>
      <c r="AD486" s="34" t="e">
        <f>SMALL($AC:$AC,ROWS($AC$1:AC485))</f>
        <v>#NUM!</v>
      </c>
      <c r="AE486" s="34">
        <v>2</v>
      </c>
      <c r="AF486" s="35" t="s">
        <v>748</v>
      </c>
      <c r="AG486" s="36" t="s">
        <v>91</v>
      </c>
      <c r="AH486" s="36"/>
    </row>
    <row r="487" spans="1:34" ht="15.75" x14ac:dyDescent="0.25">
      <c r="A487" s="34" t="s">
        <v>38</v>
      </c>
      <c r="B487" s="34">
        <f>ROWS(A$1:$A488)</f>
        <v>488</v>
      </c>
      <c r="C487" s="34" t="str">
        <f>IF(AND('Entry point'!$B$22=Master!A487,Master!AG487="ACCOUNTING"),Master!B487,"")</f>
        <v/>
      </c>
      <c r="D487" s="34" t="e">
        <f>SMALL($C:$C,ROWS($C$1:C486))</f>
        <v>#NUM!</v>
      </c>
      <c r="E487" s="34" t="str">
        <f>IF(AND('Entry point'!$B$22=Master!A487,Master!AG487="CREW MANAGEMENT PARTNER"),Master!B487,"")</f>
        <v/>
      </c>
      <c r="F487" s="34" t="e">
        <f>SMALL($E:$E,ROWS($E$1:E486))</f>
        <v>#NUM!</v>
      </c>
      <c r="G487" s="34" t="str">
        <f>IF(AND('Entry point'!$B$22=Master!A487,Master!AG487="FLEET MANAGER"),Master!B487,"")</f>
        <v/>
      </c>
      <c r="H487" s="34" t="e">
        <f>SMALL($G:$G,ROWS($G$1:G486))</f>
        <v>#NUM!</v>
      </c>
      <c r="I487" s="34" t="str">
        <f>IF(AND('Entry point'!$B$22=Master!A487,Master!AG487="GROUP ISD"),Master!B487,"")</f>
        <v/>
      </c>
      <c r="J487" s="34" t="e">
        <f>SMALL($I:$I,ROWS($I$1:I486))</f>
        <v>#NUM!</v>
      </c>
      <c r="K487" s="34" t="str">
        <f>IF(AND('Entry point'!$B$22=Master!A487,Master!AG487="MANAGING DIRECTOR, CREW MANAGEMENT"),Master!B487,"")</f>
        <v/>
      </c>
      <c r="L487" s="34" t="e">
        <f>SMALL($K:$K,ROWS($K$1:K486))</f>
        <v>#NUM!</v>
      </c>
      <c r="M487" s="34" t="str">
        <f>IF(AND('Entry point'!$B$22=Master!A487,Master!AG487="MARINE SUPERINTENDENT"),Master!B487,"")</f>
        <v/>
      </c>
      <c r="N487" s="34" t="e">
        <f>SMALL($M:$M,ROWS($M$1:M486))</f>
        <v>#NUM!</v>
      </c>
      <c r="O487" s="34" t="str">
        <f>IF(AND('Entry point'!$B$22=Master!A487,Master!AG487="MD"),Master!B487,"")</f>
        <v/>
      </c>
      <c r="P487" s="34" t="e">
        <f>SMALL($O:$O,ROWS($O$1:O486))</f>
        <v>#NUM!</v>
      </c>
      <c r="Q487" s="34" t="str">
        <f>IF(AND('Entry point'!$B$22=Master!A487,Master!AG487="OD"),Master!B487,"")</f>
        <v/>
      </c>
      <c r="R487" s="34" t="e">
        <f>SMALL($Q:$Q,ROWS($Q$1:Q486))</f>
        <v>#NUM!</v>
      </c>
      <c r="S487" s="34" t="str">
        <f>IF(AND('Entry point'!$B$22=Master!A487,Master!AG487="OWNER"),Master!B487,"")</f>
        <v/>
      </c>
      <c r="T487" s="34" t="e">
        <f>SMALL($S:$S,ROWS($S$1:S486))</f>
        <v>#NUM!</v>
      </c>
      <c r="U487" s="34" t="str">
        <f>IF(AND('Entry point'!$B$22=Master!A487,Master!AG487="PLANNING MANAGER"),Master!B487,"")</f>
        <v/>
      </c>
      <c r="V487" s="34" t="e">
        <f>SMALL($U:$U,ROWS($U$1:U486))</f>
        <v>#NUM!</v>
      </c>
      <c r="W487" s="34" t="str">
        <f>IF(AND('Entry point'!$B$22=Master!A487,Master!AG487="PROCUREMENT RESPONSIBLE"),Master!B487,"")</f>
        <v/>
      </c>
      <c r="X487" s="34" t="e">
        <f>SMALL($W:$W,ROWS($W$1:W486))</f>
        <v>#NUM!</v>
      </c>
      <c r="Y487" s="34" t="str">
        <f>IF(AND('Entry point'!$B$22=Master!A487,Master!AG487="TECH SUPERINTENDENT"),Master!B487,"")</f>
        <v/>
      </c>
      <c r="Z487" s="34" t="e">
        <f>SMALL($Y:$Y,ROWS($Y$1:Y486))</f>
        <v>#NUM!</v>
      </c>
      <c r="AA487" s="34" t="str">
        <f>IF(AND('Entry point'!$B$22=Master!A487,Master!AG487="HSEQ MANAGER"),Master!B487,"")</f>
        <v/>
      </c>
      <c r="AB487" s="34" t="e">
        <f>SMALL($AA:$AA,ROWS($AA$1:AA486))</f>
        <v>#NUM!</v>
      </c>
      <c r="AC487" s="34" t="str">
        <f>IF(AND('Entry point'!$B$22=Master!A487,Master!AG487="MARCAS"),Master!B487,"")</f>
        <v/>
      </c>
      <c r="AD487" s="34" t="e">
        <f>SMALL($AC:$AC,ROWS($AC$1:AC486))</f>
        <v>#NUM!</v>
      </c>
      <c r="AE487" s="34">
        <v>2</v>
      </c>
      <c r="AF487" s="35" t="s">
        <v>748</v>
      </c>
      <c r="AG487" s="36" t="s">
        <v>779</v>
      </c>
      <c r="AH487" s="36"/>
    </row>
    <row r="488" spans="1:34" ht="15.75" x14ac:dyDescent="0.25">
      <c r="A488" s="34" t="s">
        <v>38</v>
      </c>
      <c r="B488" s="34">
        <f>ROWS(A$1:$A489)</f>
        <v>489</v>
      </c>
      <c r="C488" s="34" t="str">
        <f>IF(AND('Entry point'!$B$22=Master!A488,Master!AG488="ACCOUNTING"),Master!B488,"")</f>
        <v/>
      </c>
      <c r="D488" s="34" t="e">
        <f>SMALL($C:$C,ROWS($C$1:C487))</f>
        <v>#NUM!</v>
      </c>
      <c r="E488" s="34" t="str">
        <f>IF(AND('Entry point'!$B$22=Master!A488,Master!AG488="CREW MANAGEMENT PARTNER"),Master!B488,"")</f>
        <v/>
      </c>
      <c r="F488" s="34" t="e">
        <f>SMALL($E:$E,ROWS($E$1:E487))</f>
        <v>#NUM!</v>
      </c>
      <c r="G488" s="34" t="str">
        <f>IF(AND('Entry point'!$B$22=Master!A488,Master!AG488="FLEET MANAGER"),Master!B488,"")</f>
        <v/>
      </c>
      <c r="H488" s="34" t="e">
        <f>SMALL($G:$G,ROWS($G$1:G487))</f>
        <v>#NUM!</v>
      </c>
      <c r="I488" s="34" t="str">
        <f>IF(AND('Entry point'!$B$22=Master!A488,Master!AG488="GROUP ISD"),Master!B488,"")</f>
        <v/>
      </c>
      <c r="J488" s="34" t="e">
        <f>SMALL($I:$I,ROWS($I$1:I487))</f>
        <v>#NUM!</v>
      </c>
      <c r="K488" s="34" t="str">
        <f>IF(AND('Entry point'!$B$22=Master!A488,Master!AG488="MANAGING DIRECTOR, CREW MANAGEMENT"),Master!B488,"")</f>
        <v/>
      </c>
      <c r="L488" s="34" t="e">
        <f>SMALL($K:$K,ROWS($K$1:K487))</f>
        <v>#NUM!</v>
      </c>
      <c r="M488" s="34" t="str">
        <f>IF(AND('Entry point'!$B$22=Master!A488,Master!AG488="MARINE SUPERINTENDENT"),Master!B488,"")</f>
        <v/>
      </c>
      <c r="N488" s="34" t="e">
        <f>SMALL($M:$M,ROWS($M$1:M487))</f>
        <v>#NUM!</v>
      </c>
      <c r="O488" s="34" t="str">
        <f>IF(AND('Entry point'!$B$22=Master!A488,Master!AG488="MD"),Master!B488,"")</f>
        <v/>
      </c>
      <c r="P488" s="34" t="e">
        <f>SMALL($O:$O,ROWS($O$1:O487))</f>
        <v>#NUM!</v>
      </c>
      <c r="Q488" s="34" t="str">
        <f>IF(AND('Entry point'!$B$22=Master!A488,Master!AG488="OD"),Master!B488,"")</f>
        <v/>
      </c>
      <c r="R488" s="34" t="e">
        <f>SMALL($Q:$Q,ROWS($Q$1:Q487))</f>
        <v>#NUM!</v>
      </c>
      <c r="S488" s="34" t="str">
        <f>IF(AND('Entry point'!$B$22=Master!A488,Master!AG488="OWNER"),Master!B488,"")</f>
        <v/>
      </c>
      <c r="T488" s="34" t="e">
        <f>SMALL($S:$S,ROWS($S$1:S487))</f>
        <v>#NUM!</v>
      </c>
      <c r="U488" s="34" t="str">
        <f>IF(AND('Entry point'!$B$22=Master!A488,Master!AG488="PLANNING MANAGER"),Master!B488,"")</f>
        <v/>
      </c>
      <c r="V488" s="34" t="e">
        <f>SMALL($U:$U,ROWS($U$1:U487))</f>
        <v>#NUM!</v>
      </c>
      <c r="W488" s="34" t="str">
        <f>IF(AND('Entry point'!$B$22=Master!A488,Master!AG488="PROCUREMENT RESPONSIBLE"),Master!B488,"")</f>
        <v/>
      </c>
      <c r="X488" s="34" t="e">
        <f>SMALL($W:$W,ROWS($W$1:W487))</f>
        <v>#NUM!</v>
      </c>
      <c r="Y488" s="34" t="str">
        <f>IF(AND('Entry point'!$B$22=Master!A488,Master!AG488="TECH SUPERINTENDENT"),Master!B488,"")</f>
        <v/>
      </c>
      <c r="Z488" s="34" t="e">
        <f>SMALL($Y:$Y,ROWS($Y$1:Y487))</f>
        <v>#NUM!</v>
      </c>
      <c r="AA488" s="34" t="str">
        <f>IF(AND('Entry point'!$B$22=Master!A488,Master!AG488="HSEQ MANAGER"),Master!B488,"")</f>
        <v/>
      </c>
      <c r="AB488" s="34" t="e">
        <f>SMALL($AA:$AA,ROWS($AA$1:AA487))</f>
        <v>#NUM!</v>
      </c>
      <c r="AC488" s="34" t="str">
        <f>IF(AND('Entry point'!$B$22=Master!A488,Master!AG488="MARCAS"),Master!B488,"")</f>
        <v/>
      </c>
      <c r="AD488" s="34" t="e">
        <f>SMALL($AC:$AC,ROWS($AC$1:AC487))</f>
        <v>#NUM!</v>
      </c>
      <c r="AE488" s="34">
        <v>2</v>
      </c>
      <c r="AF488" s="35" t="s">
        <v>749</v>
      </c>
      <c r="AG488" s="36" t="s">
        <v>91</v>
      </c>
      <c r="AH488" s="36"/>
    </row>
    <row r="489" spans="1:34" ht="15.75" x14ac:dyDescent="0.25">
      <c r="A489" s="34" t="s">
        <v>38</v>
      </c>
      <c r="B489" s="34">
        <f>ROWS(A$1:$A490)</f>
        <v>490</v>
      </c>
      <c r="C489" s="34" t="str">
        <f>IF(AND('Entry point'!$B$22=Master!A489,Master!AG489="ACCOUNTING"),Master!B489,"")</f>
        <v/>
      </c>
      <c r="D489" s="34" t="e">
        <f>SMALL($C:$C,ROWS($C$1:C488))</f>
        <v>#NUM!</v>
      </c>
      <c r="E489" s="34" t="str">
        <f>IF(AND('Entry point'!$B$22=Master!A489,Master!AG489="CREW MANAGEMENT PARTNER"),Master!B489,"")</f>
        <v/>
      </c>
      <c r="F489" s="34" t="e">
        <f>SMALL($E:$E,ROWS($E$1:E488))</f>
        <v>#NUM!</v>
      </c>
      <c r="G489" s="34" t="str">
        <f>IF(AND('Entry point'!$B$22=Master!A489,Master!AG489="FLEET MANAGER"),Master!B489,"")</f>
        <v/>
      </c>
      <c r="H489" s="34" t="e">
        <f>SMALL($G:$G,ROWS($G$1:G488))</f>
        <v>#NUM!</v>
      </c>
      <c r="I489" s="34" t="str">
        <f>IF(AND('Entry point'!$B$22=Master!A489,Master!AG489="GROUP ISD"),Master!B489,"")</f>
        <v/>
      </c>
      <c r="J489" s="34" t="e">
        <f>SMALL($I:$I,ROWS($I$1:I488))</f>
        <v>#NUM!</v>
      </c>
      <c r="K489" s="34" t="str">
        <f>IF(AND('Entry point'!$B$22=Master!A489,Master!AG489="MANAGING DIRECTOR, CREW MANAGEMENT"),Master!B489,"")</f>
        <v/>
      </c>
      <c r="L489" s="34" t="e">
        <f>SMALL($K:$K,ROWS($K$1:K488))</f>
        <v>#NUM!</v>
      </c>
      <c r="M489" s="34" t="str">
        <f>IF(AND('Entry point'!$B$22=Master!A489,Master!AG489="MARINE SUPERINTENDENT"),Master!B489,"")</f>
        <v/>
      </c>
      <c r="N489" s="34" t="e">
        <f>SMALL($M:$M,ROWS($M$1:M488))</f>
        <v>#NUM!</v>
      </c>
      <c r="O489" s="34" t="str">
        <f>IF(AND('Entry point'!$B$22=Master!A489,Master!AG489="MD"),Master!B489,"")</f>
        <v/>
      </c>
      <c r="P489" s="34" t="e">
        <f>SMALL($O:$O,ROWS($O$1:O488))</f>
        <v>#NUM!</v>
      </c>
      <c r="Q489" s="34" t="str">
        <f>IF(AND('Entry point'!$B$22=Master!A489,Master!AG489="OD"),Master!B489,"")</f>
        <v/>
      </c>
      <c r="R489" s="34" t="e">
        <f>SMALL($Q:$Q,ROWS($Q$1:Q488))</f>
        <v>#NUM!</v>
      </c>
      <c r="S489" s="34" t="str">
        <f>IF(AND('Entry point'!$B$22=Master!A489,Master!AG489="OWNER"),Master!B489,"")</f>
        <v/>
      </c>
      <c r="T489" s="34" t="e">
        <f>SMALL($S:$S,ROWS($S$1:S488))</f>
        <v>#NUM!</v>
      </c>
      <c r="U489" s="34" t="str">
        <f>IF(AND('Entry point'!$B$22=Master!A489,Master!AG489="PLANNING MANAGER"),Master!B489,"")</f>
        <v/>
      </c>
      <c r="V489" s="34" t="e">
        <f>SMALL($U:$U,ROWS($U$1:U488))</f>
        <v>#NUM!</v>
      </c>
      <c r="W489" s="34" t="str">
        <f>IF(AND('Entry point'!$B$22=Master!A489,Master!AG489="PROCUREMENT RESPONSIBLE"),Master!B489,"")</f>
        <v/>
      </c>
      <c r="X489" s="34" t="e">
        <f>SMALL($W:$W,ROWS($W$1:W488))</f>
        <v>#NUM!</v>
      </c>
      <c r="Y489" s="34" t="str">
        <f>IF(AND('Entry point'!$B$22=Master!A489,Master!AG489="TECH SUPERINTENDENT"),Master!B489,"")</f>
        <v/>
      </c>
      <c r="Z489" s="34" t="e">
        <f>SMALL($Y:$Y,ROWS($Y$1:Y488))</f>
        <v>#NUM!</v>
      </c>
      <c r="AA489" s="34" t="str">
        <f>IF(AND('Entry point'!$B$22=Master!A489,Master!AG489="HSEQ MANAGER"),Master!B489,"")</f>
        <v/>
      </c>
      <c r="AB489" s="34" t="e">
        <f>SMALL($AA:$AA,ROWS($AA$1:AA488))</f>
        <v>#NUM!</v>
      </c>
      <c r="AC489" s="34" t="str">
        <f>IF(AND('Entry point'!$B$22=Master!A489,Master!AG489="MARCAS"),Master!B489,"")</f>
        <v/>
      </c>
      <c r="AD489" s="34" t="e">
        <f>SMALL($AC:$AC,ROWS($AC$1:AC488))</f>
        <v>#NUM!</v>
      </c>
      <c r="AE489" s="34">
        <v>2</v>
      </c>
      <c r="AF489" s="35" t="s">
        <v>749</v>
      </c>
      <c r="AG489" s="36" t="s">
        <v>779</v>
      </c>
      <c r="AH489" s="36"/>
    </row>
    <row r="490" spans="1:34" ht="15.75" x14ac:dyDescent="0.25">
      <c r="A490" s="34" t="s">
        <v>38</v>
      </c>
      <c r="B490" s="34">
        <f>ROWS(A$1:$A491)</f>
        <v>491</v>
      </c>
      <c r="C490" s="34" t="str">
        <f>IF(AND('Entry point'!$B$22=Master!A490,Master!AG490="ACCOUNTING"),Master!B490,"")</f>
        <v/>
      </c>
      <c r="D490" s="34" t="e">
        <f>SMALL($C:$C,ROWS($C$1:C489))</f>
        <v>#NUM!</v>
      </c>
      <c r="E490" s="34" t="str">
        <f>IF(AND('Entry point'!$B$22=Master!A490,Master!AG490="CREW MANAGEMENT PARTNER"),Master!B490,"")</f>
        <v/>
      </c>
      <c r="F490" s="34" t="e">
        <f>SMALL($E:$E,ROWS($E$1:E489))</f>
        <v>#NUM!</v>
      </c>
      <c r="G490" s="34" t="str">
        <f>IF(AND('Entry point'!$B$22=Master!A490,Master!AG490="FLEET MANAGER"),Master!B490,"")</f>
        <v/>
      </c>
      <c r="H490" s="34" t="e">
        <f>SMALL($G:$G,ROWS($G$1:G489))</f>
        <v>#NUM!</v>
      </c>
      <c r="I490" s="34" t="str">
        <f>IF(AND('Entry point'!$B$22=Master!A490,Master!AG490="GROUP ISD"),Master!B490,"")</f>
        <v/>
      </c>
      <c r="J490" s="34" t="e">
        <f>SMALL($I:$I,ROWS($I$1:I489))</f>
        <v>#NUM!</v>
      </c>
      <c r="K490" s="34" t="str">
        <f>IF(AND('Entry point'!$B$22=Master!A490,Master!AG490="MANAGING DIRECTOR, CREW MANAGEMENT"),Master!B490,"")</f>
        <v/>
      </c>
      <c r="L490" s="34" t="e">
        <f>SMALL($K:$K,ROWS($K$1:K489))</f>
        <v>#NUM!</v>
      </c>
      <c r="M490" s="34" t="str">
        <f>IF(AND('Entry point'!$B$22=Master!A490,Master!AG490="MARINE SUPERINTENDENT"),Master!B490,"")</f>
        <v/>
      </c>
      <c r="N490" s="34" t="e">
        <f>SMALL($M:$M,ROWS($M$1:M489))</f>
        <v>#NUM!</v>
      </c>
      <c r="O490" s="34" t="str">
        <f>IF(AND('Entry point'!$B$22=Master!A490,Master!AG490="MD"),Master!B490,"")</f>
        <v/>
      </c>
      <c r="P490" s="34" t="e">
        <f>SMALL($O:$O,ROWS($O$1:O489))</f>
        <v>#NUM!</v>
      </c>
      <c r="Q490" s="34" t="str">
        <f>IF(AND('Entry point'!$B$22=Master!A490,Master!AG490="OD"),Master!B490,"")</f>
        <v/>
      </c>
      <c r="R490" s="34" t="e">
        <f>SMALL($Q:$Q,ROWS($Q$1:Q489))</f>
        <v>#NUM!</v>
      </c>
      <c r="S490" s="34" t="str">
        <f>IF(AND('Entry point'!$B$22=Master!A490,Master!AG490="OWNER"),Master!B490,"")</f>
        <v/>
      </c>
      <c r="T490" s="34" t="e">
        <f>SMALL($S:$S,ROWS($S$1:S489))</f>
        <v>#NUM!</v>
      </c>
      <c r="U490" s="34" t="str">
        <f>IF(AND('Entry point'!$B$22=Master!A490,Master!AG490="PLANNING MANAGER"),Master!B490,"")</f>
        <v/>
      </c>
      <c r="V490" s="34" t="e">
        <f>SMALL($U:$U,ROWS($U$1:U489))</f>
        <v>#NUM!</v>
      </c>
      <c r="W490" s="34" t="str">
        <f>IF(AND('Entry point'!$B$22=Master!A490,Master!AG490="PROCUREMENT RESPONSIBLE"),Master!B490,"")</f>
        <v/>
      </c>
      <c r="X490" s="34" t="e">
        <f>SMALL($W:$W,ROWS($W$1:W489))</f>
        <v>#NUM!</v>
      </c>
      <c r="Y490" s="34" t="str">
        <f>IF(AND('Entry point'!$B$22=Master!A490,Master!AG490="TECH SUPERINTENDENT"),Master!B490,"")</f>
        <v/>
      </c>
      <c r="Z490" s="34" t="e">
        <f>SMALL($Y:$Y,ROWS($Y$1:Y489))</f>
        <v>#NUM!</v>
      </c>
      <c r="AA490" s="34" t="str">
        <f>IF(AND('Entry point'!$B$22=Master!A490,Master!AG490="HSEQ MANAGER"),Master!B490,"")</f>
        <v/>
      </c>
      <c r="AB490" s="34" t="e">
        <f>SMALL($AA:$AA,ROWS($AA$1:AA489))</f>
        <v>#NUM!</v>
      </c>
      <c r="AC490" s="34" t="str">
        <f>IF(AND('Entry point'!$B$22=Master!A490,Master!AG490="MARCAS"),Master!B490,"")</f>
        <v/>
      </c>
      <c r="AD490" s="34" t="e">
        <f>SMALL($AC:$AC,ROWS($AC$1:AC489))</f>
        <v>#NUM!</v>
      </c>
      <c r="AE490" s="34">
        <v>2</v>
      </c>
      <c r="AF490" s="35" t="s">
        <v>750</v>
      </c>
      <c r="AG490" s="36" t="s">
        <v>91</v>
      </c>
      <c r="AH490" s="36"/>
    </row>
    <row r="491" spans="1:34" ht="15.75" x14ac:dyDescent="0.25">
      <c r="A491" s="34" t="s">
        <v>38</v>
      </c>
      <c r="B491" s="34">
        <f>ROWS(A$1:$A492)</f>
        <v>492</v>
      </c>
      <c r="C491" s="34" t="str">
        <f>IF(AND('Entry point'!$B$22=Master!A491,Master!AG491="ACCOUNTING"),Master!B491,"")</f>
        <v/>
      </c>
      <c r="D491" s="34" t="e">
        <f>SMALL($C:$C,ROWS($C$1:C490))</f>
        <v>#NUM!</v>
      </c>
      <c r="E491" s="34" t="str">
        <f>IF(AND('Entry point'!$B$22=Master!A491,Master!AG491="CREW MANAGEMENT PARTNER"),Master!B491,"")</f>
        <v/>
      </c>
      <c r="F491" s="34" t="e">
        <f>SMALL($E:$E,ROWS($E$1:E490))</f>
        <v>#NUM!</v>
      </c>
      <c r="G491" s="34" t="str">
        <f>IF(AND('Entry point'!$B$22=Master!A491,Master!AG491="FLEET MANAGER"),Master!B491,"")</f>
        <v/>
      </c>
      <c r="H491" s="34" t="e">
        <f>SMALL($G:$G,ROWS($G$1:G490))</f>
        <v>#NUM!</v>
      </c>
      <c r="I491" s="34" t="str">
        <f>IF(AND('Entry point'!$B$22=Master!A491,Master!AG491="GROUP ISD"),Master!B491,"")</f>
        <v/>
      </c>
      <c r="J491" s="34" t="e">
        <f>SMALL($I:$I,ROWS($I$1:I490))</f>
        <v>#NUM!</v>
      </c>
      <c r="K491" s="34" t="str">
        <f>IF(AND('Entry point'!$B$22=Master!A491,Master!AG491="MANAGING DIRECTOR, CREW MANAGEMENT"),Master!B491,"")</f>
        <v/>
      </c>
      <c r="L491" s="34" t="e">
        <f>SMALL($K:$K,ROWS($K$1:K490))</f>
        <v>#NUM!</v>
      </c>
      <c r="M491" s="34" t="str">
        <f>IF(AND('Entry point'!$B$22=Master!A491,Master!AG491="MARINE SUPERINTENDENT"),Master!B491,"")</f>
        <v/>
      </c>
      <c r="N491" s="34" t="e">
        <f>SMALL($M:$M,ROWS($M$1:M490))</f>
        <v>#NUM!</v>
      </c>
      <c r="O491" s="34" t="str">
        <f>IF(AND('Entry point'!$B$22=Master!A491,Master!AG491="MD"),Master!B491,"")</f>
        <v/>
      </c>
      <c r="P491" s="34" t="e">
        <f>SMALL($O:$O,ROWS($O$1:O490))</f>
        <v>#NUM!</v>
      </c>
      <c r="Q491" s="34" t="str">
        <f>IF(AND('Entry point'!$B$22=Master!A491,Master!AG491="OD"),Master!B491,"")</f>
        <v/>
      </c>
      <c r="R491" s="34" t="e">
        <f>SMALL($Q:$Q,ROWS($Q$1:Q490))</f>
        <v>#NUM!</v>
      </c>
      <c r="S491" s="34" t="str">
        <f>IF(AND('Entry point'!$B$22=Master!A491,Master!AG491="OWNER"),Master!B491,"")</f>
        <v/>
      </c>
      <c r="T491" s="34" t="e">
        <f>SMALL($S:$S,ROWS($S$1:S490))</f>
        <v>#NUM!</v>
      </c>
      <c r="U491" s="34" t="str">
        <f>IF(AND('Entry point'!$B$22=Master!A491,Master!AG491="PLANNING MANAGER"),Master!B491,"")</f>
        <v/>
      </c>
      <c r="V491" s="34" t="e">
        <f>SMALL($U:$U,ROWS($U$1:U490))</f>
        <v>#NUM!</v>
      </c>
      <c r="W491" s="34" t="str">
        <f>IF(AND('Entry point'!$B$22=Master!A491,Master!AG491="PROCUREMENT RESPONSIBLE"),Master!B491,"")</f>
        <v/>
      </c>
      <c r="X491" s="34" t="e">
        <f>SMALL($W:$W,ROWS($W$1:W490))</f>
        <v>#NUM!</v>
      </c>
      <c r="Y491" s="34" t="str">
        <f>IF(AND('Entry point'!$B$22=Master!A491,Master!AG491="TECH SUPERINTENDENT"),Master!B491,"")</f>
        <v/>
      </c>
      <c r="Z491" s="34" t="e">
        <f>SMALL($Y:$Y,ROWS($Y$1:Y490))</f>
        <v>#NUM!</v>
      </c>
      <c r="AA491" s="34" t="str">
        <f>IF(AND('Entry point'!$B$22=Master!A491,Master!AG491="HSEQ MANAGER"),Master!B491,"")</f>
        <v/>
      </c>
      <c r="AB491" s="34" t="e">
        <f>SMALL($AA:$AA,ROWS($AA$1:AA490))</f>
        <v>#NUM!</v>
      </c>
      <c r="AC491" s="34" t="str">
        <f>IF(AND('Entry point'!$B$22=Master!A491,Master!AG491="MARCAS"),Master!B491,"")</f>
        <v/>
      </c>
      <c r="AD491" s="34" t="e">
        <f>SMALL($AC:$AC,ROWS($AC$1:AC490))</f>
        <v>#NUM!</v>
      </c>
      <c r="AE491" s="34">
        <v>2</v>
      </c>
      <c r="AF491" s="35" t="s">
        <v>750</v>
      </c>
      <c r="AG491" s="36" t="s">
        <v>779</v>
      </c>
      <c r="AH491" s="36"/>
    </row>
    <row r="492" spans="1:34" ht="31.5" x14ac:dyDescent="0.25">
      <c r="A492" s="34" t="s">
        <v>38</v>
      </c>
      <c r="B492" s="34">
        <f>ROWS(A$1:$A493)</f>
        <v>493</v>
      </c>
      <c r="C492" s="34" t="str">
        <f>IF(AND('Entry point'!$B$22=Master!A492,Master!AG492="ACCOUNTING"),Master!B492,"")</f>
        <v/>
      </c>
      <c r="D492" s="34" t="e">
        <f>SMALL($C:$C,ROWS($C$1:C491))</f>
        <v>#NUM!</v>
      </c>
      <c r="E492" s="34" t="str">
        <f>IF(AND('Entry point'!$B$22=Master!A492,Master!AG492="CREW MANAGEMENT PARTNER"),Master!B492,"")</f>
        <v/>
      </c>
      <c r="F492" s="34" t="e">
        <f>SMALL($E:$E,ROWS($E$1:E491))</f>
        <v>#NUM!</v>
      </c>
      <c r="G492" s="34" t="str">
        <f>IF(AND('Entry point'!$B$22=Master!A492,Master!AG492="FLEET MANAGER"),Master!B492,"")</f>
        <v/>
      </c>
      <c r="H492" s="34" t="e">
        <f>SMALL($G:$G,ROWS($G$1:G491))</f>
        <v>#NUM!</v>
      </c>
      <c r="I492" s="34" t="str">
        <f>IF(AND('Entry point'!$B$22=Master!A492,Master!AG492="GROUP ISD"),Master!B492,"")</f>
        <v/>
      </c>
      <c r="J492" s="34" t="e">
        <f>SMALL($I:$I,ROWS($I$1:I491))</f>
        <v>#NUM!</v>
      </c>
      <c r="K492" s="34" t="str">
        <f>IF(AND('Entry point'!$B$22=Master!A492,Master!AG492="MANAGING DIRECTOR, CREW MANAGEMENT"),Master!B492,"")</f>
        <v/>
      </c>
      <c r="L492" s="34" t="e">
        <f>SMALL($K:$K,ROWS($K$1:K491))</f>
        <v>#NUM!</v>
      </c>
      <c r="M492" s="34" t="str">
        <f>IF(AND('Entry point'!$B$22=Master!A492,Master!AG492="MARINE SUPERINTENDENT"),Master!B492,"")</f>
        <v/>
      </c>
      <c r="N492" s="34" t="e">
        <f>SMALL($M:$M,ROWS($M$1:M491))</f>
        <v>#NUM!</v>
      </c>
      <c r="O492" s="34" t="str">
        <f>IF(AND('Entry point'!$B$22=Master!A492,Master!AG492="MD"),Master!B492,"")</f>
        <v/>
      </c>
      <c r="P492" s="34" t="e">
        <f>SMALL($O:$O,ROWS($O$1:O491))</f>
        <v>#NUM!</v>
      </c>
      <c r="Q492" s="34" t="str">
        <f>IF(AND('Entry point'!$B$22=Master!A492,Master!AG492="OD"),Master!B492,"")</f>
        <v/>
      </c>
      <c r="R492" s="34" t="e">
        <f>SMALL($Q:$Q,ROWS($Q$1:Q491))</f>
        <v>#NUM!</v>
      </c>
      <c r="S492" s="34" t="str">
        <f>IF(AND('Entry point'!$B$22=Master!A492,Master!AG492="OWNER"),Master!B492,"")</f>
        <v/>
      </c>
      <c r="T492" s="34" t="e">
        <f>SMALL($S:$S,ROWS($S$1:S491))</f>
        <v>#NUM!</v>
      </c>
      <c r="U492" s="34" t="str">
        <f>IF(AND('Entry point'!$B$22=Master!A492,Master!AG492="PLANNING MANAGER"),Master!B492,"")</f>
        <v/>
      </c>
      <c r="V492" s="34" t="e">
        <f>SMALL($U:$U,ROWS($U$1:U491))</f>
        <v>#NUM!</v>
      </c>
      <c r="W492" s="34" t="str">
        <f>IF(AND('Entry point'!$B$22=Master!A492,Master!AG492="PROCUREMENT RESPONSIBLE"),Master!B492,"")</f>
        <v/>
      </c>
      <c r="X492" s="34" t="e">
        <f>SMALL($W:$W,ROWS($W$1:W491))</f>
        <v>#NUM!</v>
      </c>
      <c r="Y492" s="34" t="str">
        <f>IF(AND('Entry point'!$B$22=Master!A492,Master!AG492="TECH SUPERINTENDENT"),Master!B492,"")</f>
        <v/>
      </c>
      <c r="Z492" s="34" t="e">
        <f>SMALL($Y:$Y,ROWS($Y$1:Y491))</f>
        <v>#NUM!</v>
      </c>
      <c r="AA492" s="34" t="str">
        <f>IF(AND('Entry point'!$B$22=Master!A492,Master!AG492="HSEQ MANAGER"),Master!B492,"")</f>
        <v/>
      </c>
      <c r="AB492" s="34" t="e">
        <f>SMALL($AA:$AA,ROWS($AA$1:AA491))</f>
        <v>#NUM!</v>
      </c>
      <c r="AC492" s="34" t="str">
        <f>IF(AND('Entry point'!$B$22=Master!A492,Master!AG492="MARCAS"),Master!B492,"")</f>
        <v/>
      </c>
      <c r="AD492" s="34" t="e">
        <f>SMALL($AC:$AC,ROWS($AC$1:AC491))</f>
        <v>#NUM!</v>
      </c>
      <c r="AE492" s="34">
        <v>2</v>
      </c>
      <c r="AF492" s="35" t="s">
        <v>751</v>
      </c>
      <c r="AG492" s="36" t="s">
        <v>91</v>
      </c>
      <c r="AH492" s="38" t="s">
        <v>754</v>
      </c>
    </row>
    <row r="493" spans="1:34" ht="31.5" x14ac:dyDescent="0.25">
      <c r="A493" s="34" t="s">
        <v>38</v>
      </c>
      <c r="B493" s="34">
        <f>ROWS(A$1:$A494)</f>
        <v>494</v>
      </c>
      <c r="C493" s="34" t="str">
        <f>IF(AND('Entry point'!$B$22=Master!A493,Master!AG493="ACCOUNTING"),Master!B493,"")</f>
        <v/>
      </c>
      <c r="D493" s="34" t="e">
        <f>SMALL($C:$C,ROWS($C$1:C492))</f>
        <v>#NUM!</v>
      </c>
      <c r="E493" s="34" t="str">
        <f>IF(AND('Entry point'!$B$22=Master!A493,Master!AG493="CREW MANAGEMENT PARTNER"),Master!B493,"")</f>
        <v/>
      </c>
      <c r="F493" s="34" t="e">
        <f>SMALL($E:$E,ROWS($E$1:E492))</f>
        <v>#NUM!</v>
      </c>
      <c r="G493" s="34" t="str">
        <f>IF(AND('Entry point'!$B$22=Master!A493,Master!AG493="FLEET MANAGER"),Master!B493,"")</f>
        <v/>
      </c>
      <c r="H493" s="34" t="e">
        <f>SMALL($G:$G,ROWS($G$1:G492))</f>
        <v>#NUM!</v>
      </c>
      <c r="I493" s="34" t="str">
        <f>IF(AND('Entry point'!$B$22=Master!A493,Master!AG493="GROUP ISD"),Master!B493,"")</f>
        <v/>
      </c>
      <c r="J493" s="34" t="e">
        <f>SMALL($I:$I,ROWS($I$1:I492))</f>
        <v>#NUM!</v>
      </c>
      <c r="K493" s="34" t="str">
        <f>IF(AND('Entry point'!$B$22=Master!A493,Master!AG493="MANAGING DIRECTOR, CREW MANAGEMENT"),Master!B493,"")</f>
        <v/>
      </c>
      <c r="L493" s="34" t="e">
        <f>SMALL($K:$K,ROWS($K$1:K492))</f>
        <v>#NUM!</v>
      </c>
      <c r="M493" s="34" t="str">
        <f>IF(AND('Entry point'!$B$22=Master!A493,Master!AG493="MARINE SUPERINTENDENT"),Master!B493,"")</f>
        <v/>
      </c>
      <c r="N493" s="34" t="e">
        <f>SMALL($M:$M,ROWS($M$1:M492))</f>
        <v>#NUM!</v>
      </c>
      <c r="O493" s="34" t="str">
        <f>IF(AND('Entry point'!$B$22=Master!A493,Master!AG493="MD"),Master!B493,"")</f>
        <v/>
      </c>
      <c r="P493" s="34" t="e">
        <f>SMALL($O:$O,ROWS($O$1:O492))</f>
        <v>#NUM!</v>
      </c>
      <c r="Q493" s="34" t="str">
        <f>IF(AND('Entry point'!$B$22=Master!A493,Master!AG493="OD"),Master!B493,"")</f>
        <v/>
      </c>
      <c r="R493" s="34" t="e">
        <f>SMALL($Q:$Q,ROWS($Q$1:Q492))</f>
        <v>#NUM!</v>
      </c>
      <c r="S493" s="34" t="str">
        <f>IF(AND('Entry point'!$B$22=Master!A493,Master!AG493="OWNER"),Master!B493,"")</f>
        <v/>
      </c>
      <c r="T493" s="34" t="e">
        <f>SMALL($S:$S,ROWS($S$1:S492))</f>
        <v>#NUM!</v>
      </c>
      <c r="U493" s="34" t="str">
        <f>IF(AND('Entry point'!$B$22=Master!A493,Master!AG493="PLANNING MANAGER"),Master!B493,"")</f>
        <v/>
      </c>
      <c r="V493" s="34" t="e">
        <f>SMALL($U:$U,ROWS($U$1:U492))</f>
        <v>#NUM!</v>
      </c>
      <c r="W493" s="34" t="str">
        <f>IF(AND('Entry point'!$B$22=Master!A493,Master!AG493="PROCUREMENT RESPONSIBLE"),Master!B493,"")</f>
        <v/>
      </c>
      <c r="X493" s="34" t="e">
        <f>SMALL($W:$W,ROWS($W$1:W492))</f>
        <v>#NUM!</v>
      </c>
      <c r="Y493" s="34" t="str">
        <f>IF(AND('Entry point'!$B$22=Master!A493,Master!AG493="TECH SUPERINTENDENT"),Master!B493,"")</f>
        <v/>
      </c>
      <c r="Z493" s="34" t="e">
        <f>SMALL($Y:$Y,ROWS($Y$1:Y492))</f>
        <v>#NUM!</v>
      </c>
      <c r="AA493" s="34" t="str">
        <f>IF(AND('Entry point'!$B$22=Master!A493,Master!AG493="HSEQ MANAGER"),Master!B493,"")</f>
        <v/>
      </c>
      <c r="AB493" s="34" t="e">
        <f>SMALL($AA:$AA,ROWS($AA$1:AA492))</f>
        <v>#NUM!</v>
      </c>
      <c r="AC493" s="34" t="str">
        <f>IF(AND('Entry point'!$B$22=Master!A493,Master!AG493="MARCAS"),Master!B493,"")</f>
        <v/>
      </c>
      <c r="AD493" s="34" t="e">
        <f>SMALL($AC:$AC,ROWS($AC$1:AC492))</f>
        <v>#NUM!</v>
      </c>
      <c r="AE493" s="34">
        <v>2</v>
      </c>
      <c r="AF493" s="35" t="s">
        <v>751</v>
      </c>
      <c r="AG493" s="36" t="s">
        <v>779</v>
      </c>
      <c r="AH493" s="38" t="s">
        <v>754</v>
      </c>
    </row>
    <row r="494" spans="1:34" ht="15.75" x14ac:dyDescent="0.25">
      <c r="A494" s="40" t="s">
        <v>569</v>
      </c>
      <c r="B494" s="34">
        <f>ROWS(A$1:$A495)</f>
        <v>495</v>
      </c>
      <c r="C494" s="34">
        <f>IF(AND('Entry point'!$B$22=Master!A494,Master!AG494="ACCOUNTING"),Master!B494,"")</f>
        <v>495</v>
      </c>
      <c r="D494" s="34" t="e">
        <f>SMALL($C:$C,ROWS($C$1:C493))</f>
        <v>#NUM!</v>
      </c>
      <c r="E494" s="34" t="str">
        <f>IF(AND('Entry point'!$B$22=Master!A494,Master!AG494="CREW MANAGEMENT PARTNER"),Master!B494,"")</f>
        <v/>
      </c>
      <c r="F494" s="34" t="e">
        <f>SMALL($E:$E,ROWS($E$1:E493))</f>
        <v>#NUM!</v>
      </c>
      <c r="G494" s="34" t="str">
        <f>IF(AND('Entry point'!$B$22=Master!A494,Master!AG494="FLEET MANAGER"),Master!B494,"")</f>
        <v/>
      </c>
      <c r="H494" s="34" t="e">
        <f>SMALL($G:$G,ROWS($G$1:G493))</f>
        <v>#NUM!</v>
      </c>
      <c r="I494" s="34" t="str">
        <f>IF(AND('Entry point'!$B$22=Master!A494,Master!AG494="GROUP ISD"),Master!B494,"")</f>
        <v/>
      </c>
      <c r="J494" s="34" t="e">
        <f>SMALL($I:$I,ROWS($I$1:I493))</f>
        <v>#NUM!</v>
      </c>
      <c r="K494" s="34" t="str">
        <f>IF(AND('Entry point'!$B$22=Master!A494,Master!AG494="MANAGING DIRECTOR, CREW MANAGEMENT"),Master!B494,"")</f>
        <v/>
      </c>
      <c r="L494" s="34" t="e">
        <f>SMALL($K:$K,ROWS($K$1:K493))</f>
        <v>#NUM!</v>
      </c>
      <c r="M494" s="34" t="str">
        <f>IF(AND('Entry point'!$B$22=Master!A494,Master!AG494="MARINE SUPERINTENDENT"),Master!B494,"")</f>
        <v/>
      </c>
      <c r="N494" s="34" t="e">
        <f>SMALL($M:$M,ROWS($M$1:M493))</f>
        <v>#NUM!</v>
      </c>
      <c r="O494" s="34" t="str">
        <f>IF(AND('Entry point'!$B$22=Master!A494,Master!AG494="MD"),Master!B494,"")</f>
        <v/>
      </c>
      <c r="P494" s="34" t="e">
        <f>SMALL($O:$O,ROWS($O$1:O493))</f>
        <v>#NUM!</v>
      </c>
      <c r="Q494" s="34" t="str">
        <f>IF(AND('Entry point'!$B$22=Master!A494,Master!AG494="OD"),Master!B494,"")</f>
        <v/>
      </c>
      <c r="R494" s="34" t="e">
        <f>SMALL($Q:$Q,ROWS($Q$1:Q493))</f>
        <v>#NUM!</v>
      </c>
      <c r="S494" s="34" t="str">
        <f>IF(AND('Entry point'!$B$22=Master!A494,Master!AG494="OWNER"),Master!B494,"")</f>
        <v/>
      </c>
      <c r="T494" s="34" t="e">
        <f>SMALL($S:$S,ROWS($S$1:S493))</f>
        <v>#NUM!</v>
      </c>
      <c r="U494" s="34" t="str">
        <f>IF(AND('Entry point'!$B$22=Master!A494,Master!AG494="PLANNING MANAGER"),Master!B494,"")</f>
        <v/>
      </c>
      <c r="V494" s="34" t="e">
        <f>SMALL($U:$U,ROWS($U$1:U493))</f>
        <v>#NUM!</v>
      </c>
      <c r="W494" s="34" t="str">
        <f>IF(AND('Entry point'!$B$22=Master!A494,Master!AG494="PROCUREMENT RESPONSIBLE"),Master!B494,"")</f>
        <v/>
      </c>
      <c r="X494" s="34" t="e">
        <f>SMALL($W:$W,ROWS($W$1:W493))</f>
        <v>#NUM!</v>
      </c>
      <c r="Y494" s="34" t="str">
        <f>IF(AND('Entry point'!$B$22=Master!A494,Master!AG494="TECH SUPERINTENDENT"),Master!B494,"")</f>
        <v/>
      </c>
      <c r="Z494" s="34" t="e">
        <f>SMALL($Y:$Y,ROWS($Y$1:Y493))</f>
        <v>#NUM!</v>
      </c>
      <c r="AA494" s="34" t="str">
        <f>IF(AND('Entry point'!$B$22=Master!A494,Master!AG494="HSEQ MANAGER"),Master!B494,"")</f>
        <v/>
      </c>
      <c r="AB494" s="34" t="e">
        <f>SMALL($AA:$AA,ROWS($AA$1:AA493))</f>
        <v>#NUM!</v>
      </c>
      <c r="AC494" s="34" t="str">
        <f>IF(AND('Entry point'!$B$22=Master!A494,Master!AG494="MARCAS"),Master!B494,"")</f>
        <v/>
      </c>
      <c r="AD494" s="34" t="e">
        <f>SMALL($AC:$AC,ROWS($AC$1:AC493))</f>
        <v>#NUM!</v>
      </c>
      <c r="AE494" s="34">
        <v>2</v>
      </c>
      <c r="AF494" s="36" t="s">
        <v>120</v>
      </c>
      <c r="AG494" s="36" t="s">
        <v>106</v>
      </c>
      <c r="AH494" s="36"/>
    </row>
    <row r="495" spans="1:34" ht="15.75" x14ac:dyDescent="0.25">
      <c r="A495" s="40" t="s">
        <v>569</v>
      </c>
      <c r="B495" s="34">
        <f>ROWS(A$1:$A496)</f>
        <v>496</v>
      </c>
      <c r="C495" s="34">
        <f>IF(AND('Entry point'!$B$22=Master!A495,Master!AG495="ACCOUNTING"),Master!B495,"")</f>
        <v>496</v>
      </c>
      <c r="D495" s="34" t="e">
        <f>SMALL($C:$C,ROWS($C$1:C494))</f>
        <v>#NUM!</v>
      </c>
      <c r="E495" s="34" t="str">
        <f>IF(AND('Entry point'!$B$22=Master!A495,Master!AG495="CREW MANAGEMENT PARTNER"),Master!B495,"")</f>
        <v/>
      </c>
      <c r="F495" s="34" t="e">
        <f>SMALL($E:$E,ROWS($E$1:E494))</f>
        <v>#NUM!</v>
      </c>
      <c r="G495" s="34" t="str">
        <f>IF(AND('Entry point'!$B$22=Master!A495,Master!AG495="FLEET MANAGER"),Master!B495,"")</f>
        <v/>
      </c>
      <c r="H495" s="34" t="e">
        <f>SMALL($G:$G,ROWS($G$1:G494))</f>
        <v>#NUM!</v>
      </c>
      <c r="I495" s="34" t="str">
        <f>IF(AND('Entry point'!$B$22=Master!A495,Master!AG495="GROUP ISD"),Master!B495,"")</f>
        <v/>
      </c>
      <c r="J495" s="34" t="e">
        <f>SMALL($I:$I,ROWS($I$1:I494))</f>
        <v>#NUM!</v>
      </c>
      <c r="K495" s="34" t="str">
        <f>IF(AND('Entry point'!$B$22=Master!A495,Master!AG495="MANAGING DIRECTOR, CREW MANAGEMENT"),Master!B495,"")</f>
        <v/>
      </c>
      <c r="L495" s="34" t="e">
        <f>SMALL($K:$K,ROWS($K$1:K494))</f>
        <v>#NUM!</v>
      </c>
      <c r="M495" s="34" t="str">
        <f>IF(AND('Entry point'!$B$22=Master!A495,Master!AG495="MARINE SUPERINTENDENT"),Master!B495,"")</f>
        <v/>
      </c>
      <c r="N495" s="34" t="e">
        <f>SMALL($M:$M,ROWS($M$1:M494))</f>
        <v>#NUM!</v>
      </c>
      <c r="O495" s="34" t="str">
        <f>IF(AND('Entry point'!$B$22=Master!A495,Master!AG495="MD"),Master!B495,"")</f>
        <v/>
      </c>
      <c r="P495" s="34" t="e">
        <f>SMALL($O:$O,ROWS($O$1:O494))</f>
        <v>#NUM!</v>
      </c>
      <c r="Q495" s="34" t="str">
        <f>IF(AND('Entry point'!$B$22=Master!A495,Master!AG495="OD"),Master!B495,"")</f>
        <v/>
      </c>
      <c r="R495" s="34" t="e">
        <f>SMALL($Q:$Q,ROWS($Q$1:Q494))</f>
        <v>#NUM!</v>
      </c>
      <c r="S495" s="34" t="str">
        <f>IF(AND('Entry point'!$B$22=Master!A495,Master!AG495="OWNER"),Master!B495,"")</f>
        <v/>
      </c>
      <c r="T495" s="34" t="e">
        <f>SMALL($S:$S,ROWS($S$1:S494))</f>
        <v>#NUM!</v>
      </c>
      <c r="U495" s="34" t="str">
        <f>IF(AND('Entry point'!$B$22=Master!A495,Master!AG495="PLANNING MANAGER"),Master!B495,"")</f>
        <v/>
      </c>
      <c r="V495" s="34" t="e">
        <f>SMALL($U:$U,ROWS($U$1:U494))</f>
        <v>#NUM!</v>
      </c>
      <c r="W495" s="34" t="str">
        <f>IF(AND('Entry point'!$B$22=Master!A495,Master!AG495="PROCUREMENT RESPONSIBLE"),Master!B495,"")</f>
        <v/>
      </c>
      <c r="X495" s="34" t="e">
        <f>SMALL($W:$W,ROWS($W$1:W494))</f>
        <v>#NUM!</v>
      </c>
      <c r="Y495" s="34" t="str">
        <f>IF(AND('Entry point'!$B$22=Master!A495,Master!AG495="TECH SUPERINTENDENT"),Master!B495,"")</f>
        <v/>
      </c>
      <c r="Z495" s="34" t="e">
        <f>SMALL($Y:$Y,ROWS($Y$1:Y494))</f>
        <v>#NUM!</v>
      </c>
      <c r="AA495" s="34" t="str">
        <f>IF(AND('Entry point'!$B$22=Master!A495,Master!AG495="HSEQ MANAGER"),Master!B495,"")</f>
        <v/>
      </c>
      <c r="AB495" s="34" t="e">
        <f>SMALL($AA:$AA,ROWS($AA$1:AA494))</f>
        <v>#NUM!</v>
      </c>
      <c r="AC495" s="34" t="str">
        <f>IF(AND('Entry point'!$B$22=Master!A495,Master!AG495="MARCAS"),Master!B495,"")</f>
        <v/>
      </c>
      <c r="AD495" s="34" t="e">
        <f>SMALL($AC:$AC,ROWS($AC$1:AC494))</f>
        <v>#NUM!</v>
      </c>
      <c r="AE495" s="34">
        <v>2</v>
      </c>
      <c r="AF495" s="36" t="s">
        <v>166</v>
      </c>
      <c r="AG495" s="36" t="s">
        <v>106</v>
      </c>
      <c r="AH495" s="36"/>
    </row>
    <row r="496" spans="1:34" ht="15.75" x14ac:dyDescent="0.25">
      <c r="A496" s="40" t="s">
        <v>569</v>
      </c>
      <c r="B496" s="34">
        <f>ROWS(A$1:$A497)</f>
        <v>497</v>
      </c>
      <c r="C496" s="34" t="str">
        <f>IF(AND('Entry point'!$B$22=Master!A496,Master!AG496="ACCOUNTING"),Master!B496,"")</f>
        <v/>
      </c>
      <c r="D496" s="34" t="e">
        <f>SMALL($C:$C,ROWS($C$1:C495))</f>
        <v>#NUM!</v>
      </c>
      <c r="E496" s="34" t="str">
        <f>IF(AND('Entry point'!$B$22=Master!A496,Master!AG496="CREW MANAGEMENT PARTNER"),Master!B496,"")</f>
        <v/>
      </c>
      <c r="F496" s="34" t="e">
        <f>SMALL($E:$E,ROWS($E$1:E495))</f>
        <v>#NUM!</v>
      </c>
      <c r="G496" s="34" t="str">
        <f>IF(AND('Entry point'!$B$22=Master!A496,Master!AG496="FLEET MANAGER"),Master!B496,"")</f>
        <v/>
      </c>
      <c r="H496" s="34" t="e">
        <f>SMALL($G:$G,ROWS($G$1:G495))</f>
        <v>#NUM!</v>
      </c>
      <c r="I496" s="34" t="str">
        <f>IF(AND('Entry point'!$B$22=Master!A496,Master!AG496="GROUP ISD"),Master!B496,"")</f>
        <v/>
      </c>
      <c r="J496" s="34" t="e">
        <f>SMALL($I:$I,ROWS($I$1:I495))</f>
        <v>#NUM!</v>
      </c>
      <c r="K496" s="34" t="str">
        <f>IF(AND('Entry point'!$B$22=Master!A496,Master!AG496="MANAGING DIRECTOR, CREW MANAGEMENT"),Master!B496,"")</f>
        <v/>
      </c>
      <c r="L496" s="34" t="e">
        <f>SMALL($K:$K,ROWS($K$1:K495))</f>
        <v>#NUM!</v>
      </c>
      <c r="M496" s="34">
        <f>IF(AND('Entry point'!$B$22=Master!A496,Master!AG496="MARINE SUPERINTENDENT"),Master!B496,"")</f>
        <v>497</v>
      </c>
      <c r="N496" s="34" t="e">
        <f>SMALL($M:$M,ROWS($M$1:M495))</f>
        <v>#NUM!</v>
      </c>
      <c r="O496" s="34" t="str">
        <f>IF(AND('Entry point'!$B$22=Master!A496,Master!AG496="MD"),Master!B496,"")</f>
        <v/>
      </c>
      <c r="P496" s="34" t="e">
        <f>SMALL($O:$O,ROWS($O$1:O495))</f>
        <v>#NUM!</v>
      </c>
      <c r="Q496" s="34" t="str">
        <f>IF(AND('Entry point'!$B$22=Master!A496,Master!AG496="OD"),Master!B496,"")</f>
        <v/>
      </c>
      <c r="R496" s="34" t="e">
        <f>SMALL($Q:$Q,ROWS($Q$1:Q495))</f>
        <v>#NUM!</v>
      </c>
      <c r="S496" s="34" t="str">
        <f>IF(AND('Entry point'!$B$22=Master!A496,Master!AG496="OWNER"),Master!B496,"")</f>
        <v/>
      </c>
      <c r="T496" s="34" t="e">
        <f>SMALL($S:$S,ROWS($S$1:S495))</f>
        <v>#NUM!</v>
      </c>
      <c r="U496" s="34" t="str">
        <f>IF(AND('Entry point'!$B$22=Master!A496,Master!AG496="PLANNING MANAGER"),Master!B496,"")</f>
        <v/>
      </c>
      <c r="V496" s="34" t="e">
        <f>SMALL($U:$U,ROWS($U$1:U495))</f>
        <v>#NUM!</v>
      </c>
      <c r="W496" s="34" t="str">
        <f>IF(AND('Entry point'!$B$22=Master!A496,Master!AG496="PROCUREMENT RESPONSIBLE"),Master!B496,"")</f>
        <v/>
      </c>
      <c r="X496" s="34" t="e">
        <f>SMALL($W:$W,ROWS($W$1:W495))</f>
        <v>#NUM!</v>
      </c>
      <c r="Y496" s="34" t="str">
        <f>IF(AND('Entry point'!$B$22=Master!A496,Master!AG496="TECH SUPERINTENDENT"),Master!B496,"")</f>
        <v/>
      </c>
      <c r="Z496" s="34" t="e">
        <f>SMALL($Y:$Y,ROWS($Y$1:Y495))</f>
        <v>#NUM!</v>
      </c>
      <c r="AA496" s="34" t="str">
        <f>IF(AND('Entry point'!$B$22=Master!A496,Master!AG496="HSEQ MANAGER"),Master!B496,"")</f>
        <v/>
      </c>
      <c r="AB496" s="34" t="e">
        <f>SMALL($AA:$AA,ROWS($AA$1:AA495))</f>
        <v>#NUM!</v>
      </c>
      <c r="AC496" s="34" t="str">
        <f>IF(AND('Entry point'!$B$22=Master!A496,Master!AG496="MARCAS"),Master!B496,"")</f>
        <v/>
      </c>
      <c r="AD496" s="34" t="e">
        <f>SMALL($AC:$AC,ROWS($AC$1:AC495))</f>
        <v>#NUM!</v>
      </c>
      <c r="AE496" s="34">
        <v>2</v>
      </c>
      <c r="AF496" s="36" t="s">
        <v>196</v>
      </c>
      <c r="AG496" s="36" t="s">
        <v>685</v>
      </c>
      <c r="AH496" s="36"/>
    </row>
    <row r="497" spans="1:35" ht="15.75" x14ac:dyDescent="0.25">
      <c r="A497" s="40" t="s">
        <v>569</v>
      </c>
      <c r="B497" s="34">
        <f>ROWS(A$1:$A498)</f>
        <v>498</v>
      </c>
      <c r="C497" s="34" t="str">
        <f>IF(AND('Entry point'!$B$22=Master!A497,Master!AG497="ACCOUNTING"),Master!B497,"")</f>
        <v/>
      </c>
      <c r="D497" s="34" t="e">
        <f>SMALL($C:$C,ROWS($C$1:C496))</f>
        <v>#NUM!</v>
      </c>
      <c r="E497" s="34" t="str">
        <f>IF(AND('Entry point'!$B$22=Master!A497,Master!AG497="CREW MANAGEMENT PARTNER"),Master!B497,"")</f>
        <v/>
      </c>
      <c r="F497" s="34" t="e">
        <f>SMALL($E:$E,ROWS($E$1:E496))</f>
        <v>#NUM!</v>
      </c>
      <c r="G497" s="34" t="str">
        <f>IF(AND('Entry point'!$B$22=Master!A497,Master!AG497="FLEET MANAGER"),Master!B497,"")</f>
        <v/>
      </c>
      <c r="H497" s="34" t="e">
        <f>SMALL($G:$G,ROWS($G$1:G496))</f>
        <v>#NUM!</v>
      </c>
      <c r="I497" s="34" t="str">
        <f>IF(AND('Entry point'!$B$22=Master!A497,Master!AG497="GROUP ISD"),Master!B497,"")</f>
        <v/>
      </c>
      <c r="J497" s="34" t="e">
        <f>SMALL($I:$I,ROWS($I$1:I496))</f>
        <v>#NUM!</v>
      </c>
      <c r="K497" s="34" t="str">
        <f>IF(AND('Entry point'!$B$22=Master!A497,Master!AG497="MANAGING DIRECTOR, CREW MANAGEMENT"),Master!B497,"")</f>
        <v/>
      </c>
      <c r="L497" s="34" t="e">
        <f>SMALL($K:$K,ROWS($K$1:K496))</f>
        <v>#NUM!</v>
      </c>
      <c r="M497" s="34">
        <f>IF(AND('Entry point'!$B$22=Master!A497,Master!AG497="MARINE SUPERINTENDENT"),Master!B497,"")</f>
        <v>498</v>
      </c>
      <c r="N497" s="34" t="e">
        <f>SMALL($M:$M,ROWS($M$1:M496))</f>
        <v>#NUM!</v>
      </c>
      <c r="O497" s="34" t="str">
        <f>IF(AND('Entry point'!$B$22=Master!A497,Master!AG497="MD"),Master!B497,"")</f>
        <v/>
      </c>
      <c r="P497" s="34" t="e">
        <f>SMALL($O:$O,ROWS($O$1:O496))</f>
        <v>#NUM!</v>
      </c>
      <c r="Q497" s="34" t="str">
        <f>IF(AND('Entry point'!$B$22=Master!A497,Master!AG497="OD"),Master!B497,"")</f>
        <v/>
      </c>
      <c r="R497" s="34" t="e">
        <f>SMALL($Q:$Q,ROWS($Q$1:Q496))</f>
        <v>#NUM!</v>
      </c>
      <c r="S497" s="34" t="str">
        <f>IF(AND('Entry point'!$B$22=Master!A497,Master!AG497="OWNER"),Master!B497,"")</f>
        <v/>
      </c>
      <c r="T497" s="34" t="e">
        <f>SMALL($S:$S,ROWS($S$1:S496))</f>
        <v>#NUM!</v>
      </c>
      <c r="U497" s="34" t="str">
        <f>IF(AND('Entry point'!$B$22=Master!A497,Master!AG497="PLANNING MANAGER"),Master!B497,"")</f>
        <v/>
      </c>
      <c r="V497" s="34" t="e">
        <f>SMALL($U:$U,ROWS($U$1:U496))</f>
        <v>#NUM!</v>
      </c>
      <c r="W497" s="34" t="str">
        <f>IF(AND('Entry point'!$B$22=Master!A497,Master!AG497="PROCUREMENT RESPONSIBLE"),Master!B497,"")</f>
        <v/>
      </c>
      <c r="X497" s="34" t="e">
        <f>SMALL($W:$W,ROWS($W$1:W496))</f>
        <v>#NUM!</v>
      </c>
      <c r="Y497" s="34" t="str">
        <f>IF(AND('Entry point'!$B$22=Master!A497,Master!AG497="TECH SUPERINTENDENT"),Master!B497,"")</f>
        <v/>
      </c>
      <c r="Z497" s="34" t="e">
        <f>SMALL($Y:$Y,ROWS($Y$1:Y496))</f>
        <v>#NUM!</v>
      </c>
      <c r="AA497" s="34" t="str">
        <f>IF(AND('Entry point'!$B$22=Master!A497,Master!AG497="HSEQ MANAGER"),Master!B497,"")</f>
        <v/>
      </c>
      <c r="AB497" s="34" t="e">
        <f>SMALL($AA:$AA,ROWS($AA$1:AA496))</f>
        <v>#NUM!</v>
      </c>
      <c r="AC497" s="34" t="str">
        <f>IF(AND('Entry point'!$B$22=Master!A497,Master!AG497="MARCAS"),Master!B497,"")</f>
        <v/>
      </c>
      <c r="AD497" s="34" t="e">
        <f>SMALL($AC:$AC,ROWS($AC$1:AC496))</f>
        <v>#NUM!</v>
      </c>
      <c r="AE497" s="34">
        <v>2</v>
      </c>
      <c r="AF497" s="36" t="s">
        <v>195</v>
      </c>
      <c r="AG497" s="36" t="s">
        <v>685</v>
      </c>
      <c r="AH497" s="36"/>
    </row>
    <row r="498" spans="1:35" ht="15.75" x14ac:dyDescent="0.25">
      <c r="A498" s="40" t="s">
        <v>569</v>
      </c>
      <c r="B498" s="34">
        <f>ROWS(A$1:$A499)</f>
        <v>499</v>
      </c>
      <c r="C498" s="34" t="str">
        <f>IF(AND('Entry point'!$B$22=Master!A498,Master!AG498="ACCOUNTING"),Master!B498,"")</f>
        <v/>
      </c>
      <c r="D498" s="34" t="e">
        <f>SMALL($C:$C,ROWS($C$1:C497))</f>
        <v>#NUM!</v>
      </c>
      <c r="E498" s="34" t="str">
        <f>IF(AND('Entry point'!$B$22=Master!A498,Master!AG498="CREW MANAGEMENT PARTNER"),Master!B498,"")</f>
        <v/>
      </c>
      <c r="F498" s="34" t="e">
        <f>SMALL($E:$E,ROWS($E$1:E497))</f>
        <v>#NUM!</v>
      </c>
      <c r="G498" s="34" t="str">
        <f>IF(AND('Entry point'!$B$22=Master!A498,Master!AG498="FLEET MANAGER"),Master!B498,"")</f>
        <v/>
      </c>
      <c r="H498" s="34" t="e">
        <f>SMALL($G:$G,ROWS($G$1:G497))</f>
        <v>#NUM!</v>
      </c>
      <c r="I498" s="34" t="str">
        <f>IF(AND('Entry point'!$B$22=Master!A498,Master!AG498="GROUP ISD"),Master!B498,"")</f>
        <v/>
      </c>
      <c r="J498" s="34" t="e">
        <f>SMALL($I:$I,ROWS($I$1:I497))</f>
        <v>#NUM!</v>
      </c>
      <c r="K498" s="34" t="str">
        <f>IF(AND('Entry point'!$B$22=Master!A498,Master!AG498="MANAGING DIRECTOR, CREW MANAGEMENT"),Master!B498,"")</f>
        <v/>
      </c>
      <c r="L498" s="34" t="e">
        <f>SMALL($K:$K,ROWS($K$1:K497))</f>
        <v>#NUM!</v>
      </c>
      <c r="M498" s="34">
        <f>IF(AND('Entry point'!$B$22=Master!A498,Master!AG498="MARINE SUPERINTENDENT"),Master!B498,"")</f>
        <v>499</v>
      </c>
      <c r="N498" s="34" t="e">
        <f>SMALL($M:$M,ROWS($M$1:M497))</f>
        <v>#NUM!</v>
      </c>
      <c r="O498" s="34" t="str">
        <f>IF(AND('Entry point'!$B$22=Master!A498,Master!AG498="MD"),Master!B498,"")</f>
        <v/>
      </c>
      <c r="P498" s="34" t="e">
        <f>SMALL($O:$O,ROWS($O$1:O497))</f>
        <v>#NUM!</v>
      </c>
      <c r="Q498" s="34" t="str">
        <f>IF(AND('Entry point'!$B$22=Master!A498,Master!AG498="OD"),Master!B498,"")</f>
        <v/>
      </c>
      <c r="R498" s="34" t="e">
        <f>SMALL($Q:$Q,ROWS($Q$1:Q497))</f>
        <v>#NUM!</v>
      </c>
      <c r="S498" s="34" t="str">
        <f>IF(AND('Entry point'!$B$22=Master!A498,Master!AG498="OWNER"),Master!B498,"")</f>
        <v/>
      </c>
      <c r="T498" s="34" t="e">
        <f>SMALL($S:$S,ROWS($S$1:S497))</f>
        <v>#NUM!</v>
      </c>
      <c r="U498" s="34" t="str">
        <f>IF(AND('Entry point'!$B$22=Master!A498,Master!AG498="PLANNING MANAGER"),Master!B498,"")</f>
        <v/>
      </c>
      <c r="V498" s="34" t="e">
        <f>SMALL($U:$U,ROWS($U$1:U497))</f>
        <v>#NUM!</v>
      </c>
      <c r="W498" s="34" t="str">
        <f>IF(AND('Entry point'!$B$22=Master!A498,Master!AG498="PROCUREMENT RESPONSIBLE"),Master!B498,"")</f>
        <v/>
      </c>
      <c r="X498" s="34" t="e">
        <f>SMALL($W:$W,ROWS($W$1:W497))</f>
        <v>#NUM!</v>
      </c>
      <c r="Y498" s="34" t="str">
        <f>IF(AND('Entry point'!$B$22=Master!A498,Master!AG498="TECH SUPERINTENDENT"),Master!B498,"")</f>
        <v/>
      </c>
      <c r="Z498" s="34" t="e">
        <f>SMALL($Y:$Y,ROWS($Y$1:Y497))</f>
        <v>#NUM!</v>
      </c>
      <c r="AA498" s="34" t="str">
        <f>IF(AND('Entry point'!$B$22=Master!A498,Master!AG498="HSEQ MANAGER"),Master!B498,"")</f>
        <v/>
      </c>
      <c r="AB498" s="34" t="e">
        <f>SMALL($AA:$AA,ROWS($AA$1:AA497))</f>
        <v>#NUM!</v>
      </c>
      <c r="AC498" s="34" t="str">
        <f>IF(AND('Entry point'!$B$22=Master!A498,Master!AG498="MARCAS"),Master!B498,"")</f>
        <v/>
      </c>
      <c r="AD498" s="34" t="e">
        <f>SMALL($AC:$AC,ROWS($AC$1:AC497))</f>
        <v>#NUM!</v>
      </c>
      <c r="AE498" s="34">
        <v>2</v>
      </c>
      <c r="AF498" s="36" t="s">
        <v>191</v>
      </c>
      <c r="AG498" s="36" t="s">
        <v>685</v>
      </c>
      <c r="AH498" s="36"/>
    </row>
    <row r="499" spans="1:35" ht="15.75" x14ac:dyDescent="0.25">
      <c r="A499" s="40" t="s">
        <v>569</v>
      </c>
      <c r="B499" s="34">
        <f>ROWS(A$1:$A500)</f>
        <v>500</v>
      </c>
      <c r="C499" s="34" t="str">
        <f>IF(AND('Entry point'!$B$22=Master!A499,Master!AG499="ACCOUNTING"),Master!B499,"")</f>
        <v/>
      </c>
      <c r="D499" s="34" t="e">
        <f>SMALL($C:$C,ROWS($C$1:C498))</f>
        <v>#NUM!</v>
      </c>
      <c r="E499" s="34" t="str">
        <f>IF(AND('Entry point'!$B$22=Master!A499,Master!AG499="CREW MANAGEMENT PARTNER"),Master!B499,"")</f>
        <v/>
      </c>
      <c r="F499" s="34" t="e">
        <f>SMALL($E:$E,ROWS($E$1:E498))</f>
        <v>#NUM!</v>
      </c>
      <c r="G499" s="34" t="str">
        <f>IF(AND('Entry point'!$B$22=Master!A499,Master!AG499="FLEET MANAGER"),Master!B499,"")</f>
        <v/>
      </c>
      <c r="H499" s="34" t="e">
        <f>SMALL($G:$G,ROWS($G$1:G498))</f>
        <v>#NUM!</v>
      </c>
      <c r="I499" s="34" t="str">
        <f>IF(AND('Entry point'!$B$22=Master!A499,Master!AG499="GROUP ISD"),Master!B499,"")</f>
        <v/>
      </c>
      <c r="J499" s="34" t="e">
        <f>SMALL($I:$I,ROWS($I$1:I498))</f>
        <v>#NUM!</v>
      </c>
      <c r="K499" s="34" t="str">
        <f>IF(AND('Entry point'!$B$22=Master!A499,Master!AG499="MANAGING DIRECTOR, CREW MANAGEMENT"),Master!B499,"")</f>
        <v/>
      </c>
      <c r="L499" s="34" t="e">
        <f>SMALL($K:$K,ROWS($K$1:K498))</f>
        <v>#NUM!</v>
      </c>
      <c r="M499" s="34" t="str">
        <f>IF(AND('Entry point'!$B$22=Master!A499,Master!AG499="MARINE SUPERINTENDENT"),Master!B499,"")</f>
        <v/>
      </c>
      <c r="N499" s="34" t="e">
        <f>SMALL($M:$M,ROWS($M$1:M498))</f>
        <v>#NUM!</v>
      </c>
      <c r="O499" s="34" t="str">
        <f>IF(AND('Entry point'!$B$22=Master!A499,Master!AG499="MD"),Master!B499,"")</f>
        <v/>
      </c>
      <c r="P499" s="34" t="e">
        <f>SMALL($O:$O,ROWS($O$1:O498))</f>
        <v>#NUM!</v>
      </c>
      <c r="Q499" s="34" t="str">
        <f>IF(AND('Entry point'!$B$22=Master!A499,Master!AG499="OD"),Master!B499,"")</f>
        <v/>
      </c>
      <c r="R499" s="34" t="e">
        <f>SMALL($Q:$Q,ROWS($Q$1:Q498))</f>
        <v>#NUM!</v>
      </c>
      <c r="S499" s="34">
        <f>IF(AND('Entry point'!$B$22=Master!A499,Master!AG499="OWNER"),Master!B499,"")</f>
        <v>500</v>
      </c>
      <c r="T499" s="34" t="e">
        <f>SMALL($S:$S,ROWS($S$1:S498))</f>
        <v>#NUM!</v>
      </c>
      <c r="U499" s="34" t="str">
        <f>IF(AND('Entry point'!$B$22=Master!A499,Master!AG499="PLANNING MANAGER"),Master!B499,"")</f>
        <v/>
      </c>
      <c r="V499" s="34" t="e">
        <f>SMALL($U:$U,ROWS($U$1:U498))</f>
        <v>#NUM!</v>
      </c>
      <c r="W499" s="34" t="str">
        <f>IF(AND('Entry point'!$B$22=Master!A499,Master!AG499="PROCUREMENT RESPONSIBLE"),Master!B499,"")</f>
        <v/>
      </c>
      <c r="X499" s="34" t="e">
        <f>SMALL($W:$W,ROWS($W$1:W498))</f>
        <v>#NUM!</v>
      </c>
      <c r="Y499" s="34" t="str">
        <f>IF(AND('Entry point'!$B$22=Master!A499,Master!AG499="TECH SUPERINTENDENT"),Master!B499,"")</f>
        <v/>
      </c>
      <c r="Z499" s="34" t="e">
        <f>SMALL($Y:$Y,ROWS($Y$1:Y498))</f>
        <v>#NUM!</v>
      </c>
      <c r="AA499" s="34" t="str">
        <f>IF(AND('Entry point'!$B$22=Master!A499,Master!AG499="HSEQ MANAGER"),Master!B499,"")</f>
        <v/>
      </c>
      <c r="AB499" s="34" t="e">
        <f>SMALL($AA:$AA,ROWS($AA$1:AA498))</f>
        <v>#NUM!</v>
      </c>
      <c r="AC499" s="34" t="str">
        <f>IF(AND('Entry point'!$B$22=Master!A499,Master!AG499="MARCAS"),Master!B499,"")</f>
        <v/>
      </c>
      <c r="AD499" s="34" t="e">
        <f>SMALL($AC:$AC,ROWS($AC$1:AC498))</f>
        <v>#NUM!</v>
      </c>
      <c r="AE499" s="34">
        <v>2</v>
      </c>
      <c r="AF499" s="36" t="s">
        <v>253</v>
      </c>
      <c r="AG499" s="36" t="s">
        <v>159</v>
      </c>
      <c r="AH499" s="36"/>
    </row>
    <row r="500" spans="1:35" ht="15.75" x14ac:dyDescent="0.25">
      <c r="A500" s="40" t="s">
        <v>569</v>
      </c>
      <c r="B500" s="34">
        <f>ROWS(A$1:$A501)</f>
        <v>501</v>
      </c>
      <c r="C500" s="34" t="str">
        <f>IF(AND('Entry point'!$B$22=Master!A500,Master!AG500="ACCOUNTING"),Master!B500,"")</f>
        <v/>
      </c>
      <c r="D500" s="34" t="e">
        <f>SMALL($C:$C,ROWS($C$1:C499))</f>
        <v>#NUM!</v>
      </c>
      <c r="E500" s="34" t="str">
        <f>IF(AND('Entry point'!$B$22=Master!A500,Master!AG500="CREW MANAGEMENT PARTNER"),Master!B500,"")</f>
        <v/>
      </c>
      <c r="F500" s="34" t="e">
        <f>SMALL($E:$E,ROWS($E$1:E499))</f>
        <v>#NUM!</v>
      </c>
      <c r="G500" s="34" t="str">
        <f>IF(AND('Entry point'!$B$22=Master!A500,Master!AG500="FLEET MANAGER"),Master!B500,"")</f>
        <v/>
      </c>
      <c r="H500" s="34" t="e">
        <f>SMALL($G:$G,ROWS($G$1:G499))</f>
        <v>#NUM!</v>
      </c>
      <c r="I500" s="34" t="str">
        <f>IF(AND('Entry point'!$B$22=Master!A500,Master!AG500="GROUP ISD"),Master!B500,"")</f>
        <v/>
      </c>
      <c r="J500" s="34" t="e">
        <f>SMALL($I:$I,ROWS($I$1:I499))</f>
        <v>#NUM!</v>
      </c>
      <c r="K500" s="34" t="str">
        <f>IF(AND('Entry point'!$B$22=Master!A500,Master!AG500="MANAGING DIRECTOR, CREW MANAGEMENT"),Master!B500,"")</f>
        <v/>
      </c>
      <c r="L500" s="34" t="e">
        <f>SMALL($K:$K,ROWS($K$1:K499))</f>
        <v>#NUM!</v>
      </c>
      <c r="M500" s="34">
        <f>IF(AND('Entry point'!$B$22=Master!A500,Master!AG500="MARINE SUPERINTENDENT"),Master!B500,"")</f>
        <v>501</v>
      </c>
      <c r="N500" s="34" t="e">
        <f>SMALL($M:$M,ROWS($M$1:M499))</f>
        <v>#NUM!</v>
      </c>
      <c r="O500" s="34" t="str">
        <f>IF(AND('Entry point'!$B$22=Master!A500,Master!AG500="MD"),Master!B500,"")</f>
        <v/>
      </c>
      <c r="P500" s="34" t="e">
        <f>SMALL($O:$O,ROWS($O$1:O499))</f>
        <v>#NUM!</v>
      </c>
      <c r="Q500" s="34" t="str">
        <f>IF(AND('Entry point'!$B$22=Master!A500,Master!AG500="OD"),Master!B500,"")</f>
        <v/>
      </c>
      <c r="R500" s="34" t="e">
        <f>SMALL($Q:$Q,ROWS($Q$1:Q499))</f>
        <v>#NUM!</v>
      </c>
      <c r="S500" s="34" t="str">
        <f>IF(AND('Entry point'!$B$22=Master!A500,Master!AG500="OWNER"),Master!B500,"")</f>
        <v/>
      </c>
      <c r="T500" s="34" t="e">
        <f>SMALL($S:$S,ROWS($S$1:S499))</f>
        <v>#NUM!</v>
      </c>
      <c r="U500" s="34" t="str">
        <f>IF(AND('Entry point'!$B$22=Master!A500,Master!AG500="PLANNING MANAGER"),Master!B500,"")</f>
        <v/>
      </c>
      <c r="V500" s="34" t="e">
        <f>SMALL($U:$U,ROWS($U$1:U499))</f>
        <v>#NUM!</v>
      </c>
      <c r="W500" s="34" t="str">
        <f>IF(AND('Entry point'!$B$22=Master!A500,Master!AG500="PROCUREMENT RESPONSIBLE"),Master!B500,"")</f>
        <v/>
      </c>
      <c r="X500" s="34" t="e">
        <f>SMALL($W:$W,ROWS($W$1:W499))</f>
        <v>#NUM!</v>
      </c>
      <c r="Y500" s="34" t="str">
        <f>IF(AND('Entry point'!$B$22=Master!A500,Master!AG500="TECH SUPERINTENDENT"),Master!B500,"")</f>
        <v/>
      </c>
      <c r="Z500" s="34" t="e">
        <f>SMALL($Y:$Y,ROWS($Y$1:Y499))</f>
        <v>#NUM!</v>
      </c>
      <c r="AA500" s="34" t="str">
        <f>IF(AND('Entry point'!$B$22=Master!A500,Master!AG500="HSEQ MANAGER"),Master!B500,"")</f>
        <v/>
      </c>
      <c r="AB500" s="34" t="e">
        <f>SMALL($AA:$AA,ROWS($AA$1:AA499))</f>
        <v>#NUM!</v>
      </c>
      <c r="AC500" s="34" t="str">
        <f>IF(AND('Entry point'!$B$22=Master!A500,Master!AG500="MARCAS"),Master!B500,"")</f>
        <v/>
      </c>
      <c r="AD500" s="34" t="e">
        <f>SMALL($AC:$AC,ROWS($AC$1:AC499))</f>
        <v>#NUM!</v>
      </c>
      <c r="AE500" s="34">
        <v>2</v>
      </c>
      <c r="AF500" s="36" t="s">
        <v>194</v>
      </c>
      <c r="AG500" s="36" t="s">
        <v>685</v>
      </c>
      <c r="AH500" s="36" t="s">
        <v>540</v>
      </c>
    </row>
    <row r="501" spans="1:35" ht="15.75" x14ac:dyDescent="0.25">
      <c r="A501" s="40" t="s">
        <v>569</v>
      </c>
      <c r="B501" s="34">
        <f>ROWS(A$1:$A502)</f>
        <v>502</v>
      </c>
      <c r="C501" s="34" t="str">
        <f>IF(AND('Entry point'!$B$22=Master!A501,Master!AG501="ACCOUNTING"),Master!B501,"")</f>
        <v/>
      </c>
      <c r="D501" s="34" t="e">
        <f>SMALL($C:$C,ROWS($C$1:C500))</f>
        <v>#NUM!</v>
      </c>
      <c r="E501" s="34" t="str">
        <f>IF(AND('Entry point'!$B$22=Master!A501,Master!AG501="CREW MANAGEMENT PARTNER"),Master!B501,"")</f>
        <v/>
      </c>
      <c r="F501" s="34" t="e">
        <f>SMALL($E:$E,ROWS($E$1:E500))</f>
        <v>#NUM!</v>
      </c>
      <c r="G501" s="34" t="str">
        <f>IF(AND('Entry point'!$B$22=Master!A501,Master!AG501="FLEET MANAGER"),Master!B501,"")</f>
        <v/>
      </c>
      <c r="H501" s="34" t="e">
        <f>SMALL($G:$G,ROWS($G$1:G500))</f>
        <v>#NUM!</v>
      </c>
      <c r="I501" s="34" t="str">
        <f>IF(AND('Entry point'!$B$22=Master!A501,Master!AG501="GROUP ISD"),Master!B501,"")</f>
        <v/>
      </c>
      <c r="J501" s="34" t="e">
        <f>SMALL($I:$I,ROWS($I$1:I500))</f>
        <v>#NUM!</v>
      </c>
      <c r="K501" s="34" t="str">
        <f>IF(AND('Entry point'!$B$22=Master!A501,Master!AG501="MANAGING DIRECTOR, CREW MANAGEMENT"),Master!B501,"")</f>
        <v/>
      </c>
      <c r="L501" s="34" t="e">
        <f>SMALL($K:$K,ROWS($K$1:K500))</f>
        <v>#NUM!</v>
      </c>
      <c r="M501" s="34">
        <f>IF(AND('Entry point'!$B$22=Master!A501,Master!AG501="MARINE SUPERINTENDENT"),Master!B501,"")</f>
        <v>502</v>
      </c>
      <c r="N501" s="34" t="e">
        <f>SMALL($M:$M,ROWS($M$1:M500))</f>
        <v>#NUM!</v>
      </c>
      <c r="O501" s="34" t="str">
        <f>IF(AND('Entry point'!$B$22=Master!A501,Master!AG501="MD"),Master!B501,"")</f>
        <v/>
      </c>
      <c r="P501" s="34" t="e">
        <f>SMALL($O:$O,ROWS($O$1:O500))</f>
        <v>#NUM!</v>
      </c>
      <c r="Q501" s="34" t="str">
        <f>IF(AND('Entry point'!$B$22=Master!A501,Master!AG501="OD"),Master!B501,"")</f>
        <v/>
      </c>
      <c r="R501" s="34" t="e">
        <f>SMALL($Q:$Q,ROWS($Q$1:Q500))</f>
        <v>#NUM!</v>
      </c>
      <c r="S501" s="34" t="str">
        <f>IF(AND('Entry point'!$B$22=Master!A501,Master!AG501="OWNER"),Master!B501,"")</f>
        <v/>
      </c>
      <c r="T501" s="34" t="e">
        <f>SMALL($S:$S,ROWS($S$1:S500))</f>
        <v>#NUM!</v>
      </c>
      <c r="U501" s="34" t="str">
        <f>IF(AND('Entry point'!$B$22=Master!A501,Master!AG501="PLANNING MANAGER"),Master!B501,"")</f>
        <v/>
      </c>
      <c r="V501" s="34" t="e">
        <f>SMALL($U:$U,ROWS($U$1:U500))</f>
        <v>#NUM!</v>
      </c>
      <c r="W501" s="34" t="str">
        <f>IF(AND('Entry point'!$B$22=Master!A501,Master!AG501="PROCUREMENT RESPONSIBLE"),Master!B501,"")</f>
        <v/>
      </c>
      <c r="X501" s="34" t="e">
        <f>SMALL($W:$W,ROWS($W$1:W500))</f>
        <v>#NUM!</v>
      </c>
      <c r="Y501" s="34" t="str">
        <f>IF(AND('Entry point'!$B$22=Master!A501,Master!AG501="TECH SUPERINTENDENT"),Master!B501,"")</f>
        <v/>
      </c>
      <c r="Z501" s="34" t="e">
        <f>SMALL($Y:$Y,ROWS($Y$1:Y500))</f>
        <v>#NUM!</v>
      </c>
      <c r="AA501" s="34" t="str">
        <f>IF(AND('Entry point'!$B$22=Master!A501,Master!AG501="HSEQ MANAGER"),Master!B501,"")</f>
        <v/>
      </c>
      <c r="AB501" s="34" t="e">
        <f>SMALL($AA:$AA,ROWS($AA$1:AA500))</f>
        <v>#NUM!</v>
      </c>
      <c r="AC501" s="34" t="str">
        <f>IF(AND('Entry point'!$B$22=Master!A501,Master!AG501="MARCAS"),Master!B501,"")</f>
        <v/>
      </c>
      <c r="AD501" s="34" t="e">
        <f>SMALL($AC:$AC,ROWS($AC$1:AC500))</f>
        <v>#NUM!</v>
      </c>
      <c r="AE501" s="34">
        <v>2</v>
      </c>
      <c r="AF501" s="36" t="s">
        <v>193</v>
      </c>
      <c r="AG501" s="36" t="s">
        <v>685</v>
      </c>
      <c r="AH501" s="36" t="s">
        <v>540</v>
      </c>
    </row>
    <row r="502" spans="1:35" ht="15.75" x14ac:dyDescent="0.25">
      <c r="A502" s="40" t="s">
        <v>569</v>
      </c>
      <c r="B502" s="34">
        <f>ROWS(A$1:$A503)</f>
        <v>503</v>
      </c>
      <c r="C502" s="34" t="str">
        <f>IF(AND('Entry point'!$B$22=Master!A502,Master!AG502="ACCOUNTING"),Master!B502,"")</f>
        <v/>
      </c>
      <c r="D502" s="34" t="e">
        <f>SMALL($C:$C,ROWS($C$1:C501))</f>
        <v>#NUM!</v>
      </c>
      <c r="E502" s="34" t="str">
        <f>IF(AND('Entry point'!$B$22=Master!A502,Master!AG502="CREW MANAGEMENT PARTNER"),Master!B502,"")</f>
        <v/>
      </c>
      <c r="F502" s="34" t="e">
        <f>SMALL($E:$E,ROWS($E$1:E501))</f>
        <v>#NUM!</v>
      </c>
      <c r="G502" s="34" t="str">
        <f>IF(AND('Entry point'!$B$22=Master!A502,Master!AG502="FLEET MANAGER"),Master!B502,"")</f>
        <v/>
      </c>
      <c r="H502" s="34" t="e">
        <f>SMALL($G:$G,ROWS($G$1:G501))</f>
        <v>#NUM!</v>
      </c>
      <c r="I502" s="34" t="str">
        <f>IF(AND('Entry point'!$B$22=Master!A502,Master!AG502="GROUP ISD"),Master!B502,"")</f>
        <v/>
      </c>
      <c r="J502" s="34" t="e">
        <f>SMALL($I:$I,ROWS($I$1:I501))</f>
        <v>#NUM!</v>
      </c>
      <c r="K502" s="34" t="str">
        <f>IF(AND('Entry point'!$B$22=Master!A502,Master!AG502="MANAGING DIRECTOR, CREW MANAGEMENT"),Master!B502,"")</f>
        <v/>
      </c>
      <c r="L502" s="34" t="e">
        <f>SMALL($K:$K,ROWS($K$1:K501))</f>
        <v>#NUM!</v>
      </c>
      <c r="M502" s="34">
        <f>IF(AND('Entry point'!$B$22=Master!A502,Master!AG502="MARINE SUPERINTENDENT"),Master!B502,"")</f>
        <v>503</v>
      </c>
      <c r="N502" s="34" t="e">
        <f>SMALL($M:$M,ROWS($M$1:M501))</f>
        <v>#NUM!</v>
      </c>
      <c r="O502" s="34" t="str">
        <f>IF(AND('Entry point'!$B$22=Master!A502,Master!AG502="MD"),Master!B502,"")</f>
        <v/>
      </c>
      <c r="P502" s="34" t="e">
        <f>SMALL($O:$O,ROWS($O$1:O501))</f>
        <v>#NUM!</v>
      </c>
      <c r="Q502" s="34" t="str">
        <f>IF(AND('Entry point'!$B$22=Master!A502,Master!AG502="OD"),Master!B502,"")</f>
        <v/>
      </c>
      <c r="R502" s="34" t="e">
        <f>SMALL($Q:$Q,ROWS($Q$1:Q501))</f>
        <v>#NUM!</v>
      </c>
      <c r="S502" s="34" t="str">
        <f>IF(AND('Entry point'!$B$22=Master!A502,Master!AG502="OWNER"),Master!B502,"")</f>
        <v/>
      </c>
      <c r="T502" s="34" t="e">
        <f>SMALL($S:$S,ROWS($S$1:S501))</f>
        <v>#NUM!</v>
      </c>
      <c r="U502" s="34" t="str">
        <f>IF(AND('Entry point'!$B$22=Master!A502,Master!AG502="PLANNING MANAGER"),Master!B502,"")</f>
        <v/>
      </c>
      <c r="V502" s="34" t="e">
        <f>SMALL($U:$U,ROWS($U$1:U501))</f>
        <v>#NUM!</v>
      </c>
      <c r="W502" s="34" t="str">
        <f>IF(AND('Entry point'!$B$22=Master!A502,Master!AG502="PROCUREMENT RESPONSIBLE"),Master!B502,"")</f>
        <v/>
      </c>
      <c r="X502" s="34" t="e">
        <f>SMALL($W:$W,ROWS($W$1:W501))</f>
        <v>#NUM!</v>
      </c>
      <c r="Y502" s="34" t="str">
        <f>IF(AND('Entry point'!$B$22=Master!A502,Master!AG502="TECH SUPERINTENDENT"),Master!B502,"")</f>
        <v/>
      </c>
      <c r="Z502" s="34" t="e">
        <f>SMALL($Y:$Y,ROWS($Y$1:Y501))</f>
        <v>#NUM!</v>
      </c>
      <c r="AA502" s="34" t="str">
        <f>IF(AND('Entry point'!$B$22=Master!A502,Master!AG502="HSEQ MANAGER"),Master!B502,"")</f>
        <v/>
      </c>
      <c r="AB502" s="34" t="e">
        <f>SMALL($AA:$AA,ROWS($AA$1:AA501))</f>
        <v>#NUM!</v>
      </c>
      <c r="AC502" s="34" t="str">
        <f>IF(AND('Entry point'!$B$22=Master!A502,Master!AG502="MARCAS"),Master!B502,"")</f>
        <v/>
      </c>
      <c r="AD502" s="34" t="e">
        <f>SMALL($AC:$AC,ROWS($AC$1:AC501))</f>
        <v>#NUM!</v>
      </c>
      <c r="AE502" s="34">
        <v>2</v>
      </c>
      <c r="AF502" s="36" t="s">
        <v>258</v>
      </c>
      <c r="AG502" s="36" t="s">
        <v>685</v>
      </c>
      <c r="AH502" s="36" t="s">
        <v>539</v>
      </c>
    </row>
    <row r="503" spans="1:35" ht="15.75" x14ac:dyDescent="0.25">
      <c r="A503" s="40" t="s">
        <v>569</v>
      </c>
      <c r="B503" s="34">
        <f>ROWS(A$1:$A504)</f>
        <v>504</v>
      </c>
      <c r="C503" s="34" t="str">
        <f>IF(AND('Entry point'!$B$22=Master!A503,Master!AG503="ACCOUNTING"),Master!B503,"")</f>
        <v/>
      </c>
      <c r="D503" s="34" t="e">
        <f>SMALL($C:$C,ROWS($C$1:C502))</f>
        <v>#NUM!</v>
      </c>
      <c r="E503" s="34" t="str">
        <f>IF(AND('Entry point'!$B$22=Master!A503,Master!AG503="CREW MANAGEMENT PARTNER"),Master!B503,"")</f>
        <v/>
      </c>
      <c r="F503" s="34" t="e">
        <f>SMALL($E:$E,ROWS($E$1:E502))</f>
        <v>#NUM!</v>
      </c>
      <c r="G503" s="34" t="str">
        <f>IF(AND('Entry point'!$B$22=Master!A503,Master!AG503="FLEET MANAGER"),Master!B503,"")</f>
        <v/>
      </c>
      <c r="H503" s="34" t="e">
        <f>SMALL($G:$G,ROWS($G$1:G502))</f>
        <v>#NUM!</v>
      </c>
      <c r="I503" s="34" t="str">
        <f>IF(AND('Entry point'!$B$22=Master!A503,Master!AG503="GROUP ISD"),Master!B503,"")</f>
        <v/>
      </c>
      <c r="J503" s="34" t="e">
        <f>SMALL($I:$I,ROWS($I$1:I502))</f>
        <v>#NUM!</v>
      </c>
      <c r="K503" s="34" t="str">
        <f>IF(AND('Entry point'!$B$22=Master!A503,Master!AG503="MANAGING DIRECTOR, CREW MANAGEMENT"),Master!B503,"")</f>
        <v/>
      </c>
      <c r="L503" s="34" t="e">
        <f>SMALL($K:$K,ROWS($K$1:K502))</f>
        <v>#NUM!</v>
      </c>
      <c r="M503" s="34" t="str">
        <f>IF(AND('Entry point'!$B$22=Master!A503,Master!AG503="MARINE SUPERINTENDENT"),Master!B503,"")</f>
        <v/>
      </c>
      <c r="N503" s="34" t="e">
        <f>SMALL($M:$M,ROWS($M$1:M502))</f>
        <v>#NUM!</v>
      </c>
      <c r="O503" s="34" t="str">
        <f>IF(AND('Entry point'!$B$22=Master!A503,Master!AG503="MD"),Master!B503,"")</f>
        <v/>
      </c>
      <c r="P503" s="34" t="e">
        <f>SMALL($O:$O,ROWS($O$1:O502))</f>
        <v>#NUM!</v>
      </c>
      <c r="Q503" s="34" t="str">
        <f>IF(AND('Entry point'!$B$22=Master!A503,Master!AG503="OD"),Master!B503,"")</f>
        <v/>
      </c>
      <c r="R503" s="34" t="e">
        <f>SMALL($Q:$Q,ROWS($Q$1:Q502))</f>
        <v>#NUM!</v>
      </c>
      <c r="S503" s="34" t="str">
        <f>IF(AND('Entry point'!$B$22=Master!A503,Master!AG503="OWNER"),Master!B503,"")</f>
        <v/>
      </c>
      <c r="T503" s="34" t="e">
        <f>SMALL($S:$S,ROWS($S$1:S502))</f>
        <v>#NUM!</v>
      </c>
      <c r="U503" s="34" t="str">
        <f>IF(AND('Entry point'!$B$22=Master!A503,Master!AG503="PLANNING MANAGER"),Master!B503,"")</f>
        <v/>
      </c>
      <c r="V503" s="34" t="e">
        <f>SMALL($U:$U,ROWS($U$1:U502))</f>
        <v>#NUM!</v>
      </c>
      <c r="W503" s="34" t="str">
        <f>IF(AND('Entry point'!$B$22=Master!A503,Master!AG503="PROCUREMENT RESPONSIBLE"),Master!B503,"")</f>
        <v/>
      </c>
      <c r="X503" s="34" t="e">
        <f>SMALL($W:$W,ROWS($W$1:W502))</f>
        <v>#NUM!</v>
      </c>
      <c r="Y503" s="34">
        <f>IF(AND('Entry point'!$B$22=Master!A503,Master!AG503="TECH SUPERINTENDENT"),Master!B503,"")</f>
        <v>504</v>
      </c>
      <c r="Z503" s="34" t="e">
        <f>SMALL($Y:$Y,ROWS($Y$1:Y502))</f>
        <v>#NUM!</v>
      </c>
      <c r="AA503" s="34" t="str">
        <f>IF(AND('Entry point'!$B$22=Master!A503,Master!AG503="HSEQ MANAGER"),Master!B503,"")</f>
        <v/>
      </c>
      <c r="AB503" s="34" t="e">
        <f>SMALL($AA:$AA,ROWS($AA$1:AA502))</f>
        <v>#NUM!</v>
      </c>
      <c r="AC503" s="34" t="str">
        <f>IF(AND('Entry point'!$B$22=Master!A503,Master!AG503="MARCAS"),Master!B503,"")</f>
        <v/>
      </c>
      <c r="AD503" s="34" t="e">
        <f>SMALL($AC:$AC,ROWS($AC$1:AC502))</f>
        <v>#NUM!</v>
      </c>
      <c r="AE503" s="34">
        <v>2</v>
      </c>
      <c r="AF503" s="36" t="s">
        <v>298</v>
      </c>
      <c r="AG503" s="36" t="s">
        <v>91</v>
      </c>
      <c r="AH503" s="36"/>
    </row>
    <row r="504" spans="1:35" ht="15.75" x14ac:dyDescent="0.25">
      <c r="A504" s="40" t="s">
        <v>569</v>
      </c>
      <c r="B504" s="34">
        <f>ROWS(A$1:$A505)</f>
        <v>505</v>
      </c>
      <c r="C504" s="34" t="str">
        <f>IF(AND('Entry point'!$B$22=Master!A504,Master!AG504="ACCOUNTING"),Master!B504,"")</f>
        <v/>
      </c>
      <c r="D504" s="34" t="e">
        <f>SMALL($C:$C,ROWS($C$1:C503))</f>
        <v>#NUM!</v>
      </c>
      <c r="E504" s="34" t="str">
        <f>IF(AND('Entry point'!$B$22=Master!A504,Master!AG504="CREW MANAGEMENT PARTNER"),Master!B504,"")</f>
        <v/>
      </c>
      <c r="F504" s="34" t="e">
        <f>SMALL($E:$E,ROWS($E$1:E503))</f>
        <v>#NUM!</v>
      </c>
      <c r="G504" s="34" t="str">
        <f>IF(AND('Entry point'!$B$22=Master!A504,Master!AG504="FLEET MANAGER"),Master!B504,"")</f>
        <v/>
      </c>
      <c r="H504" s="34" t="e">
        <f>SMALL($G:$G,ROWS($G$1:G503))</f>
        <v>#NUM!</v>
      </c>
      <c r="I504" s="34" t="str">
        <f>IF(AND('Entry point'!$B$22=Master!A504,Master!AG504="GROUP ISD"),Master!B504,"")</f>
        <v/>
      </c>
      <c r="J504" s="34" t="e">
        <f>SMALL($I:$I,ROWS($I$1:I503))</f>
        <v>#NUM!</v>
      </c>
      <c r="K504" s="34" t="str">
        <f>IF(AND('Entry point'!$B$22=Master!A504,Master!AG504="MANAGING DIRECTOR, CREW MANAGEMENT"),Master!B504,"")</f>
        <v/>
      </c>
      <c r="L504" s="34" t="e">
        <f>SMALL($K:$K,ROWS($K$1:K503))</f>
        <v>#NUM!</v>
      </c>
      <c r="M504" s="34" t="str">
        <f>IF(AND('Entry point'!$B$22=Master!A504,Master!AG504="MARINE SUPERINTENDENT"),Master!B504,"")</f>
        <v/>
      </c>
      <c r="N504" s="34" t="e">
        <f>SMALL($M:$M,ROWS($M$1:M503))</f>
        <v>#NUM!</v>
      </c>
      <c r="O504" s="34" t="str">
        <f>IF(AND('Entry point'!$B$22=Master!A504,Master!AG504="MD"),Master!B504,"")</f>
        <v/>
      </c>
      <c r="P504" s="34" t="e">
        <f>SMALL($O:$O,ROWS($O$1:O503))</f>
        <v>#NUM!</v>
      </c>
      <c r="Q504" s="34" t="str">
        <f>IF(AND('Entry point'!$B$22=Master!A504,Master!AG504="OD"),Master!B504,"")</f>
        <v/>
      </c>
      <c r="R504" s="34" t="e">
        <f>SMALL($Q:$Q,ROWS($Q$1:Q503))</f>
        <v>#NUM!</v>
      </c>
      <c r="S504" s="34" t="str">
        <f>IF(AND('Entry point'!$B$22=Master!A504,Master!AG504="OWNER"),Master!B504,"")</f>
        <v/>
      </c>
      <c r="T504" s="34" t="e">
        <f>SMALL($S:$S,ROWS($S$1:S503))</f>
        <v>#NUM!</v>
      </c>
      <c r="U504" s="34" t="str">
        <f>IF(AND('Entry point'!$B$22=Master!A504,Master!AG504="PLANNING MANAGER"),Master!B504,"")</f>
        <v/>
      </c>
      <c r="V504" s="34" t="e">
        <f>SMALL($U:$U,ROWS($U$1:U503))</f>
        <v>#NUM!</v>
      </c>
      <c r="W504" s="34" t="str">
        <f>IF(AND('Entry point'!$B$22=Master!A504,Master!AG504="PROCUREMENT RESPONSIBLE"),Master!B504,"")</f>
        <v/>
      </c>
      <c r="X504" s="34" t="e">
        <f>SMALL($W:$W,ROWS($W$1:W503))</f>
        <v>#NUM!</v>
      </c>
      <c r="Y504" s="34">
        <f>IF(AND('Entry point'!$B$22=Master!A504,Master!AG504="TECH SUPERINTENDENT"),Master!B504,"")</f>
        <v>505</v>
      </c>
      <c r="Z504" s="34" t="e">
        <f>SMALL($Y:$Y,ROWS($Y$1:Y503))</f>
        <v>#NUM!</v>
      </c>
      <c r="AA504" s="34" t="str">
        <f>IF(AND('Entry point'!$B$22=Master!A504,Master!AG504="HSEQ MANAGER"),Master!B504,"")</f>
        <v/>
      </c>
      <c r="AB504" s="34" t="e">
        <f>SMALL($AA:$AA,ROWS($AA$1:AA503))</f>
        <v>#NUM!</v>
      </c>
      <c r="AC504" s="34" t="str">
        <f>IF(AND('Entry point'!$B$22=Master!A504,Master!AG504="MARCAS"),Master!B504,"")</f>
        <v/>
      </c>
      <c r="AD504" s="34" t="e">
        <f>SMALL($AC:$AC,ROWS($AC$1:AC503))</f>
        <v>#NUM!</v>
      </c>
      <c r="AE504" s="34">
        <v>2</v>
      </c>
      <c r="AF504" s="36" t="s">
        <v>301</v>
      </c>
      <c r="AG504" s="36" t="s">
        <v>91</v>
      </c>
      <c r="AH504" s="36"/>
    </row>
    <row r="505" spans="1:35" ht="15.75" x14ac:dyDescent="0.25">
      <c r="A505" s="40" t="s">
        <v>569</v>
      </c>
      <c r="B505" s="34">
        <f>ROWS(A$1:$A506)</f>
        <v>506</v>
      </c>
      <c r="C505" s="34" t="str">
        <f>IF(AND('Entry point'!$B$22=Master!A505,Master!AG505="ACCOUNTING"),Master!B505,"")</f>
        <v/>
      </c>
      <c r="D505" s="34" t="e">
        <f>SMALL($C:$C,ROWS($C$1:C504))</f>
        <v>#NUM!</v>
      </c>
      <c r="E505" s="34" t="str">
        <f>IF(AND('Entry point'!$B$22=Master!A505,Master!AG505="CREW MANAGEMENT PARTNER"),Master!B505,"")</f>
        <v/>
      </c>
      <c r="F505" s="34" t="e">
        <f>SMALL($E:$E,ROWS($E$1:E504))</f>
        <v>#NUM!</v>
      </c>
      <c r="G505" s="34" t="str">
        <f>IF(AND('Entry point'!$B$22=Master!A505,Master!AG505="FLEET MANAGER"),Master!B505,"")</f>
        <v/>
      </c>
      <c r="H505" s="34" t="e">
        <f>SMALL($G:$G,ROWS($G$1:G504))</f>
        <v>#NUM!</v>
      </c>
      <c r="I505" s="34" t="str">
        <f>IF(AND('Entry point'!$B$22=Master!A505,Master!AG505="GROUP ISD"),Master!B505,"")</f>
        <v/>
      </c>
      <c r="J505" s="34" t="e">
        <f>SMALL($I:$I,ROWS($I$1:I504))</f>
        <v>#NUM!</v>
      </c>
      <c r="K505" s="34" t="str">
        <f>IF(AND('Entry point'!$B$22=Master!A505,Master!AG505="MANAGING DIRECTOR, CREW MANAGEMENT"),Master!B505,"")</f>
        <v/>
      </c>
      <c r="L505" s="34" t="e">
        <f>SMALL($K:$K,ROWS($K$1:K504))</f>
        <v>#NUM!</v>
      </c>
      <c r="M505" s="34">
        <f>IF(AND('Entry point'!$B$22=Master!A505,Master!AG505="MARINE SUPERINTENDENT"),Master!B505,"")</f>
        <v>506</v>
      </c>
      <c r="N505" s="34" t="e">
        <f>SMALL($M:$M,ROWS($M$1:M504))</f>
        <v>#NUM!</v>
      </c>
      <c r="O505" s="34" t="str">
        <f>IF(AND('Entry point'!$B$22=Master!A505,Master!AG505="MD"),Master!B505,"")</f>
        <v/>
      </c>
      <c r="P505" s="34" t="e">
        <f>SMALL($O:$O,ROWS($O$1:O504))</f>
        <v>#NUM!</v>
      </c>
      <c r="Q505" s="34" t="str">
        <f>IF(AND('Entry point'!$B$22=Master!A505,Master!AG505="OD"),Master!B505,"")</f>
        <v/>
      </c>
      <c r="R505" s="34" t="e">
        <f>SMALL($Q:$Q,ROWS($Q$1:Q504))</f>
        <v>#NUM!</v>
      </c>
      <c r="S505" s="34" t="str">
        <f>IF(AND('Entry point'!$B$22=Master!A505,Master!AG505="OWNER"),Master!B505,"")</f>
        <v/>
      </c>
      <c r="T505" s="34" t="e">
        <f>SMALL($S:$S,ROWS($S$1:S504))</f>
        <v>#NUM!</v>
      </c>
      <c r="U505" s="34" t="str">
        <f>IF(AND('Entry point'!$B$22=Master!A505,Master!AG505="PLANNING MANAGER"),Master!B505,"")</f>
        <v/>
      </c>
      <c r="V505" s="34" t="e">
        <f>SMALL($U:$U,ROWS($U$1:U504))</f>
        <v>#NUM!</v>
      </c>
      <c r="W505" s="34" t="str">
        <f>IF(AND('Entry point'!$B$22=Master!A505,Master!AG505="PROCUREMENT RESPONSIBLE"),Master!B505,"")</f>
        <v/>
      </c>
      <c r="X505" s="34" t="e">
        <f>SMALL($W:$W,ROWS($W$1:W504))</f>
        <v>#NUM!</v>
      </c>
      <c r="Y505" s="34" t="str">
        <f>IF(AND('Entry point'!$B$22=Master!A505,Master!AG505="TECH SUPERINTENDENT"),Master!B505,"")</f>
        <v/>
      </c>
      <c r="Z505" s="34" t="e">
        <f>SMALL($Y:$Y,ROWS($Y$1:Y504))</f>
        <v>#NUM!</v>
      </c>
      <c r="AA505" s="34" t="str">
        <f>IF(AND('Entry point'!$B$22=Master!A505,Master!AG505="HSEQ MANAGER"),Master!B505,"")</f>
        <v/>
      </c>
      <c r="AB505" s="34" t="e">
        <f>SMALL($AA:$AA,ROWS($AA$1:AA504))</f>
        <v>#NUM!</v>
      </c>
      <c r="AC505" s="34" t="str">
        <f>IF(AND('Entry point'!$B$22=Master!A505,Master!AG505="MARCAS"),Master!B505,"")</f>
        <v/>
      </c>
      <c r="AD505" s="34" t="e">
        <f>SMALL($AC:$AC,ROWS($AC$1:AC504))</f>
        <v>#NUM!</v>
      </c>
      <c r="AE505" s="34">
        <v>2</v>
      </c>
      <c r="AF505" s="36" t="s">
        <v>202</v>
      </c>
      <c r="AG505" s="36" t="s">
        <v>685</v>
      </c>
      <c r="AH505" s="36"/>
    </row>
    <row r="506" spans="1:35" ht="15.75" x14ac:dyDescent="0.25">
      <c r="A506" s="40" t="s">
        <v>569</v>
      </c>
      <c r="B506" s="34">
        <f>ROWS(A$1:$A507)</f>
        <v>507</v>
      </c>
      <c r="C506" s="34" t="str">
        <f>IF(AND('Entry point'!$B$22=Master!A506,Master!AG506="ACCOUNTING"),Master!B506,"")</f>
        <v/>
      </c>
      <c r="D506" s="34" t="e">
        <f>SMALL($C:$C,ROWS($C$1:C505))</f>
        <v>#NUM!</v>
      </c>
      <c r="E506" s="34" t="str">
        <f>IF(AND('Entry point'!$B$22=Master!A506,Master!AG506="CREW MANAGEMENT PARTNER"),Master!B506,"")</f>
        <v/>
      </c>
      <c r="F506" s="34" t="e">
        <f>SMALL($E:$E,ROWS($E$1:E505))</f>
        <v>#NUM!</v>
      </c>
      <c r="G506" s="34" t="str">
        <f>IF(AND('Entry point'!$B$22=Master!A506,Master!AG506="FLEET MANAGER"),Master!B506,"")</f>
        <v/>
      </c>
      <c r="H506" s="34" t="e">
        <f>SMALL($G:$G,ROWS($G$1:G505))</f>
        <v>#NUM!</v>
      </c>
      <c r="I506" s="34" t="str">
        <f>IF(AND('Entry point'!$B$22=Master!A506,Master!AG506="GROUP ISD"),Master!B506,"")</f>
        <v/>
      </c>
      <c r="J506" s="34" t="e">
        <f>SMALL($I:$I,ROWS($I$1:I505))</f>
        <v>#NUM!</v>
      </c>
      <c r="K506" s="34" t="str">
        <f>IF(AND('Entry point'!$B$22=Master!A506,Master!AG506="MANAGING DIRECTOR, CREW MANAGEMENT"),Master!B506,"")</f>
        <v/>
      </c>
      <c r="L506" s="34" t="e">
        <f>SMALL($K:$K,ROWS($K$1:K505))</f>
        <v>#NUM!</v>
      </c>
      <c r="M506" s="34">
        <f>IF(AND('Entry point'!$B$22=Master!A506,Master!AG506="MARINE SUPERINTENDENT"),Master!B506,"")</f>
        <v>507</v>
      </c>
      <c r="N506" s="34" t="e">
        <f>SMALL($M:$M,ROWS($M$1:M505))</f>
        <v>#NUM!</v>
      </c>
      <c r="O506" s="34" t="str">
        <f>IF(AND('Entry point'!$B$22=Master!A506,Master!AG506="MD"),Master!B506,"")</f>
        <v/>
      </c>
      <c r="P506" s="34" t="e">
        <f>SMALL($O:$O,ROWS($O$1:O505))</f>
        <v>#NUM!</v>
      </c>
      <c r="Q506" s="34" t="str">
        <f>IF(AND('Entry point'!$B$22=Master!A506,Master!AG506="OD"),Master!B506,"")</f>
        <v/>
      </c>
      <c r="R506" s="34" t="e">
        <f>SMALL($Q:$Q,ROWS($Q$1:Q505))</f>
        <v>#NUM!</v>
      </c>
      <c r="S506" s="34" t="str">
        <f>IF(AND('Entry point'!$B$22=Master!A506,Master!AG506="OWNER"),Master!B506,"")</f>
        <v/>
      </c>
      <c r="T506" s="34" t="e">
        <f>SMALL($S:$S,ROWS($S$1:S505))</f>
        <v>#NUM!</v>
      </c>
      <c r="U506" s="34" t="str">
        <f>IF(AND('Entry point'!$B$22=Master!A506,Master!AG506="PLANNING MANAGER"),Master!B506,"")</f>
        <v/>
      </c>
      <c r="V506" s="34" t="e">
        <f>SMALL($U:$U,ROWS($U$1:U505))</f>
        <v>#NUM!</v>
      </c>
      <c r="W506" s="34" t="str">
        <f>IF(AND('Entry point'!$B$22=Master!A506,Master!AG506="PROCUREMENT RESPONSIBLE"),Master!B506,"")</f>
        <v/>
      </c>
      <c r="X506" s="34" t="e">
        <f>SMALL($W:$W,ROWS($W$1:W505))</f>
        <v>#NUM!</v>
      </c>
      <c r="Y506" s="34" t="str">
        <f>IF(AND('Entry point'!$B$22=Master!A506,Master!AG506="TECH SUPERINTENDENT"),Master!B506,"")</f>
        <v/>
      </c>
      <c r="Z506" s="34" t="e">
        <f>SMALL($Y:$Y,ROWS($Y$1:Y505))</f>
        <v>#NUM!</v>
      </c>
      <c r="AA506" s="34" t="str">
        <f>IF(AND('Entry point'!$B$22=Master!A506,Master!AG506="HSEQ MANAGER"),Master!B506,"")</f>
        <v/>
      </c>
      <c r="AB506" s="34" t="e">
        <f>SMALL($AA:$AA,ROWS($AA$1:AA505))</f>
        <v>#NUM!</v>
      </c>
      <c r="AC506" s="34" t="str">
        <f>IF(AND('Entry point'!$B$22=Master!A506,Master!AG506="MARCAS"),Master!B506,"")</f>
        <v/>
      </c>
      <c r="AD506" s="34" t="e">
        <f>SMALL($AC:$AC,ROWS($AC$1:AC505))</f>
        <v>#NUM!</v>
      </c>
      <c r="AE506" s="34">
        <v>2</v>
      </c>
      <c r="AF506" s="36" t="s">
        <v>221</v>
      </c>
      <c r="AG506" s="36" t="s">
        <v>685</v>
      </c>
      <c r="AH506" s="36"/>
    </row>
    <row r="507" spans="1:35" ht="15.75" x14ac:dyDescent="0.25">
      <c r="A507" s="40" t="s">
        <v>569</v>
      </c>
      <c r="B507" s="34">
        <f>ROWS(A$1:$A508)</f>
        <v>508</v>
      </c>
      <c r="C507" s="34" t="str">
        <f>IF(AND('Entry point'!$B$22=Master!A507,Master!AG507="ACCOUNTING"),Master!B507,"")</f>
        <v/>
      </c>
      <c r="D507" s="34" t="e">
        <f>SMALL($C:$C,ROWS($C$1:C506))</f>
        <v>#NUM!</v>
      </c>
      <c r="E507" s="34" t="str">
        <f>IF(AND('Entry point'!$B$22=Master!A507,Master!AG507="CREW MANAGEMENT PARTNER"),Master!B507,"")</f>
        <v/>
      </c>
      <c r="F507" s="34" t="e">
        <f>SMALL($E:$E,ROWS($E$1:E506))</f>
        <v>#NUM!</v>
      </c>
      <c r="G507" s="34" t="str">
        <f>IF(AND('Entry point'!$B$22=Master!A507,Master!AG507="FLEET MANAGER"),Master!B507,"")</f>
        <v/>
      </c>
      <c r="H507" s="34" t="e">
        <f>SMALL($G:$G,ROWS($G$1:G506))</f>
        <v>#NUM!</v>
      </c>
      <c r="I507" s="34" t="str">
        <f>IF(AND('Entry point'!$B$22=Master!A507,Master!AG507="GROUP ISD"),Master!B507,"")</f>
        <v/>
      </c>
      <c r="J507" s="34" t="e">
        <f>SMALL($I:$I,ROWS($I$1:I506))</f>
        <v>#NUM!</v>
      </c>
      <c r="K507" s="34" t="str">
        <f>IF(AND('Entry point'!$B$22=Master!A507,Master!AG507="MANAGING DIRECTOR, CREW MANAGEMENT"),Master!B507,"")</f>
        <v/>
      </c>
      <c r="L507" s="34" t="e">
        <f>SMALL($K:$K,ROWS($K$1:K506))</f>
        <v>#NUM!</v>
      </c>
      <c r="M507" s="34">
        <f>IF(AND('Entry point'!$B$22=Master!A507,Master!AG507="MARINE SUPERINTENDENT"),Master!B507,"")</f>
        <v>508</v>
      </c>
      <c r="N507" s="34" t="e">
        <f>SMALL($M:$M,ROWS($M$1:M506))</f>
        <v>#NUM!</v>
      </c>
      <c r="O507" s="34" t="str">
        <f>IF(AND('Entry point'!$B$22=Master!A507,Master!AG507="MD"),Master!B507,"")</f>
        <v/>
      </c>
      <c r="P507" s="34" t="e">
        <f>SMALL($O:$O,ROWS($O$1:O506))</f>
        <v>#NUM!</v>
      </c>
      <c r="Q507" s="34" t="str">
        <f>IF(AND('Entry point'!$B$22=Master!A507,Master!AG507="OD"),Master!B507,"")</f>
        <v/>
      </c>
      <c r="R507" s="34" t="e">
        <f>SMALL($Q:$Q,ROWS($Q$1:Q506))</f>
        <v>#NUM!</v>
      </c>
      <c r="S507" s="34" t="str">
        <f>IF(AND('Entry point'!$B$22=Master!A507,Master!AG507="OWNER"),Master!B507,"")</f>
        <v/>
      </c>
      <c r="T507" s="34" t="e">
        <f>SMALL($S:$S,ROWS($S$1:S506))</f>
        <v>#NUM!</v>
      </c>
      <c r="U507" s="34" t="str">
        <f>IF(AND('Entry point'!$B$22=Master!A507,Master!AG507="PLANNING MANAGER"),Master!B507,"")</f>
        <v/>
      </c>
      <c r="V507" s="34" t="e">
        <f>SMALL($U:$U,ROWS($U$1:U506))</f>
        <v>#NUM!</v>
      </c>
      <c r="W507" s="34" t="str">
        <f>IF(AND('Entry point'!$B$22=Master!A507,Master!AG507="PROCUREMENT RESPONSIBLE"),Master!B507,"")</f>
        <v/>
      </c>
      <c r="X507" s="34" t="e">
        <f>SMALL($W:$W,ROWS($W$1:W506))</f>
        <v>#NUM!</v>
      </c>
      <c r="Y507" s="34" t="str">
        <f>IF(AND('Entry point'!$B$22=Master!A507,Master!AG507="TECH SUPERINTENDENT"),Master!B507,"")</f>
        <v/>
      </c>
      <c r="Z507" s="34" t="e">
        <f>SMALL($Y:$Y,ROWS($Y$1:Y506))</f>
        <v>#NUM!</v>
      </c>
      <c r="AA507" s="34" t="str">
        <f>IF(AND('Entry point'!$B$22=Master!A507,Master!AG507="HSEQ MANAGER"),Master!B507,"")</f>
        <v/>
      </c>
      <c r="AB507" s="34" t="e">
        <f>SMALL($AA:$AA,ROWS($AA$1:AA506))</f>
        <v>#NUM!</v>
      </c>
      <c r="AC507" s="34" t="str">
        <f>IF(AND('Entry point'!$B$22=Master!A507,Master!AG507="MARCAS"),Master!B507,"")</f>
        <v/>
      </c>
      <c r="AD507" s="34" t="e">
        <f>SMALL($AC:$AC,ROWS($AC$1:AC506))</f>
        <v>#NUM!</v>
      </c>
      <c r="AE507" s="34">
        <v>2</v>
      </c>
      <c r="AF507" s="36" t="s">
        <v>213</v>
      </c>
      <c r="AG507" s="36" t="s">
        <v>685</v>
      </c>
      <c r="AH507" s="36" t="s">
        <v>524</v>
      </c>
    </row>
    <row r="508" spans="1:35" ht="15.75" x14ac:dyDescent="0.25">
      <c r="A508" s="40" t="s">
        <v>569</v>
      </c>
      <c r="B508" s="34">
        <f>ROWS(A$1:$A509)</f>
        <v>509</v>
      </c>
      <c r="C508" s="34" t="str">
        <f>IF(AND('Entry point'!$B$22=Master!A508,Master!AG508="ACCOUNTING"),Master!B508,"")</f>
        <v/>
      </c>
      <c r="D508" s="34" t="e">
        <f>SMALL($C:$C,ROWS($C$1:C507))</f>
        <v>#NUM!</v>
      </c>
      <c r="E508" s="34" t="str">
        <f>IF(AND('Entry point'!$B$22=Master!A508,Master!AG508="CREW MANAGEMENT PARTNER"),Master!B508,"")</f>
        <v/>
      </c>
      <c r="F508" s="34" t="e">
        <f>SMALL($E:$E,ROWS($E$1:E507))</f>
        <v>#NUM!</v>
      </c>
      <c r="G508" s="34" t="str">
        <f>IF(AND('Entry point'!$B$22=Master!A508,Master!AG508="FLEET MANAGER"),Master!B508,"")</f>
        <v/>
      </c>
      <c r="H508" s="34" t="e">
        <f>SMALL($G:$G,ROWS($G$1:G507))</f>
        <v>#NUM!</v>
      </c>
      <c r="I508" s="34" t="str">
        <f>IF(AND('Entry point'!$B$22=Master!A508,Master!AG508="GROUP ISD"),Master!B508,"")</f>
        <v/>
      </c>
      <c r="J508" s="34" t="e">
        <f>SMALL($I:$I,ROWS($I$1:I507))</f>
        <v>#NUM!</v>
      </c>
      <c r="K508" s="34" t="str">
        <f>IF(AND('Entry point'!$B$22=Master!A508,Master!AG508="MANAGING DIRECTOR, CREW MANAGEMENT"),Master!B508,"")</f>
        <v/>
      </c>
      <c r="L508" s="34" t="e">
        <f>SMALL($K:$K,ROWS($K$1:K507))</f>
        <v>#NUM!</v>
      </c>
      <c r="M508" s="34" t="str">
        <f>IF(AND('Entry point'!$B$22=Master!A508,Master!AG508="MARINE SUPERINTENDENT"),Master!B508,"")</f>
        <v/>
      </c>
      <c r="N508" s="34" t="e">
        <f>SMALL($M:$M,ROWS($M$1:M507))</f>
        <v>#NUM!</v>
      </c>
      <c r="O508" s="34" t="str">
        <f>IF(AND('Entry point'!$B$22=Master!A508,Master!AG508="MD"),Master!B508,"")</f>
        <v/>
      </c>
      <c r="P508" s="34" t="e">
        <f>SMALL($O:$O,ROWS($O$1:O507))</f>
        <v>#NUM!</v>
      </c>
      <c r="Q508" s="34" t="str">
        <f>IF(AND('Entry point'!$B$22=Master!A508,Master!AG508="OD"),Master!B508,"")</f>
        <v/>
      </c>
      <c r="R508" s="34" t="e">
        <f>SMALL($Q:$Q,ROWS($Q$1:Q507))</f>
        <v>#NUM!</v>
      </c>
      <c r="S508" s="34" t="str">
        <f>IF(AND('Entry point'!$B$22=Master!A508,Master!AG508="OWNER"),Master!B508,"")</f>
        <v/>
      </c>
      <c r="T508" s="34" t="e">
        <f>SMALL($S:$S,ROWS($S$1:S507))</f>
        <v>#NUM!</v>
      </c>
      <c r="U508" s="34" t="str">
        <f>IF(AND('Entry point'!$B$22=Master!A508,Master!AG508="PLANNING MANAGER"),Master!B508,"")</f>
        <v/>
      </c>
      <c r="V508" s="34" t="e">
        <f>SMALL($U:$U,ROWS($U$1:U507))</f>
        <v>#NUM!</v>
      </c>
      <c r="W508" s="34" t="str">
        <f>IF(AND('Entry point'!$B$22=Master!A508,Master!AG508="PROCUREMENT RESPONSIBLE"),Master!B508,"")</f>
        <v/>
      </c>
      <c r="X508" s="34" t="e">
        <f>SMALL($W:$W,ROWS($W$1:W507))</f>
        <v>#NUM!</v>
      </c>
      <c r="Y508" s="34">
        <f>IF(AND('Entry point'!$B$22=Master!A508,Master!AG508="TECH SUPERINTENDENT"),Master!B508,"")</f>
        <v>509</v>
      </c>
      <c r="Z508" s="34" t="e">
        <f>SMALL($Y:$Y,ROWS($Y$1:Y507))</f>
        <v>#NUM!</v>
      </c>
      <c r="AA508" s="34" t="str">
        <f>IF(AND('Entry point'!$B$22=Master!A508,Master!AG508="HSEQ MANAGER"),Master!B508,"")</f>
        <v/>
      </c>
      <c r="AB508" s="34" t="e">
        <f>SMALL($AA:$AA,ROWS($AA$1:AA507))</f>
        <v>#NUM!</v>
      </c>
      <c r="AC508" s="34" t="str">
        <f>IF(AND('Entry point'!$B$22=Master!A508,Master!AG508="MARCAS"),Master!B508,"")</f>
        <v/>
      </c>
      <c r="AD508" s="34" t="e">
        <f>SMALL($AC:$AC,ROWS($AC$1:AC507))</f>
        <v>#NUM!</v>
      </c>
      <c r="AE508" s="34">
        <v>2</v>
      </c>
      <c r="AF508" s="36" t="s">
        <v>302</v>
      </c>
      <c r="AG508" s="36" t="s">
        <v>91</v>
      </c>
      <c r="AH508" s="36" t="s">
        <v>521</v>
      </c>
    </row>
    <row r="509" spans="1:35" ht="15.75" x14ac:dyDescent="0.25">
      <c r="A509" s="40" t="s">
        <v>569</v>
      </c>
      <c r="B509" s="34">
        <f>ROWS(A$1:$A510)</f>
        <v>510</v>
      </c>
      <c r="C509" s="34" t="str">
        <f>IF(AND('Entry point'!$B$22=Master!A509,Master!AG509="ACCOUNTING"),Master!B509,"")</f>
        <v/>
      </c>
      <c r="D509" s="34" t="e">
        <f>SMALL($C:$C,ROWS($C$1:C508))</f>
        <v>#NUM!</v>
      </c>
      <c r="E509" s="34" t="str">
        <f>IF(AND('Entry point'!$B$22=Master!A509,Master!AG509="CREW MANAGEMENT PARTNER"),Master!B509,"")</f>
        <v/>
      </c>
      <c r="F509" s="34" t="e">
        <f>SMALL($E:$E,ROWS($E$1:E508))</f>
        <v>#NUM!</v>
      </c>
      <c r="G509" s="34" t="str">
        <f>IF(AND('Entry point'!$B$22=Master!A509,Master!AG509="FLEET MANAGER"),Master!B509,"")</f>
        <v/>
      </c>
      <c r="H509" s="34" t="e">
        <f>SMALL($G:$G,ROWS($G$1:G508))</f>
        <v>#NUM!</v>
      </c>
      <c r="I509" s="34" t="str">
        <f>IF(AND('Entry point'!$B$22=Master!A509,Master!AG509="GROUP ISD"),Master!B509,"")</f>
        <v/>
      </c>
      <c r="J509" s="34" t="e">
        <f>SMALL($I:$I,ROWS($I$1:I508))</f>
        <v>#NUM!</v>
      </c>
      <c r="K509" s="34" t="str">
        <f>IF(AND('Entry point'!$B$22=Master!A509,Master!AG509="MANAGING DIRECTOR, CREW MANAGEMENT"),Master!B509,"")</f>
        <v/>
      </c>
      <c r="L509" s="34" t="e">
        <f>SMALL($K:$K,ROWS($K$1:K508))</f>
        <v>#NUM!</v>
      </c>
      <c r="M509" s="34" t="str">
        <f>IF(AND('Entry point'!$B$22=Master!A509,Master!AG509="MARINE SUPERINTENDENT"),Master!B509,"")</f>
        <v/>
      </c>
      <c r="N509" s="34" t="e">
        <f>SMALL($M:$M,ROWS($M$1:M508))</f>
        <v>#NUM!</v>
      </c>
      <c r="O509" s="34" t="str">
        <f>IF(AND('Entry point'!$B$22=Master!A509,Master!AG509="MD"),Master!B509,"")</f>
        <v/>
      </c>
      <c r="P509" s="34" t="e">
        <f>SMALL($O:$O,ROWS($O$1:O508))</f>
        <v>#NUM!</v>
      </c>
      <c r="Q509" s="34" t="str">
        <f>IF(AND('Entry point'!$B$22=Master!A509,Master!AG509="OD"),Master!B509,"")</f>
        <v/>
      </c>
      <c r="R509" s="34" t="e">
        <f>SMALL($Q:$Q,ROWS($Q$1:Q508))</f>
        <v>#NUM!</v>
      </c>
      <c r="S509" s="34" t="str">
        <f>IF(AND('Entry point'!$B$22=Master!A509,Master!AG509="OWNER"),Master!B509,"")</f>
        <v/>
      </c>
      <c r="T509" s="34" t="e">
        <f>SMALL($S:$S,ROWS($S$1:S508))</f>
        <v>#NUM!</v>
      </c>
      <c r="U509" s="34" t="str">
        <f>IF(AND('Entry point'!$B$22=Master!A509,Master!AG509="PLANNING MANAGER"),Master!B509,"")</f>
        <v/>
      </c>
      <c r="V509" s="34" t="e">
        <f>SMALL($U:$U,ROWS($U$1:U508))</f>
        <v>#NUM!</v>
      </c>
      <c r="W509" s="34" t="str">
        <f>IF(AND('Entry point'!$B$22=Master!A509,Master!AG509="PROCUREMENT RESPONSIBLE"),Master!B509,"")</f>
        <v/>
      </c>
      <c r="X509" s="34" t="e">
        <f>SMALL($W:$W,ROWS($W$1:W508))</f>
        <v>#NUM!</v>
      </c>
      <c r="Y509" s="34" t="str">
        <f>IF(AND('Entry point'!$B$22=Master!A509,Master!AG509="TECH SUPERINTENDENT"),Master!B509,"")</f>
        <v/>
      </c>
      <c r="Z509" s="34" t="e">
        <f>SMALL($Y:$Y,ROWS($Y$1:Y508))</f>
        <v>#NUM!</v>
      </c>
      <c r="AA509" s="34">
        <f>IF(AND('Entry point'!$B$22=Master!A509,Master!AG509="HSEQ MANAGER"),Master!B509,"")</f>
        <v>510</v>
      </c>
      <c r="AB509" s="34" t="e">
        <f>SMALL($AA:$AA,ROWS($AA$1:AA508))</f>
        <v>#NUM!</v>
      </c>
      <c r="AC509" s="34" t="str">
        <f>IF(AND('Entry point'!$B$22=Master!A509,Master!AG509="MARCAS"),Master!B509,"")</f>
        <v/>
      </c>
      <c r="AD509" s="34" t="e">
        <f>SMALL($AC:$AC,ROWS($AC$1:AC508))</f>
        <v>#NUM!</v>
      </c>
      <c r="AE509" s="34">
        <v>2</v>
      </c>
      <c r="AF509" s="36" t="s">
        <v>201</v>
      </c>
      <c r="AG509" s="36" t="s">
        <v>796</v>
      </c>
      <c r="AH509" s="36"/>
    </row>
    <row r="510" spans="1:35" ht="15.75" x14ac:dyDescent="0.25">
      <c r="A510" s="40" t="s">
        <v>569</v>
      </c>
      <c r="B510" s="34">
        <f>ROWS(A$1:$A511)</f>
        <v>511</v>
      </c>
      <c r="C510" s="34" t="str">
        <f>IF(AND('Entry point'!$B$22=Master!A510,Master!AG510="ACCOUNTING"),Master!B510,"")</f>
        <v/>
      </c>
      <c r="D510" s="34" t="e">
        <f>SMALL($C:$C,ROWS($C$1:C509))</f>
        <v>#NUM!</v>
      </c>
      <c r="E510" s="34" t="str">
        <f>IF(AND('Entry point'!$B$22=Master!A510,Master!AG510="CREW MANAGEMENT PARTNER"),Master!B510,"")</f>
        <v/>
      </c>
      <c r="F510" s="34" t="e">
        <f>SMALL($E:$E,ROWS($E$1:E509))</f>
        <v>#NUM!</v>
      </c>
      <c r="G510" s="34" t="str">
        <f>IF(AND('Entry point'!$B$22=Master!A510,Master!AG510="FLEET MANAGER"),Master!B510,"")</f>
        <v/>
      </c>
      <c r="H510" s="34" t="e">
        <f>SMALL($G:$G,ROWS($G$1:G509))</f>
        <v>#NUM!</v>
      </c>
      <c r="I510" s="34" t="str">
        <f>IF(AND('Entry point'!$B$22=Master!A510,Master!AG510="GROUP ISD"),Master!B510,"")</f>
        <v/>
      </c>
      <c r="J510" s="34" t="e">
        <f>SMALL($I:$I,ROWS($I$1:I509))</f>
        <v>#NUM!</v>
      </c>
      <c r="K510" s="34" t="str">
        <f>IF(AND('Entry point'!$B$22=Master!A510,Master!AG510="MANAGING DIRECTOR, CREW MANAGEMENT"),Master!B510,"")</f>
        <v/>
      </c>
      <c r="L510" s="34" t="e">
        <f>SMALL($K:$K,ROWS($K$1:K509))</f>
        <v>#NUM!</v>
      </c>
      <c r="M510" s="34" t="str">
        <f>IF(AND('Entry point'!$B$22=Master!A510,Master!AG510="MARINE SUPERINTENDENT"),Master!B510,"")</f>
        <v/>
      </c>
      <c r="N510" s="34" t="e">
        <f>SMALL($M:$M,ROWS($M$1:M509))</f>
        <v>#NUM!</v>
      </c>
      <c r="O510" s="34" t="str">
        <f>IF(AND('Entry point'!$B$22=Master!A510,Master!AG510="MD"),Master!B510,"")</f>
        <v/>
      </c>
      <c r="P510" s="34" t="e">
        <f>SMALL($O:$O,ROWS($O$1:O509))</f>
        <v>#NUM!</v>
      </c>
      <c r="Q510" s="34" t="str">
        <f>IF(AND('Entry point'!$B$22=Master!A510,Master!AG510="OD"),Master!B510,"")</f>
        <v/>
      </c>
      <c r="R510" s="34" t="e">
        <f>SMALL($Q:$Q,ROWS($Q$1:Q509))</f>
        <v>#NUM!</v>
      </c>
      <c r="S510" s="34" t="str">
        <f>IF(AND('Entry point'!$B$22=Master!A510,Master!AG510="OWNER"),Master!B510,"")</f>
        <v/>
      </c>
      <c r="T510" s="34" t="e">
        <f>SMALL($S:$S,ROWS($S$1:S509))</f>
        <v>#NUM!</v>
      </c>
      <c r="U510" s="34" t="str">
        <f>IF(AND('Entry point'!$B$22=Master!A510,Master!AG510="PLANNING MANAGER"),Master!B510,"")</f>
        <v/>
      </c>
      <c r="V510" s="34" t="e">
        <f>SMALL($U:$U,ROWS($U$1:U509))</f>
        <v>#NUM!</v>
      </c>
      <c r="W510" s="34" t="str">
        <f>IF(AND('Entry point'!$B$22=Master!A510,Master!AG510="PROCUREMENT RESPONSIBLE"),Master!B510,"")</f>
        <v/>
      </c>
      <c r="X510" s="34" t="e">
        <f>SMALL($W:$W,ROWS($W$1:W509))</f>
        <v>#NUM!</v>
      </c>
      <c r="Y510" s="34" t="str">
        <f>IF(AND('Entry point'!$B$22=Master!A510,Master!AG510="TECH SUPERINTENDENT"),Master!B510,"")</f>
        <v/>
      </c>
      <c r="Z510" s="34" t="e">
        <f>SMALL($Y:$Y,ROWS($Y$1:Y509))</f>
        <v>#NUM!</v>
      </c>
      <c r="AA510" s="34">
        <f>IF(AND('Entry point'!$B$22=Master!A510,Master!AG510="HSEQ MANAGER"),Master!B510,"")</f>
        <v>511</v>
      </c>
      <c r="AB510" s="34" t="e">
        <f>SMALL($AA:$AA,ROWS($AA$1:AA509))</f>
        <v>#NUM!</v>
      </c>
      <c r="AC510" s="34" t="str">
        <f>IF(AND('Entry point'!$B$22=Master!A510,Master!AG510="MARCAS"),Master!B510,"")</f>
        <v/>
      </c>
      <c r="AD510" s="34" t="e">
        <f>SMALL($AC:$AC,ROWS($AC$1:AC509))</f>
        <v>#NUM!</v>
      </c>
      <c r="AE510" s="34">
        <v>2</v>
      </c>
      <c r="AF510" s="36" t="s">
        <v>227</v>
      </c>
      <c r="AG510" s="36" t="s">
        <v>796</v>
      </c>
      <c r="AH510" s="36"/>
    </row>
    <row r="511" spans="1:35" ht="15.75" x14ac:dyDescent="0.25">
      <c r="A511" s="40" t="s">
        <v>569</v>
      </c>
      <c r="B511" s="34">
        <f>ROWS(A$1:$A512)</f>
        <v>512</v>
      </c>
      <c r="C511" s="34" t="str">
        <f>IF(AND('Entry point'!$B$22=Master!A511,Master!AG511="ACCOUNTING"),Master!B511,"")</f>
        <v/>
      </c>
      <c r="D511" s="34" t="e">
        <f>SMALL($C:$C,ROWS($C$1:C510))</f>
        <v>#NUM!</v>
      </c>
      <c r="E511" s="34" t="str">
        <f>IF(AND('Entry point'!$B$22=Master!A511,Master!AG511="CREW MANAGEMENT PARTNER"),Master!B511,"")</f>
        <v/>
      </c>
      <c r="F511" s="34" t="e">
        <f>SMALL($E:$E,ROWS($E$1:E510))</f>
        <v>#NUM!</v>
      </c>
      <c r="G511" s="34" t="str">
        <f>IF(AND('Entry point'!$B$22=Master!A511,Master!AG511="FLEET MANAGER"),Master!B511,"")</f>
        <v/>
      </c>
      <c r="H511" s="34" t="e">
        <f>SMALL($G:$G,ROWS($G$1:G510))</f>
        <v>#NUM!</v>
      </c>
      <c r="I511" s="34" t="str">
        <f>IF(AND('Entry point'!$B$22=Master!A511,Master!AG511="GROUP ISD"),Master!B511,"")</f>
        <v/>
      </c>
      <c r="J511" s="34" t="e">
        <f>SMALL($I:$I,ROWS($I$1:I510))</f>
        <v>#NUM!</v>
      </c>
      <c r="K511" s="34" t="str">
        <f>IF(AND('Entry point'!$B$22=Master!A511,Master!AG511="MANAGING DIRECTOR, CREW MANAGEMENT"),Master!B511,"")</f>
        <v/>
      </c>
      <c r="L511" s="34" t="e">
        <f>SMALL($K:$K,ROWS($K$1:K510))</f>
        <v>#NUM!</v>
      </c>
      <c r="M511" s="34" t="str">
        <f>IF(AND('Entry point'!$B$22=Master!A511,Master!AG511="MARINE SUPERINTENDENT"),Master!B511,"")</f>
        <v/>
      </c>
      <c r="N511" s="34" t="e">
        <f>SMALL($M:$M,ROWS($M$1:M510))</f>
        <v>#NUM!</v>
      </c>
      <c r="O511" s="34" t="str">
        <f>IF(AND('Entry point'!$B$22=Master!A511,Master!AG511="MD"),Master!B511,"")</f>
        <v/>
      </c>
      <c r="P511" s="34" t="e">
        <f>SMALL($O:$O,ROWS($O$1:O510))</f>
        <v>#NUM!</v>
      </c>
      <c r="Q511" s="34" t="str">
        <f>IF(AND('Entry point'!$B$22=Master!A511,Master!AG511="OD"),Master!B511,"")</f>
        <v/>
      </c>
      <c r="R511" s="34" t="e">
        <f>SMALL($Q:$Q,ROWS($Q$1:Q510))</f>
        <v>#NUM!</v>
      </c>
      <c r="S511" s="34" t="str">
        <f>IF(AND('Entry point'!$B$22=Master!A511,Master!AG511="OWNER"),Master!B511,"")</f>
        <v/>
      </c>
      <c r="T511" s="34" t="e">
        <f>SMALL($S:$S,ROWS($S$1:S510))</f>
        <v>#NUM!</v>
      </c>
      <c r="U511" s="34" t="str">
        <f>IF(AND('Entry point'!$B$22=Master!A511,Master!AG511="PLANNING MANAGER"),Master!B511,"")</f>
        <v/>
      </c>
      <c r="V511" s="34" t="e">
        <f>SMALL($U:$U,ROWS($U$1:U510))</f>
        <v>#NUM!</v>
      </c>
      <c r="W511" s="34">
        <f>IF(AND('Entry point'!$B$22=Master!A511,Master!AG511="PROCUREMENT RESPONSIBLE"),Master!B511,"")</f>
        <v>512</v>
      </c>
      <c r="X511" s="34" t="e">
        <f>SMALL($W:$W,ROWS($W$1:W510))</f>
        <v>#NUM!</v>
      </c>
      <c r="Y511" s="34" t="str">
        <f>IF(AND('Entry point'!$B$22=Master!A511,Master!AG511="TECH SUPERINTENDENT"),Master!B511,"")</f>
        <v/>
      </c>
      <c r="Z511" s="34" t="e">
        <f>SMALL($Y:$Y,ROWS($Y$1:Y510))</f>
        <v>#NUM!</v>
      </c>
      <c r="AA511" s="34" t="str">
        <f>IF(AND('Entry point'!$B$22=Master!A511,Master!AG511="HSEQ MANAGER"),Master!B511,"")</f>
        <v/>
      </c>
      <c r="AB511" s="34" t="e">
        <f>SMALL($AA:$AA,ROWS($AA$1:AA510))</f>
        <v>#NUM!</v>
      </c>
      <c r="AC511" s="34" t="str">
        <f>IF(AND('Entry point'!$B$22=Master!A511,Master!AG511="MARCAS"),Master!B511,"")</f>
        <v/>
      </c>
      <c r="AD511" s="34" t="e">
        <f>SMALL($AC:$AC,ROWS($AC$1:AC510))</f>
        <v>#NUM!</v>
      </c>
      <c r="AE511" s="34">
        <v>2</v>
      </c>
      <c r="AF511" s="36" t="s">
        <v>282</v>
      </c>
      <c r="AG511" s="36" t="s">
        <v>686</v>
      </c>
      <c r="AH511" s="36"/>
      <c r="AI511" t="s">
        <v>799</v>
      </c>
    </row>
    <row r="512" spans="1:35" ht="15.75" x14ac:dyDescent="0.25">
      <c r="A512" s="40" t="s">
        <v>569</v>
      </c>
      <c r="B512" s="34">
        <f>ROWS(A$1:$A513)</f>
        <v>513</v>
      </c>
      <c r="C512" s="34" t="str">
        <f>IF(AND('Entry point'!$B$22=Master!A512,Master!AG512="ACCOUNTING"),Master!B512,"")</f>
        <v/>
      </c>
      <c r="D512" s="34" t="e">
        <f>SMALL($C:$C,ROWS($C$1:C511))</f>
        <v>#NUM!</v>
      </c>
      <c r="E512" s="34" t="str">
        <f>IF(AND('Entry point'!$B$22=Master!A512,Master!AG512="CREW MANAGEMENT PARTNER"),Master!B512,"")</f>
        <v/>
      </c>
      <c r="F512" s="34" t="e">
        <f>SMALL($E:$E,ROWS($E$1:E511))</f>
        <v>#NUM!</v>
      </c>
      <c r="G512" s="34" t="str">
        <f>IF(AND('Entry point'!$B$22=Master!A512,Master!AG512="FLEET MANAGER"),Master!B512,"")</f>
        <v/>
      </c>
      <c r="H512" s="34" t="e">
        <f>SMALL($G:$G,ROWS($G$1:G511))</f>
        <v>#NUM!</v>
      </c>
      <c r="I512" s="34" t="str">
        <f>IF(AND('Entry point'!$B$22=Master!A512,Master!AG512="GROUP ISD"),Master!B512,"")</f>
        <v/>
      </c>
      <c r="J512" s="34" t="e">
        <f>SMALL($I:$I,ROWS($I$1:I511))</f>
        <v>#NUM!</v>
      </c>
      <c r="K512" s="34" t="str">
        <f>IF(AND('Entry point'!$B$22=Master!A512,Master!AG512="MANAGING DIRECTOR, CREW MANAGEMENT"),Master!B512,"")</f>
        <v/>
      </c>
      <c r="L512" s="34" t="e">
        <f>SMALL($K:$K,ROWS($K$1:K511))</f>
        <v>#NUM!</v>
      </c>
      <c r="M512" s="34" t="str">
        <f>IF(AND('Entry point'!$B$22=Master!A512,Master!AG512="MARINE SUPERINTENDENT"),Master!B512,"")</f>
        <v/>
      </c>
      <c r="N512" s="34" t="e">
        <f>SMALL($M:$M,ROWS($M$1:M511))</f>
        <v>#NUM!</v>
      </c>
      <c r="O512" s="34" t="str">
        <f>IF(AND('Entry point'!$B$22=Master!A512,Master!AG512="MD"),Master!B512,"")</f>
        <v/>
      </c>
      <c r="P512" s="34" t="e">
        <f>SMALL($O:$O,ROWS($O$1:O511))</f>
        <v>#NUM!</v>
      </c>
      <c r="Q512" s="34" t="str">
        <f>IF(AND('Entry point'!$B$22=Master!A512,Master!AG512="OD"),Master!B512,"")</f>
        <v/>
      </c>
      <c r="R512" s="34" t="e">
        <f>SMALL($Q:$Q,ROWS($Q$1:Q511))</f>
        <v>#NUM!</v>
      </c>
      <c r="S512" s="34">
        <f>IF(AND('Entry point'!$B$22=Master!A512,Master!AG512="OWNER"),Master!B512,"")</f>
        <v>513</v>
      </c>
      <c r="T512" s="34" t="e">
        <f>SMALL($S:$S,ROWS($S$1:S511))</f>
        <v>#NUM!</v>
      </c>
      <c r="U512" s="34" t="str">
        <f>IF(AND('Entry point'!$B$22=Master!A512,Master!AG512="PLANNING MANAGER"),Master!B512,"")</f>
        <v/>
      </c>
      <c r="V512" s="34" t="e">
        <f>SMALL($U:$U,ROWS($U$1:U511))</f>
        <v>#NUM!</v>
      </c>
      <c r="W512" s="34" t="str">
        <f>IF(AND('Entry point'!$B$22=Master!A512,Master!AG512="PROCUREMENT RESPONSIBLE"),Master!B512,"")</f>
        <v/>
      </c>
      <c r="X512" s="34" t="e">
        <f>SMALL($W:$W,ROWS($W$1:W511))</f>
        <v>#NUM!</v>
      </c>
      <c r="Y512" s="34" t="str">
        <f>IF(AND('Entry point'!$B$22=Master!A512,Master!AG512="TECH SUPERINTENDENT"),Master!B512,"")</f>
        <v/>
      </c>
      <c r="Z512" s="34" t="e">
        <f>SMALL($Y:$Y,ROWS($Y$1:Y511))</f>
        <v>#NUM!</v>
      </c>
      <c r="AA512" s="34" t="str">
        <f>IF(AND('Entry point'!$B$22=Master!A512,Master!AG512="HSEQ MANAGER"),Master!B512,"")</f>
        <v/>
      </c>
      <c r="AB512" s="34" t="e">
        <f>SMALL($AA:$AA,ROWS($AA$1:AA511))</f>
        <v>#NUM!</v>
      </c>
      <c r="AC512" s="34" t="str">
        <f>IF(AND('Entry point'!$B$22=Master!A512,Master!AG512="MARCAS"),Master!B512,"")</f>
        <v/>
      </c>
      <c r="AD512" s="34" t="e">
        <f>SMALL($AC:$AC,ROWS($AC$1:AC511))</f>
        <v>#NUM!</v>
      </c>
      <c r="AE512" s="34">
        <v>2</v>
      </c>
      <c r="AF512" s="36" t="s">
        <v>265</v>
      </c>
      <c r="AG512" s="36" t="s">
        <v>159</v>
      </c>
      <c r="AH512" s="36"/>
    </row>
    <row r="513" spans="1:35" ht="15.75" x14ac:dyDescent="0.25">
      <c r="A513" s="40" t="s">
        <v>569</v>
      </c>
      <c r="B513" s="34">
        <f>ROWS(A$1:$A514)</f>
        <v>514</v>
      </c>
      <c r="C513" s="34" t="str">
        <f>IF(AND('Entry point'!$B$22=Master!A513,Master!AG513="ACCOUNTING"),Master!B513,"")</f>
        <v/>
      </c>
      <c r="D513" s="34" t="e">
        <f>SMALL($C:$C,ROWS($C$1:C512))</f>
        <v>#NUM!</v>
      </c>
      <c r="E513" s="34" t="str">
        <f>IF(AND('Entry point'!$B$22=Master!A513,Master!AG513="CREW MANAGEMENT PARTNER"),Master!B513,"")</f>
        <v/>
      </c>
      <c r="F513" s="34" t="e">
        <f>SMALL($E:$E,ROWS($E$1:E512))</f>
        <v>#NUM!</v>
      </c>
      <c r="G513" s="34" t="str">
        <f>IF(AND('Entry point'!$B$22=Master!A513,Master!AG513="FLEET MANAGER"),Master!B513,"")</f>
        <v/>
      </c>
      <c r="H513" s="34" t="e">
        <f>SMALL($G:$G,ROWS($G$1:G512))</f>
        <v>#NUM!</v>
      </c>
      <c r="I513" s="34" t="str">
        <f>IF(AND('Entry point'!$B$22=Master!A513,Master!AG513="GROUP ISD"),Master!B513,"")</f>
        <v/>
      </c>
      <c r="J513" s="34" t="e">
        <f>SMALL($I:$I,ROWS($I$1:I512))</f>
        <v>#NUM!</v>
      </c>
      <c r="K513" s="34" t="str">
        <f>IF(AND('Entry point'!$B$22=Master!A513,Master!AG513="MANAGING DIRECTOR, CREW MANAGEMENT"),Master!B513,"")</f>
        <v/>
      </c>
      <c r="L513" s="34" t="e">
        <f>SMALL($K:$K,ROWS($K$1:K512))</f>
        <v>#NUM!</v>
      </c>
      <c r="M513" s="34" t="str">
        <f>IF(AND('Entry point'!$B$22=Master!A513,Master!AG513="MARINE SUPERINTENDENT"),Master!B513,"")</f>
        <v/>
      </c>
      <c r="N513" s="34" t="e">
        <f>SMALL($M:$M,ROWS($M$1:M512))</f>
        <v>#NUM!</v>
      </c>
      <c r="O513" s="34" t="str">
        <f>IF(AND('Entry point'!$B$22=Master!A513,Master!AG513="MD"),Master!B513,"")</f>
        <v/>
      </c>
      <c r="P513" s="34" t="e">
        <f>SMALL($O:$O,ROWS($O$1:O512))</f>
        <v>#NUM!</v>
      </c>
      <c r="Q513" s="34" t="str">
        <f>IF(AND('Entry point'!$B$22=Master!A513,Master!AG513="OD"),Master!B513,"")</f>
        <v/>
      </c>
      <c r="R513" s="34" t="e">
        <f>SMALL($Q:$Q,ROWS($Q$1:Q512))</f>
        <v>#NUM!</v>
      </c>
      <c r="S513" s="34" t="str">
        <f>IF(AND('Entry point'!$B$22=Master!A513,Master!AG513="OWNER"),Master!B513,"")</f>
        <v/>
      </c>
      <c r="T513" s="34" t="e">
        <f>SMALL($S:$S,ROWS($S$1:S512))</f>
        <v>#NUM!</v>
      </c>
      <c r="U513" s="34" t="str">
        <f>IF(AND('Entry point'!$B$22=Master!A513,Master!AG513="PLANNING MANAGER"),Master!B513,"")</f>
        <v/>
      </c>
      <c r="V513" s="34" t="e">
        <f>SMALL($U:$U,ROWS($U$1:U512))</f>
        <v>#NUM!</v>
      </c>
      <c r="W513" s="34" t="str">
        <f>IF(AND('Entry point'!$B$22=Master!A513,Master!AG513="PROCUREMENT RESPONSIBLE"),Master!B513,"")</f>
        <v/>
      </c>
      <c r="X513" s="34" t="e">
        <f>SMALL($W:$W,ROWS($W$1:W512))</f>
        <v>#NUM!</v>
      </c>
      <c r="Y513" s="34">
        <f>IF(AND('Entry point'!$B$22=Master!A513,Master!AG513="TECH SUPERINTENDENT"),Master!B513,"")</f>
        <v>514</v>
      </c>
      <c r="Z513" s="34" t="e">
        <f>SMALL($Y:$Y,ROWS($Y$1:Y512))</f>
        <v>#NUM!</v>
      </c>
      <c r="AA513" s="34" t="str">
        <f>IF(AND('Entry point'!$B$22=Master!A513,Master!AG513="HSEQ MANAGER"),Master!B513,"")</f>
        <v/>
      </c>
      <c r="AB513" s="34" t="e">
        <f>SMALL($AA:$AA,ROWS($AA$1:AA512))</f>
        <v>#NUM!</v>
      </c>
      <c r="AC513" s="34" t="str">
        <f>IF(AND('Entry point'!$B$22=Master!A513,Master!AG513="MARCAS"),Master!B513,"")</f>
        <v/>
      </c>
      <c r="AD513" s="34" t="e">
        <f>SMALL($AC:$AC,ROWS($AC$1:AC512))</f>
        <v>#NUM!</v>
      </c>
      <c r="AE513" s="34">
        <v>2</v>
      </c>
      <c r="AF513" s="36" t="s">
        <v>299</v>
      </c>
      <c r="AG513" s="36" t="s">
        <v>91</v>
      </c>
      <c r="AH513" s="36"/>
    </row>
    <row r="514" spans="1:35" ht="15.75" x14ac:dyDescent="0.25">
      <c r="A514" s="40" t="s">
        <v>569</v>
      </c>
      <c r="B514" s="34">
        <f>ROWS(A$1:$A515)</f>
        <v>515</v>
      </c>
      <c r="C514" s="34" t="str">
        <f>IF(AND('Entry point'!$B$22=Master!A514,Master!AG514="ACCOUNTING"),Master!B514,"")</f>
        <v/>
      </c>
      <c r="D514" s="34" t="e">
        <f>SMALL($C:$C,ROWS($C$1:C513))</f>
        <v>#NUM!</v>
      </c>
      <c r="E514" s="34" t="str">
        <f>IF(AND('Entry point'!$B$22=Master!A514,Master!AG514="CREW MANAGEMENT PARTNER"),Master!B514,"")</f>
        <v/>
      </c>
      <c r="F514" s="34" t="e">
        <f>SMALL($E:$E,ROWS($E$1:E513))</f>
        <v>#NUM!</v>
      </c>
      <c r="G514" s="34" t="str">
        <f>IF(AND('Entry point'!$B$22=Master!A514,Master!AG514="FLEET MANAGER"),Master!B514,"")</f>
        <v/>
      </c>
      <c r="H514" s="34" t="e">
        <f>SMALL($G:$G,ROWS($G$1:G513))</f>
        <v>#NUM!</v>
      </c>
      <c r="I514" s="34" t="str">
        <f>IF(AND('Entry point'!$B$22=Master!A514,Master!AG514="GROUP ISD"),Master!B514,"")</f>
        <v/>
      </c>
      <c r="J514" s="34" t="e">
        <f>SMALL($I:$I,ROWS($I$1:I513))</f>
        <v>#NUM!</v>
      </c>
      <c r="K514" s="34" t="str">
        <f>IF(AND('Entry point'!$B$22=Master!A514,Master!AG514="MANAGING DIRECTOR, CREW MANAGEMENT"),Master!B514,"")</f>
        <v/>
      </c>
      <c r="L514" s="34" t="e">
        <f>SMALL($K:$K,ROWS($K$1:K513))</f>
        <v>#NUM!</v>
      </c>
      <c r="M514" s="34">
        <f>IF(AND('Entry point'!$B$22=Master!A514,Master!AG514="MARINE SUPERINTENDENT"),Master!B514,"")</f>
        <v>515</v>
      </c>
      <c r="N514" s="34" t="e">
        <f>SMALL($M:$M,ROWS($M$1:M513))</f>
        <v>#NUM!</v>
      </c>
      <c r="O514" s="34" t="str">
        <f>IF(AND('Entry point'!$B$22=Master!A514,Master!AG514="MD"),Master!B514,"")</f>
        <v/>
      </c>
      <c r="P514" s="34" t="e">
        <f>SMALL($O:$O,ROWS($O$1:O513))</f>
        <v>#NUM!</v>
      </c>
      <c r="Q514" s="34" t="str">
        <f>IF(AND('Entry point'!$B$22=Master!A514,Master!AG514="OD"),Master!B514,"")</f>
        <v/>
      </c>
      <c r="R514" s="34" t="e">
        <f>SMALL($Q:$Q,ROWS($Q$1:Q513))</f>
        <v>#NUM!</v>
      </c>
      <c r="S514" s="34" t="str">
        <f>IF(AND('Entry point'!$B$22=Master!A514,Master!AG514="OWNER"),Master!B514,"")</f>
        <v/>
      </c>
      <c r="T514" s="34" t="e">
        <f>SMALL($S:$S,ROWS($S$1:S513))</f>
        <v>#NUM!</v>
      </c>
      <c r="U514" s="34" t="str">
        <f>IF(AND('Entry point'!$B$22=Master!A514,Master!AG514="PLANNING MANAGER"),Master!B514,"")</f>
        <v/>
      </c>
      <c r="V514" s="34" t="e">
        <f>SMALL($U:$U,ROWS($U$1:U513))</f>
        <v>#NUM!</v>
      </c>
      <c r="W514" s="34" t="str">
        <f>IF(AND('Entry point'!$B$22=Master!A514,Master!AG514="PROCUREMENT RESPONSIBLE"),Master!B514,"")</f>
        <v/>
      </c>
      <c r="X514" s="34" t="e">
        <f>SMALL($W:$W,ROWS($W$1:W513))</f>
        <v>#NUM!</v>
      </c>
      <c r="Y514" s="34" t="str">
        <f>IF(AND('Entry point'!$B$22=Master!A514,Master!AG514="TECH SUPERINTENDENT"),Master!B514,"")</f>
        <v/>
      </c>
      <c r="Z514" s="34" t="e">
        <f>SMALL($Y:$Y,ROWS($Y$1:Y513))</f>
        <v>#NUM!</v>
      </c>
      <c r="AA514" s="34" t="str">
        <f>IF(AND('Entry point'!$B$22=Master!A514,Master!AG514="HSEQ MANAGER"),Master!B514,"")</f>
        <v/>
      </c>
      <c r="AB514" s="34" t="e">
        <f>SMALL($AA:$AA,ROWS($AA$1:AA513))</f>
        <v>#NUM!</v>
      </c>
      <c r="AC514" s="34" t="str">
        <f>IF(AND('Entry point'!$B$22=Master!A514,Master!AG514="MARCAS"),Master!B514,"")</f>
        <v/>
      </c>
      <c r="AD514" s="34" t="e">
        <f>SMALL($AC:$AC,ROWS($AC$1:AC513))</f>
        <v>#NUM!</v>
      </c>
      <c r="AE514" s="34">
        <v>2</v>
      </c>
      <c r="AF514" s="36" t="s">
        <v>237</v>
      </c>
      <c r="AG514" s="36" t="s">
        <v>685</v>
      </c>
      <c r="AH514" s="36"/>
    </row>
    <row r="515" spans="1:35" ht="15.75" x14ac:dyDescent="0.25">
      <c r="A515" s="40" t="s">
        <v>569</v>
      </c>
      <c r="B515" s="34">
        <f>ROWS(A$1:$A516)</f>
        <v>516</v>
      </c>
      <c r="C515" s="34" t="str">
        <f>IF(AND('Entry point'!$B$22=Master!A515,Master!AG515="ACCOUNTING"),Master!B515,"")</f>
        <v/>
      </c>
      <c r="D515" s="34" t="e">
        <f>SMALL($C:$C,ROWS($C$1:C514))</f>
        <v>#NUM!</v>
      </c>
      <c r="E515" s="34" t="str">
        <f>IF(AND('Entry point'!$B$22=Master!A515,Master!AG515="CREW MANAGEMENT PARTNER"),Master!B515,"")</f>
        <v/>
      </c>
      <c r="F515" s="34" t="e">
        <f>SMALL($E:$E,ROWS($E$1:E514))</f>
        <v>#NUM!</v>
      </c>
      <c r="G515" s="34" t="str">
        <f>IF(AND('Entry point'!$B$22=Master!A515,Master!AG515="FLEET MANAGER"),Master!B515,"")</f>
        <v/>
      </c>
      <c r="H515" s="34" t="e">
        <f>SMALL($G:$G,ROWS($G$1:G514))</f>
        <v>#NUM!</v>
      </c>
      <c r="I515" s="34" t="str">
        <f>IF(AND('Entry point'!$B$22=Master!A515,Master!AG515="GROUP ISD"),Master!B515,"")</f>
        <v/>
      </c>
      <c r="J515" s="34" t="e">
        <f>SMALL($I:$I,ROWS($I$1:I514))</f>
        <v>#NUM!</v>
      </c>
      <c r="K515" s="34" t="str">
        <f>IF(AND('Entry point'!$B$22=Master!A515,Master!AG515="MANAGING DIRECTOR, CREW MANAGEMENT"),Master!B515,"")</f>
        <v/>
      </c>
      <c r="L515" s="34" t="e">
        <f>SMALL($K:$K,ROWS($K$1:K514))</f>
        <v>#NUM!</v>
      </c>
      <c r="M515" s="34">
        <f>IF(AND('Entry point'!$B$22=Master!A515,Master!AG515="MARINE SUPERINTENDENT"),Master!B515,"")</f>
        <v>516</v>
      </c>
      <c r="N515" s="34" t="e">
        <f>SMALL($M:$M,ROWS($M$1:M514))</f>
        <v>#NUM!</v>
      </c>
      <c r="O515" s="34" t="str">
        <f>IF(AND('Entry point'!$B$22=Master!A515,Master!AG515="MD"),Master!B515,"")</f>
        <v/>
      </c>
      <c r="P515" s="34" t="e">
        <f>SMALL($O:$O,ROWS($O$1:O514))</f>
        <v>#NUM!</v>
      </c>
      <c r="Q515" s="34" t="str">
        <f>IF(AND('Entry point'!$B$22=Master!A515,Master!AG515="OD"),Master!B515,"")</f>
        <v/>
      </c>
      <c r="R515" s="34" t="e">
        <f>SMALL($Q:$Q,ROWS($Q$1:Q514))</f>
        <v>#NUM!</v>
      </c>
      <c r="S515" s="34" t="str">
        <f>IF(AND('Entry point'!$B$22=Master!A515,Master!AG515="OWNER"),Master!B515,"")</f>
        <v/>
      </c>
      <c r="T515" s="34" t="e">
        <f>SMALL($S:$S,ROWS($S$1:S514))</f>
        <v>#NUM!</v>
      </c>
      <c r="U515" s="34" t="str">
        <f>IF(AND('Entry point'!$B$22=Master!A515,Master!AG515="PLANNING MANAGER"),Master!B515,"")</f>
        <v/>
      </c>
      <c r="V515" s="34" t="e">
        <f>SMALL($U:$U,ROWS($U$1:U514))</f>
        <v>#NUM!</v>
      </c>
      <c r="W515" s="34" t="str">
        <f>IF(AND('Entry point'!$B$22=Master!A515,Master!AG515="PROCUREMENT RESPONSIBLE"),Master!B515,"")</f>
        <v/>
      </c>
      <c r="X515" s="34" t="e">
        <f>SMALL($W:$W,ROWS($W$1:W514))</f>
        <v>#NUM!</v>
      </c>
      <c r="Y515" s="34" t="str">
        <f>IF(AND('Entry point'!$B$22=Master!A515,Master!AG515="TECH SUPERINTENDENT"),Master!B515,"")</f>
        <v/>
      </c>
      <c r="Z515" s="34" t="e">
        <f>SMALL($Y:$Y,ROWS($Y$1:Y514))</f>
        <v>#NUM!</v>
      </c>
      <c r="AA515" s="34" t="str">
        <f>IF(AND('Entry point'!$B$22=Master!A515,Master!AG515="HSEQ MANAGER"),Master!B515,"")</f>
        <v/>
      </c>
      <c r="AB515" s="34" t="e">
        <f>SMALL($AA:$AA,ROWS($AA$1:AA514))</f>
        <v>#NUM!</v>
      </c>
      <c r="AC515" s="34" t="str">
        <f>IF(AND('Entry point'!$B$22=Master!A515,Master!AG515="MARCAS"),Master!B515,"")</f>
        <v/>
      </c>
      <c r="AD515" s="34" t="e">
        <f>SMALL($AC:$AC,ROWS($AC$1:AC514))</f>
        <v>#NUM!</v>
      </c>
      <c r="AE515" s="34">
        <v>2</v>
      </c>
      <c r="AF515" s="36" t="s">
        <v>188</v>
      </c>
      <c r="AG515" s="36" t="s">
        <v>685</v>
      </c>
      <c r="AH515" s="36"/>
    </row>
    <row r="516" spans="1:35" ht="15.75" x14ac:dyDescent="0.25">
      <c r="A516" s="40" t="s">
        <v>569</v>
      </c>
      <c r="B516" s="34">
        <f>ROWS(A$1:$A517)</f>
        <v>517</v>
      </c>
      <c r="C516" s="34" t="str">
        <f>IF(AND('Entry point'!$B$22=Master!A516,Master!AG516="ACCOUNTING"),Master!B516,"")</f>
        <v/>
      </c>
      <c r="D516" s="34" t="e">
        <f>SMALL($C:$C,ROWS($C$1:C515))</f>
        <v>#NUM!</v>
      </c>
      <c r="E516" s="34" t="str">
        <f>IF(AND('Entry point'!$B$22=Master!A516,Master!AG516="CREW MANAGEMENT PARTNER"),Master!B516,"")</f>
        <v/>
      </c>
      <c r="F516" s="34" t="e">
        <f>SMALL($E:$E,ROWS($E$1:E515))</f>
        <v>#NUM!</v>
      </c>
      <c r="G516" s="34" t="str">
        <f>IF(AND('Entry point'!$B$22=Master!A516,Master!AG516="FLEET MANAGER"),Master!B516,"")</f>
        <v/>
      </c>
      <c r="H516" s="34" t="e">
        <f>SMALL($G:$G,ROWS($G$1:G515))</f>
        <v>#NUM!</v>
      </c>
      <c r="I516" s="34" t="str">
        <f>IF(AND('Entry point'!$B$22=Master!A516,Master!AG516="GROUP ISD"),Master!B516,"")</f>
        <v/>
      </c>
      <c r="J516" s="34" t="e">
        <f>SMALL($I:$I,ROWS($I$1:I515))</f>
        <v>#NUM!</v>
      </c>
      <c r="K516" s="34" t="str">
        <f>IF(AND('Entry point'!$B$22=Master!A516,Master!AG516="MANAGING DIRECTOR, CREW MANAGEMENT"),Master!B516,"")</f>
        <v/>
      </c>
      <c r="L516" s="34" t="e">
        <f>SMALL($K:$K,ROWS($K$1:K515))</f>
        <v>#NUM!</v>
      </c>
      <c r="M516" s="34">
        <f>IF(AND('Entry point'!$B$22=Master!A516,Master!AG516="MARINE SUPERINTENDENT"),Master!B516,"")</f>
        <v>517</v>
      </c>
      <c r="N516" s="34" t="e">
        <f>SMALL($M:$M,ROWS($M$1:M515))</f>
        <v>#NUM!</v>
      </c>
      <c r="O516" s="34" t="str">
        <f>IF(AND('Entry point'!$B$22=Master!A516,Master!AG516="MD"),Master!B516,"")</f>
        <v/>
      </c>
      <c r="P516" s="34" t="e">
        <f>SMALL($O:$O,ROWS($O$1:O515))</f>
        <v>#NUM!</v>
      </c>
      <c r="Q516" s="34" t="str">
        <f>IF(AND('Entry point'!$B$22=Master!A516,Master!AG516="OD"),Master!B516,"")</f>
        <v/>
      </c>
      <c r="R516" s="34" t="e">
        <f>SMALL($Q:$Q,ROWS($Q$1:Q515))</f>
        <v>#NUM!</v>
      </c>
      <c r="S516" s="34" t="str">
        <f>IF(AND('Entry point'!$B$22=Master!A516,Master!AG516="OWNER"),Master!B516,"")</f>
        <v/>
      </c>
      <c r="T516" s="34" t="e">
        <f>SMALL($S:$S,ROWS($S$1:S515))</f>
        <v>#NUM!</v>
      </c>
      <c r="U516" s="34" t="str">
        <f>IF(AND('Entry point'!$B$22=Master!A516,Master!AG516="PLANNING MANAGER"),Master!B516,"")</f>
        <v/>
      </c>
      <c r="V516" s="34" t="e">
        <f>SMALL($U:$U,ROWS($U$1:U515))</f>
        <v>#NUM!</v>
      </c>
      <c r="W516" s="34" t="str">
        <f>IF(AND('Entry point'!$B$22=Master!A516,Master!AG516="PROCUREMENT RESPONSIBLE"),Master!B516,"")</f>
        <v/>
      </c>
      <c r="X516" s="34" t="e">
        <f>SMALL($W:$W,ROWS($W$1:W515))</f>
        <v>#NUM!</v>
      </c>
      <c r="Y516" s="34" t="str">
        <f>IF(AND('Entry point'!$B$22=Master!A516,Master!AG516="TECH SUPERINTENDENT"),Master!B516,"")</f>
        <v/>
      </c>
      <c r="Z516" s="34" t="e">
        <f>SMALL($Y:$Y,ROWS($Y$1:Y515))</f>
        <v>#NUM!</v>
      </c>
      <c r="AA516" s="34" t="str">
        <f>IF(AND('Entry point'!$B$22=Master!A516,Master!AG516="HSEQ MANAGER"),Master!B516,"")</f>
        <v/>
      </c>
      <c r="AB516" s="34" t="e">
        <f>SMALL($AA:$AA,ROWS($AA$1:AA515))</f>
        <v>#NUM!</v>
      </c>
      <c r="AC516" s="34" t="str">
        <f>IF(AND('Entry point'!$B$22=Master!A516,Master!AG516="MARCAS"),Master!B516,"")</f>
        <v/>
      </c>
      <c r="AD516" s="34" t="e">
        <f>SMALL($AC:$AC,ROWS($AC$1:AC515))</f>
        <v>#NUM!</v>
      </c>
      <c r="AE516" s="34">
        <v>2</v>
      </c>
      <c r="AF516" s="36" t="s">
        <v>199</v>
      </c>
      <c r="AG516" s="36" t="s">
        <v>685</v>
      </c>
      <c r="AH516" s="36"/>
    </row>
    <row r="517" spans="1:35" ht="15.75" x14ac:dyDescent="0.25">
      <c r="A517" s="40" t="s">
        <v>569</v>
      </c>
      <c r="B517" s="34">
        <f>ROWS(A$1:$A518)</f>
        <v>518</v>
      </c>
      <c r="C517" s="34" t="str">
        <f>IF(AND('Entry point'!$B$22=Master!A517,Master!AG517="ACCOUNTING"),Master!B517,"")</f>
        <v/>
      </c>
      <c r="D517" s="34" t="e">
        <f>SMALL($C:$C,ROWS($C$1:C516))</f>
        <v>#NUM!</v>
      </c>
      <c r="E517" s="34" t="str">
        <f>IF(AND('Entry point'!$B$22=Master!A517,Master!AG517="CREW MANAGEMENT PARTNER"),Master!B517,"")</f>
        <v/>
      </c>
      <c r="F517" s="34" t="e">
        <f>SMALL($E:$E,ROWS($E$1:E516))</f>
        <v>#NUM!</v>
      </c>
      <c r="G517" s="34" t="str">
        <f>IF(AND('Entry point'!$B$22=Master!A517,Master!AG517="FLEET MANAGER"),Master!B517,"")</f>
        <v/>
      </c>
      <c r="H517" s="34" t="e">
        <f>SMALL($G:$G,ROWS($G$1:G516))</f>
        <v>#NUM!</v>
      </c>
      <c r="I517" s="34" t="str">
        <f>IF(AND('Entry point'!$B$22=Master!A517,Master!AG517="GROUP ISD"),Master!B517,"")</f>
        <v/>
      </c>
      <c r="J517" s="34" t="e">
        <f>SMALL($I:$I,ROWS($I$1:I516))</f>
        <v>#NUM!</v>
      </c>
      <c r="K517" s="34" t="str">
        <f>IF(AND('Entry point'!$B$22=Master!A517,Master!AG517="MANAGING DIRECTOR, CREW MANAGEMENT"),Master!B517,"")</f>
        <v/>
      </c>
      <c r="L517" s="34" t="e">
        <f>SMALL($K:$K,ROWS($K$1:K516))</f>
        <v>#NUM!</v>
      </c>
      <c r="M517" s="34" t="str">
        <f>IF(AND('Entry point'!$B$22=Master!A517,Master!AG517="MARINE SUPERINTENDENT"),Master!B517,"")</f>
        <v/>
      </c>
      <c r="N517" s="34" t="e">
        <f>SMALL($M:$M,ROWS($M$1:M516))</f>
        <v>#NUM!</v>
      </c>
      <c r="O517" s="34" t="str">
        <f>IF(AND('Entry point'!$B$22=Master!A517,Master!AG517="MD"),Master!B517,"")</f>
        <v/>
      </c>
      <c r="P517" s="34" t="e">
        <f>SMALL($O:$O,ROWS($O$1:O516))</f>
        <v>#NUM!</v>
      </c>
      <c r="Q517" s="34" t="str">
        <f>IF(AND('Entry point'!$B$22=Master!A517,Master!AG517="OD"),Master!B517,"")</f>
        <v/>
      </c>
      <c r="R517" s="34" t="e">
        <f>SMALL($Q:$Q,ROWS($Q$1:Q516))</f>
        <v>#NUM!</v>
      </c>
      <c r="S517" s="34" t="str">
        <f>IF(AND('Entry point'!$B$22=Master!A517,Master!AG517="OWNER"),Master!B517,"")</f>
        <v/>
      </c>
      <c r="T517" s="34" t="e">
        <f>SMALL($S:$S,ROWS($S$1:S516))</f>
        <v>#NUM!</v>
      </c>
      <c r="U517" s="34" t="str">
        <f>IF(AND('Entry point'!$B$22=Master!A517,Master!AG517="PLANNING MANAGER"),Master!B517,"")</f>
        <v/>
      </c>
      <c r="V517" s="34" t="e">
        <f>SMALL($U:$U,ROWS($U$1:U516))</f>
        <v>#NUM!</v>
      </c>
      <c r="W517" s="34">
        <f>IF(AND('Entry point'!$B$22=Master!A517,Master!AG517="PROCUREMENT RESPONSIBLE"),Master!B517,"")</f>
        <v>518</v>
      </c>
      <c r="X517" s="34" t="e">
        <f>SMALL($W:$W,ROWS($W$1:W516))</f>
        <v>#NUM!</v>
      </c>
      <c r="Y517" s="34" t="str">
        <f>IF(AND('Entry point'!$B$22=Master!A517,Master!AG517="TECH SUPERINTENDENT"),Master!B517,"")</f>
        <v/>
      </c>
      <c r="Z517" s="34" t="e">
        <f>SMALL($Y:$Y,ROWS($Y$1:Y516))</f>
        <v>#NUM!</v>
      </c>
      <c r="AA517" s="34" t="str">
        <f>IF(AND('Entry point'!$B$22=Master!A517,Master!AG517="HSEQ MANAGER"),Master!B517,"")</f>
        <v/>
      </c>
      <c r="AB517" s="34" t="e">
        <f>SMALL($AA:$AA,ROWS($AA$1:AA516))</f>
        <v>#NUM!</v>
      </c>
      <c r="AC517" s="34" t="str">
        <f>IF(AND('Entry point'!$B$22=Master!A517,Master!AG517="MARCAS"),Master!B517,"")</f>
        <v/>
      </c>
      <c r="AD517" s="34" t="e">
        <f>SMALL($AC:$AC,ROWS($AC$1:AC516))</f>
        <v>#NUM!</v>
      </c>
      <c r="AE517" s="34">
        <v>2</v>
      </c>
      <c r="AF517" s="36" t="s">
        <v>278</v>
      </c>
      <c r="AG517" s="36" t="s">
        <v>686</v>
      </c>
      <c r="AH517" s="181" t="s">
        <v>807</v>
      </c>
      <c r="AI517" t="s">
        <v>812</v>
      </c>
    </row>
    <row r="518" spans="1:35" ht="15.75" x14ac:dyDescent="0.25">
      <c r="A518" s="40" t="s">
        <v>569</v>
      </c>
      <c r="B518" s="34">
        <f>ROWS(A$1:$A519)</f>
        <v>519</v>
      </c>
      <c r="C518" s="34" t="str">
        <f>IF(AND('Entry point'!$B$22=Master!A518,Master!AG518="ACCOUNTING"),Master!B518,"")</f>
        <v/>
      </c>
      <c r="D518" s="34" t="e">
        <f>SMALL($C:$C,ROWS($C$1:C517))</f>
        <v>#NUM!</v>
      </c>
      <c r="E518" s="34" t="str">
        <f>IF(AND('Entry point'!$B$22=Master!A518,Master!AG518="CREW MANAGEMENT PARTNER"),Master!B518,"")</f>
        <v/>
      </c>
      <c r="F518" s="34" t="e">
        <f>SMALL($E:$E,ROWS($E$1:E517))</f>
        <v>#NUM!</v>
      </c>
      <c r="G518" s="34" t="str">
        <f>IF(AND('Entry point'!$B$22=Master!A518,Master!AG518="FLEET MANAGER"),Master!B518,"")</f>
        <v/>
      </c>
      <c r="H518" s="34" t="e">
        <f>SMALL($G:$G,ROWS($G$1:G517))</f>
        <v>#NUM!</v>
      </c>
      <c r="I518" s="34" t="str">
        <f>IF(AND('Entry point'!$B$22=Master!A518,Master!AG518="GROUP ISD"),Master!B518,"")</f>
        <v/>
      </c>
      <c r="J518" s="34" t="e">
        <f>SMALL($I:$I,ROWS($I$1:I517))</f>
        <v>#NUM!</v>
      </c>
      <c r="K518" s="34" t="str">
        <f>IF(AND('Entry point'!$B$22=Master!A518,Master!AG518="MANAGING DIRECTOR, CREW MANAGEMENT"),Master!B518,"")</f>
        <v/>
      </c>
      <c r="L518" s="34" t="e">
        <f>SMALL($K:$K,ROWS($K$1:K517))</f>
        <v>#NUM!</v>
      </c>
      <c r="M518" s="34">
        <f>IF(AND('Entry point'!$B$22=Master!A518,Master!AG518="MARINE SUPERINTENDENT"),Master!B518,"")</f>
        <v>519</v>
      </c>
      <c r="N518" s="34" t="e">
        <f>SMALL($M:$M,ROWS($M$1:M517))</f>
        <v>#NUM!</v>
      </c>
      <c r="O518" s="34" t="str">
        <f>IF(AND('Entry point'!$B$22=Master!A518,Master!AG518="MD"),Master!B518,"")</f>
        <v/>
      </c>
      <c r="P518" s="34" t="e">
        <f>SMALL($O:$O,ROWS($O$1:O517))</f>
        <v>#NUM!</v>
      </c>
      <c r="Q518" s="34" t="str">
        <f>IF(AND('Entry point'!$B$22=Master!A518,Master!AG518="OD"),Master!B518,"")</f>
        <v/>
      </c>
      <c r="R518" s="34" t="e">
        <f>SMALL($Q:$Q,ROWS($Q$1:Q517))</f>
        <v>#NUM!</v>
      </c>
      <c r="S518" s="34" t="str">
        <f>IF(AND('Entry point'!$B$22=Master!A518,Master!AG518="OWNER"),Master!B518,"")</f>
        <v/>
      </c>
      <c r="T518" s="34" t="e">
        <f>SMALL($S:$S,ROWS($S$1:S517))</f>
        <v>#NUM!</v>
      </c>
      <c r="U518" s="34" t="str">
        <f>IF(AND('Entry point'!$B$22=Master!A518,Master!AG518="PLANNING MANAGER"),Master!B518,"")</f>
        <v/>
      </c>
      <c r="V518" s="34" t="e">
        <f>SMALL($U:$U,ROWS($U$1:U517))</f>
        <v>#NUM!</v>
      </c>
      <c r="W518" s="34" t="str">
        <f>IF(AND('Entry point'!$B$22=Master!A518,Master!AG518="PROCUREMENT RESPONSIBLE"),Master!B518,"")</f>
        <v/>
      </c>
      <c r="X518" s="34" t="e">
        <f>SMALL($W:$W,ROWS($W$1:W517))</f>
        <v>#NUM!</v>
      </c>
      <c r="Y518" s="34" t="str">
        <f>IF(AND('Entry point'!$B$22=Master!A518,Master!AG518="TECH SUPERINTENDENT"),Master!B518,"")</f>
        <v/>
      </c>
      <c r="Z518" s="34" t="e">
        <f>SMALL($Y:$Y,ROWS($Y$1:Y517))</f>
        <v>#NUM!</v>
      </c>
      <c r="AA518" s="34" t="str">
        <f>IF(AND('Entry point'!$B$22=Master!A518,Master!AG518="HSEQ MANAGER"),Master!B518,"")</f>
        <v/>
      </c>
      <c r="AB518" s="34" t="e">
        <f>SMALL($AA:$AA,ROWS($AA$1:AA517))</f>
        <v>#NUM!</v>
      </c>
      <c r="AC518" s="34" t="str">
        <f>IF(AND('Entry point'!$B$22=Master!A518,Master!AG518="MARCAS"),Master!B518,"")</f>
        <v/>
      </c>
      <c r="AD518" s="34" t="e">
        <f>SMALL($AC:$AC,ROWS($AC$1:AC517))</f>
        <v>#NUM!</v>
      </c>
      <c r="AE518" s="34">
        <v>2</v>
      </c>
      <c r="AF518" s="36" t="s">
        <v>224</v>
      </c>
      <c r="AG518" s="36" t="s">
        <v>685</v>
      </c>
      <c r="AH518" s="36"/>
    </row>
    <row r="519" spans="1:35" ht="15.75" x14ac:dyDescent="0.25">
      <c r="A519" s="40" t="s">
        <v>569</v>
      </c>
      <c r="B519" s="34">
        <f>ROWS(A$1:$A520)</f>
        <v>520</v>
      </c>
      <c r="C519" s="34" t="str">
        <f>IF(AND('Entry point'!$B$22=Master!A519,Master!AG519="ACCOUNTING"),Master!B519,"")</f>
        <v/>
      </c>
      <c r="D519" s="34" t="e">
        <f>SMALL($C:$C,ROWS($C$1:C518))</f>
        <v>#NUM!</v>
      </c>
      <c r="E519" s="34" t="str">
        <f>IF(AND('Entry point'!$B$22=Master!A519,Master!AG519="CREW MANAGEMENT PARTNER"),Master!B519,"")</f>
        <v/>
      </c>
      <c r="F519" s="34" t="e">
        <f>SMALL($E:$E,ROWS($E$1:E518))</f>
        <v>#NUM!</v>
      </c>
      <c r="G519" s="34" t="str">
        <f>IF(AND('Entry point'!$B$22=Master!A519,Master!AG519="FLEET MANAGER"),Master!B519,"")</f>
        <v/>
      </c>
      <c r="H519" s="34" t="e">
        <f>SMALL($G:$G,ROWS($G$1:G518))</f>
        <v>#NUM!</v>
      </c>
      <c r="I519" s="34" t="str">
        <f>IF(AND('Entry point'!$B$22=Master!A519,Master!AG519="GROUP ISD"),Master!B519,"")</f>
        <v/>
      </c>
      <c r="J519" s="34" t="e">
        <f>SMALL($I:$I,ROWS($I$1:I518))</f>
        <v>#NUM!</v>
      </c>
      <c r="K519" s="34" t="str">
        <f>IF(AND('Entry point'!$B$22=Master!A519,Master!AG519="MANAGING DIRECTOR, CREW MANAGEMENT"),Master!B519,"")</f>
        <v/>
      </c>
      <c r="L519" s="34" t="e">
        <f>SMALL($K:$K,ROWS($K$1:K518))</f>
        <v>#NUM!</v>
      </c>
      <c r="M519" s="34" t="str">
        <f>IF(AND('Entry point'!$B$22=Master!A519,Master!AG519="MARINE SUPERINTENDENT"),Master!B519,"")</f>
        <v/>
      </c>
      <c r="N519" s="34" t="e">
        <f>SMALL($M:$M,ROWS($M$1:M518))</f>
        <v>#NUM!</v>
      </c>
      <c r="O519" s="34" t="str">
        <f>IF(AND('Entry point'!$B$22=Master!A519,Master!AG519="MD"),Master!B519,"")</f>
        <v/>
      </c>
      <c r="P519" s="34" t="e">
        <f>SMALL($O:$O,ROWS($O$1:O518))</f>
        <v>#NUM!</v>
      </c>
      <c r="Q519" s="34" t="str">
        <f>IF(AND('Entry point'!$B$22=Master!A519,Master!AG519="OD"),Master!B519,"")</f>
        <v/>
      </c>
      <c r="R519" s="34" t="e">
        <f>SMALL($Q:$Q,ROWS($Q$1:Q518))</f>
        <v>#NUM!</v>
      </c>
      <c r="S519" s="34">
        <f>IF(AND('Entry point'!$B$22=Master!A519,Master!AG519="OWNER"),Master!B519,"")</f>
        <v>520</v>
      </c>
      <c r="T519" s="34" t="e">
        <f>SMALL($S:$S,ROWS($S$1:S518))</f>
        <v>#NUM!</v>
      </c>
      <c r="U519" s="34" t="str">
        <f>IF(AND('Entry point'!$B$22=Master!A519,Master!AG519="PLANNING MANAGER"),Master!B519,"")</f>
        <v/>
      </c>
      <c r="V519" s="34" t="e">
        <f>SMALL($U:$U,ROWS($U$1:U518))</f>
        <v>#NUM!</v>
      </c>
      <c r="W519" s="34" t="str">
        <f>IF(AND('Entry point'!$B$22=Master!A519,Master!AG519="PROCUREMENT RESPONSIBLE"),Master!B519,"")</f>
        <v/>
      </c>
      <c r="X519" s="34" t="e">
        <f>SMALL($W:$W,ROWS($W$1:W518))</f>
        <v>#NUM!</v>
      </c>
      <c r="Y519" s="34" t="str">
        <f>IF(AND('Entry point'!$B$22=Master!A519,Master!AG519="TECH SUPERINTENDENT"),Master!B519,"")</f>
        <v/>
      </c>
      <c r="Z519" s="34" t="e">
        <f>SMALL($Y:$Y,ROWS($Y$1:Y518))</f>
        <v>#NUM!</v>
      </c>
      <c r="AA519" s="34" t="str">
        <f>IF(AND('Entry point'!$B$22=Master!A519,Master!AG519="HSEQ MANAGER"),Master!B519,"")</f>
        <v/>
      </c>
      <c r="AB519" s="34" t="e">
        <f>SMALL($AA:$AA,ROWS($AA$1:AA518))</f>
        <v>#NUM!</v>
      </c>
      <c r="AC519" s="34" t="str">
        <f>IF(AND('Entry point'!$B$22=Master!A519,Master!AG519="MARCAS"),Master!B519,"")</f>
        <v/>
      </c>
      <c r="AD519" s="34" t="e">
        <f>SMALL($AC:$AC,ROWS($AC$1:AC518))</f>
        <v>#NUM!</v>
      </c>
      <c r="AE519" s="34">
        <v>2</v>
      </c>
      <c r="AF519" s="36" t="s">
        <v>250</v>
      </c>
      <c r="AG519" s="36" t="s">
        <v>159</v>
      </c>
      <c r="AH519" s="36" t="s">
        <v>617</v>
      </c>
    </row>
    <row r="520" spans="1:35" ht="15.75" x14ac:dyDescent="0.25">
      <c r="A520" s="40" t="s">
        <v>569</v>
      </c>
      <c r="B520" s="34">
        <f>ROWS(A$1:$A521)</f>
        <v>521</v>
      </c>
      <c r="C520" s="34" t="str">
        <f>IF(AND('Entry point'!$B$22=Master!A520,Master!AG520="ACCOUNTING"),Master!B520,"")</f>
        <v/>
      </c>
      <c r="D520" s="34" t="e">
        <f>SMALL($C:$C,ROWS($C$1:C519))</f>
        <v>#NUM!</v>
      </c>
      <c r="E520" s="34" t="str">
        <f>IF(AND('Entry point'!$B$22=Master!A520,Master!AG520="CREW MANAGEMENT PARTNER"),Master!B520,"")</f>
        <v/>
      </c>
      <c r="F520" s="34" t="e">
        <f>SMALL($E:$E,ROWS($E$1:E519))</f>
        <v>#NUM!</v>
      </c>
      <c r="G520" s="34" t="str">
        <f>IF(AND('Entry point'!$B$22=Master!A520,Master!AG520="FLEET MANAGER"),Master!B520,"")</f>
        <v/>
      </c>
      <c r="H520" s="34" t="e">
        <f>SMALL($G:$G,ROWS($G$1:G519))</f>
        <v>#NUM!</v>
      </c>
      <c r="I520" s="34" t="str">
        <f>IF(AND('Entry point'!$B$22=Master!A520,Master!AG520="GROUP ISD"),Master!B520,"")</f>
        <v/>
      </c>
      <c r="J520" s="34" t="e">
        <f>SMALL($I:$I,ROWS($I$1:I519))</f>
        <v>#NUM!</v>
      </c>
      <c r="K520" s="34" t="str">
        <f>IF(AND('Entry point'!$B$22=Master!A520,Master!AG520="MANAGING DIRECTOR, CREW MANAGEMENT"),Master!B520,"")</f>
        <v/>
      </c>
      <c r="L520" s="34" t="e">
        <f>SMALL($K:$K,ROWS($K$1:K519))</f>
        <v>#NUM!</v>
      </c>
      <c r="M520" s="34" t="str">
        <f>IF(AND('Entry point'!$B$22=Master!A520,Master!AG520="MARINE SUPERINTENDENT"),Master!B520,"")</f>
        <v/>
      </c>
      <c r="N520" s="34" t="e">
        <f>SMALL($M:$M,ROWS($M$1:M519))</f>
        <v>#NUM!</v>
      </c>
      <c r="O520" s="34" t="str">
        <f>IF(AND('Entry point'!$B$22=Master!A520,Master!AG520="MD"),Master!B520,"")</f>
        <v/>
      </c>
      <c r="P520" s="34" t="e">
        <f>SMALL($O:$O,ROWS($O$1:O519))</f>
        <v>#NUM!</v>
      </c>
      <c r="Q520" s="34" t="str">
        <f>IF(AND('Entry point'!$B$22=Master!A520,Master!AG520="OD"),Master!B520,"")</f>
        <v/>
      </c>
      <c r="R520" s="34" t="e">
        <f>SMALL($Q:$Q,ROWS($Q$1:Q519))</f>
        <v>#NUM!</v>
      </c>
      <c r="S520" s="34" t="str">
        <f>IF(AND('Entry point'!$B$22=Master!A520,Master!AG520="OWNER"),Master!B520,"")</f>
        <v/>
      </c>
      <c r="T520" s="34" t="e">
        <f>SMALL($S:$S,ROWS($S$1:S519))</f>
        <v>#NUM!</v>
      </c>
      <c r="U520" s="34" t="str">
        <f>IF(AND('Entry point'!$B$22=Master!A520,Master!AG520="PLANNING MANAGER"),Master!B520,"")</f>
        <v/>
      </c>
      <c r="V520" s="34" t="e">
        <f>SMALL($U:$U,ROWS($U$1:U519))</f>
        <v>#NUM!</v>
      </c>
      <c r="W520" s="34" t="str">
        <f>IF(AND('Entry point'!$B$22=Master!A520,Master!AG520="PROCUREMENT RESPONSIBLE"),Master!B520,"")</f>
        <v/>
      </c>
      <c r="X520" s="34" t="e">
        <f>SMALL($W:$W,ROWS($W$1:W519))</f>
        <v>#NUM!</v>
      </c>
      <c r="Y520" s="34">
        <f>IF(AND('Entry point'!$B$22=Master!A520,Master!AG520="TECH SUPERINTENDENT"),Master!B520,"")</f>
        <v>521</v>
      </c>
      <c r="Z520" s="34" t="e">
        <f>SMALL($Y:$Y,ROWS($Y$1:Y519))</f>
        <v>#NUM!</v>
      </c>
      <c r="AA520" s="34" t="str">
        <f>IF(AND('Entry point'!$B$22=Master!A520,Master!AG520="HSEQ MANAGER"),Master!B520,"")</f>
        <v/>
      </c>
      <c r="AB520" s="34" t="e">
        <f>SMALL($AA:$AA,ROWS($AA$1:AA519))</f>
        <v>#NUM!</v>
      </c>
      <c r="AC520" s="34" t="str">
        <f>IF(AND('Entry point'!$B$22=Master!A520,Master!AG520="MARCAS"),Master!B520,"")</f>
        <v/>
      </c>
      <c r="AD520" s="34" t="e">
        <f>SMALL($AC:$AC,ROWS($AC$1:AC519))</f>
        <v>#NUM!</v>
      </c>
      <c r="AE520" s="34">
        <v>2</v>
      </c>
      <c r="AF520" s="36" t="s">
        <v>107</v>
      </c>
      <c r="AG520" s="36" t="s">
        <v>91</v>
      </c>
      <c r="AH520" s="36"/>
    </row>
    <row r="521" spans="1:35" ht="15.75" x14ac:dyDescent="0.25">
      <c r="A521" s="40" t="s">
        <v>569</v>
      </c>
      <c r="B521" s="34">
        <f>ROWS(A$1:$A522)</f>
        <v>522</v>
      </c>
      <c r="C521" s="34" t="str">
        <f>IF(AND('Entry point'!$B$22=Master!A521,Master!AG521="ACCOUNTING"),Master!B521,"")</f>
        <v/>
      </c>
      <c r="D521" s="34" t="e">
        <f>SMALL($C:$C,ROWS($C$1:C520))</f>
        <v>#NUM!</v>
      </c>
      <c r="E521" s="34" t="str">
        <f>IF(AND('Entry point'!$B$22=Master!A521,Master!AG521="CREW MANAGEMENT PARTNER"),Master!B521,"")</f>
        <v/>
      </c>
      <c r="F521" s="34" t="e">
        <f>SMALL($E:$E,ROWS($E$1:E520))</f>
        <v>#NUM!</v>
      </c>
      <c r="G521" s="34" t="str">
        <f>IF(AND('Entry point'!$B$22=Master!A521,Master!AG521="FLEET MANAGER"),Master!B521,"")</f>
        <v/>
      </c>
      <c r="H521" s="34" t="e">
        <f>SMALL($G:$G,ROWS($G$1:G520))</f>
        <v>#NUM!</v>
      </c>
      <c r="I521" s="34" t="str">
        <f>IF(AND('Entry point'!$B$22=Master!A521,Master!AG521="GROUP ISD"),Master!B521,"")</f>
        <v/>
      </c>
      <c r="J521" s="34" t="e">
        <f>SMALL($I:$I,ROWS($I$1:I520))</f>
        <v>#NUM!</v>
      </c>
      <c r="K521" s="34" t="str">
        <f>IF(AND('Entry point'!$B$22=Master!A521,Master!AG521="MANAGING DIRECTOR, CREW MANAGEMENT"),Master!B521,"")</f>
        <v/>
      </c>
      <c r="L521" s="34" t="e">
        <f>SMALL($K:$K,ROWS($K$1:K520))</f>
        <v>#NUM!</v>
      </c>
      <c r="M521" s="34" t="str">
        <f>IF(AND('Entry point'!$B$22=Master!A521,Master!AG521="MARINE SUPERINTENDENT"),Master!B521,"")</f>
        <v/>
      </c>
      <c r="N521" s="34" t="e">
        <f>SMALL($M:$M,ROWS($M$1:M520))</f>
        <v>#NUM!</v>
      </c>
      <c r="O521" s="34" t="str">
        <f>IF(AND('Entry point'!$B$22=Master!A521,Master!AG521="MD"),Master!B521,"")</f>
        <v/>
      </c>
      <c r="P521" s="34" t="e">
        <f>SMALL($O:$O,ROWS($O$1:O520))</f>
        <v>#NUM!</v>
      </c>
      <c r="Q521" s="34" t="str">
        <f>IF(AND('Entry point'!$B$22=Master!A521,Master!AG521="OD"),Master!B521,"")</f>
        <v/>
      </c>
      <c r="R521" s="34" t="e">
        <f>SMALL($Q:$Q,ROWS($Q$1:Q520))</f>
        <v>#NUM!</v>
      </c>
      <c r="S521" s="34" t="str">
        <f>IF(AND('Entry point'!$B$22=Master!A521,Master!AG521="OWNER"),Master!B521,"")</f>
        <v/>
      </c>
      <c r="T521" s="34" t="e">
        <f>SMALL($S:$S,ROWS($S$1:S520))</f>
        <v>#NUM!</v>
      </c>
      <c r="U521" s="34" t="str">
        <f>IF(AND('Entry point'!$B$22=Master!A521,Master!AG521="PLANNING MANAGER"),Master!B521,"")</f>
        <v/>
      </c>
      <c r="V521" s="34" t="e">
        <f>SMALL($U:$U,ROWS($U$1:U520))</f>
        <v>#NUM!</v>
      </c>
      <c r="W521" s="34" t="str">
        <f>IF(AND('Entry point'!$B$22=Master!A521,Master!AG521="PROCUREMENT RESPONSIBLE"),Master!B521,"")</f>
        <v/>
      </c>
      <c r="X521" s="34" t="e">
        <f>SMALL($W:$W,ROWS($W$1:W520))</f>
        <v>#NUM!</v>
      </c>
      <c r="Y521" s="34" t="str">
        <f>IF(AND('Entry point'!$B$22=Master!A521,Master!AG521="TECH SUPERINTENDENT"),Master!B521,"")</f>
        <v/>
      </c>
      <c r="Z521" s="34" t="e">
        <f>SMALL($Y:$Y,ROWS($Y$1:Y520))</f>
        <v>#NUM!</v>
      </c>
      <c r="AA521" s="34" t="str">
        <f>IF(AND('Entry point'!$B$22=Master!A521,Master!AG521="HSEQ MANAGER"),Master!B521,"")</f>
        <v/>
      </c>
      <c r="AB521" s="34" t="e">
        <f>SMALL($AA:$AA,ROWS($AA$1:AA520))</f>
        <v>#NUM!</v>
      </c>
      <c r="AC521" s="34">
        <f>IF(AND('Entry point'!$B$22=Master!A521,Master!AG521="MARCAS"),Master!B521,"")</f>
        <v>522</v>
      </c>
      <c r="AD521" s="34" t="e">
        <f>SMALL($AC:$AC,ROWS($AC$1:AC520))</f>
        <v>#NUM!</v>
      </c>
      <c r="AE521" s="34">
        <v>2</v>
      </c>
      <c r="AF521" s="36" t="s">
        <v>107</v>
      </c>
      <c r="AG521" s="36" t="s">
        <v>779</v>
      </c>
      <c r="AH521" s="36"/>
    </row>
    <row r="522" spans="1:35" ht="15.75" x14ac:dyDescent="0.25">
      <c r="A522" s="40" t="s">
        <v>569</v>
      </c>
      <c r="B522" s="34">
        <f>ROWS(A$1:$A523)</f>
        <v>523</v>
      </c>
      <c r="C522" s="34" t="str">
        <f>IF(AND('Entry point'!$B$22=Master!A522,Master!AG522="ACCOUNTING"),Master!B522,"")</f>
        <v/>
      </c>
      <c r="D522" s="34" t="e">
        <f>SMALL($C:$C,ROWS($C$1:C521))</f>
        <v>#NUM!</v>
      </c>
      <c r="E522" s="34" t="str">
        <f>IF(AND('Entry point'!$B$22=Master!A522,Master!AG522="CREW MANAGEMENT PARTNER"),Master!B522,"")</f>
        <v/>
      </c>
      <c r="F522" s="34" t="e">
        <f>SMALL($E:$E,ROWS($E$1:E521))</f>
        <v>#NUM!</v>
      </c>
      <c r="G522" s="34">
        <f>IF(AND('Entry point'!$B$22=Master!A522,Master!AG522="FLEET MANAGER"),Master!B522,"")</f>
        <v>523</v>
      </c>
      <c r="H522" s="34" t="e">
        <f>SMALL($G:$G,ROWS($G$1:G521))</f>
        <v>#NUM!</v>
      </c>
      <c r="I522" s="34" t="str">
        <f>IF(AND('Entry point'!$B$22=Master!A522,Master!AG522="GROUP ISD"),Master!B522,"")</f>
        <v/>
      </c>
      <c r="J522" s="34" t="e">
        <f>SMALL($I:$I,ROWS($I$1:I521))</f>
        <v>#NUM!</v>
      </c>
      <c r="K522" s="34" t="str">
        <f>IF(AND('Entry point'!$B$22=Master!A522,Master!AG522="MANAGING DIRECTOR, CREW MANAGEMENT"),Master!B522,"")</f>
        <v/>
      </c>
      <c r="L522" s="34" t="e">
        <f>SMALL($K:$K,ROWS($K$1:K521))</f>
        <v>#NUM!</v>
      </c>
      <c r="M522" s="34" t="str">
        <f>IF(AND('Entry point'!$B$22=Master!A522,Master!AG522="MARINE SUPERINTENDENT"),Master!B522,"")</f>
        <v/>
      </c>
      <c r="N522" s="34" t="e">
        <f>SMALL($M:$M,ROWS($M$1:M521))</f>
        <v>#NUM!</v>
      </c>
      <c r="O522" s="34" t="str">
        <f>IF(AND('Entry point'!$B$22=Master!A522,Master!AG522="MD"),Master!B522,"")</f>
        <v/>
      </c>
      <c r="P522" s="34" t="e">
        <f>SMALL($O:$O,ROWS($O$1:O521))</f>
        <v>#NUM!</v>
      </c>
      <c r="Q522" s="34" t="str">
        <f>IF(AND('Entry point'!$B$22=Master!A522,Master!AG522="OD"),Master!B522,"")</f>
        <v/>
      </c>
      <c r="R522" s="34" t="e">
        <f>SMALL($Q:$Q,ROWS($Q$1:Q521))</f>
        <v>#NUM!</v>
      </c>
      <c r="S522" s="34" t="str">
        <f>IF(AND('Entry point'!$B$22=Master!A522,Master!AG522="OWNER"),Master!B522,"")</f>
        <v/>
      </c>
      <c r="T522" s="34" t="e">
        <f>SMALL($S:$S,ROWS($S$1:S521))</f>
        <v>#NUM!</v>
      </c>
      <c r="U522" s="34" t="str">
        <f>IF(AND('Entry point'!$B$22=Master!A522,Master!AG522="PLANNING MANAGER"),Master!B522,"")</f>
        <v/>
      </c>
      <c r="V522" s="34" t="e">
        <f>SMALL($U:$U,ROWS($U$1:U521))</f>
        <v>#NUM!</v>
      </c>
      <c r="W522" s="34" t="str">
        <f>IF(AND('Entry point'!$B$22=Master!A522,Master!AG522="PROCUREMENT RESPONSIBLE"),Master!B522,"")</f>
        <v/>
      </c>
      <c r="X522" s="34" t="e">
        <f>SMALL($W:$W,ROWS($W$1:W521))</f>
        <v>#NUM!</v>
      </c>
      <c r="Y522" s="34" t="str">
        <f>IF(AND('Entry point'!$B$22=Master!A522,Master!AG522="TECH SUPERINTENDENT"),Master!B522,"")</f>
        <v/>
      </c>
      <c r="Z522" s="34" t="e">
        <f>SMALL($Y:$Y,ROWS($Y$1:Y521))</f>
        <v>#NUM!</v>
      </c>
      <c r="AA522" s="34" t="str">
        <f>IF(AND('Entry point'!$B$22=Master!A522,Master!AG522="HSEQ MANAGER"),Master!B522,"")</f>
        <v/>
      </c>
      <c r="AB522" s="34" t="e">
        <f>SMALL($AA:$AA,ROWS($AA$1:AA521))</f>
        <v>#NUM!</v>
      </c>
      <c r="AC522" s="34" t="str">
        <f>IF(AND('Entry point'!$B$22=Master!A522,Master!AG522="MARCAS"),Master!B522,"")</f>
        <v/>
      </c>
      <c r="AD522" s="34" t="e">
        <f>SMALL($AC:$AC,ROWS($AC$1:AC521))</f>
        <v>#NUM!</v>
      </c>
      <c r="AE522" s="34">
        <v>2</v>
      </c>
      <c r="AF522" s="36" t="s">
        <v>268</v>
      </c>
      <c r="AG522" s="36" t="s">
        <v>35</v>
      </c>
      <c r="AH522" s="36" t="s">
        <v>98</v>
      </c>
    </row>
    <row r="523" spans="1:35" ht="15.75" x14ac:dyDescent="0.25">
      <c r="A523" s="40" t="s">
        <v>569</v>
      </c>
      <c r="B523" s="34">
        <f>ROWS(A$1:$A524)</f>
        <v>524</v>
      </c>
      <c r="C523" s="34" t="str">
        <f>IF(AND('Entry point'!$B$22=Master!A523,Master!AG523="ACCOUNTING"),Master!B523,"")</f>
        <v/>
      </c>
      <c r="D523" s="34" t="e">
        <f>SMALL($C:$C,ROWS($C$1:C522))</f>
        <v>#NUM!</v>
      </c>
      <c r="E523" s="34" t="str">
        <f>IF(AND('Entry point'!$B$22=Master!A523,Master!AG523="CREW MANAGEMENT PARTNER"),Master!B523,"")</f>
        <v/>
      </c>
      <c r="F523" s="34" t="e">
        <f>SMALL($E:$E,ROWS($E$1:E522))</f>
        <v>#NUM!</v>
      </c>
      <c r="G523" s="34">
        <f>IF(AND('Entry point'!$B$22=Master!A523,Master!AG523="FLEET MANAGER"),Master!B523,"")</f>
        <v>524</v>
      </c>
      <c r="H523" s="34" t="e">
        <f>SMALL($G:$G,ROWS($G$1:G522))</f>
        <v>#NUM!</v>
      </c>
      <c r="I523" s="34" t="str">
        <f>IF(AND('Entry point'!$B$22=Master!A523,Master!AG523="GROUP ISD"),Master!B523,"")</f>
        <v/>
      </c>
      <c r="J523" s="34" t="e">
        <f>SMALL($I:$I,ROWS($I$1:I522))</f>
        <v>#NUM!</v>
      </c>
      <c r="K523" s="34" t="str">
        <f>IF(AND('Entry point'!$B$22=Master!A523,Master!AG523="MANAGING DIRECTOR, CREW MANAGEMENT"),Master!B523,"")</f>
        <v/>
      </c>
      <c r="L523" s="34" t="e">
        <f>SMALL($K:$K,ROWS($K$1:K522))</f>
        <v>#NUM!</v>
      </c>
      <c r="M523" s="34" t="str">
        <f>IF(AND('Entry point'!$B$22=Master!A523,Master!AG523="MARINE SUPERINTENDENT"),Master!B523,"")</f>
        <v/>
      </c>
      <c r="N523" s="34" t="e">
        <f>SMALL($M:$M,ROWS($M$1:M522))</f>
        <v>#NUM!</v>
      </c>
      <c r="O523" s="34" t="str">
        <f>IF(AND('Entry point'!$B$22=Master!A523,Master!AG523="MD"),Master!B523,"")</f>
        <v/>
      </c>
      <c r="P523" s="34" t="e">
        <f>SMALL($O:$O,ROWS($O$1:O522))</f>
        <v>#NUM!</v>
      </c>
      <c r="Q523" s="34" t="str">
        <f>IF(AND('Entry point'!$B$22=Master!A523,Master!AG523="OD"),Master!B523,"")</f>
        <v/>
      </c>
      <c r="R523" s="34" t="e">
        <f>SMALL($Q:$Q,ROWS($Q$1:Q522))</f>
        <v>#NUM!</v>
      </c>
      <c r="S523" s="34" t="str">
        <f>IF(AND('Entry point'!$B$22=Master!A523,Master!AG523="OWNER"),Master!B523,"")</f>
        <v/>
      </c>
      <c r="T523" s="34" t="e">
        <f>SMALL($S:$S,ROWS($S$1:S522))</f>
        <v>#NUM!</v>
      </c>
      <c r="U523" s="34" t="str">
        <f>IF(AND('Entry point'!$B$22=Master!A523,Master!AG523="PLANNING MANAGER"),Master!B523,"")</f>
        <v/>
      </c>
      <c r="V523" s="34" t="e">
        <f>SMALL($U:$U,ROWS($U$1:U522))</f>
        <v>#NUM!</v>
      </c>
      <c r="W523" s="34" t="str">
        <f>IF(AND('Entry point'!$B$22=Master!A523,Master!AG523="PROCUREMENT RESPONSIBLE"),Master!B523,"")</f>
        <v/>
      </c>
      <c r="X523" s="34" t="e">
        <f>SMALL($W:$W,ROWS($W$1:W522))</f>
        <v>#NUM!</v>
      </c>
      <c r="Y523" s="34" t="str">
        <f>IF(AND('Entry point'!$B$22=Master!A523,Master!AG523="TECH SUPERINTENDENT"),Master!B523,"")</f>
        <v/>
      </c>
      <c r="Z523" s="34" t="e">
        <f>SMALL($Y:$Y,ROWS($Y$1:Y522))</f>
        <v>#NUM!</v>
      </c>
      <c r="AA523" s="34" t="str">
        <f>IF(AND('Entry point'!$B$22=Master!A523,Master!AG523="HSEQ MANAGER"),Master!B523,"")</f>
        <v/>
      </c>
      <c r="AB523" s="34" t="e">
        <f>SMALL($AA:$AA,ROWS($AA$1:AA522))</f>
        <v>#NUM!</v>
      </c>
      <c r="AC523" s="34" t="str">
        <f>IF(AND('Entry point'!$B$22=Master!A523,Master!AG523="MARCAS"),Master!B523,"")</f>
        <v/>
      </c>
      <c r="AD523" s="34" t="e">
        <f>SMALL($AC:$AC,ROWS($AC$1:AC522))</f>
        <v>#NUM!</v>
      </c>
      <c r="AE523" s="34">
        <v>2</v>
      </c>
      <c r="AF523" s="36" t="s">
        <v>215</v>
      </c>
      <c r="AG523" s="36" t="s">
        <v>35</v>
      </c>
      <c r="AH523" s="36" t="s">
        <v>787</v>
      </c>
    </row>
    <row r="524" spans="1:35" ht="15.75" x14ac:dyDescent="0.25">
      <c r="A524" s="40" t="s">
        <v>569</v>
      </c>
      <c r="B524" s="34">
        <f>ROWS(A$1:$A525)</f>
        <v>525</v>
      </c>
      <c r="C524" s="34" t="str">
        <f>IF(AND('Entry point'!$B$22=Master!A524,Master!AG524="ACCOUNTING"),Master!B524,"")</f>
        <v/>
      </c>
      <c r="D524" s="34" t="e">
        <f>SMALL($C:$C,ROWS($C$1:C523))</f>
        <v>#NUM!</v>
      </c>
      <c r="E524" s="34" t="str">
        <f>IF(AND('Entry point'!$B$22=Master!A524,Master!AG524="CREW MANAGEMENT PARTNER"),Master!B524,"")</f>
        <v/>
      </c>
      <c r="F524" s="34" t="e">
        <f>SMALL($E:$E,ROWS($E$1:E523))</f>
        <v>#NUM!</v>
      </c>
      <c r="G524" s="34" t="str">
        <f>IF(AND('Entry point'!$B$22=Master!A524,Master!AG524="FLEET MANAGER"),Master!B524,"")</f>
        <v/>
      </c>
      <c r="H524" s="34" t="e">
        <f>SMALL($G:$G,ROWS($G$1:G523))</f>
        <v>#NUM!</v>
      </c>
      <c r="I524" s="34" t="str">
        <f>IF(AND('Entry point'!$B$22=Master!A524,Master!AG524="GROUP ISD"),Master!B524,"")</f>
        <v/>
      </c>
      <c r="J524" s="34" t="e">
        <f>SMALL($I:$I,ROWS($I$1:I523))</f>
        <v>#NUM!</v>
      </c>
      <c r="K524" s="34" t="str">
        <f>IF(AND('Entry point'!$B$22=Master!A524,Master!AG524="MANAGING DIRECTOR, CREW MANAGEMENT"),Master!B524,"")</f>
        <v/>
      </c>
      <c r="L524" s="34" t="e">
        <f>SMALL($K:$K,ROWS($K$1:K523))</f>
        <v>#NUM!</v>
      </c>
      <c r="M524" s="34" t="str">
        <f>IF(AND('Entry point'!$B$22=Master!A524,Master!AG524="MARINE SUPERINTENDENT"),Master!B524,"")</f>
        <v/>
      </c>
      <c r="N524" s="34" t="e">
        <f>SMALL($M:$M,ROWS($M$1:M523))</f>
        <v>#NUM!</v>
      </c>
      <c r="O524" s="34" t="str">
        <f>IF(AND('Entry point'!$B$22=Master!A524,Master!AG524="MD"),Master!B524,"")</f>
        <v/>
      </c>
      <c r="P524" s="34" t="e">
        <f>SMALL($O:$O,ROWS($O$1:O523))</f>
        <v>#NUM!</v>
      </c>
      <c r="Q524" s="34" t="str">
        <f>IF(AND('Entry point'!$B$22=Master!A524,Master!AG524="OD"),Master!B524,"")</f>
        <v/>
      </c>
      <c r="R524" s="34" t="e">
        <f>SMALL($Q:$Q,ROWS($Q$1:Q523))</f>
        <v>#NUM!</v>
      </c>
      <c r="S524" s="34" t="str">
        <f>IF(AND('Entry point'!$B$22=Master!A524,Master!AG524="OWNER"),Master!B524,"")</f>
        <v/>
      </c>
      <c r="T524" s="34" t="e">
        <f>SMALL($S:$S,ROWS($S$1:S523))</f>
        <v>#NUM!</v>
      </c>
      <c r="U524" s="34" t="str">
        <f>IF(AND('Entry point'!$B$22=Master!A524,Master!AG524="PLANNING MANAGER"),Master!B524,"")</f>
        <v/>
      </c>
      <c r="V524" s="34" t="e">
        <f>SMALL($U:$U,ROWS($U$1:U523))</f>
        <v>#NUM!</v>
      </c>
      <c r="W524" s="34" t="str">
        <f>IF(AND('Entry point'!$B$22=Master!A524,Master!AG524="PROCUREMENT RESPONSIBLE"),Master!B524,"")</f>
        <v/>
      </c>
      <c r="X524" s="34" t="e">
        <f>SMALL($W:$W,ROWS($W$1:W523))</f>
        <v>#NUM!</v>
      </c>
      <c r="Y524" s="34" t="str">
        <f>IF(AND('Entry point'!$B$22=Master!A524,Master!AG524="TECH SUPERINTENDENT"),Master!B524,"")</f>
        <v/>
      </c>
      <c r="Z524" s="34" t="e">
        <f>SMALL($Y:$Y,ROWS($Y$1:Y523))</f>
        <v>#NUM!</v>
      </c>
      <c r="AA524" s="34" t="str">
        <f>IF(AND('Entry point'!$B$22=Master!A524,Master!AG524="HSEQ MANAGER"),Master!B524,"")</f>
        <v/>
      </c>
      <c r="AB524" s="34" t="e">
        <f>SMALL($AA:$AA,ROWS($AA$1:AA523))</f>
        <v>#NUM!</v>
      </c>
      <c r="AC524" s="34">
        <f>IF(AND('Entry point'!$B$22=Master!A524,Master!AG524="MARCAS"),Master!B524,"")</f>
        <v>525</v>
      </c>
      <c r="AD524" s="34" t="e">
        <f>SMALL($AC:$AC,ROWS($AC$1:AC523))</f>
        <v>#NUM!</v>
      </c>
      <c r="AE524" s="34">
        <v>2</v>
      </c>
      <c r="AF524" s="36" t="s">
        <v>215</v>
      </c>
      <c r="AG524" s="36" t="s">
        <v>779</v>
      </c>
      <c r="AH524" s="36"/>
    </row>
    <row r="525" spans="1:35" ht="15.75" x14ac:dyDescent="0.25">
      <c r="A525" s="40" t="s">
        <v>569</v>
      </c>
      <c r="B525" s="34">
        <f>ROWS(A$1:$A526)</f>
        <v>526</v>
      </c>
      <c r="C525" s="34" t="str">
        <f>IF(AND('Entry point'!$B$22=Master!A525,Master!AG525="ACCOUNTING"),Master!B525,"")</f>
        <v/>
      </c>
      <c r="D525" s="34" t="e">
        <f>SMALL($C:$C,ROWS($C$1:C524))</f>
        <v>#NUM!</v>
      </c>
      <c r="E525" s="34" t="str">
        <f>IF(AND('Entry point'!$B$22=Master!A525,Master!AG525="CREW MANAGEMENT PARTNER"),Master!B525,"")</f>
        <v/>
      </c>
      <c r="F525" s="34" t="e">
        <f>SMALL($E:$E,ROWS($E$1:E524))</f>
        <v>#NUM!</v>
      </c>
      <c r="G525" s="34" t="str">
        <f>IF(AND('Entry point'!$B$22=Master!A525,Master!AG525="FLEET MANAGER"),Master!B525,"")</f>
        <v/>
      </c>
      <c r="H525" s="34" t="e">
        <f>SMALL($G:$G,ROWS($G$1:G524))</f>
        <v>#NUM!</v>
      </c>
      <c r="I525" s="34" t="str">
        <f>IF(AND('Entry point'!$B$22=Master!A525,Master!AG525="GROUP ISD"),Master!B525,"")</f>
        <v/>
      </c>
      <c r="J525" s="34" t="e">
        <f>SMALL($I:$I,ROWS($I$1:I524))</f>
        <v>#NUM!</v>
      </c>
      <c r="K525" s="34" t="str">
        <f>IF(AND('Entry point'!$B$22=Master!A525,Master!AG525="MANAGING DIRECTOR, CREW MANAGEMENT"),Master!B525,"")</f>
        <v/>
      </c>
      <c r="L525" s="34" t="e">
        <f>SMALL($K:$K,ROWS($K$1:K524))</f>
        <v>#NUM!</v>
      </c>
      <c r="M525" s="34" t="str">
        <f>IF(AND('Entry point'!$B$22=Master!A525,Master!AG525="MARINE SUPERINTENDENT"),Master!B525,"")</f>
        <v/>
      </c>
      <c r="N525" s="34" t="e">
        <f>SMALL($M:$M,ROWS($M$1:M524))</f>
        <v>#NUM!</v>
      </c>
      <c r="O525" s="34" t="str">
        <f>IF(AND('Entry point'!$B$22=Master!A525,Master!AG525="MD"),Master!B525,"")</f>
        <v/>
      </c>
      <c r="P525" s="34" t="e">
        <f>SMALL($O:$O,ROWS($O$1:O524))</f>
        <v>#NUM!</v>
      </c>
      <c r="Q525" s="34" t="str">
        <f>IF(AND('Entry point'!$B$22=Master!A525,Master!AG525="OD"),Master!B525,"")</f>
        <v/>
      </c>
      <c r="R525" s="34" t="e">
        <f>SMALL($Q:$Q,ROWS($Q$1:Q524))</f>
        <v>#NUM!</v>
      </c>
      <c r="S525" s="34" t="str">
        <f>IF(AND('Entry point'!$B$22=Master!A525,Master!AG525="OWNER"),Master!B525,"")</f>
        <v/>
      </c>
      <c r="T525" s="34" t="e">
        <f>SMALL($S:$S,ROWS($S$1:S524))</f>
        <v>#NUM!</v>
      </c>
      <c r="U525" s="34" t="str">
        <f>IF(AND('Entry point'!$B$22=Master!A525,Master!AG525="PLANNING MANAGER"),Master!B525,"")</f>
        <v/>
      </c>
      <c r="V525" s="34" t="e">
        <f>SMALL($U:$U,ROWS($U$1:U524))</f>
        <v>#NUM!</v>
      </c>
      <c r="W525" s="34">
        <f>IF(AND('Entry point'!$B$22=Master!A525,Master!AG525="PROCUREMENT RESPONSIBLE"),Master!B525,"")</f>
        <v>526</v>
      </c>
      <c r="X525" s="34" t="e">
        <f>SMALL($W:$W,ROWS($W$1:W524))</f>
        <v>#NUM!</v>
      </c>
      <c r="Y525" s="34" t="str">
        <f>IF(AND('Entry point'!$B$22=Master!A525,Master!AG525="TECH SUPERINTENDENT"),Master!B525,"")</f>
        <v/>
      </c>
      <c r="Z525" s="34" t="e">
        <f>SMALL($Y:$Y,ROWS($Y$1:Y524))</f>
        <v>#NUM!</v>
      </c>
      <c r="AA525" s="34" t="str">
        <f>IF(AND('Entry point'!$B$22=Master!A525,Master!AG525="HSEQ MANAGER"),Master!B525,"")</f>
        <v/>
      </c>
      <c r="AB525" s="34" t="e">
        <f>SMALL($AA:$AA,ROWS($AA$1:AA524))</f>
        <v>#NUM!</v>
      </c>
      <c r="AC525" s="34" t="str">
        <f>IF(AND('Entry point'!$B$22=Master!A525,Master!AG525="MARCAS"),Master!B525,"")</f>
        <v/>
      </c>
      <c r="AD525" s="34" t="e">
        <f>SMALL($AC:$AC,ROWS($AC$1:AC524))</f>
        <v>#NUM!</v>
      </c>
      <c r="AE525" s="34">
        <v>2</v>
      </c>
      <c r="AF525" s="36" t="s">
        <v>516</v>
      </c>
      <c r="AG525" s="36" t="s">
        <v>686</v>
      </c>
      <c r="AH525" s="36"/>
      <c r="AI525" s="227" t="s">
        <v>811</v>
      </c>
    </row>
    <row r="526" spans="1:35" ht="15.75" x14ac:dyDescent="0.25">
      <c r="A526" s="40" t="s">
        <v>569</v>
      </c>
      <c r="B526" s="34">
        <f>ROWS(A$1:$A527)</f>
        <v>527</v>
      </c>
      <c r="C526" s="34" t="str">
        <f>IF(AND('Entry point'!$B$22=Master!A526,Master!AG526="ACCOUNTING"),Master!B526,"")</f>
        <v/>
      </c>
      <c r="D526" s="34" t="e">
        <f>SMALL($C:$C,ROWS($C$1:C525))</f>
        <v>#NUM!</v>
      </c>
      <c r="E526" s="34" t="str">
        <f>IF(AND('Entry point'!$B$22=Master!A526,Master!AG526="CREW MANAGEMENT PARTNER"),Master!B526,"")</f>
        <v/>
      </c>
      <c r="F526" s="34" t="e">
        <f>SMALL($E:$E,ROWS($E$1:E525))</f>
        <v>#NUM!</v>
      </c>
      <c r="G526" s="34" t="str">
        <f>IF(AND('Entry point'!$B$22=Master!A526,Master!AG526="FLEET MANAGER"),Master!B526,"")</f>
        <v/>
      </c>
      <c r="H526" s="34" t="e">
        <f>SMALL($G:$G,ROWS($G$1:G525))</f>
        <v>#NUM!</v>
      </c>
      <c r="I526" s="34" t="str">
        <f>IF(AND('Entry point'!$B$22=Master!A526,Master!AG526="GROUP ISD"),Master!B526,"")</f>
        <v/>
      </c>
      <c r="J526" s="34" t="e">
        <f>SMALL($I:$I,ROWS($I$1:I525))</f>
        <v>#NUM!</v>
      </c>
      <c r="K526" s="34" t="str">
        <f>IF(AND('Entry point'!$B$22=Master!A526,Master!AG526="MANAGING DIRECTOR, CREW MANAGEMENT"),Master!B526,"")</f>
        <v/>
      </c>
      <c r="L526" s="34" t="e">
        <f>SMALL($K:$K,ROWS($K$1:K525))</f>
        <v>#NUM!</v>
      </c>
      <c r="M526" s="34" t="str">
        <f>IF(AND('Entry point'!$B$22=Master!A526,Master!AG526="MARINE SUPERINTENDENT"),Master!B526,"")</f>
        <v/>
      </c>
      <c r="N526" s="34" t="e">
        <f>SMALL($M:$M,ROWS($M$1:M525))</f>
        <v>#NUM!</v>
      </c>
      <c r="O526" s="34" t="str">
        <f>IF(AND('Entry point'!$B$22=Master!A526,Master!AG526="MD"),Master!B526,"")</f>
        <v/>
      </c>
      <c r="P526" s="34" t="e">
        <f>SMALL($O:$O,ROWS($O$1:O525))</f>
        <v>#NUM!</v>
      </c>
      <c r="Q526" s="34" t="str">
        <f>IF(AND('Entry point'!$B$22=Master!A526,Master!AG526="OD"),Master!B526,"")</f>
        <v/>
      </c>
      <c r="R526" s="34" t="e">
        <f>SMALL($Q:$Q,ROWS($Q$1:Q525))</f>
        <v>#NUM!</v>
      </c>
      <c r="S526" s="34" t="str">
        <f>IF(AND('Entry point'!$B$22=Master!A526,Master!AG526="OWNER"),Master!B526,"")</f>
        <v/>
      </c>
      <c r="T526" s="34" t="e">
        <f>SMALL($S:$S,ROWS($S$1:S525))</f>
        <v>#NUM!</v>
      </c>
      <c r="U526" s="34" t="str">
        <f>IF(AND('Entry point'!$B$22=Master!A526,Master!AG526="PLANNING MANAGER"),Master!B526,"")</f>
        <v/>
      </c>
      <c r="V526" s="34" t="e">
        <f>SMALL($U:$U,ROWS($U$1:U525))</f>
        <v>#NUM!</v>
      </c>
      <c r="W526" s="34" t="str">
        <f>IF(AND('Entry point'!$B$22=Master!A526,Master!AG526="PROCUREMENT RESPONSIBLE"),Master!B526,"")</f>
        <v/>
      </c>
      <c r="X526" s="34" t="e">
        <f>SMALL($W:$W,ROWS($W$1:W525))</f>
        <v>#NUM!</v>
      </c>
      <c r="Y526" s="34" t="str">
        <f>IF(AND('Entry point'!$B$22=Master!A526,Master!AG526="TECH SUPERINTENDENT"),Master!B526,"")</f>
        <v/>
      </c>
      <c r="Z526" s="34" t="e">
        <f>SMALL($Y:$Y,ROWS($Y$1:Y525))</f>
        <v>#NUM!</v>
      </c>
      <c r="AA526" s="34" t="str">
        <f>IF(AND('Entry point'!$B$22=Master!A526,Master!AG526="HSEQ MANAGER"),Master!B526,"")</f>
        <v/>
      </c>
      <c r="AB526" s="34" t="e">
        <f>SMALL($AA:$AA,ROWS($AA$1:AA525))</f>
        <v>#NUM!</v>
      </c>
      <c r="AC526" s="34">
        <f>IF(AND('Entry point'!$B$22=Master!A526,Master!AG526="MARCAS"),Master!B526,"")</f>
        <v>527</v>
      </c>
      <c r="AD526" s="34" t="e">
        <f>SMALL($AC:$AC,ROWS($AC$1:AC525))</f>
        <v>#NUM!</v>
      </c>
      <c r="AE526" s="34">
        <v>2</v>
      </c>
      <c r="AF526" s="36" t="s">
        <v>516</v>
      </c>
      <c r="AG526" s="36" t="s">
        <v>779</v>
      </c>
      <c r="AH526" s="36"/>
    </row>
    <row r="527" spans="1:35" ht="15.75" x14ac:dyDescent="0.25">
      <c r="A527" s="40" t="s">
        <v>569</v>
      </c>
      <c r="B527" s="34">
        <f>ROWS(A$1:$A528)</f>
        <v>528</v>
      </c>
      <c r="C527" s="34" t="str">
        <f>IF(AND('Entry point'!$B$22=Master!A527,Master!AG527="ACCOUNTING"),Master!B527,"")</f>
        <v/>
      </c>
      <c r="D527" s="34" t="e">
        <f>SMALL($C:$C,ROWS($C$1:C526))</f>
        <v>#NUM!</v>
      </c>
      <c r="E527" s="34" t="str">
        <f>IF(AND('Entry point'!$B$22=Master!A527,Master!AG527="CREW MANAGEMENT PARTNER"),Master!B527,"")</f>
        <v/>
      </c>
      <c r="F527" s="34" t="e">
        <f>SMALL($E:$E,ROWS($E$1:E526))</f>
        <v>#NUM!</v>
      </c>
      <c r="G527" s="34" t="str">
        <f>IF(AND('Entry point'!$B$22=Master!A527,Master!AG527="FLEET MANAGER"),Master!B527,"")</f>
        <v/>
      </c>
      <c r="H527" s="34" t="e">
        <f>SMALL($G:$G,ROWS($G$1:G526))</f>
        <v>#NUM!</v>
      </c>
      <c r="I527" s="34" t="str">
        <f>IF(AND('Entry point'!$B$22=Master!A527,Master!AG527="GROUP ISD"),Master!B527,"")</f>
        <v/>
      </c>
      <c r="J527" s="34" t="e">
        <f>SMALL($I:$I,ROWS($I$1:I526))</f>
        <v>#NUM!</v>
      </c>
      <c r="K527" s="34" t="str">
        <f>IF(AND('Entry point'!$B$22=Master!A527,Master!AG527="MANAGING DIRECTOR, CREW MANAGEMENT"),Master!B527,"")</f>
        <v/>
      </c>
      <c r="L527" s="34" t="e">
        <f>SMALL($K:$K,ROWS($K$1:K526))</f>
        <v>#NUM!</v>
      </c>
      <c r="M527" s="34" t="str">
        <f>IF(AND('Entry point'!$B$22=Master!A527,Master!AG527="MARINE SUPERINTENDENT"),Master!B527,"")</f>
        <v/>
      </c>
      <c r="N527" s="34" t="e">
        <f>SMALL($M:$M,ROWS($M$1:M526))</f>
        <v>#NUM!</v>
      </c>
      <c r="O527" s="34" t="str">
        <f>IF(AND('Entry point'!$B$22=Master!A527,Master!AG527="MD"),Master!B527,"")</f>
        <v/>
      </c>
      <c r="P527" s="34" t="e">
        <f>SMALL($O:$O,ROWS($O$1:O526))</f>
        <v>#NUM!</v>
      </c>
      <c r="Q527" s="34" t="str">
        <f>IF(AND('Entry point'!$B$22=Master!A527,Master!AG527="OD"),Master!B527,"")</f>
        <v/>
      </c>
      <c r="R527" s="34" t="e">
        <f>SMALL($Q:$Q,ROWS($Q$1:Q526))</f>
        <v>#NUM!</v>
      </c>
      <c r="S527" s="34" t="str">
        <f>IF(AND('Entry point'!$B$22=Master!A527,Master!AG527="OWNER"),Master!B527,"")</f>
        <v/>
      </c>
      <c r="T527" s="34" t="e">
        <f>SMALL($S:$S,ROWS($S$1:S526))</f>
        <v>#NUM!</v>
      </c>
      <c r="U527" s="34" t="str">
        <f>IF(AND('Entry point'!$B$22=Master!A527,Master!AG527="PLANNING MANAGER"),Master!B527,"")</f>
        <v/>
      </c>
      <c r="V527" s="34" t="e">
        <f>SMALL($U:$U,ROWS($U$1:U526))</f>
        <v>#NUM!</v>
      </c>
      <c r="W527" s="34">
        <f>IF(AND('Entry point'!$B$22=Master!A527,Master!AG527="PROCUREMENT RESPONSIBLE"),Master!B527,"")</f>
        <v>528</v>
      </c>
      <c r="X527" s="34" t="e">
        <f>SMALL($W:$W,ROWS($W$1:W526))</f>
        <v>#NUM!</v>
      </c>
      <c r="Y527" s="34" t="str">
        <f>IF(AND('Entry point'!$B$22=Master!A527,Master!AG527="TECH SUPERINTENDENT"),Master!B527,"")</f>
        <v/>
      </c>
      <c r="Z527" s="34" t="e">
        <f>SMALL($Y:$Y,ROWS($Y$1:Y526))</f>
        <v>#NUM!</v>
      </c>
      <c r="AA527" s="34" t="str">
        <f>IF(AND('Entry point'!$B$22=Master!A527,Master!AG527="HSEQ MANAGER"),Master!B527,"")</f>
        <v/>
      </c>
      <c r="AB527" s="34" t="e">
        <f>SMALL($AA:$AA,ROWS($AA$1:AA526))</f>
        <v>#NUM!</v>
      </c>
      <c r="AC527" s="34" t="str">
        <f>IF(AND('Entry point'!$B$22=Master!A527,Master!AG527="MARCAS"),Master!B527,"")</f>
        <v/>
      </c>
      <c r="AD527" s="34" t="e">
        <f>SMALL($AC:$AC,ROWS($AC$1:AC526))</f>
        <v>#NUM!</v>
      </c>
      <c r="AE527" s="34">
        <v>2</v>
      </c>
      <c r="AF527" s="36" t="s">
        <v>285</v>
      </c>
      <c r="AG527" s="36" t="s">
        <v>686</v>
      </c>
      <c r="AH527" s="181" t="s">
        <v>807</v>
      </c>
      <c r="AI527" t="s">
        <v>799</v>
      </c>
    </row>
    <row r="528" spans="1:35" ht="15.75" x14ac:dyDescent="0.25">
      <c r="A528" s="40" t="s">
        <v>569</v>
      </c>
      <c r="B528" s="34">
        <f>ROWS(A$1:$A529)</f>
        <v>529</v>
      </c>
      <c r="C528" s="34" t="str">
        <f>IF(AND('Entry point'!$B$22=Master!A528,Master!AG528="ACCOUNTING"),Master!B528,"")</f>
        <v/>
      </c>
      <c r="D528" s="34" t="e">
        <f>SMALL($C:$C,ROWS($C$1:C527))</f>
        <v>#NUM!</v>
      </c>
      <c r="E528" s="34" t="str">
        <f>IF(AND('Entry point'!$B$22=Master!A528,Master!AG528="CREW MANAGEMENT PARTNER"),Master!B528,"")</f>
        <v/>
      </c>
      <c r="F528" s="34" t="e">
        <f>SMALL($E:$E,ROWS($E$1:E527))</f>
        <v>#NUM!</v>
      </c>
      <c r="G528" s="34" t="str">
        <f>IF(AND('Entry point'!$B$22=Master!A528,Master!AG528="FLEET MANAGER"),Master!B528,"")</f>
        <v/>
      </c>
      <c r="H528" s="34" t="e">
        <f>SMALL($G:$G,ROWS($G$1:G527))</f>
        <v>#NUM!</v>
      </c>
      <c r="I528" s="34" t="str">
        <f>IF(AND('Entry point'!$B$22=Master!A528,Master!AG528="GROUP ISD"),Master!B528,"")</f>
        <v/>
      </c>
      <c r="J528" s="34" t="e">
        <f>SMALL($I:$I,ROWS($I$1:I527))</f>
        <v>#NUM!</v>
      </c>
      <c r="K528" s="34" t="str">
        <f>IF(AND('Entry point'!$B$22=Master!A528,Master!AG528="MANAGING DIRECTOR, CREW MANAGEMENT"),Master!B528,"")</f>
        <v/>
      </c>
      <c r="L528" s="34" t="e">
        <f>SMALL($K:$K,ROWS($K$1:K527))</f>
        <v>#NUM!</v>
      </c>
      <c r="M528" s="34" t="str">
        <f>IF(AND('Entry point'!$B$22=Master!A528,Master!AG528="MARINE SUPERINTENDENT"),Master!B528,"")</f>
        <v/>
      </c>
      <c r="N528" s="34" t="e">
        <f>SMALL($M:$M,ROWS($M$1:M527))</f>
        <v>#NUM!</v>
      </c>
      <c r="O528" s="34" t="str">
        <f>IF(AND('Entry point'!$B$22=Master!A528,Master!AG528="MD"),Master!B528,"")</f>
        <v/>
      </c>
      <c r="P528" s="34" t="e">
        <f>SMALL($O:$O,ROWS($O$1:O527))</f>
        <v>#NUM!</v>
      </c>
      <c r="Q528" s="34" t="str">
        <f>IF(AND('Entry point'!$B$22=Master!A528,Master!AG528="OD"),Master!B528,"")</f>
        <v/>
      </c>
      <c r="R528" s="34" t="e">
        <f>SMALL($Q:$Q,ROWS($Q$1:Q527))</f>
        <v>#NUM!</v>
      </c>
      <c r="S528" s="34">
        <f>IF(AND('Entry point'!$B$22=Master!A528,Master!AG528="OWNER"),Master!B528,"")</f>
        <v>529</v>
      </c>
      <c r="T528" s="34" t="e">
        <f>SMALL($S:$S,ROWS($S$1:S527))</f>
        <v>#NUM!</v>
      </c>
      <c r="U528" s="34" t="str">
        <f>IF(AND('Entry point'!$B$22=Master!A528,Master!AG528="PLANNING MANAGER"),Master!B528,"")</f>
        <v/>
      </c>
      <c r="V528" s="34" t="e">
        <f>SMALL($U:$U,ROWS($U$1:U527))</f>
        <v>#NUM!</v>
      </c>
      <c r="W528" s="34" t="str">
        <f>IF(AND('Entry point'!$B$22=Master!A528,Master!AG528="PROCUREMENT RESPONSIBLE"),Master!B528,"")</f>
        <v/>
      </c>
      <c r="X528" s="34" t="e">
        <f>SMALL($W:$W,ROWS($W$1:W527))</f>
        <v>#NUM!</v>
      </c>
      <c r="Y528" s="34" t="str">
        <f>IF(AND('Entry point'!$B$22=Master!A528,Master!AG528="TECH SUPERINTENDENT"),Master!B528,"")</f>
        <v/>
      </c>
      <c r="Z528" s="34" t="e">
        <f>SMALL($Y:$Y,ROWS($Y$1:Y527))</f>
        <v>#NUM!</v>
      </c>
      <c r="AA528" s="34" t="str">
        <f>IF(AND('Entry point'!$B$22=Master!A528,Master!AG528="HSEQ MANAGER"),Master!B528,"")</f>
        <v/>
      </c>
      <c r="AB528" s="34" t="e">
        <f>SMALL($AA:$AA,ROWS($AA$1:AA527))</f>
        <v>#NUM!</v>
      </c>
      <c r="AC528" s="34" t="str">
        <f>IF(AND('Entry point'!$B$22=Master!A528,Master!AG528="MARCAS"),Master!B528,"")</f>
        <v/>
      </c>
      <c r="AD528" s="34" t="e">
        <f>SMALL($AC:$AC,ROWS($AC$1:AC527))</f>
        <v>#NUM!</v>
      </c>
      <c r="AE528" s="34">
        <v>2</v>
      </c>
      <c r="AF528" s="36" t="s">
        <v>266</v>
      </c>
      <c r="AG528" s="36" t="s">
        <v>159</v>
      </c>
      <c r="AH528" s="36" t="s">
        <v>617</v>
      </c>
    </row>
    <row r="529" spans="1:35" ht="15.75" x14ac:dyDescent="0.25">
      <c r="A529" s="40" t="s">
        <v>569</v>
      </c>
      <c r="B529" s="34">
        <f>ROWS(A$1:$A530)</f>
        <v>530</v>
      </c>
      <c r="C529" s="34" t="str">
        <f>IF(AND('Entry point'!$B$22=Master!A529,Master!AG529="ACCOUNTING"),Master!B529,"")</f>
        <v/>
      </c>
      <c r="D529" s="34" t="e">
        <f>SMALL($C:$C,ROWS($C$1:C528))</f>
        <v>#NUM!</v>
      </c>
      <c r="E529" s="34" t="str">
        <f>IF(AND('Entry point'!$B$22=Master!A529,Master!AG529="CREW MANAGEMENT PARTNER"),Master!B529,"")</f>
        <v/>
      </c>
      <c r="F529" s="34" t="e">
        <f>SMALL($E:$E,ROWS($E$1:E528))</f>
        <v>#NUM!</v>
      </c>
      <c r="G529" s="34" t="str">
        <f>IF(AND('Entry point'!$B$22=Master!A529,Master!AG529="FLEET MANAGER"),Master!B529,"")</f>
        <v/>
      </c>
      <c r="H529" s="34" t="e">
        <f>SMALL($G:$G,ROWS($G$1:G528))</f>
        <v>#NUM!</v>
      </c>
      <c r="I529" s="34" t="str">
        <f>IF(AND('Entry point'!$B$22=Master!A529,Master!AG529="GROUP ISD"),Master!B529,"")</f>
        <v/>
      </c>
      <c r="J529" s="34" t="e">
        <f>SMALL($I:$I,ROWS($I$1:I528))</f>
        <v>#NUM!</v>
      </c>
      <c r="K529" s="34" t="str">
        <f>IF(AND('Entry point'!$B$22=Master!A529,Master!AG529="MANAGING DIRECTOR, CREW MANAGEMENT"),Master!B529,"")</f>
        <v/>
      </c>
      <c r="L529" s="34" t="e">
        <f>SMALL($K:$K,ROWS($K$1:K528))</f>
        <v>#NUM!</v>
      </c>
      <c r="M529" s="34" t="str">
        <f>IF(AND('Entry point'!$B$22=Master!A529,Master!AG529="MARINE SUPERINTENDENT"),Master!B529,"")</f>
        <v/>
      </c>
      <c r="N529" s="34" t="e">
        <f>SMALL($M:$M,ROWS($M$1:M528))</f>
        <v>#NUM!</v>
      </c>
      <c r="O529" s="34" t="str">
        <f>IF(AND('Entry point'!$B$22=Master!A529,Master!AG529="MD"),Master!B529,"")</f>
        <v/>
      </c>
      <c r="P529" s="34" t="e">
        <f>SMALL($O:$O,ROWS($O$1:O528))</f>
        <v>#NUM!</v>
      </c>
      <c r="Q529" s="34" t="str">
        <f>IF(AND('Entry point'!$B$22=Master!A529,Master!AG529="OD"),Master!B529,"")</f>
        <v/>
      </c>
      <c r="R529" s="34" t="e">
        <f>SMALL($Q:$Q,ROWS($Q$1:Q528))</f>
        <v>#NUM!</v>
      </c>
      <c r="S529" s="34" t="str">
        <f>IF(AND('Entry point'!$B$22=Master!A529,Master!AG529="OWNER"),Master!B529,"")</f>
        <v/>
      </c>
      <c r="T529" s="34" t="e">
        <f>SMALL($S:$S,ROWS($S$1:S528))</f>
        <v>#NUM!</v>
      </c>
      <c r="U529" s="34" t="str">
        <f>IF(AND('Entry point'!$B$22=Master!A529,Master!AG529="PLANNING MANAGER"),Master!B529,"")</f>
        <v/>
      </c>
      <c r="V529" s="34" t="e">
        <f>SMALL($U:$U,ROWS($U$1:U528))</f>
        <v>#NUM!</v>
      </c>
      <c r="W529" s="34">
        <f>IF(AND('Entry point'!$B$22=Master!A529,Master!AG529="PROCUREMENT RESPONSIBLE"),Master!B529,"")</f>
        <v>530</v>
      </c>
      <c r="X529" s="34" t="e">
        <f>SMALL($W:$W,ROWS($W$1:W528))</f>
        <v>#NUM!</v>
      </c>
      <c r="Y529" s="34" t="str">
        <f>IF(AND('Entry point'!$B$22=Master!A529,Master!AG529="TECH SUPERINTENDENT"),Master!B529,"")</f>
        <v/>
      </c>
      <c r="Z529" s="34" t="e">
        <f>SMALL($Y:$Y,ROWS($Y$1:Y528))</f>
        <v>#NUM!</v>
      </c>
      <c r="AA529" s="34" t="str">
        <f>IF(AND('Entry point'!$B$22=Master!A529,Master!AG529="HSEQ MANAGER"),Master!B529,"")</f>
        <v/>
      </c>
      <c r="AB529" s="34" t="e">
        <f>SMALL($AA:$AA,ROWS($AA$1:AA528))</f>
        <v>#NUM!</v>
      </c>
      <c r="AC529" s="34" t="str">
        <f>IF(AND('Entry point'!$B$22=Master!A529,Master!AG529="MARCAS"),Master!B529,"")</f>
        <v/>
      </c>
      <c r="AD529" s="34" t="e">
        <f>SMALL($AC:$AC,ROWS($AC$1:AC528))</f>
        <v>#NUM!</v>
      </c>
      <c r="AE529" s="34">
        <v>2</v>
      </c>
      <c r="AF529" s="36" t="s">
        <v>283</v>
      </c>
      <c r="AG529" s="36" t="s">
        <v>686</v>
      </c>
      <c r="AH529" s="181" t="s">
        <v>807</v>
      </c>
      <c r="AI529" t="s">
        <v>799</v>
      </c>
    </row>
    <row r="530" spans="1:35" ht="15.75" x14ac:dyDescent="0.25">
      <c r="A530" s="40" t="s">
        <v>569</v>
      </c>
      <c r="B530" s="34">
        <f>ROWS(A$1:$A531)</f>
        <v>531</v>
      </c>
      <c r="C530" s="34" t="str">
        <f>IF(AND('Entry point'!$B$22=Master!A530,Master!AG530="ACCOUNTING"),Master!B530,"")</f>
        <v/>
      </c>
      <c r="D530" s="34" t="e">
        <f>SMALL($C:$C,ROWS($C$1:C529))</f>
        <v>#NUM!</v>
      </c>
      <c r="E530" s="34" t="str">
        <f>IF(AND('Entry point'!$B$22=Master!A530,Master!AG530="CREW MANAGEMENT PARTNER"),Master!B530,"")</f>
        <v/>
      </c>
      <c r="F530" s="34" t="e">
        <f>SMALL($E:$E,ROWS($E$1:E529))</f>
        <v>#NUM!</v>
      </c>
      <c r="G530" s="34">
        <f>IF(AND('Entry point'!$B$22=Master!A530,Master!AG530="FLEET MANAGER"),Master!B530,"")</f>
        <v>531</v>
      </c>
      <c r="H530" s="34" t="e">
        <f>SMALL($G:$G,ROWS($G$1:G529))</f>
        <v>#NUM!</v>
      </c>
      <c r="I530" s="34" t="str">
        <f>IF(AND('Entry point'!$B$22=Master!A530,Master!AG530="GROUP ISD"),Master!B530,"")</f>
        <v/>
      </c>
      <c r="J530" s="34" t="e">
        <f>SMALL($I:$I,ROWS($I$1:I529))</f>
        <v>#NUM!</v>
      </c>
      <c r="K530" s="34" t="str">
        <f>IF(AND('Entry point'!$B$22=Master!A530,Master!AG530="MANAGING DIRECTOR, CREW MANAGEMENT"),Master!B530,"")</f>
        <v/>
      </c>
      <c r="L530" s="34" t="e">
        <f>SMALL($K:$K,ROWS($K$1:K529))</f>
        <v>#NUM!</v>
      </c>
      <c r="M530" s="34" t="str">
        <f>IF(AND('Entry point'!$B$22=Master!A530,Master!AG530="MARINE SUPERINTENDENT"),Master!B530,"")</f>
        <v/>
      </c>
      <c r="N530" s="34" t="e">
        <f>SMALL($M:$M,ROWS($M$1:M529))</f>
        <v>#NUM!</v>
      </c>
      <c r="O530" s="34" t="str">
        <f>IF(AND('Entry point'!$B$22=Master!A530,Master!AG530="MD"),Master!B530,"")</f>
        <v/>
      </c>
      <c r="P530" s="34" t="e">
        <f>SMALL($O:$O,ROWS($O$1:O529))</f>
        <v>#NUM!</v>
      </c>
      <c r="Q530" s="34" t="str">
        <f>IF(AND('Entry point'!$B$22=Master!A530,Master!AG530="OD"),Master!B530,"")</f>
        <v/>
      </c>
      <c r="R530" s="34" t="e">
        <f>SMALL($Q:$Q,ROWS($Q$1:Q529))</f>
        <v>#NUM!</v>
      </c>
      <c r="S530" s="34" t="str">
        <f>IF(AND('Entry point'!$B$22=Master!A530,Master!AG530="OWNER"),Master!B530,"")</f>
        <v/>
      </c>
      <c r="T530" s="34" t="e">
        <f>SMALL($S:$S,ROWS($S$1:S529))</f>
        <v>#NUM!</v>
      </c>
      <c r="U530" s="34" t="str">
        <f>IF(AND('Entry point'!$B$22=Master!A530,Master!AG530="PLANNING MANAGER"),Master!B530,"")</f>
        <v/>
      </c>
      <c r="V530" s="34" t="e">
        <f>SMALL($U:$U,ROWS($U$1:U529))</f>
        <v>#NUM!</v>
      </c>
      <c r="W530" s="34" t="str">
        <f>IF(AND('Entry point'!$B$22=Master!A530,Master!AG530="PROCUREMENT RESPONSIBLE"),Master!B530,"")</f>
        <v/>
      </c>
      <c r="X530" s="34" t="e">
        <f>SMALL($W:$W,ROWS($W$1:W529))</f>
        <v>#NUM!</v>
      </c>
      <c r="Y530" s="34" t="str">
        <f>IF(AND('Entry point'!$B$22=Master!A530,Master!AG530="TECH SUPERINTENDENT"),Master!B530,"")</f>
        <v/>
      </c>
      <c r="Z530" s="34" t="e">
        <f>SMALL($Y:$Y,ROWS($Y$1:Y529))</f>
        <v>#NUM!</v>
      </c>
      <c r="AA530" s="34" t="str">
        <f>IF(AND('Entry point'!$B$22=Master!A530,Master!AG530="HSEQ MANAGER"),Master!B530,"")</f>
        <v/>
      </c>
      <c r="AB530" s="34" t="e">
        <f>SMALL($AA:$AA,ROWS($AA$1:AA529))</f>
        <v>#NUM!</v>
      </c>
      <c r="AC530" s="34" t="str">
        <f>IF(AND('Entry point'!$B$22=Master!A530,Master!AG530="MARCAS"),Master!B530,"")</f>
        <v/>
      </c>
      <c r="AD530" s="34" t="e">
        <f>SMALL($AC:$AC,ROWS($AC$1:AC529))</f>
        <v>#NUM!</v>
      </c>
      <c r="AE530" s="34">
        <v>2</v>
      </c>
      <c r="AF530" s="36" t="s">
        <v>175</v>
      </c>
      <c r="AG530" s="36" t="s">
        <v>35</v>
      </c>
      <c r="AH530" s="36"/>
    </row>
    <row r="531" spans="1:35" ht="15.75" x14ac:dyDescent="0.25">
      <c r="A531" s="40" t="s">
        <v>569</v>
      </c>
      <c r="B531" s="34">
        <f>ROWS(A$1:$A532)</f>
        <v>532</v>
      </c>
      <c r="C531" s="34" t="str">
        <f>IF(AND('Entry point'!$B$22=Master!A531,Master!AG531="ACCOUNTING"),Master!B531,"")</f>
        <v/>
      </c>
      <c r="D531" s="34" t="e">
        <f>SMALL($C:$C,ROWS($C$1:C530))</f>
        <v>#NUM!</v>
      </c>
      <c r="E531" s="34" t="str">
        <f>IF(AND('Entry point'!$B$22=Master!A531,Master!AG531="CREW MANAGEMENT PARTNER"),Master!B531,"")</f>
        <v/>
      </c>
      <c r="F531" s="34" t="e">
        <f>SMALL($E:$E,ROWS($E$1:E530))</f>
        <v>#NUM!</v>
      </c>
      <c r="G531" s="34" t="str">
        <f>IF(AND('Entry point'!$B$22=Master!A531,Master!AG531="FLEET MANAGER"),Master!B531,"")</f>
        <v/>
      </c>
      <c r="H531" s="34" t="e">
        <f>SMALL($G:$G,ROWS($G$1:G530))</f>
        <v>#NUM!</v>
      </c>
      <c r="I531" s="34" t="str">
        <f>IF(AND('Entry point'!$B$22=Master!A531,Master!AG531="GROUP ISD"),Master!B531,"")</f>
        <v/>
      </c>
      <c r="J531" s="34" t="e">
        <f>SMALL($I:$I,ROWS($I$1:I530))</f>
        <v>#NUM!</v>
      </c>
      <c r="K531" s="34" t="str">
        <f>IF(AND('Entry point'!$B$22=Master!A531,Master!AG531="MANAGING DIRECTOR, CREW MANAGEMENT"),Master!B531,"")</f>
        <v/>
      </c>
      <c r="L531" s="34" t="e">
        <f>SMALL($K:$K,ROWS($K$1:K530))</f>
        <v>#NUM!</v>
      </c>
      <c r="M531" s="34" t="str">
        <f>IF(AND('Entry point'!$B$22=Master!A531,Master!AG531="MARINE SUPERINTENDENT"),Master!B531,"")</f>
        <v/>
      </c>
      <c r="N531" s="34" t="e">
        <f>SMALL($M:$M,ROWS($M$1:M530))</f>
        <v>#NUM!</v>
      </c>
      <c r="O531" s="34" t="str">
        <f>IF(AND('Entry point'!$B$22=Master!A531,Master!AG531="MD"),Master!B531,"")</f>
        <v/>
      </c>
      <c r="P531" s="34" t="e">
        <f>SMALL($O:$O,ROWS($O$1:O530))</f>
        <v>#NUM!</v>
      </c>
      <c r="Q531" s="34">
        <f>IF(AND('Entry point'!$B$22=Master!A531,Master!AG531="OD"),Master!B531,"")</f>
        <v>532</v>
      </c>
      <c r="R531" s="34" t="e">
        <f>SMALL($Q:$Q,ROWS($Q$1:Q530))</f>
        <v>#NUM!</v>
      </c>
      <c r="S531" s="34" t="str">
        <f>IF(AND('Entry point'!$B$22=Master!A531,Master!AG531="OWNER"),Master!B531,"")</f>
        <v/>
      </c>
      <c r="T531" s="34" t="e">
        <f>SMALL($S:$S,ROWS($S$1:S530))</f>
        <v>#NUM!</v>
      </c>
      <c r="U531" s="34" t="str">
        <f>IF(AND('Entry point'!$B$22=Master!A531,Master!AG531="PLANNING MANAGER"),Master!B531,"")</f>
        <v/>
      </c>
      <c r="V531" s="34" t="e">
        <f>SMALL($U:$U,ROWS($U$1:U530))</f>
        <v>#NUM!</v>
      </c>
      <c r="W531" s="34" t="str">
        <f>IF(AND('Entry point'!$B$22=Master!A531,Master!AG531="PROCUREMENT RESPONSIBLE"),Master!B531,"")</f>
        <v/>
      </c>
      <c r="X531" s="34" t="e">
        <f>SMALL($W:$W,ROWS($W$1:W530))</f>
        <v>#NUM!</v>
      </c>
      <c r="Y531" s="34" t="str">
        <f>IF(AND('Entry point'!$B$22=Master!A531,Master!AG531="TECH SUPERINTENDENT"),Master!B531,"")</f>
        <v/>
      </c>
      <c r="Z531" s="34" t="e">
        <f>SMALL($Y:$Y,ROWS($Y$1:Y530))</f>
        <v>#NUM!</v>
      </c>
      <c r="AA531" s="34" t="str">
        <f>IF(AND('Entry point'!$B$22=Master!A531,Master!AG531="HSEQ MANAGER"),Master!B531,"")</f>
        <v/>
      </c>
      <c r="AB531" s="34" t="e">
        <f>SMALL($AA:$AA,ROWS($AA$1:AA530))</f>
        <v>#NUM!</v>
      </c>
      <c r="AC531" s="34" t="str">
        <f>IF(AND('Entry point'!$B$22=Master!A531,Master!AG531="MARCAS"),Master!B531,"")</f>
        <v/>
      </c>
      <c r="AD531" s="34" t="e">
        <f>SMALL($AC:$AC,ROWS($AC$1:AC530))</f>
        <v>#NUM!</v>
      </c>
      <c r="AE531" s="34">
        <v>2</v>
      </c>
      <c r="AF531" s="36" t="s">
        <v>174</v>
      </c>
      <c r="AG531" s="36" t="s">
        <v>704</v>
      </c>
      <c r="AH531" s="36"/>
    </row>
    <row r="532" spans="1:35" ht="15.75" x14ac:dyDescent="0.25">
      <c r="A532" s="40" t="s">
        <v>569</v>
      </c>
      <c r="B532" s="34">
        <f>ROWS(A$1:$A533)</f>
        <v>533</v>
      </c>
      <c r="C532" s="34" t="str">
        <f>IF(AND('Entry point'!$B$22=Master!A532,Master!AG532="ACCOUNTING"),Master!B532,"")</f>
        <v/>
      </c>
      <c r="D532" s="34" t="e">
        <f>SMALL($C:$C,ROWS($C$1:C531))</f>
        <v>#NUM!</v>
      </c>
      <c r="E532" s="34" t="str">
        <f>IF(AND('Entry point'!$B$22=Master!A532,Master!AG532="CREW MANAGEMENT PARTNER"),Master!B532,"")</f>
        <v/>
      </c>
      <c r="F532" s="34" t="e">
        <f>SMALL($E:$E,ROWS($E$1:E531))</f>
        <v>#NUM!</v>
      </c>
      <c r="G532" s="34">
        <f>IF(AND('Entry point'!$B$22=Master!A532,Master!AG532="FLEET MANAGER"),Master!B532,"")</f>
        <v>533</v>
      </c>
      <c r="H532" s="34" t="e">
        <f>SMALL($G:$G,ROWS($G$1:G531))</f>
        <v>#NUM!</v>
      </c>
      <c r="I532" s="34" t="str">
        <f>IF(AND('Entry point'!$B$22=Master!A532,Master!AG532="GROUP ISD"),Master!B532,"")</f>
        <v/>
      </c>
      <c r="J532" s="34" t="e">
        <f>SMALL($I:$I,ROWS($I$1:I531))</f>
        <v>#NUM!</v>
      </c>
      <c r="K532" s="34" t="str">
        <f>IF(AND('Entry point'!$B$22=Master!A532,Master!AG532="MANAGING DIRECTOR, CREW MANAGEMENT"),Master!B532,"")</f>
        <v/>
      </c>
      <c r="L532" s="34" t="e">
        <f>SMALL($K:$K,ROWS($K$1:K531))</f>
        <v>#NUM!</v>
      </c>
      <c r="M532" s="34" t="str">
        <f>IF(AND('Entry point'!$B$22=Master!A532,Master!AG532="MARINE SUPERINTENDENT"),Master!B532,"")</f>
        <v/>
      </c>
      <c r="N532" s="34" t="e">
        <f>SMALL($M:$M,ROWS($M$1:M531))</f>
        <v>#NUM!</v>
      </c>
      <c r="O532" s="34" t="str">
        <f>IF(AND('Entry point'!$B$22=Master!A532,Master!AG532="MD"),Master!B532,"")</f>
        <v/>
      </c>
      <c r="P532" s="34" t="e">
        <f>SMALL($O:$O,ROWS($O$1:O531))</f>
        <v>#NUM!</v>
      </c>
      <c r="Q532" s="34" t="str">
        <f>IF(AND('Entry point'!$B$22=Master!A532,Master!AG532="OD"),Master!B532,"")</f>
        <v/>
      </c>
      <c r="R532" s="34" t="e">
        <f>SMALL($Q:$Q,ROWS($Q$1:Q531))</f>
        <v>#NUM!</v>
      </c>
      <c r="S532" s="34" t="str">
        <f>IF(AND('Entry point'!$B$22=Master!A532,Master!AG532="OWNER"),Master!B532,"")</f>
        <v/>
      </c>
      <c r="T532" s="34" t="e">
        <f>SMALL($S:$S,ROWS($S$1:S531))</f>
        <v>#NUM!</v>
      </c>
      <c r="U532" s="34" t="str">
        <f>IF(AND('Entry point'!$B$22=Master!A532,Master!AG532="PLANNING MANAGER"),Master!B532,"")</f>
        <v/>
      </c>
      <c r="V532" s="34" t="e">
        <f>SMALL($U:$U,ROWS($U$1:U531))</f>
        <v>#NUM!</v>
      </c>
      <c r="W532" s="34" t="str">
        <f>IF(AND('Entry point'!$B$22=Master!A532,Master!AG532="PROCUREMENT RESPONSIBLE"),Master!B532,"")</f>
        <v/>
      </c>
      <c r="X532" s="34" t="e">
        <f>SMALL($W:$W,ROWS($W$1:W531))</f>
        <v>#NUM!</v>
      </c>
      <c r="Y532" s="34" t="str">
        <f>IF(AND('Entry point'!$B$22=Master!A532,Master!AG532="TECH SUPERINTENDENT"),Master!B532,"")</f>
        <v/>
      </c>
      <c r="Z532" s="34" t="e">
        <f>SMALL($Y:$Y,ROWS($Y$1:Y531))</f>
        <v>#NUM!</v>
      </c>
      <c r="AA532" s="34" t="str">
        <f>IF(AND('Entry point'!$B$22=Master!A532,Master!AG532="HSEQ MANAGER"),Master!B532,"")</f>
        <v/>
      </c>
      <c r="AB532" s="34" t="e">
        <f>SMALL($AA:$AA,ROWS($AA$1:AA531))</f>
        <v>#NUM!</v>
      </c>
      <c r="AC532" s="34" t="str">
        <f>IF(AND('Entry point'!$B$22=Master!A532,Master!AG532="MARCAS"),Master!B532,"")</f>
        <v/>
      </c>
      <c r="AD532" s="34" t="e">
        <f>SMALL($AC:$AC,ROWS($AC$1:AC531))</f>
        <v>#NUM!</v>
      </c>
      <c r="AE532" s="34">
        <v>2</v>
      </c>
      <c r="AF532" s="36" t="s">
        <v>172</v>
      </c>
      <c r="AG532" s="36" t="s">
        <v>35</v>
      </c>
      <c r="AH532" s="36"/>
    </row>
    <row r="533" spans="1:35" ht="15.75" x14ac:dyDescent="0.25">
      <c r="A533" s="40" t="s">
        <v>569</v>
      </c>
      <c r="B533" s="34">
        <f>ROWS(A$1:$A534)</f>
        <v>534</v>
      </c>
      <c r="C533" s="34" t="str">
        <f>IF(AND('Entry point'!$B$22=Master!A533,Master!AG533="ACCOUNTING"),Master!B533,"")</f>
        <v/>
      </c>
      <c r="D533" s="34" t="e">
        <f>SMALL($C:$C,ROWS($C$1:C532))</f>
        <v>#NUM!</v>
      </c>
      <c r="E533" s="34" t="str">
        <f>IF(AND('Entry point'!$B$22=Master!A533,Master!AG533="CREW MANAGEMENT PARTNER"),Master!B533,"")</f>
        <v/>
      </c>
      <c r="F533" s="34" t="e">
        <f>SMALL($E:$E,ROWS($E$1:E532))</f>
        <v>#NUM!</v>
      </c>
      <c r="G533" s="34" t="str">
        <f>IF(AND('Entry point'!$B$22=Master!A533,Master!AG533="FLEET MANAGER"),Master!B533,"")</f>
        <v/>
      </c>
      <c r="H533" s="34" t="e">
        <f>SMALL($G:$G,ROWS($G$1:G532))</f>
        <v>#NUM!</v>
      </c>
      <c r="I533" s="34" t="str">
        <f>IF(AND('Entry point'!$B$22=Master!A533,Master!AG533="GROUP ISD"),Master!B533,"")</f>
        <v/>
      </c>
      <c r="J533" s="34" t="e">
        <f>SMALL($I:$I,ROWS($I$1:I532))</f>
        <v>#NUM!</v>
      </c>
      <c r="K533" s="34" t="str">
        <f>IF(AND('Entry point'!$B$22=Master!A533,Master!AG533="MANAGING DIRECTOR, CREW MANAGEMENT"),Master!B533,"")</f>
        <v/>
      </c>
      <c r="L533" s="34" t="e">
        <f>SMALL($K:$K,ROWS($K$1:K532))</f>
        <v>#NUM!</v>
      </c>
      <c r="M533" s="34" t="str">
        <f>IF(AND('Entry point'!$B$22=Master!A533,Master!AG533="MARINE SUPERINTENDENT"),Master!B533,"")</f>
        <v/>
      </c>
      <c r="N533" s="34" t="e">
        <f>SMALL($M:$M,ROWS($M$1:M532))</f>
        <v>#NUM!</v>
      </c>
      <c r="O533" s="34" t="str">
        <f>IF(AND('Entry point'!$B$22=Master!A533,Master!AG533="MD"),Master!B533,"")</f>
        <v/>
      </c>
      <c r="P533" s="34" t="e">
        <f>SMALL($O:$O,ROWS($O$1:O532))</f>
        <v>#NUM!</v>
      </c>
      <c r="Q533" s="34" t="str">
        <f>IF(AND('Entry point'!$B$22=Master!A533,Master!AG533="OD"),Master!B533,"")</f>
        <v/>
      </c>
      <c r="R533" s="34" t="e">
        <f>SMALL($Q:$Q,ROWS($Q$1:Q532))</f>
        <v>#NUM!</v>
      </c>
      <c r="S533" s="34" t="str">
        <f>IF(AND('Entry point'!$B$22=Master!A533,Master!AG533="OWNER"),Master!B533,"")</f>
        <v/>
      </c>
      <c r="T533" s="34" t="e">
        <f>SMALL($S:$S,ROWS($S$1:S532))</f>
        <v>#NUM!</v>
      </c>
      <c r="U533" s="34" t="str">
        <f>IF(AND('Entry point'!$B$22=Master!A533,Master!AG533="PLANNING MANAGER"),Master!B533,"")</f>
        <v/>
      </c>
      <c r="V533" s="34" t="e">
        <f>SMALL($U:$U,ROWS($U$1:U532))</f>
        <v>#NUM!</v>
      </c>
      <c r="W533" s="34" t="str">
        <f>IF(AND('Entry point'!$B$22=Master!A533,Master!AG533="PROCUREMENT RESPONSIBLE"),Master!B533,"")</f>
        <v/>
      </c>
      <c r="X533" s="34" t="e">
        <f>SMALL($W:$W,ROWS($W$1:W532))</f>
        <v>#NUM!</v>
      </c>
      <c r="Y533" s="34" t="str">
        <f>IF(AND('Entry point'!$B$22=Master!A533,Master!AG533="TECH SUPERINTENDENT"),Master!B533,"")</f>
        <v/>
      </c>
      <c r="Z533" s="34" t="e">
        <f>SMALL($Y:$Y,ROWS($Y$1:Y532))</f>
        <v>#NUM!</v>
      </c>
      <c r="AA533" s="34" t="str">
        <f>IF(AND('Entry point'!$B$22=Master!A533,Master!AG533="HSEQ MANAGER"),Master!B533,"")</f>
        <v/>
      </c>
      <c r="AB533" s="34" t="e">
        <f>SMALL($AA:$AA,ROWS($AA$1:AA532))</f>
        <v>#NUM!</v>
      </c>
      <c r="AC533" s="34">
        <f>IF(AND('Entry point'!$B$22=Master!A533,Master!AG533="MARCAS"),Master!B533,"")</f>
        <v>534</v>
      </c>
      <c r="AD533" s="34" t="e">
        <f>SMALL($AC:$AC,ROWS($AC$1:AC532))</f>
        <v>#NUM!</v>
      </c>
      <c r="AE533" s="34">
        <v>2</v>
      </c>
      <c r="AF533" s="36" t="s">
        <v>172</v>
      </c>
      <c r="AG533" s="36" t="s">
        <v>779</v>
      </c>
      <c r="AH533" s="36"/>
    </row>
    <row r="534" spans="1:35" ht="15.75" x14ac:dyDescent="0.25">
      <c r="A534" s="40" t="s">
        <v>569</v>
      </c>
      <c r="B534" s="34">
        <f>ROWS(A$1:$A535)</f>
        <v>535</v>
      </c>
      <c r="C534" s="34" t="str">
        <f>IF(AND('Entry point'!$B$22=Master!A534,Master!AG534="ACCOUNTING"),Master!B534,"")</f>
        <v/>
      </c>
      <c r="D534" s="34" t="e">
        <f>SMALL($C:$C,ROWS($C$1:C533))</f>
        <v>#NUM!</v>
      </c>
      <c r="E534" s="34" t="str">
        <f>IF(AND('Entry point'!$B$22=Master!A534,Master!AG534="CREW MANAGEMENT PARTNER"),Master!B534,"")</f>
        <v/>
      </c>
      <c r="F534" s="34" t="e">
        <f>SMALL($E:$E,ROWS($E$1:E533))</f>
        <v>#NUM!</v>
      </c>
      <c r="G534" s="34">
        <f>IF(AND('Entry point'!$B$22=Master!A534,Master!AG534="FLEET MANAGER"),Master!B534,"")</f>
        <v>535</v>
      </c>
      <c r="H534" s="34" t="e">
        <f>SMALL($G:$G,ROWS($G$1:G533))</f>
        <v>#NUM!</v>
      </c>
      <c r="I534" s="34" t="str">
        <f>IF(AND('Entry point'!$B$22=Master!A534,Master!AG534="GROUP ISD"),Master!B534,"")</f>
        <v/>
      </c>
      <c r="J534" s="34" t="e">
        <f>SMALL($I:$I,ROWS($I$1:I533))</f>
        <v>#NUM!</v>
      </c>
      <c r="K534" s="34" t="str">
        <f>IF(AND('Entry point'!$B$22=Master!A534,Master!AG534="MANAGING DIRECTOR, CREW MANAGEMENT"),Master!B534,"")</f>
        <v/>
      </c>
      <c r="L534" s="34" t="e">
        <f>SMALL($K:$K,ROWS($K$1:K533))</f>
        <v>#NUM!</v>
      </c>
      <c r="M534" s="34" t="str">
        <f>IF(AND('Entry point'!$B$22=Master!A534,Master!AG534="MARINE SUPERINTENDENT"),Master!B534,"")</f>
        <v/>
      </c>
      <c r="N534" s="34" t="e">
        <f>SMALL($M:$M,ROWS($M$1:M533))</f>
        <v>#NUM!</v>
      </c>
      <c r="O534" s="34" t="str">
        <f>IF(AND('Entry point'!$B$22=Master!A534,Master!AG534="MD"),Master!B534,"")</f>
        <v/>
      </c>
      <c r="P534" s="34" t="e">
        <f>SMALL($O:$O,ROWS($O$1:O533))</f>
        <v>#NUM!</v>
      </c>
      <c r="Q534" s="34" t="str">
        <f>IF(AND('Entry point'!$B$22=Master!A534,Master!AG534="OD"),Master!B534,"")</f>
        <v/>
      </c>
      <c r="R534" s="34" t="e">
        <f>SMALL($Q:$Q,ROWS($Q$1:Q533))</f>
        <v>#NUM!</v>
      </c>
      <c r="S534" s="34" t="str">
        <f>IF(AND('Entry point'!$B$22=Master!A534,Master!AG534="OWNER"),Master!B534,"")</f>
        <v/>
      </c>
      <c r="T534" s="34" t="e">
        <f>SMALL($S:$S,ROWS($S$1:S533))</f>
        <v>#NUM!</v>
      </c>
      <c r="U534" s="34" t="str">
        <f>IF(AND('Entry point'!$B$22=Master!A534,Master!AG534="PLANNING MANAGER"),Master!B534,"")</f>
        <v/>
      </c>
      <c r="V534" s="34" t="e">
        <f>SMALL($U:$U,ROWS($U$1:U533))</f>
        <v>#NUM!</v>
      </c>
      <c r="W534" s="34" t="str">
        <f>IF(AND('Entry point'!$B$22=Master!A534,Master!AG534="PROCUREMENT RESPONSIBLE"),Master!B534,"")</f>
        <v/>
      </c>
      <c r="X534" s="34" t="e">
        <f>SMALL($W:$W,ROWS($W$1:W533))</f>
        <v>#NUM!</v>
      </c>
      <c r="Y534" s="34" t="str">
        <f>IF(AND('Entry point'!$B$22=Master!A534,Master!AG534="TECH SUPERINTENDENT"),Master!B534,"")</f>
        <v/>
      </c>
      <c r="Z534" s="34" t="e">
        <f>SMALL($Y:$Y,ROWS($Y$1:Y533))</f>
        <v>#NUM!</v>
      </c>
      <c r="AA534" s="34" t="str">
        <f>IF(AND('Entry point'!$B$22=Master!A534,Master!AG534="HSEQ MANAGER"),Master!B534,"")</f>
        <v/>
      </c>
      <c r="AB534" s="34" t="e">
        <f>SMALL($AA:$AA,ROWS($AA$1:AA533))</f>
        <v>#NUM!</v>
      </c>
      <c r="AC534" s="34" t="str">
        <f>IF(AND('Entry point'!$B$22=Master!A534,Master!AG534="MARCAS"),Master!B534,"")</f>
        <v/>
      </c>
      <c r="AD534" s="34" t="e">
        <f>SMALL($AC:$AC,ROWS($AC$1:AC533))</f>
        <v>#NUM!</v>
      </c>
      <c r="AE534" s="34">
        <v>2</v>
      </c>
      <c r="AF534" s="36" t="s">
        <v>252</v>
      </c>
      <c r="AG534" s="36" t="s">
        <v>35</v>
      </c>
      <c r="AH534" s="36"/>
    </row>
    <row r="535" spans="1:35" ht="15.75" x14ac:dyDescent="0.25">
      <c r="A535" s="40" t="s">
        <v>569</v>
      </c>
      <c r="B535" s="34">
        <f>ROWS(A$1:$A536)</f>
        <v>536</v>
      </c>
      <c r="C535" s="34" t="str">
        <f>IF(AND('Entry point'!$B$22=Master!A535,Master!AG535="ACCOUNTING"),Master!B535,"")</f>
        <v/>
      </c>
      <c r="D535" s="34" t="e">
        <f>SMALL($C:$C,ROWS($C$1:C534))</f>
        <v>#NUM!</v>
      </c>
      <c r="E535" s="34" t="str">
        <f>IF(AND('Entry point'!$B$22=Master!A535,Master!AG535="CREW MANAGEMENT PARTNER"),Master!B535,"")</f>
        <v/>
      </c>
      <c r="F535" s="34" t="e">
        <f>SMALL($E:$E,ROWS($E$1:E534))</f>
        <v>#NUM!</v>
      </c>
      <c r="G535" s="34" t="str">
        <f>IF(AND('Entry point'!$B$22=Master!A535,Master!AG535="FLEET MANAGER"),Master!B535,"")</f>
        <v/>
      </c>
      <c r="H535" s="34" t="e">
        <f>SMALL($G:$G,ROWS($G$1:G534))</f>
        <v>#NUM!</v>
      </c>
      <c r="I535" s="34" t="str">
        <f>IF(AND('Entry point'!$B$22=Master!A535,Master!AG535="GROUP ISD"),Master!B535,"")</f>
        <v/>
      </c>
      <c r="J535" s="34" t="e">
        <f>SMALL($I:$I,ROWS($I$1:I534))</f>
        <v>#NUM!</v>
      </c>
      <c r="K535" s="34" t="str">
        <f>IF(AND('Entry point'!$B$22=Master!A535,Master!AG535="MANAGING DIRECTOR, CREW MANAGEMENT"),Master!B535,"")</f>
        <v/>
      </c>
      <c r="L535" s="34" t="e">
        <f>SMALL($K:$K,ROWS($K$1:K534))</f>
        <v>#NUM!</v>
      </c>
      <c r="M535" s="34" t="str">
        <f>IF(AND('Entry point'!$B$22=Master!A535,Master!AG535="MARINE SUPERINTENDENT"),Master!B535,"")</f>
        <v/>
      </c>
      <c r="N535" s="34" t="e">
        <f>SMALL($M:$M,ROWS($M$1:M534))</f>
        <v>#NUM!</v>
      </c>
      <c r="O535" s="34" t="str">
        <f>IF(AND('Entry point'!$B$22=Master!A535,Master!AG535="MD"),Master!B535,"")</f>
        <v/>
      </c>
      <c r="P535" s="34" t="e">
        <f>SMALL($O:$O,ROWS($O$1:O534))</f>
        <v>#NUM!</v>
      </c>
      <c r="Q535" s="34" t="str">
        <f>IF(AND('Entry point'!$B$22=Master!A535,Master!AG535="OD"),Master!B535,"")</f>
        <v/>
      </c>
      <c r="R535" s="34" t="e">
        <f>SMALL($Q:$Q,ROWS($Q$1:Q534))</f>
        <v>#NUM!</v>
      </c>
      <c r="S535" s="34" t="str">
        <f>IF(AND('Entry point'!$B$22=Master!A535,Master!AG535="OWNER"),Master!B535,"")</f>
        <v/>
      </c>
      <c r="T535" s="34" t="e">
        <f>SMALL($S:$S,ROWS($S$1:S534))</f>
        <v>#NUM!</v>
      </c>
      <c r="U535" s="34" t="str">
        <f>IF(AND('Entry point'!$B$22=Master!A535,Master!AG535="PLANNING MANAGER"),Master!B535,"")</f>
        <v/>
      </c>
      <c r="V535" s="34" t="e">
        <f>SMALL($U:$U,ROWS($U$1:U534))</f>
        <v>#NUM!</v>
      </c>
      <c r="W535" s="34" t="str">
        <f>IF(AND('Entry point'!$B$22=Master!A535,Master!AG535="PROCUREMENT RESPONSIBLE"),Master!B535,"")</f>
        <v/>
      </c>
      <c r="X535" s="34" t="e">
        <f>SMALL($W:$W,ROWS($W$1:W534))</f>
        <v>#NUM!</v>
      </c>
      <c r="Y535" s="34" t="str">
        <f>IF(AND('Entry point'!$B$22=Master!A535,Master!AG535="TECH SUPERINTENDENT"),Master!B535,"")</f>
        <v/>
      </c>
      <c r="Z535" s="34" t="e">
        <f>SMALL($Y:$Y,ROWS($Y$1:Y534))</f>
        <v>#NUM!</v>
      </c>
      <c r="AA535" s="34" t="str">
        <f>IF(AND('Entry point'!$B$22=Master!A535,Master!AG535="HSEQ MANAGER"),Master!B535,"")</f>
        <v/>
      </c>
      <c r="AB535" s="34" t="e">
        <f>SMALL($AA:$AA,ROWS($AA$1:AA534))</f>
        <v>#NUM!</v>
      </c>
      <c r="AC535" s="34">
        <f>IF(AND('Entry point'!$B$22=Master!A535,Master!AG535="MARCAS"),Master!B535,"")</f>
        <v>536</v>
      </c>
      <c r="AD535" s="34" t="e">
        <f>SMALL($AC:$AC,ROWS($AC$1:AC534))</f>
        <v>#NUM!</v>
      </c>
      <c r="AE535" s="34">
        <v>2</v>
      </c>
      <c r="AF535" s="36" t="s">
        <v>252</v>
      </c>
      <c r="AG535" s="36" t="s">
        <v>779</v>
      </c>
      <c r="AH535" s="36"/>
    </row>
    <row r="536" spans="1:35" ht="15.75" x14ac:dyDescent="0.25">
      <c r="A536" s="40" t="s">
        <v>569</v>
      </c>
      <c r="B536" s="34">
        <f>ROWS(A$1:$A537)</f>
        <v>537</v>
      </c>
      <c r="C536" s="34" t="str">
        <f>IF(AND('Entry point'!$B$22=Master!A536,Master!AG536="ACCOUNTING"),Master!B536,"")</f>
        <v/>
      </c>
      <c r="D536" s="34" t="e">
        <f>SMALL($C:$C,ROWS($C$1:C535))</f>
        <v>#NUM!</v>
      </c>
      <c r="E536" s="34" t="str">
        <f>IF(AND('Entry point'!$B$22=Master!A536,Master!AG536="CREW MANAGEMENT PARTNER"),Master!B536,"")</f>
        <v/>
      </c>
      <c r="F536" s="34" t="e">
        <f>SMALL($E:$E,ROWS($E$1:E535))</f>
        <v>#NUM!</v>
      </c>
      <c r="G536" s="34" t="str">
        <f>IF(AND('Entry point'!$B$22=Master!A536,Master!AG536="FLEET MANAGER"),Master!B536,"")</f>
        <v/>
      </c>
      <c r="H536" s="34" t="e">
        <f>SMALL($G:$G,ROWS($G$1:G535))</f>
        <v>#NUM!</v>
      </c>
      <c r="I536" s="34" t="str">
        <f>IF(AND('Entry point'!$B$22=Master!A536,Master!AG536="GROUP ISD"),Master!B536,"")</f>
        <v/>
      </c>
      <c r="J536" s="34" t="e">
        <f>SMALL($I:$I,ROWS($I$1:I535))</f>
        <v>#NUM!</v>
      </c>
      <c r="K536" s="34" t="str">
        <f>IF(AND('Entry point'!$B$22=Master!A536,Master!AG536="MANAGING DIRECTOR, CREW MANAGEMENT"),Master!B536,"")</f>
        <v/>
      </c>
      <c r="L536" s="34" t="e">
        <f>SMALL($K:$K,ROWS($K$1:K535))</f>
        <v>#NUM!</v>
      </c>
      <c r="M536" s="34" t="str">
        <f>IF(AND('Entry point'!$B$22=Master!A536,Master!AG536="MARINE SUPERINTENDENT"),Master!B536,"")</f>
        <v/>
      </c>
      <c r="N536" s="34" t="e">
        <f>SMALL($M:$M,ROWS($M$1:M535))</f>
        <v>#NUM!</v>
      </c>
      <c r="O536" s="34" t="str">
        <f>IF(AND('Entry point'!$B$22=Master!A536,Master!AG536="MD"),Master!B536,"")</f>
        <v/>
      </c>
      <c r="P536" s="34" t="e">
        <f>SMALL($O:$O,ROWS($O$1:O535))</f>
        <v>#NUM!</v>
      </c>
      <c r="Q536" s="34" t="str">
        <f>IF(AND('Entry point'!$B$22=Master!A536,Master!AG536="OD"),Master!B536,"")</f>
        <v/>
      </c>
      <c r="R536" s="34" t="e">
        <f>SMALL($Q:$Q,ROWS($Q$1:Q535))</f>
        <v>#NUM!</v>
      </c>
      <c r="S536" s="34" t="str">
        <f>IF(AND('Entry point'!$B$22=Master!A536,Master!AG536="OWNER"),Master!B536,"")</f>
        <v/>
      </c>
      <c r="T536" s="34" t="e">
        <f>SMALL($S:$S,ROWS($S$1:S535))</f>
        <v>#NUM!</v>
      </c>
      <c r="U536" s="34" t="str">
        <f>IF(AND('Entry point'!$B$22=Master!A536,Master!AG536="PLANNING MANAGER"),Master!B536,"")</f>
        <v/>
      </c>
      <c r="V536" s="34" t="e">
        <f>SMALL($U:$U,ROWS($U$1:U535))</f>
        <v>#NUM!</v>
      </c>
      <c r="W536" s="34" t="str">
        <f>IF(AND('Entry point'!$B$22=Master!A536,Master!AG536="PROCUREMENT RESPONSIBLE"),Master!B536,"")</f>
        <v/>
      </c>
      <c r="X536" s="34" t="e">
        <f>SMALL($W:$W,ROWS($W$1:W535))</f>
        <v>#NUM!</v>
      </c>
      <c r="Y536" s="34">
        <f>IF(AND('Entry point'!$B$22=Master!A536,Master!AG536="TECH SUPERINTENDENT"),Master!B536,"")</f>
        <v>537</v>
      </c>
      <c r="Z536" s="34" t="e">
        <f>SMALL($Y:$Y,ROWS($Y$1:Y535))</f>
        <v>#NUM!</v>
      </c>
      <c r="AA536" s="34" t="str">
        <f>IF(AND('Entry point'!$B$22=Master!A536,Master!AG536="HSEQ MANAGER"),Master!B536,"")</f>
        <v/>
      </c>
      <c r="AB536" s="34" t="e">
        <f>SMALL($AA:$AA,ROWS($AA$1:AA535))</f>
        <v>#NUM!</v>
      </c>
      <c r="AC536" s="34" t="str">
        <f>IF(AND('Entry point'!$B$22=Master!A536,Master!AG536="MARCAS"),Master!B536,"")</f>
        <v/>
      </c>
      <c r="AD536" s="34" t="e">
        <f>SMALL($AC:$AC,ROWS($AC$1:AC535))</f>
        <v>#NUM!</v>
      </c>
      <c r="AE536" s="34">
        <v>2</v>
      </c>
      <c r="AF536" s="36" t="s">
        <v>306</v>
      </c>
      <c r="AG536" s="36" t="s">
        <v>91</v>
      </c>
      <c r="AH536" s="36"/>
    </row>
    <row r="537" spans="1:35" ht="15.75" x14ac:dyDescent="0.25">
      <c r="A537" s="40" t="s">
        <v>569</v>
      </c>
      <c r="B537" s="34">
        <f>ROWS(A$1:$A538)</f>
        <v>538</v>
      </c>
      <c r="C537" s="34" t="str">
        <f>IF(AND('Entry point'!$B$22=Master!A537,Master!AG537="ACCOUNTING"),Master!B537,"")</f>
        <v/>
      </c>
      <c r="D537" s="34" t="e">
        <f>SMALL($C:$C,ROWS($C$1:C536))</f>
        <v>#NUM!</v>
      </c>
      <c r="E537" s="34" t="str">
        <f>IF(AND('Entry point'!$B$22=Master!A537,Master!AG537="CREW MANAGEMENT PARTNER"),Master!B537,"")</f>
        <v/>
      </c>
      <c r="F537" s="34" t="e">
        <f>SMALL($E:$E,ROWS($E$1:E536))</f>
        <v>#NUM!</v>
      </c>
      <c r="G537" s="34">
        <f>IF(AND('Entry point'!$B$22=Master!A537,Master!AG537="FLEET MANAGER"),Master!B537,"")</f>
        <v>538</v>
      </c>
      <c r="H537" s="34" t="e">
        <f>SMALL($G:$G,ROWS($G$1:G536))</f>
        <v>#NUM!</v>
      </c>
      <c r="I537" s="34" t="str">
        <f>IF(AND('Entry point'!$B$22=Master!A537,Master!AG537="GROUP ISD"),Master!B537,"")</f>
        <v/>
      </c>
      <c r="J537" s="34" t="e">
        <f>SMALL($I:$I,ROWS($I$1:I536))</f>
        <v>#NUM!</v>
      </c>
      <c r="K537" s="34" t="str">
        <f>IF(AND('Entry point'!$B$22=Master!A537,Master!AG537="MANAGING DIRECTOR, CREW MANAGEMENT"),Master!B537,"")</f>
        <v/>
      </c>
      <c r="L537" s="34" t="e">
        <f>SMALL($K:$K,ROWS($K$1:K536))</f>
        <v>#NUM!</v>
      </c>
      <c r="M537" s="34" t="str">
        <f>IF(AND('Entry point'!$B$22=Master!A537,Master!AG537="MARINE SUPERINTENDENT"),Master!B537,"")</f>
        <v/>
      </c>
      <c r="N537" s="34" t="e">
        <f>SMALL($M:$M,ROWS($M$1:M536))</f>
        <v>#NUM!</v>
      </c>
      <c r="O537" s="34" t="str">
        <f>IF(AND('Entry point'!$B$22=Master!A537,Master!AG537="MD"),Master!B537,"")</f>
        <v/>
      </c>
      <c r="P537" s="34" t="e">
        <f>SMALL($O:$O,ROWS($O$1:O536))</f>
        <v>#NUM!</v>
      </c>
      <c r="Q537" s="34" t="str">
        <f>IF(AND('Entry point'!$B$22=Master!A537,Master!AG537="OD"),Master!B537,"")</f>
        <v/>
      </c>
      <c r="R537" s="34" t="e">
        <f>SMALL($Q:$Q,ROWS($Q$1:Q536))</f>
        <v>#NUM!</v>
      </c>
      <c r="S537" s="34" t="str">
        <f>IF(AND('Entry point'!$B$22=Master!A537,Master!AG537="OWNER"),Master!B537,"")</f>
        <v/>
      </c>
      <c r="T537" s="34" t="e">
        <f>SMALL($S:$S,ROWS($S$1:S536))</f>
        <v>#NUM!</v>
      </c>
      <c r="U537" s="34" t="str">
        <f>IF(AND('Entry point'!$B$22=Master!A537,Master!AG537="PLANNING MANAGER"),Master!B537,"")</f>
        <v/>
      </c>
      <c r="V537" s="34" t="e">
        <f>SMALL($U:$U,ROWS($U$1:U536))</f>
        <v>#NUM!</v>
      </c>
      <c r="W537" s="34" t="str">
        <f>IF(AND('Entry point'!$B$22=Master!A537,Master!AG537="PROCUREMENT RESPONSIBLE"),Master!B537,"")</f>
        <v/>
      </c>
      <c r="X537" s="34" t="e">
        <f>SMALL($W:$W,ROWS($W$1:W536))</f>
        <v>#NUM!</v>
      </c>
      <c r="Y537" s="34" t="str">
        <f>IF(AND('Entry point'!$B$22=Master!A537,Master!AG537="TECH SUPERINTENDENT"),Master!B537,"")</f>
        <v/>
      </c>
      <c r="Z537" s="34" t="e">
        <f>SMALL($Y:$Y,ROWS($Y$1:Y536))</f>
        <v>#NUM!</v>
      </c>
      <c r="AA537" s="34" t="str">
        <f>IF(AND('Entry point'!$B$22=Master!A537,Master!AG537="HSEQ MANAGER"),Master!B537,"")</f>
        <v/>
      </c>
      <c r="AB537" s="34" t="e">
        <f>SMALL($AA:$AA,ROWS($AA$1:AA536))</f>
        <v>#NUM!</v>
      </c>
      <c r="AC537" s="34" t="str">
        <f>IF(AND('Entry point'!$B$22=Master!A537,Master!AG537="MARCAS"),Master!B537,"")</f>
        <v/>
      </c>
      <c r="AD537" s="34" t="e">
        <f>SMALL($AC:$AC,ROWS($AC$1:AC536))</f>
        <v>#NUM!</v>
      </c>
      <c r="AE537" s="34">
        <v>2</v>
      </c>
      <c r="AF537" s="36" t="s">
        <v>180</v>
      </c>
      <c r="AG537" s="36" t="s">
        <v>35</v>
      </c>
      <c r="AH537" s="36"/>
    </row>
    <row r="538" spans="1:35" ht="15.75" x14ac:dyDescent="0.25">
      <c r="A538" s="40" t="s">
        <v>569</v>
      </c>
      <c r="B538" s="34">
        <f>ROWS(A$1:$A539)</f>
        <v>539</v>
      </c>
      <c r="C538" s="34" t="str">
        <f>IF(AND('Entry point'!$B$22=Master!A538,Master!AG538="ACCOUNTING"),Master!B538,"")</f>
        <v/>
      </c>
      <c r="D538" s="34" t="e">
        <f>SMALL($C:$C,ROWS($C$1:C537))</f>
        <v>#NUM!</v>
      </c>
      <c r="E538" s="34" t="str">
        <f>IF(AND('Entry point'!$B$22=Master!A538,Master!AG538="CREW MANAGEMENT PARTNER"),Master!B538,"")</f>
        <v/>
      </c>
      <c r="F538" s="34" t="e">
        <f>SMALL($E:$E,ROWS($E$1:E537))</f>
        <v>#NUM!</v>
      </c>
      <c r="G538" s="34" t="str">
        <f>IF(AND('Entry point'!$B$22=Master!A538,Master!AG538="FLEET MANAGER"),Master!B538,"")</f>
        <v/>
      </c>
      <c r="H538" s="34" t="e">
        <f>SMALL($G:$G,ROWS($G$1:G537))</f>
        <v>#NUM!</v>
      </c>
      <c r="I538" s="34" t="str">
        <f>IF(AND('Entry point'!$B$22=Master!A538,Master!AG538="GROUP ISD"),Master!B538,"")</f>
        <v/>
      </c>
      <c r="J538" s="34" t="e">
        <f>SMALL($I:$I,ROWS($I$1:I537))</f>
        <v>#NUM!</v>
      </c>
      <c r="K538" s="34" t="str">
        <f>IF(AND('Entry point'!$B$22=Master!A538,Master!AG538="MANAGING DIRECTOR, CREW MANAGEMENT"),Master!B538,"")</f>
        <v/>
      </c>
      <c r="L538" s="34" t="e">
        <f>SMALL($K:$K,ROWS($K$1:K537))</f>
        <v>#NUM!</v>
      </c>
      <c r="M538" s="34" t="str">
        <f>IF(AND('Entry point'!$B$22=Master!A538,Master!AG538="MARINE SUPERINTENDENT"),Master!B538,"")</f>
        <v/>
      </c>
      <c r="N538" s="34" t="e">
        <f>SMALL($M:$M,ROWS($M$1:M537))</f>
        <v>#NUM!</v>
      </c>
      <c r="O538" s="34" t="str">
        <f>IF(AND('Entry point'!$B$22=Master!A538,Master!AG538="MD"),Master!B538,"")</f>
        <v/>
      </c>
      <c r="P538" s="34" t="e">
        <f>SMALL($O:$O,ROWS($O$1:O537))</f>
        <v>#NUM!</v>
      </c>
      <c r="Q538" s="34" t="str">
        <f>IF(AND('Entry point'!$B$22=Master!A538,Master!AG538="OD"),Master!B538,"")</f>
        <v/>
      </c>
      <c r="R538" s="34" t="e">
        <f>SMALL($Q:$Q,ROWS($Q$1:Q537))</f>
        <v>#NUM!</v>
      </c>
      <c r="S538" s="34">
        <f>IF(AND('Entry point'!$B$22=Master!A538,Master!AG538="OWNER"),Master!B538,"")</f>
        <v>539</v>
      </c>
      <c r="T538" s="34" t="e">
        <f>SMALL($S:$S,ROWS($S$1:S537))</f>
        <v>#NUM!</v>
      </c>
      <c r="U538" s="34" t="str">
        <f>IF(AND('Entry point'!$B$22=Master!A538,Master!AG538="PLANNING MANAGER"),Master!B538,"")</f>
        <v/>
      </c>
      <c r="V538" s="34" t="e">
        <f>SMALL($U:$U,ROWS($U$1:U537))</f>
        <v>#NUM!</v>
      </c>
      <c r="W538" s="34" t="str">
        <f>IF(AND('Entry point'!$B$22=Master!A538,Master!AG538="PROCUREMENT RESPONSIBLE"),Master!B538,"")</f>
        <v/>
      </c>
      <c r="X538" s="34" t="e">
        <f>SMALL($W:$W,ROWS($W$1:W537))</f>
        <v>#NUM!</v>
      </c>
      <c r="Y538" s="34" t="str">
        <f>IF(AND('Entry point'!$B$22=Master!A538,Master!AG538="TECH SUPERINTENDENT"),Master!B538,"")</f>
        <v/>
      </c>
      <c r="Z538" s="34" t="e">
        <f>SMALL($Y:$Y,ROWS($Y$1:Y537))</f>
        <v>#NUM!</v>
      </c>
      <c r="AA538" s="34" t="str">
        <f>IF(AND('Entry point'!$B$22=Master!A538,Master!AG538="HSEQ MANAGER"),Master!B538,"")</f>
        <v/>
      </c>
      <c r="AB538" s="34" t="e">
        <f>SMALL($AA:$AA,ROWS($AA$1:AA537))</f>
        <v>#NUM!</v>
      </c>
      <c r="AC538" s="34" t="str">
        <f>IF(AND('Entry point'!$B$22=Master!A538,Master!AG538="MARCAS"),Master!B538,"")</f>
        <v/>
      </c>
      <c r="AD538" s="34" t="e">
        <f>SMALL($AC:$AC,ROWS($AC$1:AC537))</f>
        <v>#NUM!</v>
      </c>
      <c r="AE538" s="34">
        <v>2</v>
      </c>
      <c r="AF538" s="36" t="s">
        <v>248</v>
      </c>
      <c r="AG538" s="36" t="s">
        <v>159</v>
      </c>
      <c r="AH538" s="36"/>
    </row>
    <row r="539" spans="1:35" ht="15.75" x14ac:dyDescent="0.25">
      <c r="A539" s="40" t="s">
        <v>569</v>
      </c>
      <c r="B539" s="34">
        <f>ROWS(A$1:$A540)</f>
        <v>540</v>
      </c>
      <c r="C539" s="34" t="str">
        <f>IF(AND('Entry point'!$B$22=Master!A539,Master!AG539="ACCOUNTING"),Master!B539,"")</f>
        <v/>
      </c>
      <c r="D539" s="34" t="e">
        <f>SMALL($C:$C,ROWS($C$1:C538))</f>
        <v>#NUM!</v>
      </c>
      <c r="E539" s="34" t="str">
        <f>IF(AND('Entry point'!$B$22=Master!A539,Master!AG539="CREW MANAGEMENT PARTNER"),Master!B539,"")</f>
        <v/>
      </c>
      <c r="F539" s="34" t="e">
        <f>SMALL($E:$E,ROWS($E$1:E538))</f>
        <v>#NUM!</v>
      </c>
      <c r="G539" s="34" t="str">
        <f>IF(AND('Entry point'!$B$22=Master!A539,Master!AG539="FLEET MANAGER"),Master!B539,"")</f>
        <v/>
      </c>
      <c r="H539" s="34" t="e">
        <f>SMALL($G:$G,ROWS($G$1:G538))</f>
        <v>#NUM!</v>
      </c>
      <c r="I539" s="34" t="str">
        <f>IF(AND('Entry point'!$B$22=Master!A539,Master!AG539="GROUP ISD"),Master!B539,"")</f>
        <v/>
      </c>
      <c r="J539" s="34" t="e">
        <f>SMALL($I:$I,ROWS($I$1:I538))</f>
        <v>#NUM!</v>
      </c>
      <c r="K539" s="34" t="str">
        <f>IF(AND('Entry point'!$B$22=Master!A539,Master!AG539="MANAGING DIRECTOR, CREW MANAGEMENT"),Master!B539,"")</f>
        <v/>
      </c>
      <c r="L539" s="34" t="e">
        <f>SMALL($K:$K,ROWS($K$1:K538))</f>
        <v>#NUM!</v>
      </c>
      <c r="M539" s="34" t="str">
        <f>IF(AND('Entry point'!$B$22=Master!A539,Master!AG539="MARINE SUPERINTENDENT"),Master!B539,"")</f>
        <v/>
      </c>
      <c r="N539" s="34" t="e">
        <f>SMALL($M:$M,ROWS($M$1:M538))</f>
        <v>#NUM!</v>
      </c>
      <c r="O539" s="34" t="str">
        <f>IF(AND('Entry point'!$B$22=Master!A539,Master!AG539="MD"),Master!B539,"")</f>
        <v/>
      </c>
      <c r="P539" s="34" t="e">
        <f>SMALL($O:$O,ROWS($O$1:O538))</f>
        <v>#NUM!</v>
      </c>
      <c r="Q539" s="34" t="str">
        <f>IF(AND('Entry point'!$B$22=Master!A539,Master!AG539="OD"),Master!B539,"")</f>
        <v/>
      </c>
      <c r="R539" s="34" t="e">
        <f>SMALL($Q:$Q,ROWS($Q$1:Q538))</f>
        <v>#NUM!</v>
      </c>
      <c r="S539" s="34" t="str">
        <f>IF(AND('Entry point'!$B$22=Master!A539,Master!AG539="OWNER"),Master!B539,"")</f>
        <v/>
      </c>
      <c r="T539" s="34" t="e">
        <f>SMALL($S:$S,ROWS($S$1:S538))</f>
        <v>#NUM!</v>
      </c>
      <c r="U539" s="34" t="str">
        <f>IF(AND('Entry point'!$B$22=Master!A539,Master!AG539="PLANNING MANAGER"),Master!B539,"")</f>
        <v/>
      </c>
      <c r="V539" s="34" t="e">
        <f>SMALL($U:$U,ROWS($U$1:U538))</f>
        <v>#NUM!</v>
      </c>
      <c r="W539" s="34">
        <f>IF(AND('Entry point'!$B$22=Master!A539,Master!AG539="PROCUREMENT RESPONSIBLE"),Master!B539,"")</f>
        <v>540</v>
      </c>
      <c r="X539" s="34" t="e">
        <f>SMALL($W:$W,ROWS($W$1:W538))</f>
        <v>#NUM!</v>
      </c>
      <c r="Y539" s="34" t="str">
        <f>IF(AND('Entry point'!$B$22=Master!A539,Master!AG539="TECH SUPERINTENDENT"),Master!B539,"")</f>
        <v/>
      </c>
      <c r="Z539" s="34" t="e">
        <f>SMALL($Y:$Y,ROWS($Y$1:Y538))</f>
        <v>#NUM!</v>
      </c>
      <c r="AA539" s="34" t="str">
        <f>IF(AND('Entry point'!$B$22=Master!A539,Master!AG539="HSEQ MANAGER"),Master!B539,"")</f>
        <v/>
      </c>
      <c r="AB539" s="34" t="e">
        <f>SMALL($AA:$AA,ROWS($AA$1:AA538))</f>
        <v>#NUM!</v>
      </c>
      <c r="AC539" s="34" t="str">
        <f>IF(AND('Entry point'!$B$22=Master!A539,Master!AG539="MARCAS"),Master!B539,"")</f>
        <v/>
      </c>
      <c r="AD539" s="34" t="e">
        <f>SMALL($AC:$AC,ROWS($AC$1:AC538))</f>
        <v>#NUM!</v>
      </c>
      <c r="AE539" s="34">
        <v>2</v>
      </c>
      <c r="AF539" s="36" t="s">
        <v>274</v>
      </c>
      <c r="AG539" s="36" t="s">
        <v>686</v>
      </c>
      <c r="AH539" s="36" t="s">
        <v>809</v>
      </c>
      <c r="AI539" s="227" t="s">
        <v>799</v>
      </c>
    </row>
    <row r="540" spans="1:35" ht="15.75" x14ac:dyDescent="0.25">
      <c r="A540" s="40" t="s">
        <v>569</v>
      </c>
      <c r="B540" s="34">
        <f>ROWS(A$1:$A541)</f>
        <v>541</v>
      </c>
      <c r="C540" s="34" t="str">
        <f>IF(AND('Entry point'!$B$22=Master!A540,Master!AG540="ACCOUNTING"),Master!B540,"")</f>
        <v/>
      </c>
      <c r="D540" s="34" t="e">
        <f>SMALL($C:$C,ROWS($C$1:C539))</f>
        <v>#NUM!</v>
      </c>
      <c r="E540" s="34" t="str">
        <f>IF(AND('Entry point'!$B$22=Master!A540,Master!AG540="CREW MANAGEMENT PARTNER"),Master!B540,"")</f>
        <v/>
      </c>
      <c r="F540" s="34" t="e">
        <f>SMALL($E:$E,ROWS($E$1:E539))</f>
        <v>#NUM!</v>
      </c>
      <c r="G540" s="34" t="str">
        <f>IF(AND('Entry point'!$B$22=Master!A540,Master!AG540="FLEET MANAGER"),Master!B540,"")</f>
        <v/>
      </c>
      <c r="H540" s="34" t="e">
        <f>SMALL($G:$G,ROWS($G$1:G539))</f>
        <v>#NUM!</v>
      </c>
      <c r="I540" s="34" t="str">
        <f>IF(AND('Entry point'!$B$22=Master!A540,Master!AG540="GROUP ISD"),Master!B540,"")</f>
        <v/>
      </c>
      <c r="J540" s="34" t="e">
        <f>SMALL($I:$I,ROWS($I$1:I539))</f>
        <v>#NUM!</v>
      </c>
      <c r="K540" s="34" t="str">
        <f>IF(AND('Entry point'!$B$22=Master!A540,Master!AG540="MANAGING DIRECTOR, CREW MANAGEMENT"),Master!B540,"")</f>
        <v/>
      </c>
      <c r="L540" s="34" t="e">
        <f>SMALL($K:$K,ROWS($K$1:K539))</f>
        <v>#NUM!</v>
      </c>
      <c r="M540" s="34" t="str">
        <f>IF(AND('Entry point'!$B$22=Master!A540,Master!AG540="MARINE SUPERINTENDENT"),Master!B540,"")</f>
        <v/>
      </c>
      <c r="N540" s="34" t="e">
        <f>SMALL($M:$M,ROWS($M$1:M539))</f>
        <v>#NUM!</v>
      </c>
      <c r="O540" s="34" t="str">
        <f>IF(AND('Entry point'!$B$22=Master!A540,Master!AG540="MD"),Master!B540,"")</f>
        <v/>
      </c>
      <c r="P540" s="34" t="e">
        <f>SMALL($O:$O,ROWS($O$1:O539))</f>
        <v>#NUM!</v>
      </c>
      <c r="Q540" s="34" t="str">
        <f>IF(AND('Entry point'!$B$22=Master!A540,Master!AG540="OD"),Master!B540,"")</f>
        <v/>
      </c>
      <c r="R540" s="34" t="e">
        <f>SMALL($Q:$Q,ROWS($Q$1:Q539))</f>
        <v>#NUM!</v>
      </c>
      <c r="S540" s="34" t="str">
        <f>IF(AND('Entry point'!$B$22=Master!A540,Master!AG540="OWNER"),Master!B540,"")</f>
        <v/>
      </c>
      <c r="T540" s="34" t="e">
        <f>SMALL($S:$S,ROWS($S$1:S539))</f>
        <v>#NUM!</v>
      </c>
      <c r="U540" s="34" t="str">
        <f>IF(AND('Entry point'!$B$22=Master!A540,Master!AG540="PLANNING MANAGER"),Master!B540,"")</f>
        <v/>
      </c>
      <c r="V540" s="34" t="e">
        <f>SMALL($U:$U,ROWS($U$1:U539))</f>
        <v>#NUM!</v>
      </c>
      <c r="W540" s="34">
        <f>IF(AND('Entry point'!$B$22=Master!A540,Master!AG540="PROCUREMENT RESPONSIBLE"),Master!B540,"")</f>
        <v>541</v>
      </c>
      <c r="X540" s="34" t="e">
        <f>SMALL($W:$W,ROWS($W$1:W539))</f>
        <v>#NUM!</v>
      </c>
      <c r="Y540" s="34" t="str">
        <f>IF(AND('Entry point'!$B$22=Master!A540,Master!AG540="TECH SUPERINTENDENT"),Master!B540,"")</f>
        <v/>
      </c>
      <c r="Z540" s="34" t="e">
        <f>SMALL($Y:$Y,ROWS($Y$1:Y539))</f>
        <v>#NUM!</v>
      </c>
      <c r="AA540" s="34" t="str">
        <f>IF(AND('Entry point'!$B$22=Master!A540,Master!AG540="HSEQ MANAGER"),Master!B540,"")</f>
        <v/>
      </c>
      <c r="AB540" s="34" t="e">
        <f>SMALL($AA:$AA,ROWS($AA$1:AA539))</f>
        <v>#NUM!</v>
      </c>
      <c r="AC540" s="34" t="str">
        <f>IF(AND('Entry point'!$B$22=Master!A540,Master!AG540="MARCAS"),Master!B540,"")</f>
        <v/>
      </c>
      <c r="AD540" s="34" t="e">
        <f>SMALL($AC:$AC,ROWS($AC$1:AC539))</f>
        <v>#NUM!</v>
      </c>
      <c r="AE540" s="34">
        <v>2</v>
      </c>
      <c r="AF540" s="36" t="s">
        <v>548</v>
      </c>
      <c r="AG540" s="36" t="s">
        <v>686</v>
      </c>
      <c r="AH540" s="181" t="s">
        <v>802</v>
      </c>
    </row>
    <row r="541" spans="1:35" ht="15.75" x14ac:dyDescent="0.25">
      <c r="A541" s="40" t="s">
        <v>569</v>
      </c>
      <c r="B541" s="34">
        <f>ROWS(A$1:$A542)</f>
        <v>542</v>
      </c>
      <c r="C541" s="34" t="str">
        <f>IF(AND('Entry point'!$B$22=Master!A541,Master!AG541="ACCOUNTING"),Master!B541,"")</f>
        <v/>
      </c>
      <c r="D541" s="34" t="e">
        <f>SMALL($C:$C,ROWS($C$1:C540))</f>
        <v>#NUM!</v>
      </c>
      <c r="E541" s="34" t="str">
        <f>IF(AND('Entry point'!$B$22=Master!A541,Master!AG541="CREW MANAGEMENT PARTNER"),Master!B541,"")</f>
        <v/>
      </c>
      <c r="F541" s="34" t="e">
        <f>SMALL($E:$E,ROWS($E$1:E540))</f>
        <v>#NUM!</v>
      </c>
      <c r="G541" s="34" t="str">
        <f>IF(AND('Entry point'!$B$22=Master!A541,Master!AG541="FLEET MANAGER"),Master!B541,"")</f>
        <v/>
      </c>
      <c r="H541" s="34" t="e">
        <f>SMALL($G:$G,ROWS($G$1:G540))</f>
        <v>#NUM!</v>
      </c>
      <c r="I541" s="34" t="str">
        <f>IF(AND('Entry point'!$B$22=Master!A541,Master!AG541="GROUP ISD"),Master!B541,"")</f>
        <v/>
      </c>
      <c r="J541" s="34" t="e">
        <f>SMALL($I:$I,ROWS($I$1:I540))</f>
        <v>#NUM!</v>
      </c>
      <c r="K541" s="34" t="str">
        <f>IF(AND('Entry point'!$B$22=Master!A541,Master!AG541="MANAGING DIRECTOR, CREW MANAGEMENT"),Master!B541,"")</f>
        <v/>
      </c>
      <c r="L541" s="34" t="e">
        <f>SMALL($K:$K,ROWS($K$1:K540))</f>
        <v>#NUM!</v>
      </c>
      <c r="M541" s="34" t="str">
        <f>IF(AND('Entry point'!$B$22=Master!A541,Master!AG541="MARINE SUPERINTENDENT"),Master!B541,"")</f>
        <v/>
      </c>
      <c r="N541" s="34" t="e">
        <f>SMALL($M:$M,ROWS($M$1:M540))</f>
        <v>#NUM!</v>
      </c>
      <c r="O541" s="34" t="str">
        <f>IF(AND('Entry point'!$B$22=Master!A541,Master!AG541="MD"),Master!B541,"")</f>
        <v/>
      </c>
      <c r="P541" s="34" t="e">
        <f>SMALL($O:$O,ROWS($O$1:O540))</f>
        <v>#NUM!</v>
      </c>
      <c r="Q541" s="34" t="str">
        <f>IF(AND('Entry point'!$B$22=Master!A541,Master!AG541="OD"),Master!B541,"")</f>
        <v/>
      </c>
      <c r="R541" s="34" t="e">
        <f>SMALL($Q:$Q,ROWS($Q$1:Q540))</f>
        <v>#NUM!</v>
      </c>
      <c r="S541" s="34">
        <f>IF(AND('Entry point'!$B$22=Master!A541,Master!AG541="OWNER"),Master!B541,"")</f>
        <v>542</v>
      </c>
      <c r="T541" s="34" t="e">
        <f>SMALL($S:$S,ROWS($S$1:S540))</f>
        <v>#NUM!</v>
      </c>
      <c r="U541" s="34" t="str">
        <f>IF(AND('Entry point'!$B$22=Master!A541,Master!AG541="PLANNING MANAGER"),Master!B541,"")</f>
        <v/>
      </c>
      <c r="V541" s="34" t="e">
        <f>SMALL($U:$U,ROWS($U$1:U540))</f>
        <v>#NUM!</v>
      </c>
      <c r="W541" s="34" t="str">
        <f>IF(AND('Entry point'!$B$22=Master!A541,Master!AG541="PROCUREMENT RESPONSIBLE"),Master!B541,"")</f>
        <v/>
      </c>
      <c r="X541" s="34" t="e">
        <f>SMALL($W:$W,ROWS($W$1:W540))</f>
        <v>#NUM!</v>
      </c>
      <c r="Y541" s="34" t="str">
        <f>IF(AND('Entry point'!$B$22=Master!A541,Master!AG541="TECH SUPERINTENDENT"),Master!B541,"")</f>
        <v/>
      </c>
      <c r="Z541" s="34" t="e">
        <f>SMALL($Y:$Y,ROWS($Y$1:Y540))</f>
        <v>#NUM!</v>
      </c>
      <c r="AA541" s="34" t="str">
        <f>IF(AND('Entry point'!$B$22=Master!A541,Master!AG541="HSEQ MANAGER"),Master!B541,"")</f>
        <v/>
      </c>
      <c r="AB541" s="34" t="e">
        <f>SMALL($AA:$AA,ROWS($AA$1:AA540))</f>
        <v>#NUM!</v>
      </c>
      <c r="AC541" s="34" t="str">
        <f>IF(AND('Entry point'!$B$22=Master!A541,Master!AG541="MARCAS"),Master!B541,"")</f>
        <v/>
      </c>
      <c r="AD541" s="34" t="e">
        <f>SMALL($AC:$AC,ROWS($AC$1:AC540))</f>
        <v>#NUM!</v>
      </c>
      <c r="AE541" s="34">
        <v>2</v>
      </c>
      <c r="AF541" s="36" t="s">
        <v>247</v>
      </c>
      <c r="AG541" s="36" t="s">
        <v>159</v>
      </c>
      <c r="AH541" s="36"/>
    </row>
    <row r="542" spans="1:35" ht="15.75" x14ac:dyDescent="0.25">
      <c r="A542" s="40" t="s">
        <v>569</v>
      </c>
      <c r="B542" s="34">
        <f>ROWS(A$1:$A543)</f>
        <v>543</v>
      </c>
      <c r="C542" s="34" t="str">
        <f>IF(AND('Entry point'!$B$22=Master!A542,Master!AG542="ACCOUNTING"),Master!B542,"")</f>
        <v/>
      </c>
      <c r="D542" s="34" t="e">
        <f>SMALL($C:$C,ROWS($C$1:C541))</f>
        <v>#NUM!</v>
      </c>
      <c r="E542" s="34" t="str">
        <f>IF(AND('Entry point'!$B$22=Master!A542,Master!AG542="CREW MANAGEMENT PARTNER"),Master!B542,"")</f>
        <v/>
      </c>
      <c r="F542" s="34" t="e">
        <f>SMALL($E:$E,ROWS($E$1:E541))</f>
        <v>#NUM!</v>
      </c>
      <c r="G542" s="34" t="str">
        <f>IF(AND('Entry point'!$B$22=Master!A542,Master!AG542="FLEET MANAGER"),Master!B542,"")</f>
        <v/>
      </c>
      <c r="H542" s="34" t="e">
        <f>SMALL($G:$G,ROWS($G$1:G541))</f>
        <v>#NUM!</v>
      </c>
      <c r="I542" s="34" t="str">
        <f>IF(AND('Entry point'!$B$22=Master!A542,Master!AG542="GROUP ISD"),Master!B542,"")</f>
        <v/>
      </c>
      <c r="J542" s="34" t="e">
        <f>SMALL($I:$I,ROWS($I$1:I541))</f>
        <v>#NUM!</v>
      </c>
      <c r="K542" s="34" t="str">
        <f>IF(AND('Entry point'!$B$22=Master!A542,Master!AG542="MANAGING DIRECTOR, CREW MANAGEMENT"),Master!B542,"")</f>
        <v/>
      </c>
      <c r="L542" s="34" t="e">
        <f>SMALL($K:$K,ROWS($K$1:K541))</f>
        <v>#NUM!</v>
      </c>
      <c r="M542" s="34">
        <f>IF(AND('Entry point'!$B$22=Master!A542,Master!AG542="MARINE SUPERINTENDENT"),Master!B542,"")</f>
        <v>543</v>
      </c>
      <c r="N542" s="34" t="e">
        <f>SMALL($M:$M,ROWS($M$1:M541))</f>
        <v>#NUM!</v>
      </c>
      <c r="O542" s="34" t="str">
        <f>IF(AND('Entry point'!$B$22=Master!A542,Master!AG542="MD"),Master!B542,"")</f>
        <v/>
      </c>
      <c r="P542" s="34" t="e">
        <f>SMALL($O:$O,ROWS($O$1:O541))</f>
        <v>#NUM!</v>
      </c>
      <c r="Q542" s="34" t="str">
        <f>IF(AND('Entry point'!$B$22=Master!A542,Master!AG542="OD"),Master!B542,"")</f>
        <v/>
      </c>
      <c r="R542" s="34" t="e">
        <f>SMALL($Q:$Q,ROWS($Q$1:Q541))</f>
        <v>#NUM!</v>
      </c>
      <c r="S542" s="34" t="str">
        <f>IF(AND('Entry point'!$B$22=Master!A542,Master!AG542="OWNER"),Master!B542,"")</f>
        <v/>
      </c>
      <c r="T542" s="34" t="e">
        <f>SMALL($S:$S,ROWS($S$1:S541))</f>
        <v>#NUM!</v>
      </c>
      <c r="U542" s="34" t="str">
        <f>IF(AND('Entry point'!$B$22=Master!A542,Master!AG542="PLANNING MANAGER"),Master!B542,"")</f>
        <v/>
      </c>
      <c r="V542" s="34" t="e">
        <f>SMALL($U:$U,ROWS($U$1:U541))</f>
        <v>#NUM!</v>
      </c>
      <c r="W542" s="34" t="str">
        <f>IF(AND('Entry point'!$B$22=Master!A542,Master!AG542="PROCUREMENT RESPONSIBLE"),Master!B542,"")</f>
        <v/>
      </c>
      <c r="X542" s="34" t="e">
        <f>SMALL($W:$W,ROWS($W$1:W541))</f>
        <v>#NUM!</v>
      </c>
      <c r="Y542" s="34" t="str">
        <f>IF(AND('Entry point'!$B$22=Master!A542,Master!AG542="TECH SUPERINTENDENT"),Master!B542,"")</f>
        <v/>
      </c>
      <c r="Z542" s="34" t="e">
        <f>SMALL($Y:$Y,ROWS($Y$1:Y541))</f>
        <v>#NUM!</v>
      </c>
      <c r="AA542" s="34" t="str">
        <f>IF(AND('Entry point'!$B$22=Master!A542,Master!AG542="HSEQ MANAGER"),Master!B542,"")</f>
        <v/>
      </c>
      <c r="AB542" s="34" t="e">
        <f>SMALL($AA:$AA,ROWS($AA$1:AA541))</f>
        <v>#NUM!</v>
      </c>
      <c r="AC542" s="34" t="str">
        <f>IF(AND('Entry point'!$B$22=Master!A542,Master!AG542="MARCAS"),Master!B542,"")</f>
        <v/>
      </c>
      <c r="AD542" s="34" t="e">
        <f>SMALL($AC:$AC,ROWS($AC$1:AC541))</f>
        <v>#NUM!</v>
      </c>
      <c r="AE542" s="34">
        <v>2</v>
      </c>
      <c r="AF542" s="36" t="s">
        <v>234</v>
      </c>
      <c r="AG542" s="36" t="s">
        <v>685</v>
      </c>
      <c r="AH542" s="36" t="s">
        <v>530</v>
      </c>
    </row>
    <row r="543" spans="1:35" ht="15.75" x14ac:dyDescent="0.25">
      <c r="A543" s="40" t="s">
        <v>569</v>
      </c>
      <c r="B543" s="34">
        <f>ROWS(A$1:$A544)</f>
        <v>544</v>
      </c>
      <c r="C543" s="34" t="str">
        <f>IF(AND('Entry point'!$B$22=Master!A543,Master!AG543="ACCOUNTING"),Master!B543,"")</f>
        <v/>
      </c>
      <c r="D543" s="34" t="e">
        <f>SMALL($C:$C,ROWS($C$1:C542))</f>
        <v>#NUM!</v>
      </c>
      <c r="E543" s="34" t="str">
        <f>IF(AND('Entry point'!$B$22=Master!A543,Master!AG543="CREW MANAGEMENT PARTNER"),Master!B543,"")</f>
        <v/>
      </c>
      <c r="F543" s="34" t="e">
        <f>SMALL($E:$E,ROWS($E$1:E542))</f>
        <v>#NUM!</v>
      </c>
      <c r="G543" s="34" t="str">
        <f>IF(AND('Entry point'!$B$22=Master!A543,Master!AG543="FLEET MANAGER"),Master!B543,"")</f>
        <v/>
      </c>
      <c r="H543" s="34" t="e">
        <f>SMALL($G:$G,ROWS($G$1:G542))</f>
        <v>#NUM!</v>
      </c>
      <c r="I543" s="34" t="str">
        <f>IF(AND('Entry point'!$B$22=Master!A543,Master!AG543="GROUP ISD"),Master!B543,"")</f>
        <v/>
      </c>
      <c r="J543" s="34" t="e">
        <f>SMALL($I:$I,ROWS($I$1:I542))</f>
        <v>#NUM!</v>
      </c>
      <c r="K543" s="34" t="str">
        <f>IF(AND('Entry point'!$B$22=Master!A543,Master!AG543="MANAGING DIRECTOR, CREW MANAGEMENT"),Master!B543,"")</f>
        <v/>
      </c>
      <c r="L543" s="34" t="e">
        <f>SMALL($K:$K,ROWS($K$1:K542))</f>
        <v>#NUM!</v>
      </c>
      <c r="M543" s="34">
        <f>IF(AND('Entry point'!$B$22=Master!A543,Master!AG543="MARINE SUPERINTENDENT"),Master!B543,"")</f>
        <v>544</v>
      </c>
      <c r="N543" s="34" t="e">
        <f>SMALL($M:$M,ROWS($M$1:M542))</f>
        <v>#NUM!</v>
      </c>
      <c r="O543" s="34" t="str">
        <f>IF(AND('Entry point'!$B$22=Master!A543,Master!AG543="MD"),Master!B543,"")</f>
        <v/>
      </c>
      <c r="P543" s="34" t="e">
        <f>SMALL($O:$O,ROWS($O$1:O542))</f>
        <v>#NUM!</v>
      </c>
      <c r="Q543" s="34" t="str">
        <f>IF(AND('Entry point'!$B$22=Master!A543,Master!AG543="OD"),Master!B543,"")</f>
        <v/>
      </c>
      <c r="R543" s="34" t="e">
        <f>SMALL($Q:$Q,ROWS($Q$1:Q542))</f>
        <v>#NUM!</v>
      </c>
      <c r="S543" s="34" t="str">
        <f>IF(AND('Entry point'!$B$22=Master!A543,Master!AG543="OWNER"),Master!B543,"")</f>
        <v/>
      </c>
      <c r="T543" s="34" t="e">
        <f>SMALL($S:$S,ROWS($S$1:S542))</f>
        <v>#NUM!</v>
      </c>
      <c r="U543" s="34" t="str">
        <f>IF(AND('Entry point'!$B$22=Master!A543,Master!AG543="PLANNING MANAGER"),Master!B543,"")</f>
        <v/>
      </c>
      <c r="V543" s="34" t="e">
        <f>SMALL($U:$U,ROWS($U$1:U542))</f>
        <v>#NUM!</v>
      </c>
      <c r="W543" s="34" t="str">
        <f>IF(AND('Entry point'!$B$22=Master!A543,Master!AG543="PROCUREMENT RESPONSIBLE"),Master!B543,"")</f>
        <v/>
      </c>
      <c r="X543" s="34" t="e">
        <f>SMALL($W:$W,ROWS($W$1:W542))</f>
        <v>#NUM!</v>
      </c>
      <c r="Y543" s="34" t="str">
        <f>IF(AND('Entry point'!$B$22=Master!A543,Master!AG543="TECH SUPERINTENDENT"),Master!B543,"")</f>
        <v/>
      </c>
      <c r="Z543" s="34" t="e">
        <f>SMALL($Y:$Y,ROWS($Y$1:Y542))</f>
        <v>#NUM!</v>
      </c>
      <c r="AA543" s="34" t="str">
        <f>IF(AND('Entry point'!$B$22=Master!A543,Master!AG543="HSEQ MANAGER"),Master!B543,"")</f>
        <v/>
      </c>
      <c r="AB543" s="34" t="e">
        <f>SMALL($AA:$AA,ROWS($AA$1:AA542))</f>
        <v>#NUM!</v>
      </c>
      <c r="AC543" s="34" t="str">
        <f>IF(AND('Entry point'!$B$22=Master!A543,Master!AG543="MARCAS"),Master!B543,"")</f>
        <v/>
      </c>
      <c r="AD543" s="34" t="e">
        <f>SMALL($AC:$AC,ROWS($AC$1:AC542))</f>
        <v>#NUM!</v>
      </c>
      <c r="AE543" s="34">
        <v>2</v>
      </c>
      <c r="AF543" s="36" t="s">
        <v>225</v>
      </c>
      <c r="AG543" s="36" t="s">
        <v>685</v>
      </c>
      <c r="AH543" s="36"/>
    </row>
    <row r="544" spans="1:35" ht="31.5" x14ac:dyDescent="0.25">
      <c r="A544" s="40" t="s">
        <v>569</v>
      </c>
      <c r="B544" s="34">
        <f>ROWS(A$1:$A545)</f>
        <v>545</v>
      </c>
      <c r="C544" s="34" t="str">
        <f>IF(AND('Entry point'!$B$22=Master!A544,Master!AG544="ACCOUNTING"),Master!B544,"")</f>
        <v/>
      </c>
      <c r="D544" s="34" t="e">
        <f>SMALL($C:$C,ROWS($C$1:C543))</f>
        <v>#NUM!</v>
      </c>
      <c r="E544" s="34" t="str">
        <f>IF(AND('Entry point'!$B$22=Master!A544,Master!AG544="CREW MANAGEMENT PARTNER"),Master!B544,"")</f>
        <v/>
      </c>
      <c r="F544" s="34" t="e">
        <f>SMALL($E:$E,ROWS($E$1:E543))</f>
        <v>#NUM!</v>
      </c>
      <c r="G544" s="34" t="str">
        <f>IF(AND('Entry point'!$B$22=Master!A544,Master!AG544="FLEET MANAGER"),Master!B544,"")</f>
        <v/>
      </c>
      <c r="H544" s="34" t="e">
        <f>SMALL($G:$G,ROWS($G$1:G543))</f>
        <v>#NUM!</v>
      </c>
      <c r="I544" s="34" t="str">
        <f>IF(AND('Entry point'!$B$22=Master!A544,Master!AG544="GROUP ISD"),Master!B544,"")</f>
        <v/>
      </c>
      <c r="J544" s="34" t="e">
        <f>SMALL($I:$I,ROWS($I$1:I543))</f>
        <v>#NUM!</v>
      </c>
      <c r="K544" s="34" t="str">
        <f>IF(AND('Entry point'!$B$22=Master!A544,Master!AG544="MANAGING DIRECTOR, CREW MANAGEMENT"),Master!B544,"")</f>
        <v/>
      </c>
      <c r="L544" s="34" t="e">
        <f>SMALL($K:$K,ROWS($K$1:K543))</f>
        <v>#NUM!</v>
      </c>
      <c r="M544" s="34" t="str">
        <f>IF(AND('Entry point'!$B$22=Master!A544,Master!AG544="MARINE SUPERINTENDENT"),Master!B544,"")</f>
        <v/>
      </c>
      <c r="N544" s="34" t="e">
        <f>SMALL($M:$M,ROWS($M$1:M543))</f>
        <v>#NUM!</v>
      </c>
      <c r="O544" s="34" t="str">
        <f>IF(AND('Entry point'!$B$22=Master!A544,Master!AG544="MD"),Master!B544,"")</f>
        <v/>
      </c>
      <c r="P544" s="34" t="e">
        <f>SMALL($O:$O,ROWS($O$1:O543))</f>
        <v>#NUM!</v>
      </c>
      <c r="Q544" s="34" t="str">
        <f>IF(AND('Entry point'!$B$22=Master!A544,Master!AG544="OD"),Master!B544,"")</f>
        <v/>
      </c>
      <c r="R544" s="34" t="e">
        <f>SMALL($Q:$Q,ROWS($Q$1:Q543))</f>
        <v>#NUM!</v>
      </c>
      <c r="S544" s="34" t="str">
        <f>IF(AND('Entry point'!$B$22=Master!A544,Master!AG544="OWNER"),Master!B544,"")</f>
        <v/>
      </c>
      <c r="T544" s="34" t="e">
        <f>SMALL($S:$S,ROWS($S$1:S543))</f>
        <v>#NUM!</v>
      </c>
      <c r="U544" s="34" t="str">
        <f>IF(AND('Entry point'!$B$22=Master!A544,Master!AG544="PLANNING MANAGER"),Master!B544,"")</f>
        <v/>
      </c>
      <c r="V544" s="34" t="e">
        <f>SMALL($U:$U,ROWS($U$1:U543))</f>
        <v>#NUM!</v>
      </c>
      <c r="W544" s="34">
        <f>IF(AND('Entry point'!$B$22=Master!A544,Master!AG544="PROCUREMENT RESPONSIBLE"),Master!B544,"")</f>
        <v>545</v>
      </c>
      <c r="X544" s="34" t="e">
        <f>SMALL($W:$W,ROWS($W$1:W543))</f>
        <v>#NUM!</v>
      </c>
      <c r="Y544" s="34" t="str">
        <f>IF(AND('Entry point'!$B$22=Master!A544,Master!AG544="TECH SUPERINTENDENT"),Master!B544,"")</f>
        <v/>
      </c>
      <c r="Z544" s="34" t="e">
        <f>SMALL($Y:$Y,ROWS($Y$1:Y543))</f>
        <v>#NUM!</v>
      </c>
      <c r="AA544" s="34" t="str">
        <f>IF(AND('Entry point'!$B$22=Master!A544,Master!AG544="HSEQ MANAGER"),Master!B544,"")</f>
        <v/>
      </c>
      <c r="AB544" s="34" t="e">
        <f>SMALL($AA:$AA,ROWS($AA$1:AA543))</f>
        <v>#NUM!</v>
      </c>
      <c r="AC544" s="34" t="str">
        <f>IF(AND('Entry point'!$B$22=Master!A544,Master!AG544="MARCAS"),Master!B544,"")</f>
        <v/>
      </c>
      <c r="AD544" s="34" t="e">
        <f>SMALL($AC:$AC,ROWS($AC$1:AC543))</f>
        <v>#NUM!</v>
      </c>
      <c r="AE544" s="34">
        <v>2</v>
      </c>
      <c r="AF544" s="36" t="s">
        <v>287</v>
      </c>
      <c r="AG544" s="36" t="s">
        <v>686</v>
      </c>
      <c r="AH544" s="38" t="s">
        <v>745</v>
      </c>
      <c r="AI544" t="s">
        <v>799</v>
      </c>
    </row>
    <row r="545" spans="1:35" ht="15.75" x14ac:dyDescent="0.25">
      <c r="A545" s="40" t="s">
        <v>569</v>
      </c>
      <c r="B545" s="34">
        <f>ROWS(A$1:$A546)</f>
        <v>546</v>
      </c>
      <c r="C545" s="34" t="str">
        <f>IF(AND('Entry point'!$B$22=Master!A545,Master!AG545="ACCOUNTING"),Master!B545,"")</f>
        <v/>
      </c>
      <c r="D545" s="34" t="e">
        <f>SMALL($C:$C,ROWS($C$1:C544))</f>
        <v>#NUM!</v>
      </c>
      <c r="E545" s="34" t="str">
        <f>IF(AND('Entry point'!$B$22=Master!A545,Master!AG545="CREW MANAGEMENT PARTNER"),Master!B545,"")</f>
        <v/>
      </c>
      <c r="F545" s="34" t="e">
        <f>SMALL($E:$E,ROWS($E$1:E544))</f>
        <v>#NUM!</v>
      </c>
      <c r="G545" s="34" t="str">
        <f>IF(AND('Entry point'!$B$22=Master!A545,Master!AG545="FLEET MANAGER"),Master!B545,"")</f>
        <v/>
      </c>
      <c r="H545" s="34" t="e">
        <f>SMALL($G:$G,ROWS($G$1:G544))</f>
        <v>#NUM!</v>
      </c>
      <c r="I545" s="34" t="str">
        <f>IF(AND('Entry point'!$B$22=Master!A545,Master!AG545="GROUP ISD"),Master!B545,"")</f>
        <v/>
      </c>
      <c r="J545" s="34" t="e">
        <f>SMALL($I:$I,ROWS($I$1:I544))</f>
        <v>#NUM!</v>
      </c>
      <c r="K545" s="34" t="str">
        <f>IF(AND('Entry point'!$B$22=Master!A545,Master!AG545="MANAGING DIRECTOR, CREW MANAGEMENT"),Master!B545,"")</f>
        <v/>
      </c>
      <c r="L545" s="34" t="e">
        <f>SMALL($K:$K,ROWS($K$1:K544))</f>
        <v>#NUM!</v>
      </c>
      <c r="M545" s="34" t="str">
        <f>IF(AND('Entry point'!$B$22=Master!A545,Master!AG545="MARINE SUPERINTENDENT"),Master!B545,"")</f>
        <v/>
      </c>
      <c r="N545" s="34" t="e">
        <f>SMALL($M:$M,ROWS($M$1:M544))</f>
        <v>#NUM!</v>
      </c>
      <c r="O545" s="34" t="str">
        <f>IF(AND('Entry point'!$B$22=Master!A545,Master!AG545="MD"),Master!B545,"")</f>
        <v/>
      </c>
      <c r="P545" s="34" t="e">
        <f>SMALL($O:$O,ROWS($O$1:O544))</f>
        <v>#NUM!</v>
      </c>
      <c r="Q545" s="34" t="str">
        <f>IF(AND('Entry point'!$B$22=Master!A545,Master!AG545="OD"),Master!B545,"")</f>
        <v/>
      </c>
      <c r="R545" s="34" t="e">
        <f>SMALL($Q:$Q,ROWS($Q$1:Q544))</f>
        <v>#NUM!</v>
      </c>
      <c r="S545" s="34" t="str">
        <f>IF(AND('Entry point'!$B$22=Master!A545,Master!AG545="OWNER"),Master!B545,"")</f>
        <v/>
      </c>
      <c r="T545" s="34" t="e">
        <f>SMALL($S:$S,ROWS($S$1:S544))</f>
        <v>#NUM!</v>
      </c>
      <c r="U545" s="34" t="str">
        <f>IF(AND('Entry point'!$B$22=Master!A545,Master!AG545="PLANNING MANAGER"),Master!B545,"")</f>
        <v/>
      </c>
      <c r="V545" s="34" t="e">
        <f>SMALL($U:$U,ROWS($U$1:U544))</f>
        <v>#NUM!</v>
      </c>
      <c r="W545" s="34" t="str">
        <f>IF(AND('Entry point'!$B$22=Master!A545,Master!AG545="PROCUREMENT RESPONSIBLE"),Master!B545,"")</f>
        <v/>
      </c>
      <c r="X545" s="34" t="e">
        <f>SMALL($W:$W,ROWS($W$1:W544))</f>
        <v>#NUM!</v>
      </c>
      <c r="Y545" s="34" t="str">
        <f>IF(AND('Entry point'!$B$22=Master!A545,Master!AG545="TECH SUPERINTENDENT"),Master!B545,"")</f>
        <v/>
      </c>
      <c r="Z545" s="34" t="e">
        <f>SMALL($Y:$Y,ROWS($Y$1:Y544))</f>
        <v>#NUM!</v>
      </c>
      <c r="AA545" s="34" t="str">
        <f>IF(AND('Entry point'!$B$22=Master!A545,Master!AG545="HSEQ MANAGER"),Master!B545,"")</f>
        <v/>
      </c>
      <c r="AB545" s="34" t="e">
        <f>SMALL($AA:$AA,ROWS($AA$1:AA544))</f>
        <v>#NUM!</v>
      </c>
      <c r="AC545" s="34">
        <f>IF(AND('Entry point'!$B$22=Master!A545,Master!AG545="MARCAS"),Master!B545,"")</f>
        <v>546</v>
      </c>
      <c r="AD545" s="34" t="e">
        <f>SMALL($AC:$AC,ROWS($AC$1:AC544))</f>
        <v>#NUM!</v>
      </c>
      <c r="AE545" s="34">
        <v>2</v>
      </c>
      <c r="AF545" s="36" t="s">
        <v>287</v>
      </c>
      <c r="AG545" s="36" t="s">
        <v>779</v>
      </c>
      <c r="AH545" s="38"/>
    </row>
    <row r="546" spans="1:35" ht="15.75" x14ac:dyDescent="0.25">
      <c r="A546" s="40" t="s">
        <v>569</v>
      </c>
      <c r="B546" s="34">
        <f>ROWS(A$1:$A547)</f>
        <v>547</v>
      </c>
      <c r="C546" s="34" t="str">
        <f>IF(AND('Entry point'!$B$22=Master!A546,Master!AG546="ACCOUNTING"),Master!B546,"")</f>
        <v/>
      </c>
      <c r="D546" s="34" t="e">
        <f>SMALL($C:$C,ROWS($C$1:C545))</f>
        <v>#NUM!</v>
      </c>
      <c r="E546" s="34" t="str">
        <f>IF(AND('Entry point'!$B$22=Master!A546,Master!AG546="CREW MANAGEMENT PARTNER"),Master!B546,"")</f>
        <v/>
      </c>
      <c r="F546" s="34" t="e">
        <f>SMALL($E:$E,ROWS($E$1:E545))</f>
        <v>#NUM!</v>
      </c>
      <c r="G546" s="34">
        <f>IF(AND('Entry point'!$B$22=Master!A546,Master!AG546="FLEET MANAGER"),Master!B546,"")</f>
        <v>547</v>
      </c>
      <c r="H546" s="34" t="e">
        <f>SMALL($G:$G,ROWS($G$1:G545))</f>
        <v>#NUM!</v>
      </c>
      <c r="I546" s="34" t="str">
        <f>IF(AND('Entry point'!$B$22=Master!A546,Master!AG546="GROUP ISD"),Master!B546,"")</f>
        <v/>
      </c>
      <c r="J546" s="34" t="e">
        <f>SMALL($I:$I,ROWS($I$1:I545))</f>
        <v>#NUM!</v>
      </c>
      <c r="K546" s="34" t="str">
        <f>IF(AND('Entry point'!$B$22=Master!A546,Master!AG546="MANAGING DIRECTOR, CREW MANAGEMENT"),Master!B546,"")</f>
        <v/>
      </c>
      <c r="L546" s="34" t="e">
        <f>SMALL($K:$K,ROWS($K$1:K545))</f>
        <v>#NUM!</v>
      </c>
      <c r="M546" s="34" t="str">
        <f>IF(AND('Entry point'!$B$22=Master!A546,Master!AG546="MARINE SUPERINTENDENT"),Master!B546,"")</f>
        <v/>
      </c>
      <c r="N546" s="34" t="e">
        <f>SMALL($M:$M,ROWS($M$1:M545))</f>
        <v>#NUM!</v>
      </c>
      <c r="O546" s="34" t="str">
        <f>IF(AND('Entry point'!$B$22=Master!A546,Master!AG546="MD"),Master!B546,"")</f>
        <v/>
      </c>
      <c r="P546" s="34" t="e">
        <f>SMALL($O:$O,ROWS($O$1:O545))</f>
        <v>#NUM!</v>
      </c>
      <c r="Q546" s="34" t="str">
        <f>IF(AND('Entry point'!$B$22=Master!A546,Master!AG546="OD"),Master!B546,"")</f>
        <v/>
      </c>
      <c r="R546" s="34" t="e">
        <f>SMALL($Q:$Q,ROWS($Q$1:Q545))</f>
        <v>#NUM!</v>
      </c>
      <c r="S546" s="34" t="str">
        <f>IF(AND('Entry point'!$B$22=Master!A546,Master!AG546="OWNER"),Master!B546,"")</f>
        <v/>
      </c>
      <c r="T546" s="34" t="e">
        <f>SMALL($S:$S,ROWS($S$1:S545))</f>
        <v>#NUM!</v>
      </c>
      <c r="U546" s="34" t="str">
        <f>IF(AND('Entry point'!$B$22=Master!A546,Master!AG546="PLANNING MANAGER"),Master!B546,"")</f>
        <v/>
      </c>
      <c r="V546" s="34" t="e">
        <f>SMALL($U:$U,ROWS($U$1:U545))</f>
        <v>#NUM!</v>
      </c>
      <c r="W546" s="34" t="str">
        <f>IF(AND('Entry point'!$B$22=Master!A546,Master!AG546="PROCUREMENT RESPONSIBLE"),Master!B546,"")</f>
        <v/>
      </c>
      <c r="X546" s="34" t="e">
        <f>SMALL($W:$W,ROWS($W$1:W545))</f>
        <v>#NUM!</v>
      </c>
      <c r="Y546" s="34" t="str">
        <f>IF(AND('Entry point'!$B$22=Master!A546,Master!AG546="TECH SUPERINTENDENT"),Master!B546,"")</f>
        <v/>
      </c>
      <c r="Z546" s="34" t="e">
        <f>SMALL($Y:$Y,ROWS($Y$1:Y545))</f>
        <v>#NUM!</v>
      </c>
      <c r="AA546" s="34" t="str">
        <f>IF(AND('Entry point'!$B$22=Master!A546,Master!AG546="HSEQ MANAGER"),Master!B546,"")</f>
        <v/>
      </c>
      <c r="AB546" s="34" t="e">
        <f>SMALL($AA:$AA,ROWS($AA$1:AA545))</f>
        <v>#NUM!</v>
      </c>
      <c r="AC546" s="34" t="str">
        <f>IF(AND('Entry point'!$B$22=Master!A546,Master!AG546="MARCAS"),Master!B546,"")</f>
        <v/>
      </c>
      <c r="AD546" s="34" t="e">
        <f>SMALL($AC:$AC,ROWS($AC$1:AC545))</f>
        <v>#NUM!</v>
      </c>
      <c r="AE546" s="34">
        <v>2</v>
      </c>
      <c r="AF546" s="36" t="s">
        <v>103</v>
      </c>
      <c r="AG546" s="36" t="s">
        <v>35</v>
      </c>
      <c r="AH546" s="36"/>
    </row>
    <row r="547" spans="1:35" ht="15.75" x14ac:dyDescent="0.25">
      <c r="A547" s="40" t="s">
        <v>569</v>
      </c>
      <c r="B547" s="34">
        <f>ROWS(A$1:$A548)</f>
        <v>548</v>
      </c>
      <c r="C547" s="34" t="str">
        <f>IF(AND('Entry point'!$B$22=Master!A547,Master!AG547="ACCOUNTING"),Master!B547,"")</f>
        <v/>
      </c>
      <c r="D547" s="34" t="e">
        <f>SMALL($C:$C,ROWS($C$1:C546))</f>
        <v>#NUM!</v>
      </c>
      <c r="E547" s="34" t="str">
        <f>IF(AND('Entry point'!$B$22=Master!A547,Master!AG547="CREW MANAGEMENT PARTNER"),Master!B547,"")</f>
        <v/>
      </c>
      <c r="F547" s="34" t="e">
        <f>SMALL($E:$E,ROWS($E$1:E546))</f>
        <v>#NUM!</v>
      </c>
      <c r="G547" s="34" t="str">
        <f>IF(AND('Entry point'!$B$22=Master!A547,Master!AG547="FLEET MANAGER"),Master!B547,"")</f>
        <v/>
      </c>
      <c r="H547" s="34" t="e">
        <f>SMALL($G:$G,ROWS($G$1:G546))</f>
        <v>#NUM!</v>
      </c>
      <c r="I547" s="34" t="str">
        <f>IF(AND('Entry point'!$B$22=Master!A547,Master!AG547="GROUP ISD"),Master!B547,"")</f>
        <v/>
      </c>
      <c r="J547" s="34" t="e">
        <f>SMALL($I:$I,ROWS($I$1:I546))</f>
        <v>#NUM!</v>
      </c>
      <c r="K547" s="34" t="str">
        <f>IF(AND('Entry point'!$B$22=Master!A547,Master!AG547="MANAGING DIRECTOR, CREW MANAGEMENT"),Master!B547,"")</f>
        <v/>
      </c>
      <c r="L547" s="34" t="e">
        <f>SMALL($K:$K,ROWS($K$1:K546))</f>
        <v>#NUM!</v>
      </c>
      <c r="M547" s="34">
        <f>IF(AND('Entry point'!$B$22=Master!A547,Master!AG547="MARINE SUPERINTENDENT"),Master!B547,"")</f>
        <v>548</v>
      </c>
      <c r="N547" s="34" t="e">
        <f>SMALL($M:$M,ROWS($M$1:M546))</f>
        <v>#NUM!</v>
      </c>
      <c r="O547" s="34" t="str">
        <f>IF(AND('Entry point'!$B$22=Master!A547,Master!AG547="MD"),Master!B547,"")</f>
        <v/>
      </c>
      <c r="P547" s="34" t="e">
        <f>SMALL($O:$O,ROWS($O$1:O546))</f>
        <v>#NUM!</v>
      </c>
      <c r="Q547" s="34" t="str">
        <f>IF(AND('Entry point'!$B$22=Master!A547,Master!AG547="OD"),Master!B547,"")</f>
        <v/>
      </c>
      <c r="R547" s="34" t="e">
        <f>SMALL($Q:$Q,ROWS($Q$1:Q546))</f>
        <v>#NUM!</v>
      </c>
      <c r="S547" s="34" t="str">
        <f>IF(AND('Entry point'!$B$22=Master!A547,Master!AG547="OWNER"),Master!B547,"")</f>
        <v/>
      </c>
      <c r="T547" s="34" t="e">
        <f>SMALL($S:$S,ROWS($S$1:S546))</f>
        <v>#NUM!</v>
      </c>
      <c r="U547" s="34" t="str">
        <f>IF(AND('Entry point'!$B$22=Master!A547,Master!AG547="PLANNING MANAGER"),Master!B547,"")</f>
        <v/>
      </c>
      <c r="V547" s="34" t="e">
        <f>SMALL($U:$U,ROWS($U$1:U546))</f>
        <v>#NUM!</v>
      </c>
      <c r="W547" s="34" t="str">
        <f>IF(AND('Entry point'!$B$22=Master!A547,Master!AG547="PROCUREMENT RESPONSIBLE"),Master!B547,"")</f>
        <v/>
      </c>
      <c r="X547" s="34" t="e">
        <f>SMALL($W:$W,ROWS($W$1:W546))</f>
        <v>#NUM!</v>
      </c>
      <c r="Y547" s="34" t="str">
        <f>IF(AND('Entry point'!$B$22=Master!A547,Master!AG547="TECH SUPERINTENDENT"),Master!B547,"")</f>
        <v/>
      </c>
      <c r="Z547" s="34" t="e">
        <f>SMALL($Y:$Y,ROWS($Y$1:Y546))</f>
        <v>#NUM!</v>
      </c>
      <c r="AA547" s="34" t="str">
        <f>IF(AND('Entry point'!$B$22=Master!A547,Master!AG547="HSEQ MANAGER"),Master!B547,"")</f>
        <v/>
      </c>
      <c r="AB547" s="34" t="e">
        <f>SMALL($AA:$AA,ROWS($AA$1:AA546))</f>
        <v>#NUM!</v>
      </c>
      <c r="AC547" s="34" t="str">
        <f>IF(AND('Entry point'!$B$22=Master!A547,Master!AG547="MARCAS"),Master!B547,"")</f>
        <v/>
      </c>
      <c r="AD547" s="34" t="e">
        <f>SMALL($AC:$AC,ROWS($AC$1:AC546))</f>
        <v>#NUM!</v>
      </c>
      <c r="AE547" s="34">
        <v>2</v>
      </c>
      <c r="AF547" s="36" t="s">
        <v>269</v>
      </c>
      <c r="AG547" s="36" t="s">
        <v>685</v>
      </c>
      <c r="AH547" s="36"/>
    </row>
    <row r="548" spans="1:35" ht="15.75" x14ac:dyDescent="0.25">
      <c r="A548" s="40" t="s">
        <v>569</v>
      </c>
      <c r="B548" s="34">
        <f>ROWS(A$1:$A549)</f>
        <v>549</v>
      </c>
      <c r="C548" s="34" t="str">
        <f>IF(AND('Entry point'!$B$22=Master!A548,Master!AG548="ACCOUNTING"),Master!B548,"")</f>
        <v/>
      </c>
      <c r="D548" s="34" t="e">
        <f>SMALL($C:$C,ROWS($C$1:C547))</f>
        <v>#NUM!</v>
      </c>
      <c r="E548" s="34" t="str">
        <f>IF(AND('Entry point'!$B$22=Master!A548,Master!AG548="CREW MANAGEMENT PARTNER"),Master!B548,"")</f>
        <v/>
      </c>
      <c r="F548" s="34" t="e">
        <f>SMALL($E:$E,ROWS($E$1:E547))</f>
        <v>#NUM!</v>
      </c>
      <c r="G548" s="34" t="str">
        <f>IF(AND('Entry point'!$B$22=Master!A548,Master!AG548="FLEET MANAGER"),Master!B548,"")</f>
        <v/>
      </c>
      <c r="H548" s="34" t="e">
        <f>SMALL($G:$G,ROWS($G$1:G547))</f>
        <v>#NUM!</v>
      </c>
      <c r="I548" s="34" t="str">
        <f>IF(AND('Entry point'!$B$22=Master!A548,Master!AG548="GROUP ISD"),Master!B548,"")</f>
        <v/>
      </c>
      <c r="J548" s="34" t="e">
        <f>SMALL($I:$I,ROWS($I$1:I547))</f>
        <v>#NUM!</v>
      </c>
      <c r="K548" s="34" t="str">
        <f>IF(AND('Entry point'!$B$22=Master!A548,Master!AG548="MANAGING DIRECTOR, CREW MANAGEMENT"),Master!B548,"")</f>
        <v/>
      </c>
      <c r="L548" s="34" t="e">
        <f>SMALL($K:$K,ROWS($K$1:K547))</f>
        <v>#NUM!</v>
      </c>
      <c r="M548" s="34">
        <f>IF(AND('Entry point'!$B$22=Master!A548,Master!AG548="MARINE SUPERINTENDENT"),Master!B548,"")</f>
        <v>549</v>
      </c>
      <c r="N548" s="34" t="e">
        <f>SMALL($M:$M,ROWS($M$1:M547))</f>
        <v>#NUM!</v>
      </c>
      <c r="O548" s="34" t="str">
        <f>IF(AND('Entry point'!$B$22=Master!A548,Master!AG548="MD"),Master!B548,"")</f>
        <v/>
      </c>
      <c r="P548" s="34" t="e">
        <f>SMALL($O:$O,ROWS($O$1:O547))</f>
        <v>#NUM!</v>
      </c>
      <c r="Q548" s="34" t="str">
        <f>IF(AND('Entry point'!$B$22=Master!A548,Master!AG548="OD"),Master!B548,"")</f>
        <v/>
      </c>
      <c r="R548" s="34" t="e">
        <f>SMALL($Q:$Q,ROWS($Q$1:Q547))</f>
        <v>#NUM!</v>
      </c>
      <c r="S548" s="34" t="str">
        <f>IF(AND('Entry point'!$B$22=Master!A548,Master!AG548="OWNER"),Master!B548,"")</f>
        <v/>
      </c>
      <c r="T548" s="34" t="e">
        <f>SMALL($S:$S,ROWS($S$1:S547))</f>
        <v>#NUM!</v>
      </c>
      <c r="U548" s="34" t="str">
        <f>IF(AND('Entry point'!$B$22=Master!A548,Master!AG548="PLANNING MANAGER"),Master!B548,"")</f>
        <v/>
      </c>
      <c r="V548" s="34" t="e">
        <f>SMALL($U:$U,ROWS($U$1:U547))</f>
        <v>#NUM!</v>
      </c>
      <c r="W548" s="34" t="str">
        <f>IF(AND('Entry point'!$B$22=Master!A548,Master!AG548="PROCUREMENT RESPONSIBLE"),Master!B548,"")</f>
        <v/>
      </c>
      <c r="X548" s="34" t="e">
        <f>SMALL($W:$W,ROWS($W$1:W547))</f>
        <v>#NUM!</v>
      </c>
      <c r="Y548" s="34" t="str">
        <f>IF(AND('Entry point'!$B$22=Master!A548,Master!AG548="TECH SUPERINTENDENT"),Master!B548,"")</f>
        <v/>
      </c>
      <c r="Z548" s="34" t="e">
        <f>SMALL($Y:$Y,ROWS($Y$1:Y547))</f>
        <v>#NUM!</v>
      </c>
      <c r="AA548" s="34" t="str">
        <f>IF(AND('Entry point'!$B$22=Master!A548,Master!AG548="HSEQ MANAGER"),Master!B548,"")</f>
        <v/>
      </c>
      <c r="AB548" s="34" t="e">
        <f>SMALL($AA:$AA,ROWS($AA$1:AA547))</f>
        <v>#NUM!</v>
      </c>
      <c r="AC548" s="34" t="str">
        <f>IF(AND('Entry point'!$B$22=Master!A548,Master!AG548="MARCAS"),Master!B548,"")</f>
        <v/>
      </c>
      <c r="AD548" s="34" t="e">
        <f>SMALL($AC:$AC,ROWS($AC$1:AC547))</f>
        <v>#NUM!</v>
      </c>
      <c r="AE548" s="34">
        <v>2</v>
      </c>
      <c r="AF548" s="36" t="s">
        <v>136</v>
      </c>
      <c r="AG548" s="36" t="s">
        <v>685</v>
      </c>
      <c r="AH548" s="36"/>
    </row>
    <row r="549" spans="1:35" ht="15.75" x14ac:dyDescent="0.25">
      <c r="A549" s="40" t="s">
        <v>569</v>
      </c>
      <c r="B549" s="34">
        <f>ROWS(A$1:$A550)</f>
        <v>550</v>
      </c>
      <c r="C549" s="34" t="str">
        <f>IF(AND('Entry point'!$B$22=Master!A549,Master!AG549="ACCOUNTING"),Master!B549,"")</f>
        <v/>
      </c>
      <c r="D549" s="34" t="e">
        <f>SMALL($C:$C,ROWS($C$1:C548))</f>
        <v>#NUM!</v>
      </c>
      <c r="E549" s="34" t="str">
        <f>IF(AND('Entry point'!$B$22=Master!A549,Master!AG549="CREW MANAGEMENT PARTNER"),Master!B549,"")</f>
        <v/>
      </c>
      <c r="F549" s="34" t="e">
        <f>SMALL($E:$E,ROWS($E$1:E548))</f>
        <v>#NUM!</v>
      </c>
      <c r="G549" s="34" t="str">
        <f>IF(AND('Entry point'!$B$22=Master!A549,Master!AG549="FLEET MANAGER"),Master!B549,"")</f>
        <v/>
      </c>
      <c r="H549" s="34" t="e">
        <f>SMALL($G:$G,ROWS($G$1:G548))</f>
        <v>#NUM!</v>
      </c>
      <c r="I549" s="34" t="str">
        <f>IF(AND('Entry point'!$B$22=Master!A549,Master!AG549="GROUP ISD"),Master!B549,"")</f>
        <v/>
      </c>
      <c r="J549" s="34" t="e">
        <f>SMALL($I:$I,ROWS($I$1:I548))</f>
        <v>#NUM!</v>
      </c>
      <c r="K549" s="34" t="str">
        <f>IF(AND('Entry point'!$B$22=Master!A549,Master!AG549="MANAGING DIRECTOR, CREW MANAGEMENT"),Master!B549,"")</f>
        <v/>
      </c>
      <c r="L549" s="34" t="e">
        <f>SMALL($K:$K,ROWS($K$1:K548))</f>
        <v>#NUM!</v>
      </c>
      <c r="M549" s="34">
        <f>IF(AND('Entry point'!$B$22=Master!A549,Master!AG549="MARINE SUPERINTENDENT"),Master!B549,"")</f>
        <v>550</v>
      </c>
      <c r="N549" s="34" t="e">
        <f>SMALL($M:$M,ROWS($M$1:M548))</f>
        <v>#NUM!</v>
      </c>
      <c r="O549" s="34" t="str">
        <f>IF(AND('Entry point'!$B$22=Master!A549,Master!AG549="MD"),Master!B549,"")</f>
        <v/>
      </c>
      <c r="P549" s="34" t="e">
        <f>SMALL($O:$O,ROWS($O$1:O548))</f>
        <v>#NUM!</v>
      </c>
      <c r="Q549" s="34" t="str">
        <f>IF(AND('Entry point'!$B$22=Master!A549,Master!AG549="OD"),Master!B549,"")</f>
        <v/>
      </c>
      <c r="R549" s="34" t="e">
        <f>SMALL($Q:$Q,ROWS($Q$1:Q548))</f>
        <v>#NUM!</v>
      </c>
      <c r="S549" s="34" t="str">
        <f>IF(AND('Entry point'!$B$22=Master!A549,Master!AG549="OWNER"),Master!B549,"")</f>
        <v/>
      </c>
      <c r="T549" s="34" t="e">
        <f>SMALL($S:$S,ROWS($S$1:S548))</f>
        <v>#NUM!</v>
      </c>
      <c r="U549" s="34" t="str">
        <f>IF(AND('Entry point'!$B$22=Master!A549,Master!AG549="PLANNING MANAGER"),Master!B549,"")</f>
        <v/>
      </c>
      <c r="V549" s="34" t="e">
        <f>SMALL($U:$U,ROWS($U$1:U548))</f>
        <v>#NUM!</v>
      </c>
      <c r="W549" s="34" t="str">
        <f>IF(AND('Entry point'!$B$22=Master!A549,Master!AG549="PROCUREMENT RESPONSIBLE"),Master!B549,"")</f>
        <v/>
      </c>
      <c r="X549" s="34" t="e">
        <f>SMALL($W:$W,ROWS($W$1:W548))</f>
        <v>#NUM!</v>
      </c>
      <c r="Y549" s="34" t="str">
        <f>IF(AND('Entry point'!$B$22=Master!A549,Master!AG549="TECH SUPERINTENDENT"),Master!B549,"")</f>
        <v/>
      </c>
      <c r="Z549" s="34" t="e">
        <f>SMALL($Y:$Y,ROWS($Y$1:Y548))</f>
        <v>#NUM!</v>
      </c>
      <c r="AA549" s="34" t="str">
        <f>IF(AND('Entry point'!$B$22=Master!A549,Master!AG549="HSEQ MANAGER"),Master!B549,"")</f>
        <v/>
      </c>
      <c r="AB549" s="34" t="e">
        <f>SMALL($AA:$AA,ROWS($AA$1:AA548))</f>
        <v>#NUM!</v>
      </c>
      <c r="AC549" s="34" t="str">
        <f>IF(AND('Entry point'!$B$22=Master!A549,Master!AG549="MARCAS"),Master!B549,"")</f>
        <v/>
      </c>
      <c r="AD549" s="34" t="e">
        <f>SMALL($AC:$AC,ROWS($AC$1:AC548))</f>
        <v>#NUM!</v>
      </c>
      <c r="AE549" s="34">
        <v>2</v>
      </c>
      <c r="AF549" s="36" t="s">
        <v>217</v>
      </c>
      <c r="AG549" s="36" t="s">
        <v>685</v>
      </c>
      <c r="AH549" s="36" t="s">
        <v>525</v>
      </c>
    </row>
    <row r="550" spans="1:35" ht="15.75" x14ac:dyDescent="0.25">
      <c r="A550" s="40" t="s">
        <v>569</v>
      </c>
      <c r="B550" s="34">
        <f>ROWS(A$1:$A551)</f>
        <v>551</v>
      </c>
      <c r="C550" s="34" t="str">
        <f>IF(AND('Entry point'!$B$22=Master!A550,Master!AG550="ACCOUNTING"),Master!B550,"")</f>
        <v/>
      </c>
      <c r="D550" s="34" t="e">
        <f>SMALL($C:$C,ROWS($C$1:C549))</f>
        <v>#NUM!</v>
      </c>
      <c r="E550" s="34" t="str">
        <f>IF(AND('Entry point'!$B$22=Master!A550,Master!AG550="CREW MANAGEMENT PARTNER"),Master!B550,"")</f>
        <v/>
      </c>
      <c r="F550" s="34" t="e">
        <f>SMALL($E:$E,ROWS($E$1:E549))</f>
        <v>#NUM!</v>
      </c>
      <c r="G550" s="34" t="str">
        <f>IF(AND('Entry point'!$B$22=Master!A550,Master!AG550="FLEET MANAGER"),Master!B550,"")</f>
        <v/>
      </c>
      <c r="H550" s="34" t="e">
        <f>SMALL($G:$G,ROWS($G$1:G549))</f>
        <v>#NUM!</v>
      </c>
      <c r="I550" s="34" t="str">
        <f>IF(AND('Entry point'!$B$22=Master!A550,Master!AG550="GROUP ISD"),Master!B550,"")</f>
        <v/>
      </c>
      <c r="J550" s="34" t="e">
        <f>SMALL($I:$I,ROWS($I$1:I549))</f>
        <v>#NUM!</v>
      </c>
      <c r="K550" s="34" t="str">
        <f>IF(AND('Entry point'!$B$22=Master!A550,Master!AG550="MANAGING DIRECTOR, CREW MANAGEMENT"),Master!B550,"")</f>
        <v/>
      </c>
      <c r="L550" s="34" t="e">
        <f>SMALL($K:$K,ROWS($K$1:K549))</f>
        <v>#NUM!</v>
      </c>
      <c r="M550" s="34" t="str">
        <f>IF(AND('Entry point'!$B$22=Master!A550,Master!AG550="MARINE SUPERINTENDENT"),Master!B550,"")</f>
        <v/>
      </c>
      <c r="N550" s="34" t="e">
        <f>SMALL($M:$M,ROWS($M$1:M549))</f>
        <v>#NUM!</v>
      </c>
      <c r="O550" s="34" t="str">
        <f>IF(AND('Entry point'!$B$22=Master!A550,Master!AG550="MD"),Master!B550,"")</f>
        <v/>
      </c>
      <c r="P550" s="34" t="e">
        <f>SMALL($O:$O,ROWS($O$1:O549))</f>
        <v>#NUM!</v>
      </c>
      <c r="Q550" s="34" t="str">
        <f>IF(AND('Entry point'!$B$22=Master!A550,Master!AG550="OD"),Master!B550,"")</f>
        <v/>
      </c>
      <c r="R550" s="34" t="e">
        <f>SMALL($Q:$Q,ROWS($Q$1:Q549))</f>
        <v>#NUM!</v>
      </c>
      <c r="S550" s="34" t="str">
        <f>IF(AND('Entry point'!$B$22=Master!A550,Master!AG550="OWNER"),Master!B550,"")</f>
        <v/>
      </c>
      <c r="T550" s="34" t="e">
        <f>SMALL($S:$S,ROWS($S$1:S549))</f>
        <v>#NUM!</v>
      </c>
      <c r="U550" s="34" t="str">
        <f>IF(AND('Entry point'!$B$22=Master!A550,Master!AG550="PLANNING MANAGER"),Master!B550,"")</f>
        <v/>
      </c>
      <c r="V550" s="34" t="e">
        <f>SMALL($U:$U,ROWS($U$1:U549))</f>
        <v>#NUM!</v>
      </c>
      <c r="W550" s="34">
        <f>IF(AND('Entry point'!$B$22=Master!A550,Master!AG550="PROCUREMENT RESPONSIBLE"),Master!B550,"")</f>
        <v>551</v>
      </c>
      <c r="X550" s="34" t="e">
        <f>SMALL($W:$W,ROWS($W$1:W549))</f>
        <v>#NUM!</v>
      </c>
      <c r="Y550" s="34" t="str">
        <f>IF(AND('Entry point'!$B$22=Master!A550,Master!AG550="TECH SUPERINTENDENT"),Master!B550,"")</f>
        <v/>
      </c>
      <c r="Z550" s="34" t="e">
        <f>SMALL($Y:$Y,ROWS($Y$1:Y549))</f>
        <v>#NUM!</v>
      </c>
      <c r="AA550" s="34" t="str">
        <f>IF(AND('Entry point'!$B$22=Master!A550,Master!AG550="HSEQ MANAGER"),Master!B550,"")</f>
        <v/>
      </c>
      <c r="AB550" s="34" t="e">
        <f>SMALL($AA:$AA,ROWS($AA$1:AA549))</f>
        <v>#NUM!</v>
      </c>
      <c r="AC550" s="34" t="str">
        <f>IF(AND('Entry point'!$B$22=Master!A550,Master!AG550="MARCAS"),Master!B550,"")</f>
        <v/>
      </c>
      <c r="AD550" s="34" t="e">
        <f>SMALL($AC:$AC,ROWS($AC$1:AC549))</f>
        <v>#NUM!</v>
      </c>
      <c r="AE550" s="34">
        <v>2</v>
      </c>
      <c r="AF550" s="36" t="s">
        <v>177</v>
      </c>
      <c r="AG550" s="36" t="s">
        <v>686</v>
      </c>
      <c r="AH550" s="36"/>
      <c r="AI550" t="s">
        <v>799</v>
      </c>
    </row>
    <row r="551" spans="1:35" ht="15.75" x14ac:dyDescent="0.25">
      <c r="A551" s="40" t="s">
        <v>569</v>
      </c>
      <c r="B551" s="34">
        <f>ROWS(A$1:$A552)</f>
        <v>552</v>
      </c>
      <c r="C551" s="34" t="str">
        <f>IF(AND('Entry point'!$B$22=Master!A551,Master!AG551="ACCOUNTING"),Master!B551,"")</f>
        <v/>
      </c>
      <c r="D551" s="34" t="e">
        <f>SMALL($C:$C,ROWS($C$1:C550))</f>
        <v>#NUM!</v>
      </c>
      <c r="E551" s="34" t="str">
        <f>IF(AND('Entry point'!$B$22=Master!A551,Master!AG551="CREW MANAGEMENT PARTNER"),Master!B551,"")</f>
        <v/>
      </c>
      <c r="F551" s="34" t="e">
        <f>SMALL($E:$E,ROWS($E$1:E550))</f>
        <v>#NUM!</v>
      </c>
      <c r="G551" s="34" t="str">
        <f>IF(AND('Entry point'!$B$22=Master!A551,Master!AG551="FLEET MANAGER"),Master!B551,"")</f>
        <v/>
      </c>
      <c r="H551" s="34" t="e">
        <f>SMALL($G:$G,ROWS($G$1:G550))</f>
        <v>#NUM!</v>
      </c>
      <c r="I551" s="34" t="str">
        <f>IF(AND('Entry point'!$B$22=Master!A551,Master!AG551="GROUP ISD"),Master!B551,"")</f>
        <v/>
      </c>
      <c r="J551" s="34" t="e">
        <f>SMALL($I:$I,ROWS($I$1:I550))</f>
        <v>#NUM!</v>
      </c>
      <c r="K551" s="34" t="str">
        <f>IF(AND('Entry point'!$B$22=Master!A551,Master!AG551="MANAGING DIRECTOR, CREW MANAGEMENT"),Master!B551,"")</f>
        <v/>
      </c>
      <c r="L551" s="34" t="e">
        <f>SMALL($K:$K,ROWS($K$1:K550))</f>
        <v>#NUM!</v>
      </c>
      <c r="M551" s="34">
        <f>IF(AND('Entry point'!$B$22=Master!A551,Master!AG551="MARINE SUPERINTENDENT"),Master!B551,"")</f>
        <v>552</v>
      </c>
      <c r="N551" s="34" t="e">
        <f>SMALL($M:$M,ROWS($M$1:M550))</f>
        <v>#NUM!</v>
      </c>
      <c r="O551" s="34" t="str">
        <f>IF(AND('Entry point'!$B$22=Master!A551,Master!AG551="MD"),Master!B551,"")</f>
        <v/>
      </c>
      <c r="P551" s="34" t="e">
        <f>SMALL($O:$O,ROWS($O$1:O550))</f>
        <v>#NUM!</v>
      </c>
      <c r="Q551" s="34" t="str">
        <f>IF(AND('Entry point'!$B$22=Master!A551,Master!AG551="OD"),Master!B551,"")</f>
        <v/>
      </c>
      <c r="R551" s="34" t="e">
        <f>SMALL($Q:$Q,ROWS($Q$1:Q550))</f>
        <v>#NUM!</v>
      </c>
      <c r="S551" s="34" t="str">
        <f>IF(AND('Entry point'!$B$22=Master!A551,Master!AG551="OWNER"),Master!B551,"")</f>
        <v/>
      </c>
      <c r="T551" s="34" t="e">
        <f>SMALL($S:$S,ROWS($S$1:S550))</f>
        <v>#NUM!</v>
      </c>
      <c r="U551" s="34" t="str">
        <f>IF(AND('Entry point'!$B$22=Master!A551,Master!AG551="PLANNING MANAGER"),Master!B551,"")</f>
        <v/>
      </c>
      <c r="V551" s="34" t="e">
        <f>SMALL($U:$U,ROWS($U$1:U550))</f>
        <v>#NUM!</v>
      </c>
      <c r="W551" s="34" t="str">
        <f>IF(AND('Entry point'!$B$22=Master!A551,Master!AG551="PROCUREMENT RESPONSIBLE"),Master!B551,"")</f>
        <v/>
      </c>
      <c r="X551" s="34" t="e">
        <f>SMALL($W:$W,ROWS($W$1:W550))</f>
        <v>#NUM!</v>
      </c>
      <c r="Y551" s="34" t="str">
        <f>IF(AND('Entry point'!$B$22=Master!A551,Master!AG551="TECH SUPERINTENDENT"),Master!B551,"")</f>
        <v/>
      </c>
      <c r="Z551" s="34" t="e">
        <f>SMALL($Y:$Y,ROWS($Y$1:Y550))</f>
        <v>#NUM!</v>
      </c>
      <c r="AA551" s="34" t="str">
        <f>IF(AND('Entry point'!$B$22=Master!A551,Master!AG551="HSEQ MANAGER"),Master!B551,"")</f>
        <v/>
      </c>
      <c r="AB551" s="34" t="e">
        <f>SMALL($AA:$AA,ROWS($AA$1:AA550))</f>
        <v>#NUM!</v>
      </c>
      <c r="AC551" s="34" t="str">
        <f>IF(AND('Entry point'!$B$22=Master!A551,Master!AG551="MARCAS"),Master!B551,"")</f>
        <v/>
      </c>
      <c r="AD551" s="34" t="e">
        <f>SMALL($AC:$AC,ROWS($AC$1:AC550))</f>
        <v>#NUM!</v>
      </c>
      <c r="AE551" s="34">
        <v>2</v>
      </c>
      <c r="AF551" s="36" t="s">
        <v>218</v>
      </c>
      <c r="AG551" s="36" t="s">
        <v>685</v>
      </c>
      <c r="AH551" s="36" t="s">
        <v>526</v>
      </c>
    </row>
    <row r="552" spans="1:35" ht="15.75" x14ac:dyDescent="0.25">
      <c r="A552" s="40" t="s">
        <v>569</v>
      </c>
      <c r="B552" s="34">
        <f>ROWS(A$1:$A553)</f>
        <v>553</v>
      </c>
      <c r="C552" s="34" t="str">
        <f>IF(AND('Entry point'!$B$22=Master!A552,Master!AG552="ACCOUNTING"),Master!B552,"")</f>
        <v/>
      </c>
      <c r="D552" s="34" t="e">
        <f>SMALL($C:$C,ROWS($C$1:C551))</f>
        <v>#NUM!</v>
      </c>
      <c r="E552" s="34" t="str">
        <f>IF(AND('Entry point'!$B$22=Master!A552,Master!AG552="CREW MANAGEMENT PARTNER"),Master!B552,"")</f>
        <v/>
      </c>
      <c r="F552" s="34" t="e">
        <f>SMALL($E:$E,ROWS($E$1:E551))</f>
        <v>#NUM!</v>
      </c>
      <c r="G552" s="34" t="str">
        <f>IF(AND('Entry point'!$B$22=Master!A552,Master!AG552="FLEET MANAGER"),Master!B552,"")</f>
        <v/>
      </c>
      <c r="H552" s="34" t="e">
        <f>SMALL($G:$G,ROWS($G$1:G551))</f>
        <v>#NUM!</v>
      </c>
      <c r="I552" s="34" t="str">
        <f>IF(AND('Entry point'!$B$22=Master!A552,Master!AG552="GROUP ISD"),Master!B552,"")</f>
        <v/>
      </c>
      <c r="J552" s="34" t="e">
        <f>SMALL($I:$I,ROWS($I$1:I551))</f>
        <v>#NUM!</v>
      </c>
      <c r="K552" s="34" t="str">
        <f>IF(AND('Entry point'!$B$22=Master!A552,Master!AG552="MANAGING DIRECTOR, CREW MANAGEMENT"),Master!B552,"")</f>
        <v/>
      </c>
      <c r="L552" s="34" t="e">
        <f>SMALL($K:$K,ROWS($K$1:K551))</f>
        <v>#NUM!</v>
      </c>
      <c r="M552" s="34" t="str">
        <f>IF(AND('Entry point'!$B$22=Master!A552,Master!AG552="MARINE SUPERINTENDENT"),Master!B552,"")</f>
        <v/>
      </c>
      <c r="N552" s="34" t="e">
        <f>SMALL($M:$M,ROWS($M$1:M551))</f>
        <v>#NUM!</v>
      </c>
      <c r="O552" s="34" t="str">
        <f>IF(AND('Entry point'!$B$22=Master!A552,Master!AG552="MD"),Master!B552,"")</f>
        <v/>
      </c>
      <c r="P552" s="34" t="e">
        <f>SMALL($O:$O,ROWS($O$1:O551))</f>
        <v>#NUM!</v>
      </c>
      <c r="Q552" s="34" t="str">
        <f>IF(AND('Entry point'!$B$22=Master!A552,Master!AG552="OD"),Master!B552,"")</f>
        <v/>
      </c>
      <c r="R552" s="34" t="e">
        <f>SMALL($Q:$Q,ROWS($Q$1:Q551))</f>
        <v>#NUM!</v>
      </c>
      <c r="S552" s="34">
        <f>IF(AND('Entry point'!$B$22=Master!A552,Master!AG552="OWNER"),Master!B552,"")</f>
        <v>553</v>
      </c>
      <c r="T552" s="34" t="e">
        <f>SMALL($S:$S,ROWS($S$1:S551))</f>
        <v>#NUM!</v>
      </c>
      <c r="U552" s="34" t="str">
        <f>IF(AND('Entry point'!$B$22=Master!A552,Master!AG552="PLANNING MANAGER"),Master!B552,"")</f>
        <v/>
      </c>
      <c r="V552" s="34" t="e">
        <f>SMALL($U:$U,ROWS($U$1:U551))</f>
        <v>#NUM!</v>
      </c>
      <c r="W552" s="34" t="str">
        <f>IF(AND('Entry point'!$B$22=Master!A552,Master!AG552="PROCUREMENT RESPONSIBLE"),Master!B552,"")</f>
        <v/>
      </c>
      <c r="X552" s="34" t="e">
        <f>SMALL($W:$W,ROWS($W$1:W551))</f>
        <v>#NUM!</v>
      </c>
      <c r="Y552" s="34" t="str">
        <f>IF(AND('Entry point'!$B$22=Master!A552,Master!AG552="TECH SUPERINTENDENT"),Master!B552,"")</f>
        <v/>
      </c>
      <c r="Z552" s="34" t="e">
        <f>SMALL($Y:$Y,ROWS($Y$1:Y551))</f>
        <v>#NUM!</v>
      </c>
      <c r="AA552" s="34" t="str">
        <f>IF(AND('Entry point'!$B$22=Master!A552,Master!AG552="HSEQ MANAGER"),Master!B552,"")</f>
        <v/>
      </c>
      <c r="AB552" s="34" t="e">
        <f>SMALL($AA:$AA,ROWS($AA$1:AA551))</f>
        <v>#NUM!</v>
      </c>
      <c r="AC552" s="34" t="str">
        <f>IF(AND('Entry point'!$B$22=Master!A552,Master!AG552="MARCAS"),Master!B552,"")</f>
        <v/>
      </c>
      <c r="AD552" s="34" t="e">
        <f>SMALL($AC:$AC,ROWS($AC$1:AC551))</f>
        <v>#NUM!</v>
      </c>
      <c r="AE552" s="34">
        <v>2</v>
      </c>
      <c r="AF552" s="36" t="s">
        <v>263</v>
      </c>
      <c r="AG552" s="36" t="s">
        <v>159</v>
      </c>
      <c r="AH552" s="36"/>
    </row>
    <row r="553" spans="1:35" ht="15.75" x14ac:dyDescent="0.25">
      <c r="A553" s="40" t="s">
        <v>569</v>
      </c>
      <c r="B553" s="34">
        <f>ROWS(A$1:$A554)</f>
        <v>554</v>
      </c>
      <c r="C553" s="34" t="str">
        <f>IF(AND('Entry point'!$B$22=Master!A553,Master!AG553="ACCOUNTING"),Master!B553,"")</f>
        <v/>
      </c>
      <c r="D553" s="34" t="e">
        <f>SMALL($C:$C,ROWS($C$1:C552))</f>
        <v>#NUM!</v>
      </c>
      <c r="E553" s="34" t="str">
        <f>IF(AND('Entry point'!$B$22=Master!A553,Master!AG553="CREW MANAGEMENT PARTNER"),Master!B553,"")</f>
        <v/>
      </c>
      <c r="F553" s="34" t="e">
        <f>SMALL($E:$E,ROWS($E$1:E552))</f>
        <v>#NUM!</v>
      </c>
      <c r="G553" s="34" t="str">
        <f>IF(AND('Entry point'!$B$22=Master!A553,Master!AG553="FLEET MANAGER"),Master!B553,"")</f>
        <v/>
      </c>
      <c r="H553" s="34" t="e">
        <f>SMALL($G:$G,ROWS($G$1:G552))</f>
        <v>#NUM!</v>
      </c>
      <c r="I553" s="34" t="str">
        <f>IF(AND('Entry point'!$B$22=Master!A553,Master!AG553="GROUP ISD"),Master!B553,"")</f>
        <v/>
      </c>
      <c r="J553" s="34" t="e">
        <f>SMALL($I:$I,ROWS($I$1:I552))</f>
        <v>#NUM!</v>
      </c>
      <c r="K553" s="34" t="str">
        <f>IF(AND('Entry point'!$B$22=Master!A553,Master!AG553="MANAGING DIRECTOR, CREW MANAGEMENT"),Master!B553,"")</f>
        <v/>
      </c>
      <c r="L553" s="34" t="e">
        <f>SMALL($K:$K,ROWS($K$1:K552))</f>
        <v>#NUM!</v>
      </c>
      <c r="M553" s="34">
        <f>IF(AND('Entry point'!$B$22=Master!A553,Master!AG553="MARINE SUPERINTENDENT"),Master!B553,"")</f>
        <v>554</v>
      </c>
      <c r="N553" s="34" t="e">
        <f>SMALL($M:$M,ROWS($M$1:M552))</f>
        <v>#NUM!</v>
      </c>
      <c r="O553" s="34" t="str">
        <f>IF(AND('Entry point'!$B$22=Master!A553,Master!AG553="MD"),Master!B553,"")</f>
        <v/>
      </c>
      <c r="P553" s="34" t="e">
        <f>SMALL($O:$O,ROWS($O$1:O552))</f>
        <v>#NUM!</v>
      </c>
      <c r="Q553" s="34" t="str">
        <f>IF(AND('Entry point'!$B$22=Master!A553,Master!AG553="OD"),Master!B553,"")</f>
        <v/>
      </c>
      <c r="R553" s="34" t="e">
        <f>SMALL($Q:$Q,ROWS($Q$1:Q552))</f>
        <v>#NUM!</v>
      </c>
      <c r="S553" s="34" t="str">
        <f>IF(AND('Entry point'!$B$22=Master!A553,Master!AG553="OWNER"),Master!B553,"")</f>
        <v/>
      </c>
      <c r="T553" s="34" t="e">
        <f>SMALL($S:$S,ROWS($S$1:S552))</f>
        <v>#NUM!</v>
      </c>
      <c r="U553" s="34" t="str">
        <f>IF(AND('Entry point'!$B$22=Master!A553,Master!AG553="PLANNING MANAGER"),Master!B553,"")</f>
        <v/>
      </c>
      <c r="V553" s="34" t="e">
        <f>SMALL($U:$U,ROWS($U$1:U552))</f>
        <v>#NUM!</v>
      </c>
      <c r="W553" s="34" t="str">
        <f>IF(AND('Entry point'!$B$22=Master!A553,Master!AG553="PROCUREMENT RESPONSIBLE"),Master!B553,"")</f>
        <v/>
      </c>
      <c r="X553" s="34" t="e">
        <f>SMALL($W:$W,ROWS($W$1:W552))</f>
        <v>#NUM!</v>
      </c>
      <c r="Y553" s="34" t="str">
        <f>IF(AND('Entry point'!$B$22=Master!A553,Master!AG553="TECH SUPERINTENDENT"),Master!B553,"")</f>
        <v/>
      </c>
      <c r="Z553" s="34" t="e">
        <f>SMALL($Y:$Y,ROWS($Y$1:Y552))</f>
        <v>#NUM!</v>
      </c>
      <c r="AA553" s="34" t="str">
        <f>IF(AND('Entry point'!$B$22=Master!A553,Master!AG553="HSEQ MANAGER"),Master!B553,"")</f>
        <v/>
      </c>
      <c r="AB553" s="34" t="e">
        <f>SMALL($AA:$AA,ROWS($AA$1:AA552))</f>
        <v>#NUM!</v>
      </c>
      <c r="AC553" s="34" t="str">
        <f>IF(AND('Entry point'!$B$22=Master!A553,Master!AG553="MARCAS"),Master!B553,"")</f>
        <v/>
      </c>
      <c r="AD553" s="34" t="e">
        <f>SMALL($AC:$AC,ROWS($AC$1:AC552))</f>
        <v>#NUM!</v>
      </c>
      <c r="AE553" s="34">
        <v>2</v>
      </c>
      <c r="AF553" s="36" t="s">
        <v>198</v>
      </c>
      <c r="AG553" s="36" t="s">
        <v>685</v>
      </c>
      <c r="AH553" s="36"/>
    </row>
    <row r="554" spans="1:35" ht="15.75" x14ac:dyDescent="0.25">
      <c r="A554" s="40" t="s">
        <v>569</v>
      </c>
      <c r="B554" s="34">
        <f>ROWS(A$1:$A555)</f>
        <v>555</v>
      </c>
      <c r="C554" s="34" t="str">
        <f>IF(AND('Entry point'!$B$22=Master!A554,Master!AG554="ACCOUNTING"),Master!B554,"")</f>
        <v/>
      </c>
      <c r="D554" s="34" t="e">
        <f>SMALL($C:$C,ROWS($C$1:C553))</f>
        <v>#NUM!</v>
      </c>
      <c r="E554" s="34" t="str">
        <f>IF(AND('Entry point'!$B$22=Master!A554,Master!AG554="CREW MANAGEMENT PARTNER"),Master!B554,"")</f>
        <v/>
      </c>
      <c r="F554" s="34" t="e">
        <f>SMALL($E:$E,ROWS($E$1:E553))</f>
        <v>#NUM!</v>
      </c>
      <c r="G554" s="34" t="str">
        <f>IF(AND('Entry point'!$B$22=Master!A554,Master!AG554="FLEET MANAGER"),Master!B554,"")</f>
        <v/>
      </c>
      <c r="H554" s="34" t="e">
        <f>SMALL($G:$G,ROWS($G$1:G553))</f>
        <v>#NUM!</v>
      </c>
      <c r="I554" s="34" t="str">
        <f>IF(AND('Entry point'!$B$22=Master!A554,Master!AG554="GROUP ISD"),Master!B554,"")</f>
        <v/>
      </c>
      <c r="J554" s="34" t="e">
        <f>SMALL($I:$I,ROWS($I$1:I553))</f>
        <v>#NUM!</v>
      </c>
      <c r="K554" s="34" t="str">
        <f>IF(AND('Entry point'!$B$22=Master!A554,Master!AG554="MANAGING DIRECTOR, CREW MANAGEMENT"),Master!B554,"")</f>
        <v/>
      </c>
      <c r="L554" s="34" t="e">
        <f>SMALL($K:$K,ROWS($K$1:K553))</f>
        <v>#NUM!</v>
      </c>
      <c r="M554" s="34" t="str">
        <f>IF(AND('Entry point'!$B$22=Master!A554,Master!AG554="MARINE SUPERINTENDENT"),Master!B554,"")</f>
        <v/>
      </c>
      <c r="N554" s="34" t="e">
        <f>SMALL($M:$M,ROWS($M$1:M553))</f>
        <v>#NUM!</v>
      </c>
      <c r="O554" s="34" t="str">
        <f>IF(AND('Entry point'!$B$22=Master!A554,Master!AG554="MD"),Master!B554,"")</f>
        <v/>
      </c>
      <c r="P554" s="34" t="e">
        <f>SMALL($O:$O,ROWS($O$1:O553))</f>
        <v>#NUM!</v>
      </c>
      <c r="Q554" s="34" t="str">
        <f>IF(AND('Entry point'!$B$22=Master!A554,Master!AG554="OD"),Master!B554,"")</f>
        <v/>
      </c>
      <c r="R554" s="34" t="e">
        <f>SMALL($Q:$Q,ROWS($Q$1:Q553))</f>
        <v>#NUM!</v>
      </c>
      <c r="S554" s="34">
        <f>IF(AND('Entry point'!$B$22=Master!A554,Master!AG554="OWNER"),Master!B554,"")</f>
        <v>555</v>
      </c>
      <c r="T554" s="34" t="e">
        <f>SMALL($S:$S,ROWS($S$1:S553))</f>
        <v>#NUM!</v>
      </c>
      <c r="U554" s="34" t="str">
        <f>IF(AND('Entry point'!$B$22=Master!A554,Master!AG554="PLANNING MANAGER"),Master!B554,"")</f>
        <v/>
      </c>
      <c r="V554" s="34" t="e">
        <f>SMALL($U:$U,ROWS($U$1:U553))</f>
        <v>#NUM!</v>
      </c>
      <c r="W554" s="34" t="str">
        <f>IF(AND('Entry point'!$B$22=Master!A554,Master!AG554="PROCUREMENT RESPONSIBLE"),Master!B554,"")</f>
        <v/>
      </c>
      <c r="X554" s="34" t="e">
        <f>SMALL($W:$W,ROWS($W$1:W553))</f>
        <v>#NUM!</v>
      </c>
      <c r="Y554" s="34" t="str">
        <f>IF(AND('Entry point'!$B$22=Master!A554,Master!AG554="TECH SUPERINTENDENT"),Master!B554,"")</f>
        <v/>
      </c>
      <c r="Z554" s="34" t="e">
        <f>SMALL($Y:$Y,ROWS($Y$1:Y553))</f>
        <v>#NUM!</v>
      </c>
      <c r="AA554" s="34" t="str">
        <f>IF(AND('Entry point'!$B$22=Master!A554,Master!AG554="HSEQ MANAGER"),Master!B554,"")</f>
        <v/>
      </c>
      <c r="AB554" s="34" t="e">
        <f>SMALL($AA:$AA,ROWS($AA$1:AA553))</f>
        <v>#NUM!</v>
      </c>
      <c r="AC554" s="34" t="str">
        <f>IF(AND('Entry point'!$B$22=Master!A554,Master!AG554="MARCAS"),Master!B554,"")</f>
        <v/>
      </c>
      <c r="AD554" s="34" t="e">
        <f>SMALL($AC:$AC,ROWS($AC$1:AC553))</f>
        <v>#NUM!</v>
      </c>
      <c r="AE554" s="34">
        <v>2</v>
      </c>
      <c r="AF554" s="36" t="s">
        <v>259</v>
      </c>
      <c r="AG554" s="36" t="s">
        <v>159</v>
      </c>
      <c r="AH554" s="36" t="s">
        <v>617</v>
      </c>
    </row>
    <row r="555" spans="1:35" ht="15.75" x14ac:dyDescent="0.25">
      <c r="A555" s="40" t="s">
        <v>569</v>
      </c>
      <c r="B555" s="34">
        <f>ROWS(A$1:$A556)</f>
        <v>556</v>
      </c>
      <c r="C555" s="34" t="str">
        <f>IF(AND('Entry point'!$B$22=Master!A555,Master!AG555="ACCOUNTING"),Master!B555,"")</f>
        <v/>
      </c>
      <c r="D555" s="34" t="e">
        <f>SMALL($C:$C,ROWS($C$1:C554))</f>
        <v>#NUM!</v>
      </c>
      <c r="E555" s="34" t="str">
        <f>IF(AND('Entry point'!$B$22=Master!A555,Master!AG555="CREW MANAGEMENT PARTNER"),Master!B555,"")</f>
        <v/>
      </c>
      <c r="F555" s="34" t="e">
        <f>SMALL($E:$E,ROWS($E$1:E554))</f>
        <v>#NUM!</v>
      </c>
      <c r="G555" s="34" t="str">
        <f>IF(AND('Entry point'!$B$22=Master!A555,Master!AG555="FLEET MANAGER"),Master!B555,"")</f>
        <v/>
      </c>
      <c r="H555" s="34" t="e">
        <f>SMALL($G:$G,ROWS($G$1:G554))</f>
        <v>#NUM!</v>
      </c>
      <c r="I555" s="34" t="str">
        <f>IF(AND('Entry point'!$B$22=Master!A555,Master!AG555="GROUP ISD"),Master!B555,"")</f>
        <v/>
      </c>
      <c r="J555" s="34" t="e">
        <f>SMALL($I:$I,ROWS($I$1:I554))</f>
        <v>#NUM!</v>
      </c>
      <c r="K555" s="34" t="str">
        <f>IF(AND('Entry point'!$B$22=Master!A555,Master!AG555="MANAGING DIRECTOR, CREW MANAGEMENT"),Master!B555,"")</f>
        <v/>
      </c>
      <c r="L555" s="34" t="e">
        <f>SMALL($K:$K,ROWS($K$1:K554))</f>
        <v>#NUM!</v>
      </c>
      <c r="M555" s="34" t="str">
        <f>IF(AND('Entry point'!$B$22=Master!A555,Master!AG555="MARINE SUPERINTENDENT"),Master!B555,"")</f>
        <v/>
      </c>
      <c r="N555" s="34" t="e">
        <f>SMALL($M:$M,ROWS($M$1:M554))</f>
        <v>#NUM!</v>
      </c>
      <c r="O555" s="34" t="str">
        <f>IF(AND('Entry point'!$B$22=Master!A555,Master!AG555="MD"),Master!B555,"")</f>
        <v/>
      </c>
      <c r="P555" s="34" t="e">
        <f>SMALL($O:$O,ROWS($O$1:O554))</f>
        <v>#NUM!</v>
      </c>
      <c r="Q555" s="34" t="str">
        <f>IF(AND('Entry point'!$B$22=Master!A555,Master!AG555="OD"),Master!B555,"")</f>
        <v/>
      </c>
      <c r="R555" s="34" t="e">
        <f>SMALL($Q:$Q,ROWS($Q$1:Q554))</f>
        <v>#NUM!</v>
      </c>
      <c r="S555" s="34" t="str">
        <f>IF(AND('Entry point'!$B$22=Master!A555,Master!AG555="OWNER"),Master!B555,"")</f>
        <v/>
      </c>
      <c r="T555" s="34" t="e">
        <f>SMALL($S:$S,ROWS($S$1:S554))</f>
        <v>#NUM!</v>
      </c>
      <c r="U555" s="34" t="str">
        <f>IF(AND('Entry point'!$B$22=Master!A555,Master!AG555="PLANNING MANAGER"),Master!B555,"")</f>
        <v/>
      </c>
      <c r="V555" s="34" t="e">
        <f>SMALL($U:$U,ROWS($U$1:U554))</f>
        <v>#NUM!</v>
      </c>
      <c r="W555" s="34">
        <f>IF(AND('Entry point'!$B$22=Master!A555,Master!AG555="PROCUREMENT RESPONSIBLE"),Master!B555,"")</f>
        <v>556</v>
      </c>
      <c r="X555" s="34" t="e">
        <f>SMALL($W:$W,ROWS($W$1:W554))</f>
        <v>#NUM!</v>
      </c>
      <c r="Y555" s="34" t="str">
        <f>IF(AND('Entry point'!$B$22=Master!A555,Master!AG555="TECH SUPERINTENDENT"),Master!B555,"")</f>
        <v/>
      </c>
      <c r="Z555" s="34" t="e">
        <f>SMALL($Y:$Y,ROWS($Y$1:Y554))</f>
        <v>#NUM!</v>
      </c>
      <c r="AA555" s="34" t="str">
        <f>IF(AND('Entry point'!$B$22=Master!A555,Master!AG555="HSEQ MANAGER"),Master!B555,"")</f>
        <v/>
      </c>
      <c r="AB555" s="34" t="e">
        <f>SMALL($AA:$AA,ROWS($AA$1:AA554))</f>
        <v>#NUM!</v>
      </c>
      <c r="AC555" s="34" t="str">
        <f>IF(AND('Entry point'!$B$22=Master!A555,Master!AG555="MARCAS"),Master!B555,"")</f>
        <v/>
      </c>
      <c r="AD555" s="34" t="e">
        <f>SMALL($AC:$AC,ROWS($AC$1:AC554))</f>
        <v>#NUM!</v>
      </c>
      <c r="AE555" s="34">
        <v>2</v>
      </c>
      <c r="AF555" s="36" t="s">
        <v>296</v>
      </c>
      <c r="AG555" s="36" t="s">
        <v>686</v>
      </c>
      <c r="AH555" s="36" t="s">
        <v>735</v>
      </c>
      <c r="AI555" s="227" t="s">
        <v>799</v>
      </c>
    </row>
    <row r="556" spans="1:35" ht="15.75" x14ac:dyDescent="0.25">
      <c r="A556" s="40" t="s">
        <v>569</v>
      </c>
      <c r="B556" s="34">
        <f>ROWS(A$1:$A557)</f>
        <v>557</v>
      </c>
      <c r="C556" s="34" t="str">
        <f>IF(AND('Entry point'!$B$22=Master!A556,Master!AG556="ACCOUNTING"),Master!B556,"")</f>
        <v/>
      </c>
      <c r="D556" s="34" t="e">
        <f>SMALL($C:$C,ROWS($C$1:C555))</f>
        <v>#NUM!</v>
      </c>
      <c r="E556" s="34" t="str">
        <f>IF(AND('Entry point'!$B$22=Master!A556,Master!AG556="CREW MANAGEMENT PARTNER"),Master!B556,"")</f>
        <v/>
      </c>
      <c r="F556" s="34" t="e">
        <f>SMALL($E:$E,ROWS($E$1:E555))</f>
        <v>#NUM!</v>
      </c>
      <c r="G556" s="34" t="str">
        <f>IF(AND('Entry point'!$B$22=Master!A556,Master!AG556="FLEET MANAGER"),Master!B556,"")</f>
        <v/>
      </c>
      <c r="H556" s="34" t="e">
        <f>SMALL($G:$G,ROWS($G$1:G555))</f>
        <v>#NUM!</v>
      </c>
      <c r="I556" s="34" t="str">
        <f>IF(AND('Entry point'!$B$22=Master!A556,Master!AG556="GROUP ISD"),Master!B556,"")</f>
        <v/>
      </c>
      <c r="J556" s="34" t="e">
        <f>SMALL($I:$I,ROWS($I$1:I555))</f>
        <v>#NUM!</v>
      </c>
      <c r="K556" s="34" t="str">
        <f>IF(AND('Entry point'!$B$22=Master!A556,Master!AG556="MANAGING DIRECTOR, CREW MANAGEMENT"),Master!B556,"")</f>
        <v/>
      </c>
      <c r="L556" s="34" t="e">
        <f>SMALL($K:$K,ROWS($K$1:K555))</f>
        <v>#NUM!</v>
      </c>
      <c r="M556" s="34" t="str">
        <f>IF(AND('Entry point'!$B$22=Master!A556,Master!AG556="MARINE SUPERINTENDENT"),Master!B556,"")</f>
        <v/>
      </c>
      <c r="N556" s="34" t="e">
        <f>SMALL($M:$M,ROWS($M$1:M555))</f>
        <v>#NUM!</v>
      </c>
      <c r="O556" s="34" t="str">
        <f>IF(AND('Entry point'!$B$22=Master!A556,Master!AG556="MD"),Master!B556,"")</f>
        <v/>
      </c>
      <c r="P556" s="34" t="e">
        <f>SMALL($O:$O,ROWS($O$1:O555))</f>
        <v>#NUM!</v>
      </c>
      <c r="Q556" s="34" t="str">
        <f>IF(AND('Entry point'!$B$22=Master!A556,Master!AG556="OD"),Master!B556,"")</f>
        <v/>
      </c>
      <c r="R556" s="34" t="e">
        <f>SMALL($Q:$Q,ROWS($Q$1:Q555))</f>
        <v>#NUM!</v>
      </c>
      <c r="S556" s="34" t="str">
        <f>IF(AND('Entry point'!$B$22=Master!A556,Master!AG556="OWNER"),Master!B556,"")</f>
        <v/>
      </c>
      <c r="T556" s="34" t="e">
        <f>SMALL($S:$S,ROWS($S$1:S555))</f>
        <v>#NUM!</v>
      </c>
      <c r="U556" s="34" t="str">
        <f>IF(AND('Entry point'!$B$22=Master!A556,Master!AG556="PLANNING MANAGER"),Master!B556,"")</f>
        <v/>
      </c>
      <c r="V556" s="34" t="e">
        <f>SMALL($U:$U,ROWS($U$1:U555))</f>
        <v>#NUM!</v>
      </c>
      <c r="W556" s="34" t="str">
        <f>IF(AND('Entry point'!$B$22=Master!A556,Master!AG556="PROCUREMENT RESPONSIBLE"),Master!B556,"")</f>
        <v/>
      </c>
      <c r="X556" s="34" t="e">
        <f>SMALL($W:$W,ROWS($W$1:W555))</f>
        <v>#NUM!</v>
      </c>
      <c r="Y556" s="34" t="str">
        <f>IF(AND('Entry point'!$B$22=Master!A556,Master!AG556="TECH SUPERINTENDENT"),Master!B556,"")</f>
        <v/>
      </c>
      <c r="Z556" s="34" t="e">
        <f>SMALL($Y:$Y,ROWS($Y$1:Y555))</f>
        <v>#NUM!</v>
      </c>
      <c r="AA556" s="34" t="str">
        <f>IF(AND('Entry point'!$B$22=Master!A556,Master!AG556="HSEQ MANAGER"),Master!B556,"")</f>
        <v/>
      </c>
      <c r="AB556" s="34" t="e">
        <f>SMALL($AA:$AA,ROWS($AA$1:AA555))</f>
        <v>#NUM!</v>
      </c>
      <c r="AC556" s="34">
        <f>IF(AND('Entry point'!$B$22=Master!A556,Master!AG556="MARCAS"),Master!B556,"")</f>
        <v>557</v>
      </c>
      <c r="AD556" s="34" t="e">
        <f>SMALL($AC:$AC,ROWS($AC$1:AC555))</f>
        <v>#NUM!</v>
      </c>
      <c r="AE556" s="34">
        <v>2</v>
      </c>
      <c r="AF556" s="36" t="s">
        <v>296</v>
      </c>
      <c r="AG556" s="36" t="s">
        <v>779</v>
      </c>
      <c r="AH556" s="36"/>
    </row>
    <row r="557" spans="1:35" ht="15.75" x14ac:dyDescent="0.25">
      <c r="A557" s="40" t="s">
        <v>569</v>
      </c>
      <c r="B557" s="34">
        <f>ROWS(A$1:$A558)</f>
        <v>558</v>
      </c>
      <c r="C557" s="34" t="str">
        <f>IF(AND('Entry point'!$B$22=Master!A557,Master!AG557="ACCOUNTING"),Master!B557,"")</f>
        <v/>
      </c>
      <c r="D557" s="34" t="e">
        <f>SMALL($C:$C,ROWS($C$1:C556))</f>
        <v>#NUM!</v>
      </c>
      <c r="E557" s="34" t="str">
        <f>IF(AND('Entry point'!$B$22=Master!A557,Master!AG557="CREW MANAGEMENT PARTNER"),Master!B557,"")</f>
        <v/>
      </c>
      <c r="F557" s="34" t="e">
        <f>SMALL($E:$E,ROWS($E$1:E556))</f>
        <v>#NUM!</v>
      </c>
      <c r="G557" s="34" t="str">
        <f>IF(AND('Entry point'!$B$22=Master!A557,Master!AG557="FLEET MANAGER"),Master!B557,"")</f>
        <v/>
      </c>
      <c r="H557" s="34" t="e">
        <f>SMALL($G:$G,ROWS($G$1:G556))</f>
        <v>#NUM!</v>
      </c>
      <c r="I557" s="34" t="str">
        <f>IF(AND('Entry point'!$B$22=Master!A557,Master!AG557="GROUP ISD"),Master!B557,"")</f>
        <v/>
      </c>
      <c r="J557" s="34" t="e">
        <f>SMALL($I:$I,ROWS($I$1:I556))</f>
        <v>#NUM!</v>
      </c>
      <c r="K557" s="34" t="str">
        <f>IF(AND('Entry point'!$B$22=Master!A557,Master!AG557="MANAGING DIRECTOR, CREW MANAGEMENT"),Master!B557,"")</f>
        <v/>
      </c>
      <c r="L557" s="34" t="e">
        <f>SMALL($K:$K,ROWS($K$1:K556))</f>
        <v>#NUM!</v>
      </c>
      <c r="M557" s="34" t="str">
        <f>IF(AND('Entry point'!$B$22=Master!A557,Master!AG557="MARINE SUPERINTENDENT"),Master!B557,"")</f>
        <v/>
      </c>
      <c r="N557" s="34" t="e">
        <f>SMALL($M:$M,ROWS($M$1:M556))</f>
        <v>#NUM!</v>
      </c>
      <c r="O557" s="34" t="str">
        <f>IF(AND('Entry point'!$B$22=Master!A557,Master!AG557="MD"),Master!B557,"")</f>
        <v/>
      </c>
      <c r="P557" s="34" t="e">
        <f>SMALL($O:$O,ROWS($O$1:O556))</f>
        <v>#NUM!</v>
      </c>
      <c r="Q557" s="34" t="str">
        <f>IF(AND('Entry point'!$B$22=Master!A557,Master!AG557="OD"),Master!B557,"")</f>
        <v/>
      </c>
      <c r="R557" s="34" t="e">
        <f>SMALL($Q:$Q,ROWS($Q$1:Q556))</f>
        <v>#NUM!</v>
      </c>
      <c r="S557" s="34" t="str">
        <f>IF(AND('Entry point'!$B$22=Master!A557,Master!AG557="OWNER"),Master!B557,"")</f>
        <v/>
      </c>
      <c r="T557" s="34" t="e">
        <f>SMALL($S:$S,ROWS($S$1:S556))</f>
        <v>#NUM!</v>
      </c>
      <c r="U557" s="34" t="str">
        <f>IF(AND('Entry point'!$B$22=Master!A557,Master!AG557="PLANNING MANAGER"),Master!B557,"")</f>
        <v/>
      </c>
      <c r="V557" s="34" t="e">
        <f>SMALL($U:$U,ROWS($U$1:U556))</f>
        <v>#NUM!</v>
      </c>
      <c r="W557" s="34">
        <f>IF(AND('Entry point'!$B$22=Master!A557,Master!AG557="PROCUREMENT RESPONSIBLE"),Master!B557,"")</f>
        <v>558</v>
      </c>
      <c r="X557" s="34" t="e">
        <f>SMALL($W:$W,ROWS($W$1:W556))</f>
        <v>#NUM!</v>
      </c>
      <c r="Y557" s="34" t="str">
        <f>IF(AND('Entry point'!$B$22=Master!A557,Master!AG557="TECH SUPERINTENDENT"),Master!B557,"")</f>
        <v/>
      </c>
      <c r="Z557" s="34" t="e">
        <f>SMALL($Y:$Y,ROWS($Y$1:Y556))</f>
        <v>#NUM!</v>
      </c>
      <c r="AA557" s="34" t="str">
        <f>IF(AND('Entry point'!$B$22=Master!A557,Master!AG557="HSEQ MANAGER"),Master!B557,"")</f>
        <v/>
      </c>
      <c r="AB557" s="34" t="e">
        <f>SMALL($AA:$AA,ROWS($AA$1:AA556))</f>
        <v>#NUM!</v>
      </c>
      <c r="AC557" s="34" t="str">
        <f>IF(AND('Entry point'!$B$22=Master!A557,Master!AG557="MARCAS"),Master!B557,"")</f>
        <v/>
      </c>
      <c r="AD557" s="34" t="e">
        <f>SMALL($AC:$AC,ROWS($AC$1:AC556))</f>
        <v>#NUM!</v>
      </c>
      <c r="AE557" s="34">
        <v>2</v>
      </c>
      <c r="AF557" s="36" t="s">
        <v>272</v>
      </c>
      <c r="AG557" s="36" t="s">
        <v>686</v>
      </c>
      <c r="AH557" s="36" t="s">
        <v>111</v>
      </c>
      <c r="AI557" s="227" t="s">
        <v>811</v>
      </c>
    </row>
    <row r="558" spans="1:35" ht="15.75" x14ac:dyDescent="0.25">
      <c r="A558" s="40" t="s">
        <v>569</v>
      </c>
      <c r="B558" s="34">
        <f>ROWS(A$1:$A559)</f>
        <v>559</v>
      </c>
      <c r="C558" s="34" t="str">
        <f>IF(AND('Entry point'!$B$22=Master!A558,Master!AG558="ACCOUNTING"),Master!B558,"")</f>
        <v/>
      </c>
      <c r="D558" s="34" t="e">
        <f>SMALL($C:$C,ROWS($C$1:C557))</f>
        <v>#NUM!</v>
      </c>
      <c r="E558" s="34" t="str">
        <f>IF(AND('Entry point'!$B$22=Master!A558,Master!AG558="CREW MANAGEMENT PARTNER"),Master!B558,"")</f>
        <v/>
      </c>
      <c r="F558" s="34" t="e">
        <f>SMALL($E:$E,ROWS($E$1:E557))</f>
        <v>#NUM!</v>
      </c>
      <c r="G558" s="34" t="str">
        <f>IF(AND('Entry point'!$B$22=Master!A558,Master!AG558="FLEET MANAGER"),Master!B558,"")</f>
        <v/>
      </c>
      <c r="H558" s="34" t="e">
        <f>SMALL($G:$G,ROWS($G$1:G557))</f>
        <v>#NUM!</v>
      </c>
      <c r="I558" s="34" t="str">
        <f>IF(AND('Entry point'!$B$22=Master!A558,Master!AG558="GROUP ISD"),Master!B558,"")</f>
        <v/>
      </c>
      <c r="J558" s="34" t="e">
        <f>SMALL($I:$I,ROWS($I$1:I557))</f>
        <v>#NUM!</v>
      </c>
      <c r="K558" s="34" t="str">
        <f>IF(AND('Entry point'!$B$22=Master!A558,Master!AG558="MANAGING DIRECTOR, CREW MANAGEMENT"),Master!B558,"")</f>
        <v/>
      </c>
      <c r="L558" s="34" t="e">
        <f>SMALL($K:$K,ROWS($K$1:K557))</f>
        <v>#NUM!</v>
      </c>
      <c r="M558" s="34" t="str">
        <f>IF(AND('Entry point'!$B$22=Master!A558,Master!AG558="MARINE SUPERINTENDENT"),Master!B558,"")</f>
        <v/>
      </c>
      <c r="N558" s="34" t="e">
        <f>SMALL($M:$M,ROWS($M$1:M557))</f>
        <v>#NUM!</v>
      </c>
      <c r="O558" s="34" t="str">
        <f>IF(AND('Entry point'!$B$22=Master!A558,Master!AG558="MD"),Master!B558,"")</f>
        <v/>
      </c>
      <c r="P558" s="34" t="e">
        <f>SMALL($O:$O,ROWS($O$1:O557))</f>
        <v>#NUM!</v>
      </c>
      <c r="Q558" s="34" t="str">
        <f>IF(AND('Entry point'!$B$22=Master!A558,Master!AG558="OD"),Master!B558,"")</f>
        <v/>
      </c>
      <c r="R558" s="34" t="e">
        <f>SMALL($Q:$Q,ROWS($Q$1:Q557))</f>
        <v>#NUM!</v>
      </c>
      <c r="S558" s="34" t="str">
        <f>IF(AND('Entry point'!$B$22=Master!A558,Master!AG558="OWNER"),Master!B558,"")</f>
        <v/>
      </c>
      <c r="T558" s="34" t="e">
        <f>SMALL($S:$S,ROWS($S$1:S557))</f>
        <v>#NUM!</v>
      </c>
      <c r="U558" s="34" t="str">
        <f>IF(AND('Entry point'!$B$22=Master!A558,Master!AG558="PLANNING MANAGER"),Master!B558,"")</f>
        <v/>
      </c>
      <c r="V558" s="34" t="e">
        <f>SMALL($U:$U,ROWS($U$1:U557))</f>
        <v>#NUM!</v>
      </c>
      <c r="W558" s="34">
        <f>IF(AND('Entry point'!$B$22=Master!A558,Master!AG558="PROCUREMENT RESPONSIBLE"),Master!B558,"")</f>
        <v>559</v>
      </c>
      <c r="X558" s="34" t="e">
        <f>SMALL($W:$W,ROWS($W$1:W557))</f>
        <v>#NUM!</v>
      </c>
      <c r="Y558" s="34" t="str">
        <f>IF(AND('Entry point'!$B$22=Master!A558,Master!AG558="TECH SUPERINTENDENT"),Master!B558,"")</f>
        <v/>
      </c>
      <c r="Z558" s="34" t="e">
        <f>SMALL($Y:$Y,ROWS($Y$1:Y557))</f>
        <v>#NUM!</v>
      </c>
      <c r="AA558" s="34" t="str">
        <f>IF(AND('Entry point'!$B$22=Master!A558,Master!AG558="HSEQ MANAGER"),Master!B558,"")</f>
        <v/>
      </c>
      <c r="AB558" s="34" t="e">
        <f>SMALL($AA:$AA,ROWS($AA$1:AA557))</f>
        <v>#NUM!</v>
      </c>
      <c r="AC558" s="34" t="str">
        <f>IF(AND('Entry point'!$B$22=Master!A558,Master!AG558="MARCAS"),Master!B558,"")</f>
        <v/>
      </c>
      <c r="AD558" s="34" t="e">
        <f>SMALL($AC:$AC,ROWS($AC$1:AC557))</f>
        <v>#NUM!</v>
      </c>
      <c r="AE558" s="34">
        <v>2</v>
      </c>
      <c r="AF558" s="36" t="s">
        <v>275</v>
      </c>
      <c r="AG558" s="36" t="s">
        <v>686</v>
      </c>
      <c r="AH558" s="36" t="s">
        <v>815</v>
      </c>
      <c r="AI558" s="227" t="s">
        <v>813</v>
      </c>
    </row>
    <row r="559" spans="1:35" ht="15.75" x14ac:dyDescent="0.25">
      <c r="A559" s="40" t="s">
        <v>569</v>
      </c>
      <c r="B559" s="34">
        <f>ROWS(A$1:$A560)</f>
        <v>560</v>
      </c>
      <c r="C559" s="34" t="str">
        <f>IF(AND('Entry point'!$B$22=Master!A559,Master!AG559="ACCOUNTING"),Master!B559,"")</f>
        <v/>
      </c>
      <c r="D559" s="34" t="e">
        <f>SMALL($C:$C,ROWS($C$1:C558))</f>
        <v>#NUM!</v>
      </c>
      <c r="E559" s="34" t="str">
        <f>IF(AND('Entry point'!$B$22=Master!A559,Master!AG559="CREW MANAGEMENT PARTNER"),Master!B559,"")</f>
        <v/>
      </c>
      <c r="F559" s="34" t="e">
        <f>SMALL($E:$E,ROWS($E$1:E558))</f>
        <v>#NUM!</v>
      </c>
      <c r="G559" s="34" t="str">
        <f>IF(AND('Entry point'!$B$22=Master!A559,Master!AG559="FLEET MANAGER"),Master!B559,"")</f>
        <v/>
      </c>
      <c r="H559" s="34" t="e">
        <f>SMALL($G:$G,ROWS($G$1:G558))</f>
        <v>#NUM!</v>
      </c>
      <c r="I559" s="34" t="str">
        <f>IF(AND('Entry point'!$B$22=Master!A559,Master!AG559="GROUP ISD"),Master!B559,"")</f>
        <v/>
      </c>
      <c r="J559" s="34" t="e">
        <f>SMALL($I:$I,ROWS($I$1:I558))</f>
        <v>#NUM!</v>
      </c>
      <c r="K559" s="34" t="str">
        <f>IF(AND('Entry point'!$B$22=Master!A559,Master!AG559="MANAGING DIRECTOR, CREW MANAGEMENT"),Master!B559,"")</f>
        <v/>
      </c>
      <c r="L559" s="34" t="e">
        <f>SMALL($K:$K,ROWS($K$1:K558))</f>
        <v>#NUM!</v>
      </c>
      <c r="M559" s="34" t="str">
        <f>IF(AND('Entry point'!$B$22=Master!A559,Master!AG559="MARINE SUPERINTENDENT"),Master!B559,"")</f>
        <v/>
      </c>
      <c r="N559" s="34" t="e">
        <f>SMALL($M:$M,ROWS($M$1:M558))</f>
        <v>#NUM!</v>
      </c>
      <c r="O559" s="34" t="str">
        <f>IF(AND('Entry point'!$B$22=Master!A559,Master!AG559="MD"),Master!B559,"")</f>
        <v/>
      </c>
      <c r="P559" s="34" t="e">
        <f>SMALL($O:$O,ROWS($O$1:O558))</f>
        <v>#NUM!</v>
      </c>
      <c r="Q559" s="34" t="str">
        <f>IF(AND('Entry point'!$B$22=Master!A559,Master!AG559="OD"),Master!B559,"")</f>
        <v/>
      </c>
      <c r="R559" s="34" t="e">
        <f>SMALL($Q:$Q,ROWS($Q$1:Q558))</f>
        <v>#NUM!</v>
      </c>
      <c r="S559" s="34" t="str">
        <f>IF(AND('Entry point'!$B$22=Master!A559,Master!AG559="OWNER"),Master!B559,"")</f>
        <v/>
      </c>
      <c r="T559" s="34" t="e">
        <f>SMALL($S:$S,ROWS($S$1:S558))</f>
        <v>#NUM!</v>
      </c>
      <c r="U559" s="34" t="str">
        <f>IF(AND('Entry point'!$B$22=Master!A559,Master!AG559="PLANNING MANAGER"),Master!B559,"")</f>
        <v/>
      </c>
      <c r="V559" s="34" t="e">
        <f>SMALL($U:$U,ROWS($U$1:U558))</f>
        <v>#NUM!</v>
      </c>
      <c r="W559" s="34">
        <f>IF(AND('Entry point'!$B$22=Master!A559,Master!AG559="PROCUREMENT RESPONSIBLE"),Master!B559,"")</f>
        <v>560</v>
      </c>
      <c r="X559" s="34" t="e">
        <f>SMALL($W:$W,ROWS($W$1:W558))</f>
        <v>#NUM!</v>
      </c>
      <c r="Y559" s="34" t="str">
        <f>IF(AND('Entry point'!$B$22=Master!A559,Master!AG559="TECH SUPERINTENDENT"),Master!B559,"")</f>
        <v/>
      </c>
      <c r="Z559" s="34" t="e">
        <f>SMALL($Y:$Y,ROWS($Y$1:Y558))</f>
        <v>#NUM!</v>
      </c>
      <c r="AA559" s="34" t="str">
        <f>IF(AND('Entry point'!$B$22=Master!A559,Master!AG559="HSEQ MANAGER"),Master!B559,"")</f>
        <v/>
      </c>
      <c r="AB559" s="34" t="e">
        <f>SMALL($AA:$AA,ROWS($AA$1:AA558))</f>
        <v>#NUM!</v>
      </c>
      <c r="AC559" s="34" t="str">
        <f>IF(AND('Entry point'!$B$22=Master!A559,Master!AG559="MARCAS"),Master!B559,"")</f>
        <v/>
      </c>
      <c r="AD559" s="34" t="e">
        <f>SMALL($AC:$AC,ROWS($AC$1:AC558))</f>
        <v>#NUM!</v>
      </c>
      <c r="AE559" s="34">
        <v>2</v>
      </c>
      <c r="AF559" s="36" t="s">
        <v>273</v>
      </c>
      <c r="AG559" s="36" t="s">
        <v>686</v>
      </c>
      <c r="AH559" s="36"/>
      <c r="AI559" s="228" t="s">
        <v>811</v>
      </c>
    </row>
    <row r="560" spans="1:35" ht="15.75" x14ac:dyDescent="0.25">
      <c r="A560" s="40" t="s">
        <v>569</v>
      </c>
      <c r="B560" s="34">
        <f>ROWS(A$1:$A561)</f>
        <v>561</v>
      </c>
      <c r="C560" s="34" t="str">
        <f>IF(AND('Entry point'!$B$22=Master!A560,Master!AG560="ACCOUNTING"),Master!B560,"")</f>
        <v/>
      </c>
      <c r="D560" s="34" t="e">
        <f>SMALL($C:$C,ROWS($C$1:C559))</f>
        <v>#NUM!</v>
      </c>
      <c r="E560" s="34" t="str">
        <f>IF(AND('Entry point'!$B$22=Master!A560,Master!AG560="CREW MANAGEMENT PARTNER"),Master!B560,"")</f>
        <v/>
      </c>
      <c r="F560" s="34" t="e">
        <f>SMALL($E:$E,ROWS($E$1:E559))</f>
        <v>#NUM!</v>
      </c>
      <c r="G560" s="34" t="str">
        <f>IF(AND('Entry point'!$B$22=Master!A560,Master!AG560="FLEET MANAGER"),Master!B560,"")</f>
        <v/>
      </c>
      <c r="H560" s="34" t="e">
        <f>SMALL($G:$G,ROWS($G$1:G559))</f>
        <v>#NUM!</v>
      </c>
      <c r="I560" s="34" t="str">
        <f>IF(AND('Entry point'!$B$22=Master!A560,Master!AG560="GROUP ISD"),Master!B560,"")</f>
        <v/>
      </c>
      <c r="J560" s="34" t="e">
        <f>SMALL($I:$I,ROWS($I$1:I559))</f>
        <v>#NUM!</v>
      </c>
      <c r="K560" s="34" t="str">
        <f>IF(AND('Entry point'!$B$22=Master!A560,Master!AG560="MANAGING DIRECTOR, CREW MANAGEMENT"),Master!B560,"")</f>
        <v/>
      </c>
      <c r="L560" s="34" t="e">
        <f>SMALL($K:$K,ROWS($K$1:K559))</f>
        <v>#NUM!</v>
      </c>
      <c r="M560" s="34" t="str">
        <f>IF(AND('Entry point'!$B$22=Master!A560,Master!AG560="MARINE SUPERINTENDENT"),Master!B560,"")</f>
        <v/>
      </c>
      <c r="N560" s="34" t="e">
        <f>SMALL($M:$M,ROWS($M$1:M559))</f>
        <v>#NUM!</v>
      </c>
      <c r="O560" s="34" t="str">
        <f>IF(AND('Entry point'!$B$22=Master!A560,Master!AG560="MD"),Master!B560,"")</f>
        <v/>
      </c>
      <c r="P560" s="34" t="e">
        <f>SMALL($O:$O,ROWS($O$1:O559))</f>
        <v>#NUM!</v>
      </c>
      <c r="Q560" s="34" t="str">
        <f>IF(AND('Entry point'!$B$22=Master!A560,Master!AG560="OD"),Master!B560,"")</f>
        <v/>
      </c>
      <c r="R560" s="34" t="e">
        <f>SMALL($Q:$Q,ROWS($Q$1:Q559))</f>
        <v>#NUM!</v>
      </c>
      <c r="S560" s="34" t="str">
        <f>IF(AND('Entry point'!$B$22=Master!A560,Master!AG560="OWNER"),Master!B560,"")</f>
        <v/>
      </c>
      <c r="T560" s="34" t="e">
        <f>SMALL($S:$S,ROWS($S$1:S559))</f>
        <v>#NUM!</v>
      </c>
      <c r="U560" s="34" t="str">
        <f>IF(AND('Entry point'!$B$22=Master!A560,Master!AG560="PLANNING MANAGER"),Master!B560,"")</f>
        <v/>
      </c>
      <c r="V560" s="34" t="e">
        <f>SMALL($U:$U,ROWS($U$1:U559))</f>
        <v>#NUM!</v>
      </c>
      <c r="W560" s="34">
        <f>IF(AND('Entry point'!$B$22=Master!A560,Master!AG560="PROCUREMENT RESPONSIBLE"),Master!B560,"")</f>
        <v>561</v>
      </c>
      <c r="X560" s="34" t="e">
        <f>SMALL($W:$W,ROWS($W$1:W559))</f>
        <v>#NUM!</v>
      </c>
      <c r="Y560" s="34" t="str">
        <f>IF(AND('Entry point'!$B$22=Master!A560,Master!AG560="TECH SUPERINTENDENT"),Master!B560,"")</f>
        <v/>
      </c>
      <c r="Z560" s="34" t="e">
        <f>SMALL($Y:$Y,ROWS($Y$1:Y559))</f>
        <v>#NUM!</v>
      </c>
      <c r="AA560" s="34" t="str">
        <f>IF(AND('Entry point'!$B$22=Master!A560,Master!AG560="HSEQ MANAGER"),Master!B560,"")</f>
        <v/>
      </c>
      <c r="AB560" s="34" t="e">
        <f>SMALL($AA:$AA,ROWS($AA$1:AA559))</f>
        <v>#NUM!</v>
      </c>
      <c r="AC560" s="34" t="str">
        <f>IF(AND('Entry point'!$B$22=Master!A560,Master!AG560="MARCAS"),Master!B560,"")</f>
        <v/>
      </c>
      <c r="AD560" s="34" t="e">
        <f>SMALL($AC:$AC,ROWS($AC$1:AC559))</f>
        <v>#NUM!</v>
      </c>
      <c r="AE560" s="34">
        <v>2</v>
      </c>
      <c r="AF560" s="36" t="s">
        <v>279</v>
      </c>
      <c r="AG560" s="36" t="s">
        <v>686</v>
      </c>
      <c r="AH560" s="181" t="s">
        <v>807</v>
      </c>
      <c r="AI560" s="228" t="s">
        <v>799</v>
      </c>
    </row>
    <row r="561" spans="1:35" ht="15.75" x14ac:dyDescent="0.25">
      <c r="A561" s="40" t="s">
        <v>569</v>
      </c>
      <c r="B561" s="34">
        <f>ROWS(A$1:$A562)</f>
        <v>562</v>
      </c>
      <c r="C561" s="34" t="str">
        <f>IF(AND('Entry point'!$B$22=Master!A561,Master!AG561="ACCOUNTING"),Master!B561,"")</f>
        <v/>
      </c>
      <c r="D561" s="34" t="e">
        <f>SMALL($C:$C,ROWS($C$1:C560))</f>
        <v>#NUM!</v>
      </c>
      <c r="E561" s="34" t="str">
        <f>IF(AND('Entry point'!$B$22=Master!A561,Master!AG561="CREW MANAGEMENT PARTNER"),Master!B561,"")</f>
        <v/>
      </c>
      <c r="F561" s="34" t="e">
        <f>SMALL($E:$E,ROWS($E$1:E560))</f>
        <v>#NUM!</v>
      </c>
      <c r="G561" s="34" t="str">
        <f>IF(AND('Entry point'!$B$22=Master!A561,Master!AG561="FLEET MANAGER"),Master!B561,"")</f>
        <v/>
      </c>
      <c r="H561" s="34" t="e">
        <f>SMALL($G:$G,ROWS($G$1:G560))</f>
        <v>#NUM!</v>
      </c>
      <c r="I561" s="34" t="str">
        <f>IF(AND('Entry point'!$B$22=Master!A561,Master!AG561="GROUP ISD"),Master!B561,"")</f>
        <v/>
      </c>
      <c r="J561" s="34" t="e">
        <f>SMALL($I:$I,ROWS($I$1:I560))</f>
        <v>#NUM!</v>
      </c>
      <c r="K561" s="34" t="str">
        <f>IF(AND('Entry point'!$B$22=Master!A561,Master!AG561="MANAGING DIRECTOR, CREW MANAGEMENT"),Master!B561,"")</f>
        <v/>
      </c>
      <c r="L561" s="34" t="e">
        <f>SMALL($K:$K,ROWS($K$1:K560))</f>
        <v>#NUM!</v>
      </c>
      <c r="M561" s="34" t="str">
        <f>IF(AND('Entry point'!$B$22=Master!A561,Master!AG561="MARINE SUPERINTENDENT"),Master!B561,"")</f>
        <v/>
      </c>
      <c r="N561" s="34" t="e">
        <f>SMALL($M:$M,ROWS($M$1:M560))</f>
        <v>#NUM!</v>
      </c>
      <c r="O561" s="34" t="str">
        <f>IF(AND('Entry point'!$B$22=Master!A561,Master!AG561="MD"),Master!B561,"")</f>
        <v/>
      </c>
      <c r="P561" s="34" t="e">
        <f>SMALL($O:$O,ROWS($O$1:O560))</f>
        <v>#NUM!</v>
      </c>
      <c r="Q561" s="34" t="str">
        <f>IF(AND('Entry point'!$B$22=Master!A561,Master!AG561="OD"),Master!B561,"")</f>
        <v/>
      </c>
      <c r="R561" s="34" t="e">
        <f>SMALL($Q:$Q,ROWS($Q$1:Q560))</f>
        <v>#NUM!</v>
      </c>
      <c r="S561" s="34">
        <f>IF(AND('Entry point'!$B$22=Master!A561,Master!AG561="OWNER"),Master!B561,"")</f>
        <v>562</v>
      </c>
      <c r="T561" s="34" t="e">
        <f>SMALL($S:$S,ROWS($S$1:S560))</f>
        <v>#NUM!</v>
      </c>
      <c r="U561" s="34" t="str">
        <f>IF(AND('Entry point'!$B$22=Master!A561,Master!AG561="PLANNING MANAGER"),Master!B561,"")</f>
        <v/>
      </c>
      <c r="V561" s="34" t="e">
        <f>SMALL($U:$U,ROWS($U$1:U560))</f>
        <v>#NUM!</v>
      </c>
      <c r="W561" s="34" t="str">
        <f>IF(AND('Entry point'!$B$22=Master!A561,Master!AG561="PROCUREMENT RESPONSIBLE"),Master!B561,"")</f>
        <v/>
      </c>
      <c r="X561" s="34" t="e">
        <f>SMALL($W:$W,ROWS($W$1:W560))</f>
        <v>#NUM!</v>
      </c>
      <c r="Y561" s="34" t="str">
        <f>IF(AND('Entry point'!$B$22=Master!A561,Master!AG561="TECH SUPERINTENDENT"),Master!B561,"")</f>
        <v/>
      </c>
      <c r="Z561" s="34" t="e">
        <f>SMALL($Y:$Y,ROWS($Y$1:Y560))</f>
        <v>#NUM!</v>
      </c>
      <c r="AA561" s="34" t="str">
        <f>IF(AND('Entry point'!$B$22=Master!A561,Master!AG561="HSEQ MANAGER"),Master!B561,"")</f>
        <v/>
      </c>
      <c r="AB561" s="34" t="e">
        <f>SMALL($AA:$AA,ROWS($AA$1:AA560))</f>
        <v>#NUM!</v>
      </c>
      <c r="AC561" s="34" t="str">
        <f>IF(AND('Entry point'!$B$22=Master!A561,Master!AG561="MARCAS"),Master!B561,"")</f>
        <v/>
      </c>
      <c r="AD561" s="34" t="e">
        <f>SMALL($AC:$AC,ROWS($AC$1:AC560))</f>
        <v>#NUM!</v>
      </c>
      <c r="AE561" s="34">
        <v>2</v>
      </c>
      <c r="AF561" s="36" t="s">
        <v>260</v>
      </c>
      <c r="AG561" s="36" t="s">
        <v>159</v>
      </c>
      <c r="AH561" s="36"/>
    </row>
    <row r="562" spans="1:35" ht="15.75" x14ac:dyDescent="0.25">
      <c r="A562" s="40" t="s">
        <v>569</v>
      </c>
      <c r="B562" s="34">
        <f>ROWS(A$1:$A563)</f>
        <v>563</v>
      </c>
      <c r="C562" s="34" t="str">
        <f>IF(AND('Entry point'!$B$22=Master!A562,Master!AG562="ACCOUNTING"),Master!B562,"")</f>
        <v/>
      </c>
      <c r="D562" s="34" t="e">
        <f>SMALL($C:$C,ROWS($C$1:C561))</f>
        <v>#NUM!</v>
      </c>
      <c r="E562" s="34" t="str">
        <f>IF(AND('Entry point'!$B$22=Master!A562,Master!AG562="CREW MANAGEMENT PARTNER"),Master!B562,"")</f>
        <v/>
      </c>
      <c r="F562" s="34" t="e">
        <f>SMALL($E:$E,ROWS($E$1:E561))</f>
        <v>#NUM!</v>
      </c>
      <c r="G562" s="34" t="str">
        <f>IF(AND('Entry point'!$B$22=Master!A562,Master!AG562="FLEET MANAGER"),Master!B562,"")</f>
        <v/>
      </c>
      <c r="H562" s="34" t="e">
        <f>SMALL($G:$G,ROWS($G$1:G561))</f>
        <v>#NUM!</v>
      </c>
      <c r="I562" s="34" t="str">
        <f>IF(AND('Entry point'!$B$22=Master!A562,Master!AG562="GROUP ISD"),Master!B562,"")</f>
        <v/>
      </c>
      <c r="J562" s="34" t="e">
        <f>SMALL($I:$I,ROWS($I$1:I561))</f>
        <v>#NUM!</v>
      </c>
      <c r="K562" s="34" t="str">
        <f>IF(AND('Entry point'!$B$22=Master!A562,Master!AG562="MANAGING DIRECTOR, CREW MANAGEMENT"),Master!B562,"")</f>
        <v/>
      </c>
      <c r="L562" s="34" t="e">
        <f>SMALL($K:$K,ROWS($K$1:K561))</f>
        <v>#NUM!</v>
      </c>
      <c r="M562" s="34" t="str">
        <f>IF(AND('Entry point'!$B$22=Master!A562,Master!AG562="MARINE SUPERINTENDENT"),Master!B562,"")</f>
        <v/>
      </c>
      <c r="N562" s="34" t="e">
        <f>SMALL($M:$M,ROWS($M$1:M561))</f>
        <v>#NUM!</v>
      </c>
      <c r="O562" s="34" t="str">
        <f>IF(AND('Entry point'!$B$22=Master!A562,Master!AG562="MD"),Master!B562,"")</f>
        <v/>
      </c>
      <c r="P562" s="34" t="e">
        <f>SMALL($O:$O,ROWS($O$1:O561))</f>
        <v>#NUM!</v>
      </c>
      <c r="Q562" s="34" t="str">
        <f>IF(AND('Entry point'!$B$22=Master!A562,Master!AG562="OD"),Master!B562,"")</f>
        <v/>
      </c>
      <c r="R562" s="34" t="e">
        <f>SMALL($Q:$Q,ROWS($Q$1:Q561))</f>
        <v>#NUM!</v>
      </c>
      <c r="S562" s="34" t="str">
        <f>IF(AND('Entry point'!$B$22=Master!A562,Master!AG562="OWNER"),Master!B562,"")</f>
        <v/>
      </c>
      <c r="T562" s="34" t="e">
        <f>SMALL($S:$S,ROWS($S$1:S561))</f>
        <v>#NUM!</v>
      </c>
      <c r="U562" s="34" t="str">
        <f>IF(AND('Entry point'!$B$22=Master!A562,Master!AG562="PLANNING MANAGER"),Master!B562,"")</f>
        <v/>
      </c>
      <c r="V562" s="34" t="e">
        <f>SMALL($U:$U,ROWS($U$1:U561))</f>
        <v>#NUM!</v>
      </c>
      <c r="W562" s="34">
        <f>IF(AND('Entry point'!$B$22=Master!A562,Master!AG562="PROCUREMENT RESPONSIBLE"),Master!B562,"")</f>
        <v>563</v>
      </c>
      <c r="X562" s="34" t="e">
        <f>SMALL($W:$W,ROWS($W$1:W561))</f>
        <v>#NUM!</v>
      </c>
      <c r="Y562" s="34" t="str">
        <f>IF(AND('Entry point'!$B$22=Master!A562,Master!AG562="TECH SUPERINTENDENT"),Master!B562,"")</f>
        <v/>
      </c>
      <c r="Z562" s="34" t="e">
        <f>SMALL($Y:$Y,ROWS($Y$1:Y561))</f>
        <v>#NUM!</v>
      </c>
      <c r="AA562" s="34" t="str">
        <f>IF(AND('Entry point'!$B$22=Master!A562,Master!AG562="HSEQ MANAGER"),Master!B562,"")</f>
        <v/>
      </c>
      <c r="AB562" s="34" t="e">
        <f>SMALL($AA:$AA,ROWS($AA$1:AA561))</f>
        <v>#NUM!</v>
      </c>
      <c r="AC562" s="34" t="str">
        <f>IF(AND('Entry point'!$B$22=Master!A562,Master!AG562="MARCAS"),Master!B562,"")</f>
        <v/>
      </c>
      <c r="AD562" s="34" t="e">
        <f>SMALL($AC:$AC,ROWS($AC$1:AC561))</f>
        <v>#NUM!</v>
      </c>
      <c r="AE562" s="34">
        <v>2</v>
      </c>
      <c r="AF562" s="36" t="s">
        <v>295</v>
      </c>
      <c r="AG562" s="36" t="s">
        <v>686</v>
      </c>
      <c r="AH562" s="36"/>
      <c r="AI562" s="228" t="s">
        <v>800</v>
      </c>
    </row>
    <row r="563" spans="1:35" ht="15.75" x14ac:dyDescent="0.25">
      <c r="A563" s="40" t="s">
        <v>569</v>
      </c>
      <c r="B563" s="34">
        <f>ROWS(A$1:$A564)</f>
        <v>564</v>
      </c>
      <c r="C563" s="34" t="str">
        <f>IF(AND('Entry point'!$B$22=Master!A563,Master!AG563="ACCOUNTING"),Master!B563,"")</f>
        <v/>
      </c>
      <c r="D563" s="34" t="e">
        <f>SMALL($C:$C,ROWS($C$1:C562))</f>
        <v>#NUM!</v>
      </c>
      <c r="E563" s="34" t="str">
        <f>IF(AND('Entry point'!$B$22=Master!A563,Master!AG563="CREW MANAGEMENT PARTNER"),Master!B563,"")</f>
        <v/>
      </c>
      <c r="F563" s="34" t="e">
        <f>SMALL($E:$E,ROWS($E$1:E562))</f>
        <v>#NUM!</v>
      </c>
      <c r="G563" s="34" t="str">
        <f>IF(AND('Entry point'!$B$22=Master!A563,Master!AG563="FLEET MANAGER"),Master!B563,"")</f>
        <v/>
      </c>
      <c r="H563" s="34" t="e">
        <f>SMALL($G:$G,ROWS($G$1:G562))</f>
        <v>#NUM!</v>
      </c>
      <c r="I563" s="34" t="str">
        <f>IF(AND('Entry point'!$B$22=Master!A563,Master!AG563="GROUP ISD"),Master!B563,"")</f>
        <v/>
      </c>
      <c r="J563" s="34" t="e">
        <f>SMALL($I:$I,ROWS($I$1:I562))</f>
        <v>#NUM!</v>
      </c>
      <c r="K563" s="34" t="str">
        <f>IF(AND('Entry point'!$B$22=Master!A563,Master!AG563="MANAGING DIRECTOR, CREW MANAGEMENT"),Master!B563,"")</f>
        <v/>
      </c>
      <c r="L563" s="34" t="e">
        <f>SMALL($K:$K,ROWS($K$1:K562))</f>
        <v>#NUM!</v>
      </c>
      <c r="M563" s="34" t="str">
        <f>IF(AND('Entry point'!$B$22=Master!A563,Master!AG563="MARINE SUPERINTENDENT"),Master!B563,"")</f>
        <v/>
      </c>
      <c r="N563" s="34" t="e">
        <f>SMALL($M:$M,ROWS($M$1:M562))</f>
        <v>#NUM!</v>
      </c>
      <c r="O563" s="34" t="str">
        <f>IF(AND('Entry point'!$B$22=Master!A563,Master!AG563="MD"),Master!B563,"")</f>
        <v/>
      </c>
      <c r="P563" s="34" t="e">
        <f>SMALL($O:$O,ROWS($O$1:O562))</f>
        <v>#NUM!</v>
      </c>
      <c r="Q563" s="34" t="str">
        <f>IF(AND('Entry point'!$B$22=Master!A563,Master!AG563="OD"),Master!B563,"")</f>
        <v/>
      </c>
      <c r="R563" s="34" t="e">
        <f>SMALL($Q:$Q,ROWS($Q$1:Q562))</f>
        <v>#NUM!</v>
      </c>
      <c r="S563" s="34">
        <f>IF(AND('Entry point'!$B$22=Master!A563,Master!AG563="OWNER"),Master!B563,"")</f>
        <v>564</v>
      </c>
      <c r="T563" s="34" t="e">
        <f>SMALL($S:$S,ROWS($S$1:S562))</f>
        <v>#NUM!</v>
      </c>
      <c r="U563" s="34" t="str">
        <f>IF(AND('Entry point'!$B$22=Master!A563,Master!AG563="PLANNING MANAGER"),Master!B563,"")</f>
        <v/>
      </c>
      <c r="V563" s="34" t="e">
        <f>SMALL($U:$U,ROWS($U$1:U562))</f>
        <v>#NUM!</v>
      </c>
      <c r="W563" s="34" t="str">
        <f>IF(AND('Entry point'!$B$22=Master!A563,Master!AG563="PROCUREMENT RESPONSIBLE"),Master!B563,"")</f>
        <v/>
      </c>
      <c r="X563" s="34" t="e">
        <f>SMALL($W:$W,ROWS($W$1:W562))</f>
        <v>#NUM!</v>
      </c>
      <c r="Y563" s="34" t="str">
        <f>IF(AND('Entry point'!$B$22=Master!A563,Master!AG563="TECH SUPERINTENDENT"),Master!B563,"")</f>
        <v/>
      </c>
      <c r="Z563" s="34" t="e">
        <f>SMALL($Y:$Y,ROWS($Y$1:Y562))</f>
        <v>#NUM!</v>
      </c>
      <c r="AA563" s="34" t="str">
        <f>IF(AND('Entry point'!$B$22=Master!A563,Master!AG563="HSEQ MANAGER"),Master!B563,"")</f>
        <v/>
      </c>
      <c r="AB563" s="34" t="e">
        <f>SMALL($AA:$AA,ROWS($AA$1:AA562))</f>
        <v>#NUM!</v>
      </c>
      <c r="AC563" s="34" t="str">
        <f>IF(AND('Entry point'!$B$22=Master!A563,Master!AG563="MARCAS"),Master!B563,"")</f>
        <v/>
      </c>
      <c r="AD563" s="34" t="e">
        <f>SMALL($AC:$AC,ROWS($AC$1:AC562))</f>
        <v>#NUM!</v>
      </c>
      <c r="AE563" s="34">
        <v>2</v>
      </c>
      <c r="AF563" s="26" t="s">
        <v>543</v>
      </c>
      <c r="AG563" s="36" t="s">
        <v>159</v>
      </c>
      <c r="AH563" s="36"/>
    </row>
    <row r="564" spans="1:35" ht="15.75" x14ac:dyDescent="0.25">
      <c r="A564" s="40" t="s">
        <v>569</v>
      </c>
      <c r="B564" s="34">
        <f>ROWS(A$1:$A565)</f>
        <v>565</v>
      </c>
      <c r="C564" s="34" t="str">
        <f>IF(AND('Entry point'!$B$22=Master!A564,Master!AG564="ACCOUNTING"),Master!B564,"")</f>
        <v/>
      </c>
      <c r="D564" s="34" t="e">
        <f>SMALL($C:$C,ROWS($C$1:C563))</f>
        <v>#NUM!</v>
      </c>
      <c r="E564" s="34" t="str">
        <f>IF(AND('Entry point'!$B$22=Master!A564,Master!AG564="CREW MANAGEMENT PARTNER"),Master!B564,"")</f>
        <v/>
      </c>
      <c r="F564" s="34" t="e">
        <f>SMALL($E:$E,ROWS($E$1:E563))</f>
        <v>#NUM!</v>
      </c>
      <c r="G564" s="34" t="str">
        <f>IF(AND('Entry point'!$B$22=Master!A564,Master!AG564="FLEET MANAGER"),Master!B564,"")</f>
        <v/>
      </c>
      <c r="H564" s="34" t="e">
        <f>SMALL($G:$G,ROWS($G$1:G563))</f>
        <v>#NUM!</v>
      </c>
      <c r="I564" s="34" t="str">
        <f>IF(AND('Entry point'!$B$22=Master!A564,Master!AG564="GROUP ISD"),Master!B564,"")</f>
        <v/>
      </c>
      <c r="J564" s="34" t="e">
        <f>SMALL($I:$I,ROWS($I$1:I563))</f>
        <v>#NUM!</v>
      </c>
      <c r="K564" s="34" t="str">
        <f>IF(AND('Entry point'!$B$22=Master!A564,Master!AG564="MANAGING DIRECTOR, CREW MANAGEMENT"),Master!B564,"")</f>
        <v/>
      </c>
      <c r="L564" s="34" t="e">
        <f>SMALL($K:$K,ROWS($K$1:K563))</f>
        <v>#NUM!</v>
      </c>
      <c r="M564" s="34" t="str">
        <f>IF(AND('Entry point'!$B$22=Master!A564,Master!AG564="MARINE SUPERINTENDENT"),Master!B564,"")</f>
        <v/>
      </c>
      <c r="N564" s="34" t="e">
        <f>SMALL($M:$M,ROWS($M$1:M563))</f>
        <v>#NUM!</v>
      </c>
      <c r="O564" s="34" t="str">
        <f>IF(AND('Entry point'!$B$22=Master!A564,Master!AG564="MD"),Master!B564,"")</f>
        <v/>
      </c>
      <c r="P564" s="34" t="e">
        <f>SMALL($O:$O,ROWS($O$1:O563))</f>
        <v>#NUM!</v>
      </c>
      <c r="Q564" s="34" t="str">
        <f>IF(AND('Entry point'!$B$22=Master!A564,Master!AG564="OD"),Master!B564,"")</f>
        <v/>
      </c>
      <c r="R564" s="34" t="e">
        <f>SMALL($Q:$Q,ROWS($Q$1:Q563))</f>
        <v>#NUM!</v>
      </c>
      <c r="S564" s="34">
        <f>IF(AND('Entry point'!$B$22=Master!A564,Master!AG564="OWNER"),Master!B564,"")</f>
        <v>565</v>
      </c>
      <c r="T564" s="34" t="e">
        <f>SMALL($S:$S,ROWS($S$1:S563))</f>
        <v>#NUM!</v>
      </c>
      <c r="U564" s="34" t="str">
        <f>IF(AND('Entry point'!$B$22=Master!A564,Master!AG564="PLANNING MANAGER"),Master!B564,"")</f>
        <v/>
      </c>
      <c r="V564" s="34" t="e">
        <f>SMALL($U:$U,ROWS($U$1:U563))</f>
        <v>#NUM!</v>
      </c>
      <c r="W564" s="34" t="str">
        <f>IF(AND('Entry point'!$B$22=Master!A564,Master!AG564="PROCUREMENT RESPONSIBLE"),Master!B564,"")</f>
        <v/>
      </c>
      <c r="X564" s="34" t="e">
        <f>SMALL($W:$W,ROWS($W$1:W563))</f>
        <v>#NUM!</v>
      </c>
      <c r="Y564" s="34" t="str">
        <f>IF(AND('Entry point'!$B$22=Master!A564,Master!AG564="TECH SUPERINTENDENT"),Master!B564,"")</f>
        <v/>
      </c>
      <c r="Z564" s="34" t="e">
        <f>SMALL($Y:$Y,ROWS($Y$1:Y563))</f>
        <v>#NUM!</v>
      </c>
      <c r="AA564" s="34" t="str">
        <f>IF(AND('Entry point'!$B$22=Master!A564,Master!AG564="HSEQ MANAGER"),Master!B564,"")</f>
        <v/>
      </c>
      <c r="AB564" s="34" t="e">
        <f>SMALL($AA:$AA,ROWS($AA$1:AA563))</f>
        <v>#NUM!</v>
      </c>
      <c r="AC564" s="34" t="str">
        <f>IF(AND('Entry point'!$B$22=Master!A564,Master!AG564="MARCAS"),Master!B564,"")</f>
        <v/>
      </c>
      <c r="AD564" s="34" t="e">
        <f>SMALL($AC:$AC,ROWS($AC$1:AC563))</f>
        <v>#NUM!</v>
      </c>
      <c r="AE564" s="34">
        <v>2</v>
      </c>
      <c r="AF564" s="36" t="s">
        <v>251</v>
      </c>
      <c r="AG564" s="36" t="s">
        <v>159</v>
      </c>
      <c r="AH564" s="36" t="s">
        <v>617</v>
      </c>
    </row>
    <row r="565" spans="1:35" ht="15.75" x14ac:dyDescent="0.25">
      <c r="A565" s="40" t="s">
        <v>569</v>
      </c>
      <c r="B565" s="34">
        <f>ROWS(A$1:$A566)</f>
        <v>566</v>
      </c>
      <c r="C565" s="34" t="str">
        <f>IF(AND('Entry point'!$B$22=Master!A565,Master!AG565="ACCOUNTING"),Master!B565,"")</f>
        <v/>
      </c>
      <c r="D565" s="34" t="e">
        <f>SMALL($C:$C,ROWS($C$1:C564))</f>
        <v>#NUM!</v>
      </c>
      <c r="E565" s="34" t="str">
        <f>IF(AND('Entry point'!$B$22=Master!A565,Master!AG565="CREW MANAGEMENT PARTNER"),Master!B565,"")</f>
        <v/>
      </c>
      <c r="F565" s="34" t="e">
        <f>SMALL($E:$E,ROWS($E$1:E564))</f>
        <v>#NUM!</v>
      </c>
      <c r="G565" s="34" t="str">
        <f>IF(AND('Entry point'!$B$22=Master!A565,Master!AG565="FLEET MANAGER"),Master!B565,"")</f>
        <v/>
      </c>
      <c r="H565" s="34" t="e">
        <f>SMALL($G:$G,ROWS($G$1:G564))</f>
        <v>#NUM!</v>
      </c>
      <c r="I565" s="34" t="str">
        <f>IF(AND('Entry point'!$B$22=Master!A565,Master!AG565="GROUP ISD"),Master!B565,"")</f>
        <v/>
      </c>
      <c r="J565" s="34" t="e">
        <f>SMALL($I:$I,ROWS($I$1:I564))</f>
        <v>#NUM!</v>
      </c>
      <c r="K565" s="34" t="str">
        <f>IF(AND('Entry point'!$B$22=Master!A565,Master!AG565="MANAGING DIRECTOR, CREW MANAGEMENT"),Master!B565,"")</f>
        <v/>
      </c>
      <c r="L565" s="34" t="e">
        <f>SMALL($K:$K,ROWS($K$1:K564))</f>
        <v>#NUM!</v>
      </c>
      <c r="M565" s="34">
        <f>IF(AND('Entry point'!$B$22=Master!A565,Master!AG565="MARINE SUPERINTENDENT"),Master!B565,"")</f>
        <v>566</v>
      </c>
      <c r="N565" s="34" t="e">
        <f>SMALL($M:$M,ROWS($M$1:M564))</f>
        <v>#NUM!</v>
      </c>
      <c r="O565" s="34" t="str">
        <f>IF(AND('Entry point'!$B$22=Master!A565,Master!AG565="MD"),Master!B565,"")</f>
        <v/>
      </c>
      <c r="P565" s="34" t="e">
        <f>SMALL($O:$O,ROWS($O$1:O564))</f>
        <v>#NUM!</v>
      </c>
      <c r="Q565" s="34" t="str">
        <f>IF(AND('Entry point'!$B$22=Master!A565,Master!AG565="OD"),Master!B565,"")</f>
        <v/>
      </c>
      <c r="R565" s="34" t="e">
        <f>SMALL($Q:$Q,ROWS($Q$1:Q564))</f>
        <v>#NUM!</v>
      </c>
      <c r="S565" s="34" t="str">
        <f>IF(AND('Entry point'!$B$22=Master!A565,Master!AG565="OWNER"),Master!B565,"")</f>
        <v/>
      </c>
      <c r="T565" s="34" t="e">
        <f>SMALL($S:$S,ROWS($S$1:S564))</f>
        <v>#NUM!</v>
      </c>
      <c r="U565" s="34" t="str">
        <f>IF(AND('Entry point'!$B$22=Master!A565,Master!AG565="PLANNING MANAGER"),Master!B565,"")</f>
        <v/>
      </c>
      <c r="V565" s="34" t="e">
        <f>SMALL($U:$U,ROWS($U$1:U564))</f>
        <v>#NUM!</v>
      </c>
      <c r="W565" s="34" t="str">
        <f>IF(AND('Entry point'!$B$22=Master!A565,Master!AG565="PROCUREMENT RESPONSIBLE"),Master!B565,"")</f>
        <v/>
      </c>
      <c r="X565" s="34" t="e">
        <f>SMALL($W:$W,ROWS($W$1:W564))</f>
        <v>#NUM!</v>
      </c>
      <c r="Y565" s="34" t="str">
        <f>IF(AND('Entry point'!$B$22=Master!A565,Master!AG565="TECH SUPERINTENDENT"),Master!B565,"")</f>
        <v/>
      </c>
      <c r="Z565" s="34" t="e">
        <f>SMALL($Y:$Y,ROWS($Y$1:Y564))</f>
        <v>#NUM!</v>
      </c>
      <c r="AA565" s="34" t="str">
        <f>IF(AND('Entry point'!$B$22=Master!A565,Master!AG565="HSEQ MANAGER"),Master!B565,"")</f>
        <v/>
      </c>
      <c r="AB565" s="34" t="e">
        <f>SMALL($AA:$AA,ROWS($AA$1:AA564))</f>
        <v>#NUM!</v>
      </c>
      <c r="AC565" s="34" t="str">
        <f>IF(AND('Entry point'!$B$22=Master!A565,Master!AG565="MARCAS"),Master!B565,"")</f>
        <v/>
      </c>
      <c r="AD565" s="34" t="e">
        <f>SMALL($AC:$AC,ROWS($AC$1:AC564))</f>
        <v>#NUM!</v>
      </c>
      <c r="AE565" s="34">
        <v>2</v>
      </c>
      <c r="AF565" s="36" t="s">
        <v>256</v>
      </c>
      <c r="AG565" s="36" t="s">
        <v>685</v>
      </c>
      <c r="AH565" s="36"/>
    </row>
    <row r="566" spans="1:35" ht="15.75" x14ac:dyDescent="0.25">
      <c r="A566" s="40" t="s">
        <v>569</v>
      </c>
      <c r="B566" s="34">
        <f>ROWS(A$1:$A567)</f>
        <v>567</v>
      </c>
      <c r="C566" s="34" t="str">
        <f>IF(AND('Entry point'!$B$22=Master!A566,Master!AG566="ACCOUNTING"),Master!B566,"")</f>
        <v/>
      </c>
      <c r="D566" s="34" t="e">
        <f>SMALL($C:$C,ROWS($C$1:C565))</f>
        <v>#NUM!</v>
      </c>
      <c r="E566" s="34" t="str">
        <f>IF(AND('Entry point'!$B$22=Master!A566,Master!AG566="CREW MANAGEMENT PARTNER"),Master!B566,"")</f>
        <v/>
      </c>
      <c r="F566" s="34" t="e">
        <f>SMALL($E:$E,ROWS($E$1:E565))</f>
        <v>#NUM!</v>
      </c>
      <c r="G566" s="34" t="str">
        <f>IF(AND('Entry point'!$B$22=Master!A566,Master!AG566="FLEET MANAGER"),Master!B566,"")</f>
        <v/>
      </c>
      <c r="H566" s="34" t="e">
        <f>SMALL($G:$G,ROWS($G$1:G565))</f>
        <v>#NUM!</v>
      </c>
      <c r="I566" s="34" t="str">
        <f>IF(AND('Entry point'!$B$22=Master!A566,Master!AG566="GROUP ISD"),Master!B566,"")</f>
        <v/>
      </c>
      <c r="J566" s="34" t="e">
        <f>SMALL($I:$I,ROWS($I$1:I565))</f>
        <v>#NUM!</v>
      </c>
      <c r="K566" s="34" t="str">
        <f>IF(AND('Entry point'!$B$22=Master!A566,Master!AG566="MANAGING DIRECTOR, CREW MANAGEMENT"),Master!B566,"")</f>
        <v/>
      </c>
      <c r="L566" s="34" t="e">
        <f>SMALL($K:$K,ROWS($K$1:K565))</f>
        <v>#NUM!</v>
      </c>
      <c r="M566" s="34">
        <f>IF(AND('Entry point'!$B$22=Master!A566,Master!AG566="MARINE SUPERINTENDENT"),Master!B566,"")</f>
        <v>567</v>
      </c>
      <c r="N566" s="34" t="e">
        <f>SMALL($M:$M,ROWS($M$1:M565))</f>
        <v>#NUM!</v>
      </c>
      <c r="O566" s="34" t="str">
        <f>IF(AND('Entry point'!$B$22=Master!A566,Master!AG566="MD"),Master!B566,"")</f>
        <v/>
      </c>
      <c r="P566" s="34" t="e">
        <f>SMALL($O:$O,ROWS($O$1:O565))</f>
        <v>#NUM!</v>
      </c>
      <c r="Q566" s="34" t="str">
        <f>IF(AND('Entry point'!$B$22=Master!A566,Master!AG566="OD"),Master!B566,"")</f>
        <v/>
      </c>
      <c r="R566" s="34" t="e">
        <f>SMALL($Q:$Q,ROWS($Q$1:Q565))</f>
        <v>#NUM!</v>
      </c>
      <c r="S566" s="34" t="str">
        <f>IF(AND('Entry point'!$B$22=Master!A566,Master!AG566="OWNER"),Master!B566,"")</f>
        <v/>
      </c>
      <c r="T566" s="34" t="e">
        <f>SMALL($S:$S,ROWS($S$1:S565))</f>
        <v>#NUM!</v>
      </c>
      <c r="U566" s="34" t="str">
        <f>IF(AND('Entry point'!$B$22=Master!A566,Master!AG566="PLANNING MANAGER"),Master!B566,"")</f>
        <v/>
      </c>
      <c r="V566" s="34" t="e">
        <f>SMALL($U:$U,ROWS($U$1:U565))</f>
        <v>#NUM!</v>
      </c>
      <c r="W566" s="34" t="str">
        <f>IF(AND('Entry point'!$B$22=Master!A566,Master!AG566="PROCUREMENT RESPONSIBLE"),Master!B566,"")</f>
        <v/>
      </c>
      <c r="X566" s="34" t="e">
        <f>SMALL($W:$W,ROWS($W$1:W565))</f>
        <v>#NUM!</v>
      </c>
      <c r="Y566" s="34" t="str">
        <f>IF(AND('Entry point'!$B$22=Master!A566,Master!AG566="TECH SUPERINTENDENT"),Master!B566,"")</f>
        <v/>
      </c>
      <c r="Z566" s="34" t="e">
        <f>SMALL($Y:$Y,ROWS($Y$1:Y565))</f>
        <v>#NUM!</v>
      </c>
      <c r="AA566" s="34" t="str">
        <f>IF(AND('Entry point'!$B$22=Master!A566,Master!AG566="HSEQ MANAGER"),Master!B566,"")</f>
        <v/>
      </c>
      <c r="AB566" s="34" t="e">
        <f>SMALL($AA:$AA,ROWS($AA$1:AA565))</f>
        <v>#NUM!</v>
      </c>
      <c r="AC566" s="34" t="str">
        <f>IF(AND('Entry point'!$B$22=Master!A566,Master!AG566="MARCAS"),Master!B566,"")</f>
        <v/>
      </c>
      <c r="AD566" s="34" t="e">
        <f>SMALL($AC:$AC,ROWS($AC$1:AC565))</f>
        <v>#NUM!</v>
      </c>
      <c r="AE566" s="34">
        <v>2</v>
      </c>
      <c r="AF566" s="36" t="s">
        <v>203</v>
      </c>
      <c r="AG566" s="36" t="s">
        <v>685</v>
      </c>
      <c r="AH566" s="36"/>
    </row>
    <row r="567" spans="1:35" ht="15.75" x14ac:dyDescent="0.25">
      <c r="A567" s="40" t="s">
        <v>569</v>
      </c>
      <c r="B567" s="34">
        <f>ROWS(A$1:$A568)</f>
        <v>568</v>
      </c>
      <c r="C567" s="34" t="str">
        <f>IF(AND('Entry point'!$B$22=Master!A567,Master!AG567="ACCOUNTING"),Master!B567,"")</f>
        <v/>
      </c>
      <c r="D567" s="34" t="e">
        <f>SMALL($C:$C,ROWS($C$1:C566))</f>
        <v>#NUM!</v>
      </c>
      <c r="E567" s="34" t="str">
        <f>IF(AND('Entry point'!$B$22=Master!A567,Master!AG567="CREW MANAGEMENT PARTNER"),Master!B567,"")</f>
        <v/>
      </c>
      <c r="F567" s="34" t="e">
        <f>SMALL($E:$E,ROWS($E$1:E566))</f>
        <v>#NUM!</v>
      </c>
      <c r="G567" s="34" t="str">
        <f>IF(AND('Entry point'!$B$22=Master!A567,Master!AG567="FLEET MANAGER"),Master!B567,"")</f>
        <v/>
      </c>
      <c r="H567" s="34" t="e">
        <f>SMALL($G:$G,ROWS($G$1:G566))</f>
        <v>#NUM!</v>
      </c>
      <c r="I567" s="34" t="str">
        <f>IF(AND('Entry point'!$B$22=Master!A567,Master!AG567="GROUP ISD"),Master!B567,"")</f>
        <v/>
      </c>
      <c r="J567" s="34" t="e">
        <f>SMALL($I:$I,ROWS($I$1:I566))</f>
        <v>#NUM!</v>
      </c>
      <c r="K567" s="34" t="str">
        <f>IF(AND('Entry point'!$B$22=Master!A567,Master!AG567="MANAGING DIRECTOR, CREW MANAGEMENT"),Master!B567,"")</f>
        <v/>
      </c>
      <c r="L567" s="34" t="e">
        <f>SMALL($K:$K,ROWS($K$1:K566))</f>
        <v>#NUM!</v>
      </c>
      <c r="M567" s="34" t="str">
        <f>IF(AND('Entry point'!$B$22=Master!A567,Master!AG567="MARINE SUPERINTENDENT"),Master!B567,"")</f>
        <v/>
      </c>
      <c r="N567" s="34" t="e">
        <f>SMALL($M:$M,ROWS($M$1:M566))</f>
        <v>#NUM!</v>
      </c>
      <c r="O567" s="34" t="str">
        <f>IF(AND('Entry point'!$B$22=Master!A567,Master!AG567="MD"),Master!B567,"")</f>
        <v/>
      </c>
      <c r="P567" s="34" t="e">
        <f>SMALL($O:$O,ROWS($O$1:O566))</f>
        <v>#NUM!</v>
      </c>
      <c r="Q567" s="34" t="str">
        <f>IF(AND('Entry point'!$B$22=Master!A567,Master!AG567="OD"),Master!B567,"")</f>
        <v/>
      </c>
      <c r="R567" s="34" t="e">
        <f>SMALL($Q:$Q,ROWS($Q$1:Q566))</f>
        <v>#NUM!</v>
      </c>
      <c r="S567" s="34" t="str">
        <f>IF(AND('Entry point'!$B$22=Master!A567,Master!AG567="OWNER"),Master!B567,"")</f>
        <v/>
      </c>
      <c r="T567" s="34" t="e">
        <f>SMALL($S:$S,ROWS($S$1:S566))</f>
        <v>#NUM!</v>
      </c>
      <c r="U567" s="34" t="str">
        <f>IF(AND('Entry point'!$B$22=Master!A567,Master!AG567="PLANNING MANAGER"),Master!B567,"")</f>
        <v/>
      </c>
      <c r="V567" s="34" t="e">
        <f>SMALL($U:$U,ROWS($U$1:U566))</f>
        <v>#NUM!</v>
      </c>
      <c r="W567" s="34" t="str">
        <f>IF(AND('Entry point'!$B$22=Master!A567,Master!AG567="PROCUREMENT RESPONSIBLE"),Master!B567,"")</f>
        <v/>
      </c>
      <c r="X567" s="34" t="e">
        <f>SMALL($W:$W,ROWS($W$1:W566))</f>
        <v>#NUM!</v>
      </c>
      <c r="Y567" s="34" t="str">
        <f>IF(AND('Entry point'!$B$22=Master!A567,Master!AG567="TECH SUPERINTENDENT"),Master!B567,"")</f>
        <v/>
      </c>
      <c r="Z567" s="34" t="e">
        <f>SMALL($Y:$Y,ROWS($Y$1:Y566))</f>
        <v>#NUM!</v>
      </c>
      <c r="AA567" s="34">
        <f>IF(AND('Entry point'!$B$22=Master!A567,Master!AG567="HSEQ MANAGER"),Master!B567,"")</f>
        <v>568</v>
      </c>
      <c r="AB567" s="34" t="e">
        <f>SMALL($AA:$AA,ROWS($AA$1:AA566))</f>
        <v>#NUM!</v>
      </c>
      <c r="AC567" s="34" t="str">
        <f>IF(AND('Entry point'!$B$22=Master!A567,Master!AG567="MARCAS"),Master!B567,"")</f>
        <v/>
      </c>
      <c r="AD567" s="34" t="e">
        <f>SMALL($AC:$AC,ROWS($AC$1:AC566))</f>
        <v>#NUM!</v>
      </c>
      <c r="AE567" s="34">
        <v>2</v>
      </c>
      <c r="AF567" s="36" t="s">
        <v>209</v>
      </c>
      <c r="AG567" s="36" t="s">
        <v>796</v>
      </c>
      <c r="AH567" s="36"/>
    </row>
    <row r="568" spans="1:35" ht="15.75" x14ac:dyDescent="0.25">
      <c r="A568" s="40" t="s">
        <v>569</v>
      </c>
      <c r="B568" s="34">
        <f>ROWS(A$1:$A569)</f>
        <v>569</v>
      </c>
      <c r="C568" s="34" t="str">
        <f>IF(AND('Entry point'!$B$22=Master!A568,Master!AG568="ACCOUNTING"),Master!B568,"")</f>
        <v/>
      </c>
      <c r="D568" s="34" t="e">
        <f>SMALL($C:$C,ROWS($C$1:C567))</f>
        <v>#NUM!</v>
      </c>
      <c r="E568" s="34" t="str">
        <f>IF(AND('Entry point'!$B$22=Master!A568,Master!AG568="CREW MANAGEMENT PARTNER"),Master!B568,"")</f>
        <v/>
      </c>
      <c r="F568" s="34" t="e">
        <f>SMALL($E:$E,ROWS($E$1:E567))</f>
        <v>#NUM!</v>
      </c>
      <c r="G568" s="34" t="str">
        <f>IF(AND('Entry point'!$B$22=Master!A568,Master!AG568="FLEET MANAGER"),Master!B568,"")</f>
        <v/>
      </c>
      <c r="H568" s="34" t="e">
        <f>SMALL($G:$G,ROWS($G$1:G567))</f>
        <v>#NUM!</v>
      </c>
      <c r="I568" s="34" t="str">
        <f>IF(AND('Entry point'!$B$22=Master!A568,Master!AG568="GROUP ISD"),Master!B568,"")</f>
        <v/>
      </c>
      <c r="J568" s="34" t="e">
        <f>SMALL($I:$I,ROWS($I$1:I567))</f>
        <v>#NUM!</v>
      </c>
      <c r="K568" s="34" t="str">
        <f>IF(AND('Entry point'!$B$22=Master!A568,Master!AG568="MANAGING DIRECTOR, CREW MANAGEMENT"),Master!B568,"")</f>
        <v/>
      </c>
      <c r="L568" s="34" t="e">
        <f>SMALL($K:$K,ROWS($K$1:K567))</f>
        <v>#NUM!</v>
      </c>
      <c r="M568" s="34" t="str">
        <f>IF(AND('Entry point'!$B$22=Master!A568,Master!AG568="MARINE SUPERINTENDENT"),Master!B568,"")</f>
        <v/>
      </c>
      <c r="N568" s="34" t="e">
        <f>SMALL($M:$M,ROWS($M$1:M567))</f>
        <v>#NUM!</v>
      </c>
      <c r="O568" s="34" t="str">
        <f>IF(AND('Entry point'!$B$22=Master!A568,Master!AG568="MD"),Master!B568,"")</f>
        <v/>
      </c>
      <c r="P568" s="34" t="e">
        <f>SMALL($O:$O,ROWS($O$1:O567))</f>
        <v>#NUM!</v>
      </c>
      <c r="Q568" s="34" t="str">
        <f>IF(AND('Entry point'!$B$22=Master!A568,Master!AG568="OD"),Master!B568,"")</f>
        <v/>
      </c>
      <c r="R568" s="34" t="e">
        <f>SMALL($Q:$Q,ROWS($Q$1:Q567))</f>
        <v>#NUM!</v>
      </c>
      <c r="S568" s="34" t="str">
        <f>IF(AND('Entry point'!$B$22=Master!A568,Master!AG568="OWNER"),Master!B568,"")</f>
        <v/>
      </c>
      <c r="T568" s="34" t="e">
        <f>SMALL($S:$S,ROWS($S$1:S567))</f>
        <v>#NUM!</v>
      </c>
      <c r="U568" s="34" t="str">
        <f>IF(AND('Entry point'!$B$22=Master!A568,Master!AG568="PLANNING MANAGER"),Master!B568,"")</f>
        <v/>
      </c>
      <c r="V568" s="34" t="e">
        <f>SMALL($U:$U,ROWS($U$1:U567))</f>
        <v>#NUM!</v>
      </c>
      <c r="W568" s="34" t="str">
        <f>IF(AND('Entry point'!$B$22=Master!A568,Master!AG568="PROCUREMENT RESPONSIBLE"),Master!B568,"")</f>
        <v/>
      </c>
      <c r="X568" s="34" t="e">
        <f>SMALL($W:$W,ROWS($W$1:W567))</f>
        <v>#NUM!</v>
      </c>
      <c r="Y568" s="34" t="str">
        <f>IF(AND('Entry point'!$B$22=Master!A568,Master!AG568="TECH SUPERINTENDENT"),Master!B568,"")</f>
        <v/>
      </c>
      <c r="Z568" s="34" t="e">
        <f>SMALL($Y:$Y,ROWS($Y$1:Y567))</f>
        <v>#NUM!</v>
      </c>
      <c r="AA568" s="34">
        <f>IF(AND('Entry point'!$B$22=Master!A568,Master!AG568="HSEQ MANAGER"),Master!B568,"")</f>
        <v>569</v>
      </c>
      <c r="AB568" s="34" t="e">
        <f>SMALL($AA:$AA,ROWS($AA$1:AA567))</f>
        <v>#NUM!</v>
      </c>
      <c r="AC568" s="34" t="str">
        <f>IF(AND('Entry point'!$B$22=Master!A568,Master!AG568="MARCAS"),Master!B568,"")</f>
        <v/>
      </c>
      <c r="AD568" s="34" t="e">
        <f>SMALL($AC:$AC,ROWS($AC$1:AC567))</f>
        <v>#NUM!</v>
      </c>
      <c r="AE568" s="34">
        <v>2</v>
      </c>
      <c r="AF568" s="36" t="s">
        <v>208</v>
      </c>
      <c r="AG568" s="36" t="s">
        <v>796</v>
      </c>
      <c r="AH568" s="36"/>
    </row>
    <row r="569" spans="1:35" ht="15.75" x14ac:dyDescent="0.25">
      <c r="A569" s="40" t="s">
        <v>569</v>
      </c>
      <c r="B569" s="34">
        <f>ROWS(A$1:$A570)</f>
        <v>570</v>
      </c>
      <c r="C569" s="34" t="str">
        <f>IF(AND('Entry point'!$B$22=Master!A569,Master!AG569="ACCOUNTING"),Master!B569,"")</f>
        <v/>
      </c>
      <c r="D569" s="34" t="e">
        <f>SMALL($C:$C,ROWS($C$1:C568))</f>
        <v>#NUM!</v>
      </c>
      <c r="E569" s="34" t="str">
        <f>IF(AND('Entry point'!$B$22=Master!A569,Master!AG569="CREW MANAGEMENT PARTNER"),Master!B569,"")</f>
        <v/>
      </c>
      <c r="F569" s="34" t="e">
        <f>SMALL($E:$E,ROWS($E$1:E568))</f>
        <v>#NUM!</v>
      </c>
      <c r="G569" s="34" t="str">
        <f>IF(AND('Entry point'!$B$22=Master!A569,Master!AG569="FLEET MANAGER"),Master!B569,"")</f>
        <v/>
      </c>
      <c r="H569" s="34" t="e">
        <f>SMALL($G:$G,ROWS($G$1:G568))</f>
        <v>#NUM!</v>
      </c>
      <c r="I569" s="34" t="str">
        <f>IF(AND('Entry point'!$B$22=Master!A569,Master!AG569="GROUP ISD"),Master!B569,"")</f>
        <v/>
      </c>
      <c r="J569" s="34" t="e">
        <f>SMALL($I:$I,ROWS($I$1:I568))</f>
        <v>#NUM!</v>
      </c>
      <c r="K569" s="34" t="str">
        <f>IF(AND('Entry point'!$B$22=Master!A569,Master!AG569="MANAGING DIRECTOR, CREW MANAGEMENT"),Master!B569,"")</f>
        <v/>
      </c>
      <c r="L569" s="34" t="e">
        <f>SMALL($K:$K,ROWS($K$1:K568))</f>
        <v>#NUM!</v>
      </c>
      <c r="M569" s="34" t="str">
        <f>IF(AND('Entry point'!$B$22=Master!A569,Master!AG569="MARINE SUPERINTENDENT"),Master!B569,"")</f>
        <v/>
      </c>
      <c r="N569" s="34" t="e">
        <f>SMALL($M:$M,ROWS($M$1:M568))</f>
        <v>#NUM!</v>
      </c>
      <c r="O569" s="34" t="str">
        <f>IF(AND('Entry point'!$B$22=Master!A569,Master!AG569="MD"),Master!B569,"")</f>
        <v/>
      </c>
      <c r="P569" s="34" t="e">
        <f>SMALL($O:$O,ROWS($O$1:O568))</f>
        <v>#NUM!</v>
      </c>
      <c r="Q569" s="34" t="str">
        <f>IF(AND('Entry point'!$B$22=Master!A569,Master!AG569="OD"),Master!B569,"")</f>
        <v/>
      </c>
      <c r="R569" s="34" t="e">
        <f>SMALL($Q:$Q,ROWS($Q$1:Q568))</f>
        <v>#NUM!</v>
      </c>
      <c r="S569" s="34" t="str">
        <f>IF(AND('Entry point'!$B$22=Master!A569,Master!AG569="OWNER"),Master!B569,"")</f>
        <v/>
      </c>
      <c r="T569" s="34" t="e">
        <f>SMALL($S:$S,ROWS($S$1:S568))</f>
        <v>#NUM!</v>
      </c>
      <c r="U569" s="34" t="str">
        <f>IF(AND('Entry point'!$B$22=Master!A569,Master!AG569="PLANNING MANAGER"),Master!B569,"")</f>
        <v/>
      </c>
      <c r="V569" s="34" t="e">
        <f>SMALL($U:$U,ROWS($U$1:U568))</f>
        <v>#NUM!</v>
      </c>
      <c r="W569" s="34" t="str">
        <f>IF(AND('Entry point'!$B$22=Master!A569,Master!AG569="PROCUREMENT RESPONSIBLE"),Master!B569,"")</f>
        <v/>
      </c>
      <c r="X569" s="34" t="e">
        <f>SMALL($W:$W,ROWS($W$1:W568))</f>
        <v>#NUM!</v>
      </c>
      <c r="Y569" s="34" t="str">
        <f>IF(AND('Entry point'!$B$22=Master!A569,Master!AG569="TECH SUPERINTENDENT"),Master!B569,"")</f>
        <v/>
      </c>
      <c r="Z569" s="34" t="e">
        <f>SMALL($Y:$Y,ROWS($Y$1:Y568))</f>
        <v>#NUM!</v>
      </c>
      <c r="AA569" s="34">
        <f>IF(AND('Entry point'!$B$22=Master!A569,Master!AG569="HSEQ MANAGER"),Master!B569,"")</f>
        <v>570</v>
      </c>
      <c r="AB569" s="34" t="e">
        <f>SMALL($AA:$AA,ROWS($AA$1:AA568))</f>
        <v>#NUM!</v>
      </c>
      <c r="AC569" s="34" t="str">
        <f>IF(AND('Entry point'!$B$22=Master!A569,Master!AG569="MARCAS"),Master!B569,"")</f>
        <v/>
      </c>
      <c r="AD569" s="34" t="e">
        <f>SMALL($AC:$AC,ROWS($AC$1:AC568))</f>
        <v>#NUM!</v>
      </c>
      <c r="AE569" s="34">
        <v>2</v>
      </c>
      <c r="AF569" s="36" t="s">
        <v>210</v>
      </c>
      <c r="AG569" s="36" t="s">
        <v>796</v>
      </c>
      <c r="AH569" s="36"/>
    </row>
    <row r="570" spans="1:35" ht="15.75" x14ac:dyDescent="0.25">
      <c r="A570" s="40" t="s">
        <v>569</v>
      </c>
      <c r="B570" s="34">
        <f>ROWS(A$1:$A571)</f>
        <v>571</v>
      </c>
      <c r="C570" s="34" t="str">
        <f>IF(AND('Entry point'!$B$22=Master!A570,Master!AG570="ACCOUNTING"),Master!B570,"")</f>
        <v/>
      </c>
      <c r="D570" s="34" t="e">
        <f>SMALL($C:$C,ROWS($C$1:C569))</f>
        <v>#NUM!</v>
      </c>
      <c r="E570" s="34" t="str">
        <f>IF(AND('Entry point'!$B$22=Master!A570,Master!AG570="CREW MANAGEMENT PARTNER"),Master!B570,"")</f>
        <v/>
      </c>
      <c r="F570" s="34" t="e">
        <f>SMALL($E:$E,ROWS($E$1:E569))</f>
        <v>#NUM!</v>
      </c>
      <c r="G570" s="34" t="str">
        <f>IF(AND('Entry point'!$B$22=Master!A570,Master!AG570="FLEET MANAGER"),Master!B570,"")</f>
        <v/>
      </c>
      <c r="H570" s="34" t="e">
        <f>SMALL($G:$G,ROWS($G$1:G569))</f>
        <v>#NUM!</v>
      </c>
      <c r="I570" s="34" t="str">
        <f>IF(AND('Entry point'!$B$22=Master!A570,Master!AG570="GROUP ISD"),Master!B570,"")</f>
        <v/>
      </c>
      <c r="J570" s="34" t="e">
        <f>SMALL($I:$I,ROWS($I$1:I569))</f>
        <v>#NUM!</v>
      </c>
      <c r="K570" s="34" t="str">
        <f>IF(AND('Entry point'!$B$22=Master!A570,Master!AG570="MANAGING DIRECTOR, CREW MANAGEMENT"),Master!B570,"")</f>
        <v/>
      </c>
      <c r="L570" s="34" t="e">
        <f>SMALL($K:$K,ROWS($K$1:K569))</f>
        <v>#NUM!</v>
      </c>
      <c r="M570" s="34" t="str">
        <f>IF(AND('Entry point'!$B$22=Master!A570,Master!AG570="MARINE SUPERINTENDENT"),Master!B570,"")</f>
        <v/>
      </c>
      <c r="N570" s="34" t="e">
        <f>SMALL($M:$M,ROWS($M$1:M569))</f>
        <v>#NUM!</v>
      </c>
      <c r="O570" s="34" t="str">
        <f>IF(AND('Entry point'!$B$22=Master!A570,Master!AG570="MD"),Master!B570,"")</f>
        <v/>
      </c>
      <c r="P570" s="34" t="e">
        <f>SMALL($O:$O,ROWS($O$1:O569))</f>
        <v>#NUM!</v>
      </c>
      <c r="Q570" s="34" t="str">
        <f>IF(AND('Entry point'!$B$22=Master!A570,Master!AG570="OD"),Master!B570,"")</f>
        <v/>
      </c>
      <c r="R570" s="34" t="e">
        <f>SMALL($Q:$Q,ROWS($Q$1:Q569))</f>
        <v>#NUM!</v>
      </c>
      <c r="S570" s="34">
        <f>IF(AND('Entry point'!$B$22=Master!A570,Master!AG570="OWNER"),Master!B570,"")</f>
        <v>571</v>
      </c>
      <c r="T570" s="34" t="e">
        <f>SMALL($S:$S,ROWS($S$1:S569))</f>
        <v>#NUM!</v>
      </c>
      <c r="U570" s="34" t="str">
        <f>IF(AND('Entry point'!$B$22=Master!A570,Master!AG570="PLANNING MANAGER"),Master!B570,"")</f>
        <v/>
      </c>
      <c r="V570" s="34" t="e">
        <f>SMALL($U:$U,ROWS($U$1:U569))</f>
        <v>#NUM!</v>
      </c>
      <c r="W570" s="34" t="str">
        <f>IF(AND('Entry point'!$B$22=Master!A570,Master!AG570="PROCUREMENT RESPONSIBLE"),Master!B570,"")</f>
        <v/>
      </c>
      <c r="X570" s="34" t="e">
        <f>SMALL($W:$W,ROWS($W$1:W569))</f>
        <v>#NUM!</v>
      </c>
      <c r="Y570" s="34" t="str">
        <f>IF(AND('Entry point'!$B$22=Master!A570,Master!AG570="TECH SUPERINTENDENT"),Master!B570,"")</f>
        <v/>
      </c>
      <c r="Z570" s="34" t="e">
        <f>SMALL($Y:$Y,ROWS($Y$1:Y569))</f>
        <v>#NUM!</v>
      </c>
      <c r="AA570" s="34" t="str">
        <f>IF(AND('Entry point'!$B$22=Master!A570,Master!AG570="HSEQ MANAGER"),Master!B570,"")</f>
        <v/>
      </c>
      <c r="AB570" s="34" t="e">
        <f>SMALL($AA:$AA,ROWS($AA$1:AA569))</f>
        <v>#NUM!</v>
      </c>
      <c r="AC570" s="34" t="str">
        <f>IF(AND('Entry point'!$B$22=Master!A570,Master!AG570="MARCAS"),Master!B570,"")</f>
        <v/>
      </c>
      <c r="AD570" s="34" t="e">
        <f>SMALL($AC:$AC,ROWS($AC$1:AC569))</f>
        <v>#NUM!</v>
      </c>
      <c r="AE570" s="34">
        <v>2</v>
      </c>
      <c r="AF570" s="36" t="s">
        <v>264</v>
      </c>
      <c r="AG570" s="36" t="s">
        <v>159</v>
      </c>
      <c r="AH570" s="36"/>
    </row>
    <row r="571" spans="1:35" ht="15.75" x14ac:dyDescent="0.25">
      <c r="A571" s="40" t="s">
        <v>569</v>
      </c>
      <c r="B571" s="34">
        <f>ROWS(A$1:$A572)</f>
        <v>572</v>
      </c>
      <c r="C571" s="34" t="str">
        <f>IF(AND('Entry point'!$B$22=Master!A571,Master!AG571="ACCOUNTING"),Master!B571,"")</f>
        <v/>
      </c>
      <c r="D571" s="34" t="e">
        <f>SMALL($C:$C,ROWS($C$1:C570))</f>
        <v>#NUM!</v>
      </c>
      <c r="E571" s="34" t="str">
        <f>IF(AND('Entry point'!$B$22=Master!A571,Master!AG571="CREW MANAGEMENT PARTNER"),Master!B571,"")</f>
        <v/>
      </c>
      <c r="F571" s="34" t="e">
        <f>SMALL($E:$E,ROWS($E$1:E570))</f>
        <v>#NUM!</v>
      </c>
      <c r="G571" s="34" t="str">
        <f>IF(AND('Entry point'!$B$22=Master!A571,Master!AG571="FLEET MANAGER"),Master!B571,"")</f>
        <v/>
      </c>
      <c r="H571" s="34" t="e">
        <f>SMALL($G:$G,ROWS($G$1:G570))</f>
        <v>#NUM!</v>
      </c>
      <c r="I571" s="34" t="str">
        <f>IF(AND('Entry point'!$B$22=Master!A571,Master!AG571="GROUP ISD"),Master!B571,"")</f>
        <v/>
      </c>
      <c r="J571" s="34" t="e">
        <f>SMALL($I:$I,ROWS($I$1:I570))</f>
        <v>#NUM!</v>
      </c>
      <c r="K571" s="34" t="str">
        <f>IF(AND('Entry point'!$B$22=Master!A571,Master!AG571="MANAGING DIRECTOR, CREW MANAGEMENT"),Master!B571,"")</f>
        <v/>
      </c>
      <c r="L571" s="34" t="e">
        <f>SMALL($K:$K,ROWS($K$1:K570))</f>
        <v>#NUM!</v>
      </c>
      <c r="M571" s="34" t="str">
        <f>IF(AND('Entry point'!$B$22=Master!A571,Master!AG571="MARINE SUPERINTENDENT"),Master!B571,"")</f>
        <v/>
      </c>
      <c r="N571" s="34" t="e">
        <f>SMALL($M:$M,ROWS($M$1:M570))</f>
        <v>#NUM!</v>
      </c>
      <c r="O571" s="34" t="str">
        <f>IF(AND('Entry point'!$B$22=Master!A571,Master!AG571="MD"),Master!B571,"")</f>
        <v/>
      </c>
      <c r="P571" s="34" t="e">
        <f>SMALL($O:$O,ROWS($O$1:O570))</f>
        <v>#NUM!</v>
      </c>
      <c r="Q571" s="34" t="str">
        <f>IF(AND('Entry point'!$B$22=Master!A571,Master!AG571="OD"),Master!B571,"")</f>
        <v/>
      </c>
      <c r="R571" s="34" t="e">
        <f>SMALL($Q:$Q,ROWS($Q$1:Q570))</f>
        <v>#NUM!</v>
      </c>
      <c r="S571" s="34" t="str">
        <f>IF(AND('Entry point'!$B$22=Master!A571,Master!AG571="OWNER"),Master!B571,"")</f>
        <v/>
      </c>
      <c r="T571" s="34" t="e">
        <f>SMALL($S:$S,ROWS($S$1:S570))</f>
        <v>#NUM!</v>
      </c>
      <c r="U571" s="34" t="str">
        <f>IF(AND('Entry point'!$B$22=Master!A571,Master!AG571="PLANNING MANAGER"),Master!B571,"")</f>
        <v/>
      </c>
      <c r="V571" s="34" t="e">
        <f>SMALL($U:$U,ROWS($U$1:U570))</f>
        <v>#NUM!</v>
      </c>
      <c r="W571" s="34" t="str">
        <f>IF(AND('Entry point'!$B$22=Master!A571,Master!AG571="PROCUREMENT RESPONSIBLE"),Master!B571,"")</f>
        <v/>
      </c>
      <c r="X571" s="34" t="e">
        <f>SMALL($W:$W,ROWS($W$1:W570))</f>
        <v>#NUM!</v>
      </c>
      <c r="Y571" s="34" t="str">
        <f>IF(AND('Entry point'!$B$22=Master!A571,Master!AG571="TECH SUPERINTENDENT"),Master!B571,"")</f>
        <v/>
      </c>
      <c r="Z571" s="34" t="e">
        <f>SMALL($Y:$Y,ROWS($Y$1:Y570))</f>
        <v>#NUM!</v>
      </c>
      <c r="AA571" s="34">
        <f>IF(AND('Entry point'!$B$22=Master!A571,Master!AG571="HSEQ MANAGER"),Master!B571,"")</f>
        <v>572</v>
      </c>
      <c r="AB571" s="34" t="e">
        <f>SMALL($AA:$AA,ROWS($AA$1:AA570))</f>
        <v>#NUM!</v>
      </c>
      <c r="AC571" s="34" t="str">
        <f>IF(AND('Entry point'!$B$22=Master!A571,Master!AG571="MARCAS"),Master!B571,"")</f>
        <v/>
      </c>
      <c r="AD571" s="34" t="e">
        <f>SMALL($AC:$AC,ROWS($AC$1:AC570))</f>
        <v>#NUM!</v>
      </c>
      <c r="AE571" s="34">
        <v>2</v>
      </c>
      <c r="AF571" s="36" t="s">
        <v>534</v>
      </c>
      <c r="AG571" s="36" t="s">
        <v>796</v>
      </c>
      <c r="AH571" s="36" t="s">
        <v>527</v>
      </c>
    </row>
    <row r="572" spans="1:35" ht="15.75" x14ac:dyDescent="0.25">
      <c r="A572" s="40" t="s">
        <v>569</v>
      </c>
      <c r="B572" s="34">
        <f>ROWS(A$1:$A573)</f>
        <v>573</v>
      </c>
      <c r="C572" s="34" t="str">
        <f>IF(AND('Entry point'!$B$22=Master!A572,Master!AG572="ACCOUNTING"),Master!B572,"")</f>
        <v/>
      </c>
      <c r="D572" s="34" t="e">
        <f>SMALL($C:$C,ROWS($C$1:C571))</f>
        <v>#NUM!</v>
      </c>
      <c r="E572" s="34" t="str">
        <f>IF(AND('Entry point'!$B$22=Master!A572,Master!AG572="CREW MANAGEMENT PARTNER"),Master!B572,"")</f>
        <v/>
      </c>
      <c r="F572" s="34" t="e">
        <f>SMALL($E:$E,ROWS($E$1:E571))</f>
        <v>#NUM!</v>
      </c>
      <c r="G572" s="34" t="str">
        <f>IF(AND('Entry point'!$B$22=Master!A572,Master!AG572="FLEET MANAGER"),Master!B572,"")</f>
        <v/>
      </c>
      <c r="H572" s="34" t="e">
        <f>SMALL($G:$G,ROWS($G$1:G571))</f>
        <v>#NUM!</v>
      </c>
      <c r="I572" s="34" t="str">
        <f>IF(AND('Entry point'!$B$22=Master!A572,Master!AG572="GROUP ISD"),Master!B572,"")</f>
        <v/>
      </c>
      <c r="J572" s="34" t="e">
        <f>SMALL($I:$I,ROWS($I$1:I571))</f>
        <v>#NUM!</v>
      </c>
      <c r="K572" s="34" t="str">
        <f>IF(AND('Entry point'!$B$22=Master!A572,Master!AG572="MANAGING DIRECTOR, CREW MANAGEMENT"),Master!B572,"")</f>
        <v/>
      </c>
      <c r="L572" s="34" t="e">
        <f>SMALL($K:$K,ROWS($K$1:K571))</f>
        <v>#NUM!</v>
      </c>
      <c r="M572" s="34" t="str">
        <f>IF(AND('Entry point'!$B$22=Master!A572,Master!AG572="MARINE SUPERINTENDENT"),Master!B572,"")</f>
        <v/>
      </c>
      <c r="N572" s="34" t="e">
        <f>SMALL($M:$M,ROWS($M$1:M571))</f>
        <v>#NUM!</v>
      </c>
      <c r="O572" s="34" t="str">
        <f>IF(AND('Entry point'!$B$22=Master!A572,Master!AG572="MD"),Master!B572,"")</f>
        <v/>
      </c>
      <c r="P572" s="34" t="e">
        <f>SMALL($O:$O,ROWS($O$1:O571))</f>
        <v>#NUM!</v>
      </c>
      <c r="Q572" s="34" t="str">
        <f>IF(AND('Entry point'!$B$22=Master!A572,Master!AG572="OD"),Master!B572,"")</f>
        <v/>
      </c>
      <c r="R572" s="34" t="e">
        <f>SMALL($Q:$Q,ROWS($Q$1:Q571))</f>
        <v>#NUM!</v>
      </c>
      <c r="S572" s="34" t="str">
        <f>IF(AND('Entry point'!$B$22=Master!A572,Master!AG572="OWNER"),Master!B572,"")</f>
        <v/>
      </c>
      <c r="T572" s="34" t="e">
        <f>SMALL($S:$S,ROWS($S$1:S571))</f>
        <v>#NUM!</v>
      </c>
      <c r="U572" s="34" t="str">
        <f>IF(AND('Entry point'!$B$22=Master!A572,Master!AG572="PLANNING MANAGER"),Master!B572,"")</f>
        <v/>
      </c>
      <c r="V572" s="34" t="e">
        <f>SMALL($U:$U,ROWS($U$1:U571))</f>
        <v>#NUM!</v>
      </c>
      <c r="W572" s="34">
        <f>IF(AND('Entry point'!$B$22=Master!A572,Master!AG572="PROCUREMENT RESPONSIBLE"),Master!B572,"")</f>
        <v>573</v>
      </c>
      <c r="X572" s="34" t="e">
        <f>SMALL($W:$W,ROWS($W$1:W571))</f>
        <v>#NUM!</v>
      </c>
      <c r="Y572" s="34" t="str">
        <f>IF(AND('Entry point'!$B$22=Master!A572,Master!AG572="TECH SUPERINTENDENT"),Master!B572,"")</f>
        <v/>
      </c>
      <c r="Z572" s="34" t="e">
        <f>SMALL($Y:$Y,ROWS($Y$1:Y571))</f>
        <v>#NUM!</v>
      </c>
      <c r="AA572" s="34" t="str">
        <f>IF(AND('Entry point'!$B$22=Master!A572,Master!AG572="HSEQ MANAGER"),Master!B572,"")</f>
        <v/>
      </c>
      <c r="AB572" s="34" t="e">
        <f>SMALL($AA:$AA,ROWS($AA$1:AA571))</f>
        <v>#NUM!</v>
      </c>
      <c r="AC572" s="34" t="str">
        <f>IF(AND('Entry point'!$B$22=Master!A572,Master!AG572="MARCAS"),Master!B572,"")</f>
        <v/>
      </c>
      <c r="AD572" s="34" t="e">
        <f>SMALL($AC:$AC,ROWS($AC$1:AC571))</f>
        <v>#NUM!</v>
      </c>
      <c r="AE572" s="34">
        <v>2</v>
      </c>
      <c r="AF572" s="36" t="s">
        <v>271</v>
      </c>
      <c r="AG572" s="36" t="s">
        <v>686</v>
      </c>
      <c r="AH572" s="36" t="s">
        <v>111</v>
      </c>
      <c r="AI572" s="228" t="s">
        <v>800</v>
      </c>
    </row>
    <row r="573" spans="1:35" ht="15.75" x14ac:dyDescent="0.25">
      <c r="A573" s="40"/>
      <c r="B573" s="34">
        <f>ROWS(A$1:$A574)</f>
        <v>574</v>
      </c>
      <c r="C573" s="34" t="str">
        <f>IF(AND('Entry point'!$B$22=Master!A573,Master!AG573="ACCOUNTING"),Master!B573,"")</f>
        <v/>
      </c>
      <c r="D573" s="34" t="e">
        <f>SMALL($C:$C,ROWS($C$1:C572))</f>
        <v>#NUM!</v>
      </c>
      <c r="E573" s="34" t="str">
        <f>IF(AND('Entry point'!$B$22=Master!A573,Master!AG573="CREW MANAGEMENT PARTNER"),Master!B573,"")</f>
        <v/>
      </c>
      <c r="F573" s="34" t="e">
        <f>SMALL($E:$E,ROWS($E$1:E572))</f>
        <v>#NUM!</v>
      </c>
      <c r="G573" s="34" t="str">
        <f>IF(AND('Entry point'!$B$22=Master!A573,Master!AG573="FLEET MANAGER"),Master!B573,"")</f>
        <v/>
      </c>
      <c r="H573" s="34" t="e">
        <f>SMALL($G:$G,ROWS($G$1:G572))</f>
        <v>#NUM!</v>
      </c>
      <c r="I573" s="34" t="str">
        <f>IF(AND('Entry point'!$B$22=Master!A573,Master!AG573="GROUP ISD"),Master!B573,"")</f>
        <v/>
      </c>
      <c r="J573" s="34" t="e">
        <f>SMALL($I:$I,ROWS($I$1:I572))</f>
        <v>#NUM!</v>
      </c>
      <c r="K573" s="34" t="str">
        <f>IF(AND('Entry point'!$B$22=Master!A573,Master!AG573="MANAGING DIRECTOR, CREW MANAGEMENT"),Master!B573,"")</f>
        <v/>
      </c>
      <c r="L573" s="34" t="e">
        <f>SMALL($K:$K,ROWS($K$1:K572))</f>
        <v>#NUM!</v>
      </c>
      <c r="M573" s="34" t="str">
        <f>IF(AND('Entry point'!$B$22=Master!A573,Master!AG573="MARINE SUPERINTENDENT"),Master!B573,"")</f>
        <v/>
      </c>
      <c r="N573" s="34" t="e">
        <f>SMALL($M:$M,ROWS($M$1:M572))</f>
        <v>#NUM!</v>
      </c>
      <c r="O573" s="34" t="str">
        <f>IF(AND('Entry point'!$B$22=Master!A573,Master!AG573="MD"),Master!B573,"")</f>
        <v/>
      </c>
      <c r="P573" s="34" t="e">
        <f>SMALL($O:$O,ROWS($O$1:O572))</f>
        <v>#NUM!</v>
      </c>
      <c r="Q573" s="34" t="str">
        <f>IF(AND('Entry point'!$B$22=Master!A573,Master!AG573="OD"),Master!B573,"")</f>
        <v/>
      </c>
      <c r="R573" s="34" t="e">
        <f>SMALL($Q:$Q,ROWS($Q$1:Q572))</f>
        <v>#NUM!</v>
      </c>
      <c r="S573" s="34" t="str">
        <f>IF(AND('Entry point'!$B$22=Master!A573,Master!AG573="OWNER"),Master!B573,"")</f>
        <v/>
      </c>
      <c r="T573" s="34" t="e">
        <f>SMALL($S:$S,ROWS($S$1:S572))</f>
        <v>#NUM!</v>
      </c>
      <c r="U573" s="34" t="str">
        <f>IF(AND('Entry point'!$B$22=Master!A573,Master!AG573="PLANNING MANAGER"),Master!B573,"")</f>
        <v/>
      </c>
      <c r="V573" s="34" t="e">
        <f>SMALL($U:$U,ROWS($U$1:U572))</f>
        <v>#NUM!</v>
      </c>
      <c r="W573" s="34" t="str">
        <f>IF(AND('Entry point'!$B$22=Master!A573,Master!AG573="PROCUREMENT RESPONSIBLE"),Master!B573,"")</f>
        <v/>
      </c>
      <c r="X573" s="34" t="e">
        <f>SMALL($W:$W,ROWS($W$1:W572))</f>
        <v>#NUM!</v>
      </c>
      <c r="Y573" s="34" t="str">
        <f>IF(AND('Entry point'!$B$22=Master!A573,Master!AG573="TECH SUPERINTENDENT"),Master!B573,"")</f>
        <v/>
      </c>
      <c r="Z573" s="34" t="e">
        <f>SMALL($Y:$Y,ROWS($Y$1:Y572))</f>
        <v>#NUM!</v>
      </c>
      <c r="AA573" s="34" t="str">
        <f>IF(AND('Entry point'!$B$22=Master!A573,Master!AG573="HSEQ MANAGER"),Master!B573,"")</f>
        <v/>
      </c>
      <c r="AB573" s="34" t="e">
        <f>SMALL($AA:$AA,ROWS($AA$1:AA572))</f>
        <v>#NUM!</v>
      </c>
      <c r="AC573" s="34" t="str">
        <f>IF(AND('Entry point'!$B$22=Master!A573,Master!AG573="MARCAS"),Master!B573,"")</f>
        <v/>
      </c>
      <c r="AD573" s="34" t="e">
        <f>SMALL($AC:$AC,ROWS($AC$1:AC572))</f>
        <v>#NUM!</v>
      </c>
      <c r="AE573" s="34">
        <v>2</v>
      </c>
      <c r="AF573" s="36" t="s">
        <v>271</v>
      </c>
      <c r="AG573" s="36" t="s">
        <v>779</v>
      </c>
      <c r="AH573" s="36"/>
    </row>
    <row r="574" spans="1:35" ht="15.75" x14ac:dyDescent="0.25">
      <c r="A574" s="40" t="s">
        <v>569</v>
      </c>
      <c r="B574" s="34">
        <f>ROWS(A$1:$A575)</f>
        <v>575</v>
      </c>
      <c r="C574" s="34" t="str">
        <f>IF(AND('Entry point'!$B$22=Master!A574,Master!AG574="ACCOUNTING"),Master!B574,"")</f>
        <v/>
      </c>
      <c r="D574" s="34" t="e">
        <f>SMALL($C:$C,ROWS($C$1:C573))</f>
        <v>#NUM!</v>
      </c>
      <c r="E574" s="34" t="str">
        <f>IF(AND('Entry point'!$B$22=Master!A574,Master!AG574="CREW MANAGEMENT PARTNER"),Master!B574,"")</f>
        <v/>
      </c>
      <c r="F574" s="34" t="e">
        <f>SMALL($E:$E,ROWS($E$1:E573))</f>
        <v>#NUM!</v>
      </c>
      <c r="G574" s="34" t="str">
        <f>IF(AND('Entry point'!$B$22=Master!A574,Master!AG574="FLEET MANAGER"),Master!B574,"")</f>
        <v/>
      </c>
      <c r="H574" s="34" t="e">
        <f>SMALL($G:$G,ROWS($G$1:G573))</f>
        <v>#NUM!</v>
      </c>
      <c r="I574" s="34" t="str">
        <f>IF(AND('Entry point'!$B$22=Master!A574,Master!AG574="GROUP ISD"),Master!B574,"")</f>
        <v/>
      </c>
      <c r="J574" s="34" t="e">
        <f>SMALL($I:$I,ROWS($I$1:I573))</f>
        <v>#NUM!</v>
      </c>
      <c r="K574" s="34" t="str">
        <f>IF(AND('Entry point'!$B$22=Master!A574,Master!AG574="MANAGING DIRECTOR, CREW MANAGEMENT"),Master!B574,"")</f>
        <v/>
      </c>
      <c r="L574" s="34" t="e">
        <f>SMALL($K:$K,ROWS($K$1:K573))</f>
        <v>#NUM!</v>
      </c>
      <c r="M574" s="34" t="str">
        <f>IF(AND('Entry point'!$B$22=Master!A574,Master!AG574="MARINE SUPERINTENDENT"),Master!B574,"")</f>
        <v/>
      </c>
      <c r="N574" s="34" t="e">
        <f>SMALL($M:$M,ROWS($M$1:M573))</f>
        <v>#NUM!</v>
      </c>
      <c r="O574" s="34" t="str">
        <f>IF(AND('Entry point'!$B$22=Master!A574,Master!AG574="MD"),Master!B574,"")</f>
        <v/>
      </c>
      <c r="P574" s="34" t="e">
        <f>SMALL($O:$O,ROWS($O$1:O573))</f>
        <v>#NUM!</v>
      </c>
      <c r="Q574" s="34" t="str">
        <f>IF(AND('Entry point'!$B$22=Master!A574,Master!AG574="OD"),Master!B574,"")</f>
        <v/>
      </c>
      <c r="R574" s="34" t="e">
        <f>SMALL($Q:$Q,ROWS($Q$1:Q573))</f>
        <v>#NUM!</v>
      </c>
      <c r="S574" s="34">
        <f>IF(AND('Entry point'!$B$22=Master!A574,Master!AG574="OWNER"),Master!B574,"")</f>
        <v>575</v>
      </c>
      <c r="T574" s="34" t="e">
        <f>SMALL($S:$S,ROWS($S$1:S573))</f>
        <v>#NUM!</v>
      </c>
      <c r="U574" s="34" t="str">
        <f>IF(AND('Entry point'!$B$22=Master!A574,Master!AG574="PLANNING MANAGER"),Master!B574,"")</f>
        <v/>
      </c>
      <c r="V574" s="34" t="e">
        <f>SMALL($U:$U,ROWS($U$1:U573))</f>
        <v>#NUM!</v>
      </c>
      <c r="W574" s="34" t="str">
        <f>IF(AND('Entry point'!$B$22=Master!A574,Master!AG574="PROCUREMENT RESPONSIBLE"),Master!B574,"")</f>
        <v/>
      </c>
      <c r="X574" s="34" t="e">
        <f>SMALL($W:$W,ROWS($W$1:W573))</f>
        <v>#NUM!</v>
      </c>
      <c r="Y574" s="34" t="str">
        <f>IF(AND('Entry point'!$B$22=Master!A574,Master!AG574="TECH SUPERINTENDENT"),Master!B574,"")</f>
        <v/>
      </c>
      <c r="Z574" s="34" t="e">
        <f>SMALL($Y:$Y,ROWS($Y$1:Y573))</f>
        <v>#NUM!</v>
      </c>
      <c r="AA574" s="34" t="str">
        <f>IF(AND('Entry point'!$B$22=Master!A574,Master!AG574="HSEQ MANAGER"),Master!B574,"")</f>
        <v/>
      </c>
      <c r="AB574" s="34" t="e">
        <f>SMALL($AA:$AA,ROWS($AA$1:AA573))</f>
        <v>#NUM!</v>
      </c>
      <c r="AC574" s="34" t="str">
        <f>IF(AND('Entry point'!$B$22=Master!A574,Master!AG574="MARCAS"),Master!B574,"")</f>
        <v/>
      </c>
      <c r="AD574" s="34" t="e">
        <f>SMALL($AC:$AC,ROWS($AC$1:AC573))</f>
        <v>#NUM!</v>
      </c>
      <c r="AE574" s="34">
        <v>2</v>
      </c>
      <c r="AF574" s="36" t="s">
        <v>262</v>
      </c>
      <c r="AG574" s="36" t="s">
        <v>159</v>
      </c>
      <c r="AH574" s="36"/>
    </row>
    <row r="575" spans="1:35" ht="15.75" x14ac:dyDescent="0.25">
      <c r="A575" s="40" t="s">
        <v>569</v>
      </c>
      <c r="B575" s="34">
        <f>ROWS(A$1:$A576)</f>
        <v>576</v>
      </c>
      <c r="C575" s="34" t="str">
        <f>IF(AND('Entry point'!$B$22=Master!A575,Master!AG575="ACCOUNTING"),Master!B575,"")</f>
        <v/>
      </c>
      <c r="D575" s="34" t="e">
        <f>SMALL($C:$C,ROWS($C$1:C574))</f>
        <v>#NUM!</v>
      </c>
      <c r="E575" s="34" t="str">
        <f>IF(AND('Entry point'!$B$22=Master!A575,Master!AG575="CREW MANAGEMENT PARTNER"),Master!B575,"")</f>
        <v/>
      </c>
      <c r="F575" s="34" t="e">
        <f>SMALL($E:$E,ROWS($E$1:E574))</f>
        <v>#NUM!</v>
      </c>
      <c r="G575" s="34" t="str">
        <f>IF(AND('Entry point'!$B$22=Master!A575,Master!AG575="FLEET MANAGER"),Master!B575,"")</f>
        <v/>
      </c>
      <c r="H575" s="34" t="e">
        <f>SMALL($G:$G,ROWS($G$1:G574))</f>
        <v>#NUM!</v>
      </c>
      <c r="I575" s="34" t="str">
        <f>IF(AND('Entry point'!$B$22=Master!A575,Master!AG575="GROUP ISD"),Master!B575,"")</f>
        <v/>
      </c>
      <c r="J575" s="34" t="e">
        <f>SMALL($I:$I,ROWS($I$1:I574))</f>
        <v>#NUM!</v>
      </c>
      <c r="K575" s="34" t="str">
        <f>IF(AND('Entry point'!$B$22=Master!A575,Master!AG575="MANAGING DIRECTOR, CREW MANAGEMENT"),Master!B575,"")</f>
        <v/>
      </c>
      <c r="L575" s="34" t="e">
        <f>SMALL($K:$K,ROWS($K$1:K574))</f>
        <v>#NUM!</v>
      </c>
      <c r="M575" s="34" t="str">
        <f>IF(AND('Entry point'!$B$22=Master!A575,Master!AG575="MARINE SUPERINTENDENT"),Master!B575,"")</f>
        <v/>
      </c>
      <c r="N575" s="34" t="e">
        <f>SMALL($M:$M,ROWS($M$1:M574))</f>
        <v>#NUM!</v>
      </c>
      <c r="O575" s="34" t="str">
        <f>IF(AND('Entry point'!$B$22=Master!A575,Master!AG575="MD"),Master!B575,"")</f>
        <v/>
      </c>
      <c r="P575" s="34" t="e">
        <f>SMALL($O:$O,ROWS($O$1:O574))</f>
        <v>#NUM!</v>
      </c>
      <c r="Q575" s="34" t="str">
        <f>IF(AND('Entry point'!$B$22=Master!A575,Master!AG575="OD"),Master!B575,"")</f>
        <v/>
      </c>
      <c r="R575" s="34" t="e">
        <f>SMALL($Q:$Q,ROWS($Q$1:Q574))</f>
        <v>#NUM!</v>
      </c>
      <c r="S575" s="34" t="str">
        <f>IF(AND('Entry point'!$B$22=Master!A575,Master!AG575="OWNER"),Master!B575,"")</f>
        <v/>
      </c>
      <c r="T575" s="34" t="e">
        <f>SMALL($S:$S,ROWS($S$1:S574))</f>
        <v>#NUM!</v>
      </c>
      <c r="U575" s="34" t="str">
        <f>IF(AND('Entry point'!$B$22=Master!A575,Master!AG575="PLANNING MANAGER"),Master!B575,"")</f>
        <v/>
      </c>
      <c r="V575" s="34" t="e">
        <f>SMALL($U:$U,ROWS($U$1:U574))</f>
        <v>#NUM!</v>
      </c>
      <c r="W575" s="34">
        <f>IF(AND('Entry point'!$B$22=Master!A575,Master!AG575="PROCUREMENT RESPONSIBLE"),Master!B575,"")</f>
        <v>576</v>
      </c>
      <c r="X575" s="34" t="e">
        <f>SMALL($W:$W,ROWS($W$1:W574))</f>
        <v>#NUM!</v>
      </c>
      <c r="Y575" s="34" t="str">
        <f>IF(AND('Entry point'!$B$22=Master!A575,Master!AG575="TECH SUPERINTENDENT"),Master!B575,"")</f>
        <v/>
      </c>
      <c r="Z575" s="34" t="e">
        <f>SMALL($Y:$Y,ROWS($Y$1:Y574))</f>
        <v>#NUM!</v>
      </c>
      <c r="AA575" s="34" t="str">
        <f>IF(AND('Entry point'!$B$22=Master!A575,Master!AG575="HSEQ MANAGER"),Master!B575,"")</f>
        <v/>
      </c>
      <c r="AB575" s="34" t="e">
        <f>SMALL($AA:$AA,ROWS($AA$1:AA574))</f>
        <v>#NUM!</v>
      </c>
      <c r="AC575" s="34" t="str">
        <f>IF(AND('Entry point'!$B$22=Master!A575,Master!AG575="MARCAS"),Master!B575,"")</f>
        <v/>
      </c>
      <c r="AD575" s="34" t="e">
        <f>SMALL($AC:$AC,ROWS($AC$1:AC574))</f>
        <v>#NUM!</v>
      </c>
      <c r="AE575" s="34">
        <v>2</v>
      </c>
      <c r="AF575" s="36" t="s">
        <v>281</v>
      </c>
      <c r="AG575" s="36" t="s">
        <v>686</v>
      </c>
      <c r="AH575" s="36" t="s">
        <v>101</v>
      </c>
      <c r="AI575" s="228" t="s">
        <v>800</v>
      </c>
    </row>
    <row r="576" spans="1:35" ht="15.75" x14ac:dyDescent="0.25">
      <c r="A576" s="40" t="s">
        <v>569</v>
      </c>
      <c r="B576" s="34">
        <f>ROWS(A$1:$A577)</f>
        <v>577</v>
      </c>
      <c r="C576" s="34" t="str">
        <f>IF(AND('Entry point'!$B$22=Master!A576,Master!AG576="ACCOUNTING"),Master!B576,"")</f>
        <v/>
      </c>
      <c r="D576" s="34" t="e">
        <f>SMALL($C:$C,ROWS($C$1:C575))</f>
        <v>#NUM!</v>
      </c>
      <c r="E576" s="34" t="str">
        <f>IF(AND('Entry point'!$B$22=Master!A576,Master!AG576="CREW MANAGEMENT PARTNER"),Master!B576,"")</f>
        <v/>
      </c>
      <c r="F576" s="34" t="e">
        <f>SMALL($E:$E,ROWS($E$1:E575))</f>
        <v>#NUM!</v>
      </c>
      <c r="G576" s="34" t="str">
        <f>IF(AND('Entry point'!$B$22=Master!A576,Master!AG576="FLEET MANAGER"),Master!B576,"")</f>
        <v/>
      </c>
      <c r="H576" s="34" t="e">
        <f>SMALL($G:$G,ROWS($G$1:G575))</f>
        <v>#NUM!</v>
      </c>
      <c r="I576" s="34" t="str">
        <f>IF(AND('Entry point'!$B$22=Master!A576,Master!AG576="GROUP ISD"),Master!B576,"")</f>
        <v/>
      </c>
      <c r="J576" s="34" t="e">
        <f>SMALL($I:$I,ROWS($I$1:I575))</f>
        <v>#NUM!</v>
      </c>
      <c r="K576" s="34" t="str">
        <f>IF(AND('Entry point'!$B$22=Master!A576,Master!AG576="MANAGING DIRECTOR, CREW MANAGEMENT"),Master!B576,"")</f>
        <v/>
      </c>
      <c r="L576" s="34" t="e">
        <f>SMALL($K:$K,ROWS($K$1:K575))</f>
        <v>#NUM!</v>
      </c>
      <c r="M576" s="34">
        <f>IF(AND('Entry point'!$B$22=Master!A576,Master!AG576="MARINE SUPERINTENDENT"),Master!B576,"")</f>
        <v>577</v>
      </c>
      <c r="N576" s="34" t="e">
        <f>SMALL($M:$M,ROWS($M$1:M575))</f>
        <v>#NUM!</v>
      </c>
      <c r="O576" s="34" t="str">
        <f>IF(AND('Entry point'!$B$22=Master!A576,Master!AG576="MD"),Master!B576,"")</f>
        <v/>
      </c>
      <c r="P576" s="34" t="e">
        <f>SMALL($O:$O,ROWS($O$1:O575))</f>
        <v>#NUM!</v>
      </c>
      <c r="Q576" s="34" t="str">
        <f>IF(AND('Entry point'!$B$22=Master!A576,Master!AG576="OD"),Master!B576,"")</f>
        <v/>
      </c>
      <c r="R576" s="34" t="e">
        <f>SMALL($Q:$Q,ROWS($Q$1:Q575))</f>
        <v>#NUM!</v>
      </c>
      <c r="S576" s="34" t="str">
        <f>IF(AND('Entry point'!$B$22=Master!A576,Master!AG576="OWNER"),Master!B576,"")</f>
        <v/>
      </c>
      <c r="T576" s="34" t="e">
        <f>SMALL($S:$S,ROWS($S$1:S575))</f>
        <v>#NUM!</v>
      </c>
      <c r="U576" s="34" t="str">
        <f>IF(AND('Entry point'!$B$22=Master!A576,Master!AG576="PLANNING MANAGER"),Master!B576,"")</f>
        <v/>
      </c>
      <c r="V576" s="34" t="e">
        <f>SMALL($U:$U,ROWS($U$1:U575))</f>
        <v>#NUM!</v>
      </c>
      <c r="W576" s="34" t="str">
        <f>IF(AND('Entry point'!$B$22=Master!A576,Master!AG576="PROCUREMENT RESPONSIBLE"),Master!B576,"")</f>
        <v/>
      </c>
      <c r="X576" s="34" t="e">
        <f>SMALL($W:$W,ROWS($W$1:W575))</f>
        <v>#NUM!</v>
      </c>
      <c r="Y576" s="34" t="str">
        <f>IF(AND('Entry point'!$B$22=Master!A576,Master!AG576="TECH SUPERINTENDENT"),Master!B576,"")</f>
        <v/>
      </c>
      <c r="Z576" s="34" t="e">
        <f>SMALL($Y:$Y,ROWS($Y$1:Y575))</f>
        <v>#NUM!</v>
      </c>
      <c r="AA576" s="34" t="str">
        <f>IF(AND('Entry point'!$B$22=Master!A576,Master!AG576="HSEQ MANAGER"),Master!B576,"")</f>
        <v/>
      </c>
      <c r="AB576" s="34" t="e">
        <f>SMALL($AA:$AA,ROWS($AA$1:AA575))</f>
        <v>#NUM!</v>
      </c>
      <c r="AC576" s="34" t="str">
        <f>IF(AND('Entry point'!$B$22=Master!A576,Master!AG576="MARCAS"),Master!B576,"")</f>
        <v/>
      </c>
      <c r="AD576" s="34" t="e">
        <f>SMALL($AC:$AC,ROWS($AC$1:AC575))</f>
        <v>#NUM!</v>
      </c>
      <c r="AE576" s="34">
        <v>2</v>
      </c>
      <c r="AF576" s="36" t="s">
        <v>212</v>
      </c>
      <c r="AG576" s="36" t="s">
        <v>685</v>
      </c>
      <c r="AH576" s="36" t="s">
        <v>101</v>
      </c>
    </row>
    <row r="577" spans="1:35" ht="15.75" x14ac:dyDescent="0.25">
      <c r="A577" s="40" t="s">
        <v>569</v>
      </c>
      <c r="B577" s="34">
        <f>ROWS(A$1:$A578)</f>
        <v>578</v>
      </c>
      <c r="C577" s="34" t="str">
        <f>IF(AND('Entry point'!$B$22=Master!A577,Master!AG577="ACCOUNTING"),Master!B577,"")</f>
        <v/>
      </c>
      <c r="D577" s="34" t="e">
        <f>SMALL($C:$C,ROWS($C$1:C576))</f>
        <v>#NUM!</v>
      </c>
      <c r="E577" s="34" t="str">
        <f>IF(AND('Entry point'!$B$22=Master!A577,Master!AG577="CREW MANAGEMENT PARTNER"),Master!B577,"")</f>
        <v/>
      </c>
      <c r="F577" s="34" t="e">
        <f>SMALL($E:$E,ROWS($E$1:E576))</f>
        <v>#NUM!</v>
      </c>
      <c r="G577" s="34" t="str">
        <f>IF(AND('Entry point'!$B$22=Master!A577,Master!AG577="FLEET MANAGER"),Master!B577,"")</f>
        <v/>
      </c>
      <c r="H577" s="34" t="e">
        <f>SMALL($G:$G,ROWS($G$1:G576))</f>
        <v>#NUM!</v>
      </c>
      <c r="I577" s="34" t="str">
        <f>IF(AND('Entry point'!$B$22=Master!A577,Master!AG577="GROUP ISD"),Master!B577,"")</f>
        <v/>
      </c>
      <c r="J577" s="34" t="e">
        <f>SMALL($I:$I,ROWS($I$1:I576))</f>
        <v>#NUM!</v>
      </c>
      <c r="K577" s="34" t="str">
        <f>IF(AND('Entry point'!$B$22=Master!A577,Master!AG577="MANAGING DIRECTOR, CREW MANAGEMENT"),Master!B577,"")</f>
        <v/>
      </c>
      <c r="L577" s="34" t="e">
        <f>SMALL($K:$K,ROWS($K$1:K576))</f>
        <v>#NUM!</v>
      </c>
      <c r="M577" s="34" t="str">
        <f>IF(AND('Entry point'!$B$22=Master!A577,Master!AG577="MARINE SUPERINTENDENT"),Master!B577,"")</f>
        <v/>
      </c>
      <c r="N577" s="34" t="e">
        <f>SMALL($M:$M,ROWS($M$1:M576))</f>
        <v>#NUM!</v>
      </c>
      <c r="O577" s="34" t="str">
        <f>IF(AND('Entry point'!$B$22=Master!A577,Master!AG577="MD"),Master!B577,"")</f>
        <v/>
      </c>
      <c r="P577" s="34" t="e">
        <f>SMALL($O:$O,ROWS($O$1:O576))</f>
        <v>#NUM!</v>
      </c>
      <c r="Q577" s="34" t="str">
        <f>IF(AND('Entry point'!$B$22=Master!A577,Master!AG577="OD"),Master!B577,"")</f>
        <v/>
      </c>
      <c r="R577" s="34" t="e">
        <f>SMALL($Q:$Q,ROWS($Q$1:Q576))</f>
        <v>#NUM!</v>
      </c>
      <c r="S577" s="34" t="str">
        <f>IF(AND('Entry point'!$B$22=Master!A577,Master!AG577="OWNER"),Master!B577,"")</f>
        <v/>
      </c>
      <c r="T577" s="34" t="e">
        <f>SMALL($S:$S,ROWS($S$1:S576))</f>
        <v>#NUM!</v>
      </c>
      <c r="U577" s="34" t="str">
        <f>IF(AND('Entry point'!$B$22=Master!A577,Master!AG577="PLANNING MANAGER"),Master!B577,"")</f>
        <v/>
      </c>
      <c r="V577" s="34" t="e">
        <f>SMALL($U:$U,ROWS($U$1:U576))</f>
        <v>#NUM!</v>
      </c>
      <c r="W577" s="34">
        <f>IF(AND('Entry point'!$B$22=Master!A577,Master!AG577="PROCUREMENT RESPONSIBLE"),Master!B577,"")</f>
        <v>578</v>
      </c>
      <c r="X577" s="34" t="e">
        <f>SMALL($W:$W,ROWS($W$1:W576))</f>
        <v>#NUM!</v>
      </c>
      <c r="Y577" s="34" t="str">
        <f>IF(AND('Entry point'!$B$22=Master!A577,Master!AG577="TECH SUPERINTENDENT"),Master!B577,"")</f>
        <v/>
      </c>
      <c r="Z577" s="34" t="e">
        <f>SMALL($Y:$Y,ROWS($Y$1:Y576))</f>
        <v>#NUM!</v>
      </c>
      <c r="AA577" s="34" t="str">
        <f>IF(AND('Entry point'!$B$22=Master!A577,Master!AG577="HSEQ MANAGER"),Master!B577,"")</f>
        <v/>
      </c>
      <c r="AB577" s="34" t="e">
        <f>SMALL($AA:$AA,ROWS($AA$1:AA576))</f>
        <v>#NUM!</v>
      </c>
      <c r="AC577" s="34" t="str">
        <f>IF(AND('Entry point'!$B$22=Master!A577,Master!AG577="MARCAS"),Master!B577,"")</f>
        <v/>
      </c>
      <c r="AD577" s="34" t="e">
        <f>SMALL($AC:$AC,ROWS($AC$1:AC576))</f>
        <v>#NUM!</v>
      </c>
      <c r="AE577" s="34">
        <v>2</v>
      </c>
      <c r="AF577" s="36" t="s">
        <v>270</v>
      </c>
      <c r="AG577" s="36" t="s">
        <v>686</v>
      </c>
      <c r="AH577" s="36"/>
      <c r="AI577" s="227" t="s">
        <v>799</v>
      </c>
    </row>
    <row r="578" spans="1:35" ht="15.75" x14ac:dyDescent="0.25">
      <c r="A578" s="40" t="s">
        <v>569</v>
      </c>
      <c r="B578" s="34">
        <f>ROWS(A$1:$A579)</f>
        <v>579</v>
      </c>
      <c r="C578" s="34" t="str">
        <f>IF(AND('Entry point'!$B$22=Master!A578,Master!AG578="ACCOUNTING"),Master!B578,"")</f>
        <v/>
      </c>
      <c r="D578" s="34" t="e">
        <f>SMALL($C:$C,ROWS($C$1:C577))</f>
        <v>#NUM!</v>
      </c>
      <c r="E578" s="34" t="str">
        <f>IF(AND('Entry point'!$B$22=Master!A578,Master!AG578="CREW MANAGEMENT PARTNER"),Master!B578,"")</f>
        <v/>
      </c>
      <c r="F578" s="34" t="e">
        <f>SMALL($E:$E,ROWS($E$1:E577))</f>
        <v>#NUM!</v>
      </c>
      <c r="G578" s="34" t="str">
        <f>IF(AND('Entry point'!$B$22=Master!A578,Master!AG578="FLEET MANAGER"),Master!B578,"")</f>
        <v/>
      </c>
      <c r="H578" s="34" t="e">
        <f>SMALL($G:$G,ROWS($G$1:G577))</f>
        <v>#NUM!</v>
      </c>
      <c r="I578" s="34" t="str">
        <f>IF(AND('Entry point'!$B$22=Master!A578,Master!AG578="GROUP ISD"),Master!B578,"")</f>
        <v/>
      </c>
      <c r="J578" s="34" t="e">
        <f>SMALL($I:$I,ROWS($I$1:I577))</f>
        <v>#NUM!</v>
      </c>
      <c r="K578" s="34" t="str">
        <f>IF(AND('Entry point'!$B$22=Master!A578,Master!AG578="MANAGING DIRECTOR, CREW MANAGEMENT"),Master!B578,"")</f>
        <v/>
      </c>
      <c r="L578" s="34" t="e">
        <f>SMALL($K:$K,ROWS($K$1:K577))</f>
        <v>#NUM!</v>
      </c>
      <c r="M578" s="34">
        <f>IF(AND('Entry point'!$B$22=Master!A578,Master!AG578="MARINE SUPERINTENDENT"),Master!B578,"")</f>
        <v>579</v>
      </c>
      <c r="N578" s="34" t="e">
        <f>SMALL($M:$M,ROWS($M$1:M577))</f>
        <v>#NUM!</v>
      </c>
      <c r="O578" s="34" t="str">
        <f>IF(AND('Entry point'!$B$22=Master!A578,Master!AG578="MD"),Master!B578,"")</f>
        <v/>
      </c>
      <c r="P578" s="34" t="e">
        <f>SMALL($O:$O,ROWS($O$1:O577))</f>
        <v>#NUM!</v>
      </c>
      <c r="Q578" s="34" t="str">
        <f>IF(AND('Entry point'!$B$22=Master!A578,Master!AG578="OD"),Master!B578,"")</f>
        <v/>
      </c>
      <c r="R578" s="34" t="e">
        <f>SMALL($Q:$Q,ROWS($Q$1:Q577))</f>
        <v>#NUM!</v>
      </c>
      <c r="S578" s="34" t="str">
        <f>IF(AND('Entry point'!$B$22=Master!A578,Master!AG578="OWNER"),Master!B578,"")</f>
        <v/>
      </c>
      <c r="T578" s="34" t="e">
        <f>SMALL($S:$S,ROWS($S$1:S577))</f>
        <v>#NUM!</v>
      </c>
      <c r="U578" s="34" t="str">
        <f>IF(AND('Entry point'!$B$22=Master!A578,Master!AG578="PLANNING MANAGER"),Master!B578,"")</f>
        <v/>
      </c>
      <c r="V578" s="34" t="e">
        <f>SMALL($U:$U,ROWS($U$1:U577))</f>
        <v>#NUM!</v>
      </c>
      <c r="W578" s="34" t="str">
        <f>IF(AND('Entry point'!$B$22=Master!A578,Master!AG578="PROCUREMENT RESPONSIBLE"),Master!B578,"")</f>
        <v/>
      </c>
      <c r="X578" s="34" t="e">
        <f>SMALL($W:$W,ROWS($W$1:W577))</f>
        <v>#NUM!</v>
      </c>
      <c r="Y578" s="34" t="str">
        <f>IF(AND('Entry point'!$B$22=Master!A578,Master!AG578="TECH SUPERINTENDENT"),Master!B578,"")</f>
        <v/>
      </c>
      <c r="Z578" s="34" t="e">
        <f>SMALL($Y:$Y,ROWS($Y$1:Y577))</f>
        <v>#NUM!</v>
      </c>
      <c r="AA578" s="34" t="str">
        <f>IF(AND('Entry point'!$B$22=Master!A578,Master!AG578="HSEQ MANAGER"),Master!B578,"")</f>
        <v/>
      </c>
      <c r="AB578" s="34" t="e">
        <f>SMALL($AA:$AA,ROWS($AA$1:AA577))</f>
        <v>#NUM!</v>
      </c>
      <c r="AC578" s="34" t="str">
        <f>IF(AND('Entry point'!$B$22=Master!A578,Master!AG578="MARCAS"),Master!B578,"")</f>
        <v/>
      </c>
      <c r="AD578" s="34" t="e">
        <f>SMALL($AC:$AC,ROWS($AC$1:AC577))</f>
        <v>#NUM!</v>
      </c>
      <c r="AE578" s="34">
        <v>2</v>
      </c>
      <c r="AF578" s="36" t="s">
        <v>214</v>
      </c>
      <c r="AG578" s="36" t="s">
        <v>685</v>
      </c>
      <c r="AH578" s="36"/>
    </row>
    <row r="579" spans="1:35" ht="15.75" x14ac:dyDescent="0.25">
      <c r="A579" s="40" t="s">
        <v>569</v>
      </c>
      <c r="B579" s="34">
        <f>ROWS(A$1:$A580)</f>
        <v>580</v>
      </c>
      <c r="C579" s="34" t="str">
        <f>IF(AND('Entry point'!$B$22=Master!A579,Master!AG579="ACCOUNTING"),Master!B579,"")</f>
        <v/>
      </c>
      <c r="D579" s="34" t="e">
        <f>SMALL($C:$C,ROWS($C$1:C578))</f>
        <v>#NUM!</v>
      </c>
      <c r="E579" s="34" t="str">
        <f>IF(AND('Entry point'!$B$22=Master!A579,Master!AG579="CREW MANAGEMENT PARTNER"),Master!B579,"")</f>
        <v/>
      </c>
      <c r="F579" s="34" t="e">
        <f>SMALL($E:$E,ROWS($E$1:E578))</f>
        <v>#NUM!</v>
      </c>
      <c r="G579" s="34" t="str">
        <f>IF(AND('Entry point'!$B$22=Master!A579,Master!AG579="FLEET MANAGER"),Master!B579,"")</f>
        <v/>
      </c>
      <c r="H579" s="34" t="e">
        <f>SMALL($G:$G,ROWS($G$1:G578))</f>
        <v>#NUM!</v>
      </c>
      <c r="I579" s="34" t="str">
        <f>IF(AND('Entry point'!$B$22=Master!A579,Master!AG579="GROUP ISD"),Master!B579,"")</f>
        <v/>
      </c>
      <c r="J579" s="34" t="e">
        <f>SMALL($I:$I,ROWS($I$1:I578))</f>
        <v>#NUM!</v>
      </c>
      <c r="K579" s="34" t="str">
        <f>IF(AND('Entry point'!$B$22=Master!A579,Master!AG579="MANAGING DIRECTOR, CREW MANAGEMENT"),Master!B579,"")</f>
        <v/>
      </c>
      <c r="L579" s="34" t="e">
        <f>SMALL($K:$K,ROWS($K$1:K578))</f>
        <v>#NUM!</v>
      </c>
      <c r="M579" s="34">
        <f>IF(AND('Entry point'!$B$22=Master!A579,Master!AG579="MARINE SUPERINTENDENT"),Master!B579,"")</f>
        <v>580</v>
      </c>
      <c r="N579" s="34" t="e">
        <f>SMALL($M:$M,ROWS($M$1:M578))</f>
        <v>#NUM!</v>
      </c>
      <c r="O579" s="34" t="str">
        <f>IF(AND('Entry point'!$B$22=Master!A579,Master!AG579="MD"),Master!B579,"")</f>
        <v/>
      </c>
      <c r="P579" s="34" t="e">
        <f>SMALL($O:$O,ROWS($O$1:O578))</f>
        <v>#NUM!</v>
      </c>
      <c r="Q579" s="34" t="str">
        <f>IF(AND('Entry point'!$B$22=Master!A579,Master!AG579="OD"),Master!B579,"")</f>
        <v/>
      </c>
      <c r="R579" s="34" t="e">
        <f>SMALL($Q:$Q,ROWS($Q$1:Q578))</f>
        <v>#NUM!</v>
      </c>
      <c r="S579" s="34" t="str">
        <f>IF(AND('Entry point'!$B$22=Master!A579,Master!AG579="OWNER"),Master!B579,"")</f>
        <v/>
      </c>
      <c r="T579" s="34" t="e">
        <f>SMALL($S:$S,ROWS($S$1:S578))</f>
        <v>#NUM!</v>
      </c>
      <c r="U579" s="34" t="str">
        <f>IF(AND('Entry point'!$B$22=Master!A579,Master!AG579="PLANNING MANAGER"),Master!B579,"")</f>
        <v/>
      </c>
      <c r="V579" s="34" t="e">
        <f>SMALL($U:$U,ROWS($U$1:U578))</f>
        <v>#NUM!</v>
      </c>
      <c r="W579" s="34" t="str">
        <f>IF(AND('Entry point'!$B$22=Master!A579,Master!AG579="PROCUREMENT RESPONSIBLE"),Master!B579,"")</f>
        <v/>
      </c>
      <c r="X579" s="34" t="e">
        <f>SMALL($W:$W,ROWS($W$1:W578))</f>
        <v>#NUM!</v>
      </c>
      <c r="Y579" s="34" t="str">
        <f>IF(AND('Entry point'!$B$22=Master!A579,Master!AG579="TECH SUPERINTENDENT"),Master!B579,"")</f>
        <v/>
      </c>
      <c r="Z579" s="34" t="e">
        <f>SMALL($Y:$Y,ROWS($Y$1:Y578))</f>
        <v>#NUM!</v>
      </c>
      <c r="AA579" s="34" t="str">
        <f>IF(AND('Entry point'!$B$22=Master!A579,Master!AG579="HSEQ MANAGER"),Master!B579,"")</f>
        <v/>
      </c>
      <c r="AB579" s="34" t="e">
        <f>SMALL($AA:$AA,ROWS($AA$1:AA578))</f>
        <v>#NUM!</v>
      </c>
      <c r="AC579" s="34" t="str">
        <f>IF(AND('Entry point'!$B$22=Master!A579,Master!AG579="MARCAS"),Master!B579,"")</f>
        <v/>
      </c>
      <c r="AD579" s="34" t="e">
        <f>SMALL($AC:$AC,ROWS($AC$1:AC578))</f>
        <v>#NUM!</v>
      </c>
      <c r="AE579" s="34">
        <v>2</v>
      </c>
      <c r="AF579" s="36" t="s">
        <v>228</v>
      </c>
      <c r="AG579" s="36" t="s">
        <v>685</v>
      </c>
      <c r="AH579" s="36" t="s">
        <v>528</v>
      </c>
    </row>
    <row r="580" spans="1:35" ht="15.75" x14ac:dyDescent="0.25">
      <c r="A580" s="40" t="s">
        <v>569</v>
      </c>
      <c r="B580" s="34">
        <f>ROWS(A$1:$A581)</f>
        <v>581</v>
      </c>
      <c r="C580" s="34" t="str">
        <f>IF(AND('Entry point'!$B$22=Master!A580,Master!AG580="ACCOUNTING"),Master!B580,"")</f>
        <v/>
      </c>
      <c r="D580" s="34" t="e">
        <f>SMALL($C:$C,ROWS($C$1:C579))</f>
        <v>#NUM!</v>
      </c>
      <c r="E580" s="34" t="str">
        <f>IF(AND('Entry point'!$B$22=Master!A580,Master!AG580="CREW MANAGEMENT PARTNER"),Master!B580,"")</f>
        <v/>
      </c>
      <c r="F580" s="34" t="e">
        <f>SMALL($E:$E,ROWS($E$1:E579))</f>
        <v>#NUM!</v>
      </c>
      <c r="G580" s="34" t="str">
        <f>IF(AND('Entry point'!$B$22=Master!A580,Master!AG580="FLEET MANAGER"),Master!B580,"")</f>
        <v/>
      </c>
      <c r="H580" s="34" t="e">
        <f>SMALL($G:$G,ROWS($G$1:G579))</f>
        <v>#NUM!</v>
      </c>
      <c r="I580" s="34" t="str">
        <f>IF(AND('Entry point'!$B$22=Master!A580,Master!AG580="GROUP ISD"),Master!B580,"")</f>
        <v/>
      </c>
      <c r="J580" s="34" t="e">
        <f>SMALL($I:$I,ROWS($I$1:I579))</f>
        <v>#NUM!</v>
      </c>
      <c r="K580" s="34" t="str">
        <f>IF(AND('Entry point'!$B$22=Master!A580,Master!AG580="MANAGING DIRECTOR, CREW MANAGEMENT"),Master!B580,"")</f>
        <v/>
      </c>
      <c r="L580" s="34" t="e">
        <f>SMALL($K:$K,ROWS($K$1:K579))</f>
        <v>#NUM!</v>
      </c>
      <c r="M580" s="34" t="str">
        <f>IF(AND('Entry point'!$B$22=Master!A580,Master!AG580="MARINE SUPERINTENDENT"),Master!B580,"")</f>
        <v/>
      </c>
      <c r="N580" s="34" t="e">
        <f>SMALL($M:$M,ROWS($M$1:M579))</f>
        <v>#NUM!</v>
      </c>
      <c r="O580" s="34" t="str">
        <f>IF(AND('Entry point'!$B$22=Master!A580,Master!AG580="MD"),Master!B580,"")</f>
        <v/>
      </c>
      <c r="P580" s="34" t="e">
        <f>SMALL($O:$O,ROWS($O$1:O579))</f>
        <v>#NUM!</v>
      </c>
      <c r="Q580" s="34" t="str">
        <f>IF(AND('Entry point'!$B$22=Master!A580,Master!AG580="OD"),Master!B580,"")</f>
        <v/>
      </c>
      <c r="R580" s="34" t="e">
        <f>SMALL($Q:$Q,ROWS($Q$1:Q579))</f>
        <v>#NUM!</v>
      </c>
      <c r="S580" s="34" t="str">
        <f>IF(AND('Entry point'!$B$22=Master!A580,Master!AG580="OWNER"),Master!B580,"")</f>
        <v/>
      </c>
      <c r="T580" s="34" t="e">
        <f>SMALL($S:$S,ROWS($S$1:S579))</f>
        <v>#NUM!</v>
      </c>
      <c r="U580" s="34" t="str">
        <f>IF(AND('Entry point'!$B$22=Master!A580,Master!AG580="PLANNING MANAGER"),Master!B580,"")</f>
        <v/>
      </c>
      <c r="V580" s="34" t="e">
        <f>SMALL($U:$U,ROWS($U$1:U579))</f>
        <v>#NUM!</v>
      </c>
      <c r="W580" s="34">
        <f>IF(AND('Entry point'!$B$22=Master!A580,Master!AG580="PROCUREMENT RESPONSIBLE"),Master!B580,"")</f>
        <v>581</v>
      </c>
      <c r="X580" s="34" t="e">
        <f>SMALL($W:$W,ROWS($W$1:W579))</f>
        <v>#NUM!</v>
      </c>
      <c r="Y580" s="34" t="str">
        <f>IF(AND('Entry point'!$B$22=Master!A580,Master!AG580="TECH SUPERINTENDENT"),Master!B580,"")</f>
        <v/>
      </c>
      <c r="Z580" s="34" t="e">
        <f>SMALL($Y:$Y,ROWS($Y$1:Y579))</f>
        <v>#NUM!</v>
      </c>
      <c r="AA580" s="34" t="str">
        <f>IF(AND('Entry point'!$B$22=Master!A580,Master!AG580="HSEQ MANAGER"),Master!B580,"")</f>
        <v/>
      </c>
      <c r="AB580" s="34" t="e">
        <f>SMALL($AA:$AA,ROWS($AA$1:AA579))</f>
        <v>#NUM!</v>
      </c>
      <c r="AC580" s="34" t="str">
        <f>IF(AND('Entry point'!$B$22=Master!A580,Master!AG580="MARCAS"),Master!B580,"")</f>
        <v/>
      </c>
      <c r="AD580" s="34" t="e">
        <f>SMALL($AC:$AC,ROWS($AC$1:AC579))</f>
        <v>#NUM!</v>
      </c>
      <c r="AE580" s="34">
        <v>2</v>
      </c>
      <c r="AF580" s="36" t="s">
        <v>284</v>
      </c>
      <c r="AG580" s="36" t="s">
        <v>686</v>
      </c>
      <c r="AH580" s="181" t="s">
        <v>807</v>
      </c>
      <c r="AI580" s="228" t="s">
        <v>800</v>
      </c>
    </row>
    <row r="581" spans="1:35" ht="15.75" x14ac:dyDescent="0.25">
      <c r="A581" s="40" t="s">
        <v>569</v>
      </c>
      <c r="B581" s="34">
        <f>ROWS(A$1:$A582)</f>
        <v>582</v>
      </c>
      <c r="C581" s="34" t="str">
        <f>IF(AND('Entry point'!$B$22=Master!A581,Master!AG581="ACCOUNTING"),Master!B581,"")</f>
        <v/>
      </c>
      <c r="D581" s="34" t="e">
        <f>SMALL($C:$C,ROWS($C$1:C580))</f>
        <v>#NUM!</v>
      </c>
      <c r="E581" s="34" t="str">
        <f>IF(AND('Entry point'!$B$22=Master!A581,Master!AG581="CREW MANAGEMENT PARTNER"),Master!B581,"")</f>
        <v/>
      </c>
      <c r="F581" s="34" t="e">
        <f>SMALL($E:$E,ROWS($E$1:E580))</f>
        <v>#NUM!</v>
      </c>
      <c r="G581" s="34" t="str">
        <f>IF(AND('Entry point'!$B$22=Master!A581,Master!AG581="FLEET MANAGER"),Master!B581,"")</f>
        <v/>
      </c>
      <c r="H581" s="34" t="e">
        <f>SMALL($G:$G,ROWS($G$1:G580))</f>
        <v>#NUM!</v>
      </c>
      <c r="I581" s="34" t="str">
        <f>IF(AND('Entry point'!$B$22=Master!A581,Master!AG581="GROUP ISD"),Master!B581,"")</f>
        <v/>
      </c>
      <c r="J581" s="34" t="e">
        <f>SMALL($I:$I,ROWS($I$1:I580))</f>
        <v>#NUM!</v>
      </c>
      <c r="K581" s="34" t="str">
        <f>IF(AND('Entry point'!$B$22=Master!A581,Master!AG581="MANAGING DIRECTOR, CREW MANAGEMENT"),Master!B581,"")</f>
        <v/>
      </c>
      <c r="L581" s="34" t="e">
        <f>SMALL($K:$K,ROWS($K$1:K580))</f>
        <v>#NUM!</v>
      </c>
      <c r="M581" s="34" t="str">
        <f>IF(AND('Entry point'!$B$22=Master!A581,Master!AG581="MARINE SUPERINTENDENT"),Master!B581,"")</f>
        <v/>
      </c>
      <c r="N581" s="34" t="e">
        <f>SMALL($M:$M,ROWS($M$1:M580))</f>
        <v>#NUM!</v>
      </c>
      <c r="O581" s="34" t="str">
        <f>IF(AND('Entry point'!$B$22=Master!A581,Master!AG581="MD"),Master!B581,"")</f>
        <v/>
      </c>
      <c r="P581" s="34" t="e">
        <f>SMALL($O:$O,ROWS($O$1:O580))</f>
        <v>#NUM!</v>
      </c>
      <c r="Q581" s="34" t="str">
        <f>IF(AND('Entry point'!$B$22=Master!A581,Master!AG581="OD"),Master!B581,"")</f>
        <v/>
      </c>
      <c r="R581" s="34" t="e">
        <f>SMALL($Q:$Q,ROWS($Q$1:Q580))</f>
        <v>#NUM!</v>
      </c>
      <c r="S581" s="34" t="str">
        <f>IF(AND('Entry point'!$B$22=Master!A581,Master!AG581="OWNER"),Master!B581,"")</f>
        <v/>
      </c>
      <c r="T581" s="34" t="e">
        <f>SMALL($S:$S,ROWS($S$1:S580))</f>
        <v>#NUM!</v>
      </c>
      <c r="U581" s="34" t="str">
        <f>IF(AND('Entry point'!$B$22=Master!A581,Master!AG581="PLANNING MANAGER"),Master!B581,"")</f>
        <v/>
      </c>
      <c r="V581" s="34" t="e">
        <f>SMALL($U:$U,ROWS($U$1:U580))</f>
        <v>#NUM!</v>
      </c>
      <c r="W581" s="34">
        <f>IF(AND('Entry point'!$B$22=Master!A581,Master!AG581="PROCUREMENT RESPONSIBLE"),Master!B581,"")</f>
        <v>582</v>
      </c>
      <c r="X581" s="34" t="e">
        <f>SMALL($W:$W,ROWS($W$1:W580))</f>
        <v>#NUM!</v>
      </c>
      <c r="Y581" s="34" t="str">
        <f>IF(AND('Entry point'!$B$22=Master!A581,Master!AG581="TECH SUPERINTENDENT"),Master!B581,"")</f>
        <v/>
      </c>
      <c r="Z581" s="34" t="e">
        <f>SMALL($Y:$Y,ROWS($Y$1:Y580))</f>
        <v>#NUM!</v>
      </c>
      <c r="AA581" s="34" t="str">
        <f>IF(AND('Entry point'!$B$22=Master!A581,Master!AG581="HSEQ MANAGER"),Master!B581,"")</f>
        <v/>
      </c>
      <c r="AB581" s="34" t="e">
        <f>SMALL($AA:$AA,ROWS($AA$1:AA580))</f>
        <v>#NUM!</v>
      </c>
      <c r="AC581" s="34" t="str">
        <f>IF(AND('Entry point'!$B$22=Master!A581,Master!AG581="MARCAS"),Master!B581,"")</f>
        <v/>
      </c>
      <c r="AD581" s="34" t="e">
        <f>SMALL($AC:$AC,ROWS($AC$1:AC580))</f>
        <v>#NUM!</v>
      </c>
      <c r="AE581" s="34">
        <v>2</v>
      </c>
      <c r="AF581" s="36" t="s">
        <v>289</v>
      </c>
      <c r="AG581" s="36" t="s">
        <v>686</v>
      </c>
      <c r="AH581" s="36"/>
      <c r="AI581" s="227" t="s">
        <v>799</v>
      </c>
    </row>
    <row r="582" spans="1:35" ht="15.75" x14ac:dyDescent="0.25">
      <c r="A582" s="40" t="s">
        <v>569</v>
      </c>
      <c r="B582" s="34">
        <f>ROWS(A$1:$A583)</f>
        <v>583</v>
      </c>
      <c r="C582" s="34" t="str">
        <f>IF(AND('Entry point'!$B$22=Master!A582,Master!AG582="ACCOUNTING"),Master!B582,"")</f>
        <v/>
      </c>
      <c r="D582" s="34" t="e">
        <f>SMALL($C:$C,ROWS($C$1:C581))</f>
        <v>#NUM!</v>
      </c>
      <c r="E582" s="34" t="str">
        <f>IF(AND('Entry point'!$B$22=Master!A582,Master!AG582="CREW MANAGEMENT PARTNER"),Master!B582,"")</f>
        <v/>
      </c>
      <c r="F582" s="34" t="e">
        <f>SMALL($E:$E,ROWS($E$1:E581))</f>
        <v>#NUM!</v>
      </c>
      <c r="G582" s="34" t="str">
        <f>IF(AND('Entry point'!$B$22=Master!A582,Master!AG582="FLEET MANAGER"),Master!B582,"")</f>
        <v/>
      </c>
      <c r="H582" s="34" t="e">
        <f>SMALL($G:$G,ROWS($G$1:G581))</f>
        <v>#NUM!</v>
      </c>
      <c r="I582" s="34" t="str">
        <f>IF(AND('Entry point'!$B$22=Master!A582,Master!AG582="GROUP ISD"),Master!B582,"")</f>
        <v/>
      </c>
      <c r="J582" s="34" t="e">
        <f>SMALL($I:$I,ROWS($I$1:I581))</f>
        <v>#NUM!</v>
      </c>
      <c r="K582" s="34" t="str">
        <f>IF(AND('Entry point'!$B$22=Master!A582,Master!AG582="MANAGING DIRECTOR, CREW MANAGEMENT"),Master!B582,"")</f>
        <v/>
      </c>
      <c r="L582" s="34" t="e">
        <f>SMALL($K:$K,ROWS($K$1:K581))</f>
        <v>#NUM!</v>
      </c>
      <c r="M582" s="34" t="str">
        <f>IF(AND('Entry point'!$B$22=Master!A582,Master!AG582="MARINE SUPERINTENDENT"),Master!B582,"")</f>
        <v/>
      </c>
      <c r="N582" s="34" t="e">
        <f>SMALL($M:$M,ROWS($M$1:M581))</f>
        <v>#NUM!</v>
      </c>
      <c r="O582" s="34" t="str">
        <f>IF(AND('Entry point'!$B$22=Master!A582,Master!AG582="MD"),Master!B582,"")</f>
        <v/>
      </c>
      <c r="P582" s="34" t="e">
        <f>SMALL($O:$O,ROWS($O$1:O581))</f>
        <v>#NUM!</v>
      </c>
      <c r="Q582" s="34" t="str">
        <f>IF(AND('Entry point'!$B$22=Master!A582,Master!AG582="OD"),Master!B582,"")</f>
        <v/>
      </c>
      <c r="R582" s="34" t="e">
        <f>SMALL($Q:$Q,ROWS($Q$1:Q581))</f>
        <v>#NUM!</v>
      </c>
      <c r="S582" s="34" t="str">
        <f>IF(AND('Entry point'!$B$22=Master!A582,Master!AG582="OWNER"),Master!B582,"")</f>
        <v/>
      </c>
      <c r="T582" s="34" t="e">
        <f>SMALL($S:$S,ROWS($S$1:S581))</f>
        <v>#NUM!</v>
      </c>
      <c r="U582" s="34" t="str">
        <f>IF(AND('Entry point'!$B$22=Master!A582,Master!AG582="PLANNING MANAGER"),Master!B582,"")</f>
        <v/>
      </c>
      <c r="V582" s="34" t="e">
        <f>SMALL($U:$U,ROWS($U$1:U581))</f>
        <v>#NUM!</v>
      </c>
      <c r="W582" s="34">
        <f>IF(AND('Entry point'!$B$22=Master!A582,Master!AG582="PROCUREMENT RESPONSIBLE"),Master!B582,"")</f>
        <v>583</v>
      </c>
      <c r="X582" s="34" t="e">
        <f>SMALL($W:$W,ROWS($W$1:W581))</f>
        <v>#NUM!</v>
      </c>
      <c r="Y582" s="34" t="str">
        <f>IF(AND('Entry point'!$B$22=Master!A582,Master!AG582="TECH SUPERINTENDENT"),Master!B582,"")</f>
        <v/>
      </c>
      <c r="Z582" s="34" t="e">
        <f>SMALL($Y:$Y,ROWS($Y$1:Y581))</f>
        <v>#NUM!</v>
      </c>
      <c r="AA582" s="34" t="str">
        <f>IF(AND('Entry point'!$B$22=Master!A582,Master!AG582="HSEQ MANAGER"),Master!B582,"")</f>
        <v/>
      </c>
      <c r="AB582" s="34" t="e">
        <f>SMALL($AA:$AA,ROWS($AA$1:AA581))</f>
        <v>#NUM!</v>
      </c>
      <c r="AC582" s="34" t="str">
        <f>IF(AND('Entry point'!$B$22=Master!A582,Master!AG582="MARCAS"),Master!B582,"")</f>
        <v/>
      </c>
      <c r="AD582" s="34" t="e">
        <f>SMALL($AC:$AC,ROWS($AC$1:AC581))</f>
        <v>#NUM!</v>
      </c>
      <c r="AE582" s="34">
        <v>2</v>
      </c>
      <c r="AF582" s="36" t="s">
        <v>290</v>
      </c>
      <c r="AG582" s="36" t="s">
        <v>686</v>
      </c>
      <c r="AH582" s="181"/>
      <c r="AI582" s="227" t="s">
        <v>799</v>
      </c>
    </row>
    <row r="583" spans="1:35" ht="15.75" x14ac:dyDescent="0.25">
      <c r="A583" s="40" t="s">
        <v>569</v>
      </c>
      <c r="B583" s="34">
        <f>ROWS(A$1:$A584)</f>
        <v>584</v>
      </c>
      <c r="C583" s="34" t="str">
        <f>IF(AND('Entry point'!$B$22=Master!A583,Master!AG583="ACCOUNTING"),Master!B583,"")</f>
        <v/>
      </c>
      <c r="D583" s="34" t="e">
        <f>SMALL($C:$C,ROWS($C$1:C582))</f>
        <v>#NUM!</v>
      </c>
      <c r="E583" s="34" t="str">
        <f>IF(AND('Entry point'!$B$22=Master!A583,Master!AG583="CREW MANAGEMENT PARTNER"),Master!B583,"")</f>
        <v/>
      </c>
      <c r="F583" s="34" t="e">
        <f>SMALL($E:$E,ROWS($E$1:E582))</f>
        <v>#NUM!</v>
      </c>
      <c r="G583" s="34" t="str">
        <f>IF(AND('Entry point'!$B$22=Master!A583,Master!AG583="FLEET MANAGER"),Master!B583,"")</f>
        <v/>
      </c>
      <c r="H583" s="34" t="e">
        <f>SMALL($G:$G,ROWS($G$1:G582))</f>
        <v>#NUM!</v>
      </c>
      <c r="I583" s="34" t="str">
        <f>IF(AND('Entry point'!$B$22=Master!A583,Master!AG583="GROUP ISD"),Master!B583,"")</f>
        <v/>
      </c>
      <c r="J583" s="34" t="e">
        <f>SMALL($I:$I,ROWS($I$1:I582))</f>
        <v>#NUM!</v>
      </c>
      <c r="K583" s="34" t="str">
        <f>IF(AND('Entry point'!$B$22=Master!A583,Master!AG583="MANAGING DIRECTOR, CREW MANAGEMENT"),Master!B583,"")</f>
        <v/>
      </c>
      <c r="L583" s="34" t="e">
        <f>SMALL($K:$K,ROWS($K$1:K582))</f>
        <v>#NUM!</v>
      </c>
      <c r="M583" s="34" t="str">
        <f>IF(AND('Entry point'!$B$22=Master!A583,Master!AG583="MARINE SUPERINTENDENT"),Master!B583,"")</f>
        <v/>
      </c>
      <c r="N583" s="34" t="e">
        <f>SMALL($M:$M,ROWS($M$1:M582))</f>
        <v>#NUM!</v>
      </c>
      <c r="O583" s="34" t="str">
        <f>IF(AND('Entry point'!$B$22=Master!A583,Master!AG583="MD"),Master!B583,"")</f>
        <v/>
      </c>
      <c r="P583" s="34" t="e">
        <f>SMALL($O:$O,ROWS($O$1:O582))</f>
        <v>#NUM!</v>
      </c>
      <c r="Q583" s="34" t="str">
        <f>IF(AND('Entry point'!$B$22=Master!A583,Master!AG583="OD"),Master!B583,"")</f>
        <v/>
      </c>
      <c r="R583" s="34" t="e">
        <f>SMALL($Q:$Q,ROWS($Q$1:Q582))</f>
        <v>#NUM!</v>
      </c>
      <c r="S583" s="34" t="str">
        <f>IF(AND('Entry point'!$B$22=Master!A583,Master!AG583="OWNER"),Master!B583,"")</f>
        <v/>
      </c>
      <c r="T583" s="34" t="e">
        <f>SMALL($S:$S,ROWS($S$1:S582))</f>
        <v>#NUM!</v>
      </c>
      <c r="U583" s="34" t="str">
        <f>IF(AND('Entry point'!$B$22=Master!A583,Master!AG583="PLANNING MANAGER"),Master!B583,"")</f>
        <v/>
      </c>
      <c r="V583" s="34" t="e">
        <f>SMALL($U:$U,ROWS($U$1:U582))</f>
        <v>#NUM!</v>
      </c>
      <c r="W583" s="34" t="str">
        <f>IF(AND('Entry point'!$B$22=Master!A583,Master!AG583="PROCUREMENT RESPONSIBLE"),Master!B583,"")</f>
        <v/>
      </c>
      <c r="X583" s="34" t="e">
        <f>SMALL($W:$W,ROWS($W$1:W582))</f>
        <v>#NUM!</v>
      </c>
      <c r="Y583" s="34" t="str">
        <f>IF(AND('Entry point'!$B$22=Master!A583,Master!AG583="TECH SUPERINTENDENT"),Master!B583,"")</f>
        <v/>
      </c>
      <c r="Z583" s="34" t="e">
        <f>SMALL($Y:$Y,ROWS($Y$1:Y582))</f>
        <v>#NUM!</v>
      </c>
      <c r="AA583" s="34" t="str">
        <f>IF(AND('Entry point'!$B$22=Master!A583,Master!AG583="HSEQ MANAGER"),Master!B583,"")</f>
        <v/>
      </c>
      <c r="AB583" s="34" t="e">
        <f>SMALL($AA:$AA,ROWS($AA$1:AA582))</f>
        <v>#NUM!</v>
      </c>
      <c r="AC583" s="34">
        <f>IF(AND('Entry point'!$B$22=Master!A583,Master!AG583="MARCAS"),Master!B583,"")</f>
        <v>584</v>
      </c>
      <c r="AD583" s="34" t="e">
        <f>SMALL($AC:$AC,ROWS($AC$1:AC582))</f>
        <v>#NUM!</v>
      </c>
      <c r="AE583" s="34">
        <v>2</v>
      </c>
      <c r="AF583" s="36" t="s">
        <v>290</v>
      </c>
      <c r="AG583" s="36" t="s">
        <v>779</v>
      </c>
      <c r="AH583" s="36"/>
    </row>
    <row r="584" spans="1:35" ht="15.75" x14ac:dyDescent="0.25">
      <c r="A584" s="40" t="s">
        <v>569</v>
      </c>
      <c r="B584" s="34">
        <f>ROWS(A$1:$A585)</f>
        <v>585</v>
      </c>
      <c r="C584" s="34" t="str">
        <f>IF(AND('Entry point'!$B$22=Master!A584,Master!AG584="ACCOUNTING"),Master!B584,"")</f>
        <v/>
      </c>
      <c r="D584" s="34" t="e">
        <f>SMALL($C:$C,ROWS($C$1:C583))</f>
        <v>#NUM!</v>
      </c>
      <c r="E584" s="34" t="str">
        <f>IF(AND('Entry point'!$B$22=Master!A584,Master!AG584="CREW MANAGEMENT PARTNER"),Master!B584,"")</f>
        <v/>
      </c>
      <c r="F584" s="34" t="e">
        <f>SMALL($E:$E,ROWS($E$1:E583))</f>
        <v>#NUM!</v>
      </c>
      <c r="G584" s="34" t="str">
        <f>IF(AND('Entry point'!$B$22=Master!A584,Master!AG584="FLEET MANAGER"),Master!B584,"")</f>
        <v/>
      </c>
      <c r="H584" s="34" t="e">
        <f>SMALL($G:$G,ROWS($G$1:G583))</f>
        <v>#NUM!</v>
      </c>
      <c r="I584" s="34" t="str">
        <f>IF(AND('Entry point'!$B$22=Master!A584,Master!AG584="GROUP ISD"),Master!B584,"")</f>
        <v/>
      </c>
      <c r="J584" s="34" t="e">
        <f>SMALL($I:$I,ROWS($I$1:I583))</f>
        <v>#NUM!</v>
      </c>
      <c r="K584" s="34" t="str">
        <f>IF(AND('Entry point'!$B$22=Master!A584,Master!AG584="MANAGING DIRECTOR, CREW MANAGEMENT"),Master!B584,"")</f>
        <v/>
      </c>
      <c r="L584" s="34" t="e">
        <f>SMALL($K:$K,ROWS($K$1:K583))</f>
        <v>#NUM!</v>
      </c>
      <c r="M584" s="34">
        <f>IF(AND('Entry point'!$B$22=Master!A584,Master!AG584="MARINE SUPERINTENDENT"),Master!B584,"")</f>
        <v>585</v>
      </c>
      <c r="N584" s="34" t="e">
        <f>SMALL($M:$M,ROWS($M$1:M583))</f>
        <v>#NUM!</v>
      </c>
      <c r="O584" s="34" t="str">
        <f>IF(AND('Entry point'!$B$22=Master!A584,Master!AG584="MD"),Master!B584,"")</f>
        <v/>
      </c>
      <c r="P584" s="34" t="e">
        <f>SMALL($O:$O,ROWS($O$1:O583))</f>
        <v>#NUM!</v>
      </c>
      <c r="Q584" s="34" t="str">
        <f>IF(AND('Entry point'!$B$22=Master!A584,Master!AG584="OD"),Master!B584,"")</f>
        <v/>
      </c>
      <c r="R584" s="34" t="e">
        <f>SMALL($Q:$Q,ROWS($Q$1:Q583))</f>
        <v>#NUM!</v>
      </c>
      <c r="S584" s="34" t="str">
        <f>IF(AND('Entry point'!$B$22=Master!A584,Master!AG584="OWNER"),Master!B584,"")</f>
        <v/>
      </c>
      <c r="T584" s="34" t="e">
        <f>SMALL($S:$S,ROWS($S$1:S583))</f>
        <v>#NUM!</v>
      </c>
      <c r="U584" s="34" t="str">
        <f>IF(AND('Entry point'!$B$22=Master!A584,Master!AG584="PLANNING MANAGER"),Master!B584,"")</f>
        <v/>
      </c>
      <c r="V584" s="34" t="e">
        <f>SMALL($U:$U,ROWS($U$1:U583))</f>
        <v>#NUM!</v>
      </c>
      <c r="W584" s="34" t="str">
        <f>IF(AND('Entry point'!$B$22=Master!A584,Master!AG584="PROCUREMENT RESPONSIBLE"),Master!B584,"")</f>
        <v/>
      </c>
      <c r="X584" s="34" t="e">
        <f>SMALL($W:$W,ROWS($W$1:W583))</f>
        <v>#NUM!</v>
      </c>
      <c r="Y584" s="34" t="str">
        <f>IF(AND('Entry point'!$B$22=Master!A584,Master!AG584="TECH SUPERINTENDENT"),Master!B584,"")</f>
        <v/>
      </c>
      <c r="Z584" s="34" t="e">
        <f>SMALL($Y:$Y,ROWS($Y$1:Y583))</f>
        <v>#NUM!</v>
      </c>
      <c r="AA584" s="34" t="str">
        <f>IF(AND('Entry point'!$B$22=Master!A584,Master!AG584="HSEQ MANAGER"),Master!B584,"")</f>
        <v/>
      </c>
      <c r="AB584" s="34" t="e">
        <f>SMALL($AA:$AA,ROWS($AA$1:AA583))</f>
        <v>#NUM!</v>
      </c>
      <c r="AC584" s="34" t="str">
        <f>IF(AND('Entry point'!$B$22=Master!A584,Master!AG584="MARCAS"),Master!B584,"")</f>
        <v/>
      </c>
      <c r="AD584" s="34" t="e">
        <f>SMALL($AC:$AC,ROWS($AC$1:AC583))</f>
        <v>#NUM!</v>
      </c>
      <c r="AE584" s="34">
        <v>2</v>
      </c>
      <c r="AF584" s="36" t="s">
        <v>552</v>
      </c>
      <c r="AG584" s="36" t="s">
        <v>685</v>
      </c>
      <c r="AH584" s="36"/>
    </row>
    <row r="585" spans="1:35" ht="15.75" x14ac:dyDescent="0.25">
      <c r="A585" s="40" t="s">
        <v>569</v>
      </c>
      <c r="B585" s="34">
        <f>ROWS(A$1:$A586)</f>
        <v>586</v>
      </c>
      <c r="C585" s="34" t="str">
        <f>IF(AND('Entry point'!$B$22=Master!A585,Master!AG585="ACCOUNTING"),Master!B585,"")</f>
        <v/>
      </c>
      <c r="D585" s="34" t="e">
        <f>SMALL($C:$C,ROWS($C$1:C584))</f>
        <v>#NUM!</v>
      </c>
      <c r="E585" s="34" t="str">
        <f>IF(AND('Entry point'!$B$22=Master!A585,Master!AG585="CREW MANAGEMENT PARTNER"),Master!B585,"")</f>
        <v/>
      </c>
      <c r="F585" s="34" t="e">
        <f>SMALL($E:$E,ROWS($E$1:E584))</f>
        <v>#NUM!</v>
      </c>
      <c r="G585" s="34">
        <f>IF(AND('Entry point'!$B$22=Master!A585,Master!AG585="FLEET MANAGER"),Master!B585,"")</f>
        <v>586</v>
      </c>
      <c r="H585" s="34" t="e">
        <f>SMALL($G:$G,ROWS($G$1:G584))</f>
        <v>#NUM!</v>
      </c>
      <c r="I585" s="34" t="str">
        <f>IF(AND('Entry point'!$B$22=Master!A585,Master!AG585="GROUP ISD"),Master!B585,"")</f>
        <v/>
      </c>
      <c r="J585" s="34" t="e">
        <f>SMALL($I:$I,ROWS($I$1:I584))</f>
        <v>#NUM!</v>
      </c>
      <c r="K585" s="34" t="str">
        <f>IF(AND('Entry point'!$B$22=Master!A585,Master!AG585="MANAGING DIRECTOR, CREW MANAGEMENT"),Master!B585,"")</f>
        <v/>
      </c>
      <c r="L585" s="34" t="e">
        <f>SMALL($K:$K,ROWS($K$1:K584))</f>
        <v>#NUM!</v>
      </c>
      <c r="M585" s="34" t="str">
        <f>IF(AND('Entry point'!$B$22=Master!A585,Master!AG585="MARINE SUPERINTENDENT"),Master!B585,"")</f>
        <v/>
      </c>
      <c r="N585" s="34" t="e">
        <f>SMALL($M:$M,ROWS($M$1:M584))</f>
        <v>#NUM!</v>
      </c>
      <c r="O585" s="34" t="str">
        <f>IF(AND('Entry point'!$B$22=Master!A585,Master!AG585="MD"),Master!B585,"")</f>
        <v/>
      </c>
      <c r="P585" s="34" t="e">
        <f>SMALL($O:$O,ROWS($O$1:O584))</f>
        <v>#NUM!</v>
      </c>
      <c r="Q585" s="34" t="str">
        <f>IF(AND('Entry point'!$B$22=Master!A585,Master!AG585="OD"),Master!B585,"")</f>
        <v/>
      </c>
      <c r="R585" s="34" t="e">
        <f>SMALL($Q:$Q,ROWS($Q$1:Q584))</f>
        <v>#NUM!</v>
      </c>
      <c r="S585" s="34" t="str">
        <f>IF(AND('Entry point'!$B$22=Master!A585,Master!AG585="OWNER"),Master!B585,"")</f>
        <v/>
      </c>
      <c r="T585" s="34" t="e">
        <f>SMALL($S:$S,ROWS($S$1:S584))</f>
        <v>#NUM!</v>
      </c>
      <c r="U585" s="34" t="str">
        <f>IF(AND('Entry point'!$B$22=Master!A585,Master!AG585="PLANNING MANAGER"),Master!B585,"")</f>
        <v/>
      </c>
      <c r="V585" s="34" t="e">
        <f>SMALL($U:$U,ROWS($U$1:U584))</f>
        <v>#NUM!</v>
      </c>
      <c r="W585" s="34" t="str">
        <f>IF(AND('Entry point'!$B$22=Master!A585,Master!AG585="PROCUREMENT RESPONSIBLE"),Master!B585,"")</f>
        <v/>
      </c>
      <c r="X585" s="34" t="e">
        <f>SMALL($W:$W,ROWS($W$1:W584))</f>
        <v>#NUM!</v>
      </c>
      <c r="Y585" s="34" t="str">
        <f>IF(AND('Entry point'!$B$22=Master!A585,Master!AG585="TECH SUPERINTENDENT"),Master!B585,"")</f>
        <v/>
      </c>
      <c r="Z585" s="34" t="e">
        <f>SMALL($Y:$Y,ROWS($Y$1:Y584))</f>
        <v>#NUM!</v>
      </c>
      <c r="AA585" s="34" t="str">
        <f>IF(AND('Entry point'!$B$22=Master!A585,Master!AG585="HSEQ MANAGER"),Master!B585,"")</f>
        <v/>
      </c>
      <c r="AB585" s="34" t="e">
        <f>SMALL($AA:$AA,ROWS($AA$1:AA584))</f>
        <v>#NUM!</v>
      </c>
      <c r="AC585" s="34" t="str">
        <f>IF(AND('Entry point'!$B$22=Master!A585,Master!AG585="MARCAS"),Master!B585,"")</f>
        <v/>
      </c>
      <c r="AD585" s="34" t="e">
        <f>SMALL($AC:$AC,ROWS($AC$1:AC584))</f>
        <v>#NUM!</v>
      </c>
      <c r="AE585" s="34">
        <v>2</v>
      </c>
      <c r="AF585" s="36" t="s">
        <v>562</v>
      </c>
      <c r="AG585" s="36" t="s">
        <v>35</v>
      </c>
      <c r="AH585" s="36"/>
    </row>
    <row r="586" spans="1:35" ht="15.75" x14ac:dyDescent="0.25">
      <c r="A586" s="40" t="s">
        <v>569</v>
      </c>
      <c r="B586" s="34">
        <f>ROWS(A$1:$A587)</f>
        <v>587</v>
      </c>
      <c r="C586" s="34" t="str">
        <f>IF(AND('Entry point'!$B$22=Master!A586,Master!AG586="ACCOUNTING"),Master!B586,"")</f>
        <v/>
      </c>
      <c r="D586" s="34" t="e">
        <f>SMALL($C:$C,ROWS($C$1:C585))</f>
        <v>#NUM!</v>
      </c>
      <c r="E586" s="34" t="str">
        <f>IF(AND('Entry point'!$B$22=Master!A586,Master!AG586="CREW MANAGEMENT PARTNER"),Master!B586,"")</f>
        <v/>
      </c>
      <c r="F586" s="34" t="e">
        <f>SMALL($E:$E,ROWS($E$1:E585))</f>
        <v>#NUM!</v>
      </c>
      <c r="G586" s="34">
        <f>IF(AND('Entry point'!$B$22=Master!A586,Master!AG586="FLEET MANAGER"),Master!B586,"")</f>
        <v>587</v>
      </c>
      <c r="H586" s="34" t="e">
        <f>SMALL($G:$G,ROWS($G$1:G585))</f>
        <v>#NUM!</v>
      </c>
      <c r="I586" s="34" t="str">
        <f>IF(AND('Entry point'!$B$22=Master!A586,Master!AG586="GROUP ISD"),Master!B586,"")</f>
        <v/>
      </c>
      <c r="J586" s="34" t="e">
        <f>SMALL($I:$I,ROWS($I$1:I585))</f>
        <v>#NUM!</v>
      </c>
      <c r="K586" s="34" t="str">
        <f>IF(AND('Entry point'!$B$22=Master!A586,Master!AG586="MANAGING DIRECTOR, CREW MANAGEMENT"),Master!B586,"")</f>
        <v/>
      </c>
      <c r="L586" s="34" t="e">
        <f>SMALL($K:$K,ROWS($K$1:K585))</f>
        <v>#NUM!</v>
      </c>
      <c r="M586" s="34" t="str">
        <f>IF(AND('Entry point'!$B$22=Master!A586,Master!AG586="MARINE SUPERINTENDENT"),Master!B586,"")</f>
        <v/>
      </c>
      <c r="N586" s="34" t="e">
        <f>SMALL($M:$M,ROWS($M$1:M585))</f>
        <v>#NUM!</v>
      </c>
      <c r="O586" s="34" t="str">
        <f>IF(AND('Entry point'!$B$22=Master!A586,Master!AG586="MD"),Master!B586,"")</f>
        <v/>
      </c>
      <c r="P586" s="34" t="e">
        <f>SMALL($O:$O,ROWS($O$1:O585))</f>
        <v>#NUM!</v>
      </c>
      <c r="Q586" s="34" t="str">
        <f>IF(AND('Entry point'!$B$22=Master!A586,Master!AG586="OD"),Master!B586,"")</f>
        <v/>
      </c>
      <c r="R586" s="34" t="e">
        <f>SMALL($Q:$Q,ROWS($Q$1:Q585))</f>
        <v>#NUM!</v>
      </c>
      <c r="S586" s="34" t="str">
        <f>IF(AND('Entry point'!$B$22=Master!A586,Master!AG586="OWNER"),Master!B586,"")</f>
        <v/>
      </c>
      <c r="T586" s="34" t="e">
        <f>SMALL($S:$S,ROWS($S$1:S585))</f>
        <v>#NUM!</v>
      </c>
      <c r="U586" s="34" t="str">
        <f>IF(AND('Entry point'!$B$22=Master!A586,Master!AG586="PLANNING MANAGER"),Master!B586,"")</f>
        <v/>
      </c>
      <c r="V586" s="34" t="e">
        <f>SMALL($U:$U,ROWS($U$1:U585))</f>
        <v>#NUM!</v>
      </c>
      <c r="W586" s="34" t="str">
        <f>IF(AND('Entry point'!$B$22=Master!A586,Master!AG586="PROCUREMENT RESPONSIBLE"),Master!B586,"")</f>
        <v/>
      </c>
      <c r="X586" s="34" t="e">
        <f>SMALL($W:$W,ROWS($W$1:W585))</f>
        <v>#NUM!</v>
      </c>
      <c r="Y586" s="34" t="str">
        <f>IF(AND('Entry point'!$B$22=Master!A586,Master!AG586="TECH SUPERINTENDENT"),Master!B586,"")</f>
        <v/>
      </c>
      <c r="Z586" s="34" t="e">
        <f>SMALL($Y:$Y,ROWS($Y$1:Y585))</f>
        <v>#NUM!</v>
      </c>
      <c r="AA586" s="34" t="str">
        <f>IF(AND('Entry point'!$B$22=Master!A586,Master!AG586="HSEQ MANAGER"),Master!B586,"")</f>
        <v/>
      </c>
      <c r="AB586" s="34" t="e">
        <f>SMALL($AA:$AA,ROWS($AA$1:AA585))</f>
        <v>#NUM!</v>
      </c>
      <c r="AC586" s="34" t="str">
        <f>IF(AND('Entry point'!$B$22=Master!A586,Master!AG586="MARCAS"),Master!B586,"")</f>
        <v/>
      </c>
      <c r="AD586" s="34" t="e">
        <f>SMALL($AC:$AC,ROWS($AC$1:AC585))</f>
        <v>#NUM!</v>
      </c>
      <c r="AE586" s="34">
        <v>2</v>
      </c>
      <c r="AF586" s="36" t="s">
        <v>179</v>
      </c>
      <c r="AG586" s="36" t="s">
        <v>35</v>
      </c>
      <c r="AH586" s="36"/>
    </row>
    <row r="587" spans="1:35" ht="15.75" x14ac:dyDescent="0.25">
      <c r="A587" s="40" t="s">
        <v>569</v>
      </c>
      <c r="B587" s="34">
        <f>ROWS(A$1:$A588)</f>
        <v>588</v>
      </c>
      <c r="C587" s="34" t="str">
        <f>IF(AND('Entry point'!$B$22=Master!A587,Master!AG587="ACCOUNTING"),Master!B587,"")</f>
        <v/>
      </c>
      <c r="D587" s="34" t="e">
        <f>SMALL($C:$C,ROWS($C$1:C586))</f>
        <v>#NUM!</v>
      </c>
      <c r="E587" s="34" t="str">
        <f>IF(AND('Entry point'!$B$22=Master!A587,Master!AG587="CREW MANAGEMENT PARTNER"),Master!B587,"")</f>
        <v/>
      </c>
      <c r="F587" s="34" t="e">
        <f>SMALL($E:$E,ROWS($E$1:E586))</f>
        <v>#NUM!</v>
      </c>
      <c r="G587" s="34">
        <f>IF(AND('Entry point'!$B$22=Master!A587,Master!AG587="FLEET MANAGER"),Master!B587,"")</f>
        <v>588</v>
      </c>
      <c r="H587" s="34" t="e">
        <f>SMALL($G:$G,ROWS($G$1:G586))</f>
        <v>#NUM!</v>
      </c>
      <c r="I587" s="34" t="str">
        <f>IF(AND('Entry point'!$B$22=Master!A587,Master!AG587="GROUP ISD"),Master!B587,"")</f>
        <v/>
      </c>
      <c r="J587" s="34" t="e">
        <f>SMALL($I:$I,ROWS($I$1:I586))</f>
        <v>#NUM!</v>
      </c>
      <c r="K587" s="34" t="str">
        <f>IF(AND('Entry point'!$B$22=Master!A587,Master!AG587="MANAGING DIRECTOR, CREW MANAGEMENT"),Master!B587,"")</f>
        <v/>
      </c>
      <c r="L587" s="34" t="e">
        <f>SMALL($K:$K,ROWS($K$1:K586))</f>
        <v>#NUM!</v>
      </c>
      <c r="M587" s="34" t="str">
        <f>IF(AND('Entry point'!$B$22=Master!A587,Master!AG587="MARINE SUPERINTENDENT"),Master!B587,"")</f>
        <v/>
      </c>
      <c r="N587" s="34" t="e">
        <f>SMALL($M:$M,ROWS($M$1:M586))</f>
        <v>#NUM!</v>
      </c>
      <c r="O587" s="34" t="str">
        <f>IF(AND('Entry point'!$B$22=Master!A587,Master!AG587="MD"),Master!B587,"")</f>
        <v/>
      </c>
      <c r="P587" s="34" t="e">
        <f>SMALL($O:$O,ROWS($O$1:O586))</f>
        <v>#NUM!</v>
      </c>
      <c r="Q587" s="34" t="str">
        <f>IF(AND('Entry point'!$B$22=Master!A587,Master!AG587="OD"),Master!B587,"")</f>
        <v/>
      </c>
      <c r="R587" s="34" t="e">
        <f>SMALL($Q:$Q,ROWS($Q$1:Q586))</f>
        <v>#NUM!</v>
      </c>
      <c r="S587" s="34" t="str">
        <f>IF(AND('Entry point'!$B$22=Master!A587,Master!AG587="OWNER"),Master!B587,"")</f>
        <v/>
      </c>
      <c r="T587" s="34" t="e">
        <f>SMALL($S:$S,ROWS($S$1:S586))</f>
        <v>#NUM!</v>
      </c>
      <c r="U587" s="34" t="str">
        <f>IF(AND('Entry point'!$B$22=Master!A587,Master!AG587="PLANNING MANAGER"),Master!B587,"")</f>
        <v/>
      </c>
      <c r="V587" s="34" t="e">
        <f>SMALL($U:$U,ROWS($U$1:U586))</f>
        <v>#NUM!</v>
      </c>
      <c r="W587" s="34" t="str">
        <f>IF(AND('Entry point'!$B$22=Master!A587,Master!AG587="PROCUREMENT RESPONSIBLE"),Master!B587,"")</f>
        <v/>
      </c>
      <c r="X587" s="34" t="e">
        <f>SMALL($W:$W,ROWS($W$1:W586))</f>
        <v>#NUM!</v>
      </c>
      <c r="Y587" s="34" t="str">
        <f>IF(AND('Entry point'!$B$22=Master!A587,Master!AG587="TECH SUPERINTENDENT"),Master!B587,"")</f>
        <v/>
      </c>
      <c r="Z587" s="34" t="e">
        <f>SMALL($Y:$Y,ROWS($Y$1:Y586))</f>
        <v>#NUM!</v>
      </c>
      <c r="AA587" s="34" t="str">
        <f>IF(AND('Entry point'!$B$22=Master!A587,Master!AG587="HSEQ MANAGER"),Master!B587,"")</f>
        <v/>
      </c>
      <c r="AB587" s="34" t="e">
        <f>SMALL($AA:$AA,ROWS($AA$1:AA586))</f>
        <v>#NUM!</v>
      </c>
      <c r="AC587" s="34" t="str">
        <f>IF(AND('Entry point'!$B$22=Master!A587,Master!AG587="MARCAS"),Master!B587,"")</f>
        <v/>
      </c>
      <c r="AD587" s="34" t="e">
        <f>SMALL($AC:$AC,ROWS($AC$1:AC586))</f>
        <v>#NUM!</v>
      </c>
      <c r="AE587" s="34">
        <v>2</v>
      </c>
      <c r="AF587" s="36" t="s">
        <v>181</v>
      </c>
      <c r="AG587" s="36" t="s">
        <v>35</v>
      </c>
      <c r="AH587" s="36"/>
    </row>
    <row r="588" spans="1:35" ht="15.75" x14ac:dyDescent="0.25">
      <c r="A588" s="40" t="s">
        <v>569</v>
      </c>
      <c r="B588" s="34">
        <f>ROWS(A$1:$A589)</f>
        <v>589</v>
      </c>
      <c r="C588" s="34" t="str">
        <f>IF(AND('Entry point'!$B$22=Master!A588,Master!AG588="ACCOUNTING"),Master!B588,"")</f>
        <v/>
      </c>
      <c r="D588" s="34" t="e">
        <f>SMALL($C:$C,ROWS($C$1:C587))</f>
        <v>#NUM!</v>
      </c>
      <c r="E588" s="34" t="str">
        <f>IF(AND('Entry point'!$B$22=Master!A588,Master!AG588="CREW MANAGEMENT PARTNER"),Master!B588,"")</f>
        <v/>
      </c>
      <c r="F588" s="34" t="e">
        <f>SMALL($E:$E,ROWS($E$1:E587))</f>
        <v>#NUM!</v>
      </c>
      <c r="G588" s="34" t="str">
        <f>IF(AND('Entry point'!$B$22=Master!A588,Master!AG588="FLEET MANAGER"),Master!B588,"")</f>
        <v/>
      </c>
      <c r="H588" s="34" t="e">
        <f>SMALL($G:$G,ROWS($G$1:G587))</f>
        <v>#NUM!</v>
      </c>
      <c r="I588" s="34" t="str">
        <f>IF(AND('Entry point'!$B$22=Master!A588,Master!AG588="GROUP ISD"),Master!B588,"")</f>
        <v/>
      </c>
      <c r="J588" s="34" t="e">
        <f>SMALL($I:$I,ROWS($I$1:I587))</f>
        <v>#NUM!</v>
      </c>
      <c r="K588" s="34" t="str">
        <f>IF(AND('Entry point'!$B$22=Master!A588,Master!AG588="MANAGING DIRECTOR, CREW MANAGEMENT"),Master!B588,"")</f>
        <v/>
      </c>
      <c r="L588" s="34" t="e">
        <f>SMALL($K:$K,ROWS($K$1:K587))</f>
        <v>#NUM!</v>
      </c>
      <c r="M588" s="34">
        <f>IF(AND('Entry point'!$B$22=Master!A588,Master!AG588="MARINE SUPERINTENDENT"),Master!B588,"")</f>
        <v>589</v>
      </c>
      <c r="N588" s="34" t="e">
        <f>SMALL($M:$M,ROWS($M$1:M587))</f>
        <v>#NUM!</v>
      </c>
      <c r="O588" s="34" t="str">
        <f>IF(AND('Entry point'!$B$22=Master!A588,Master!AG588="MD"),Master!B588,"")</f>
        <v/>
      </c>
      <c r="P588" s="34" t="e">
        <f>SMALL($O:$O,ROWS($O$1:O587))</f>
        <v>#NUM!</v>
      </c>
      <c r="Q588" s="34" t="str">
        <f>IF(AND('Entry point'!$B$22=Master!A588,Master!AG588="OD"),Master!B588,"")</f>
        <v/>
      </c>
      <c r="R588" s="34" t="e">
        <f>SMALL($Q:$Q,ROWS($Q$1:Q587))</f>
        <v>#NUM!</v>
      </c>
      <c r="S588" s="34" t="str">
        <f>IF(AND('Entry point'!$B$22=Master!A588,Master!AG588="OWNER"),Master!B588,"")</f>
        <v/>
      </c>
      <c r="T588" s="34" t="e">
        <f>SMALL($S:$S,ROWS($S$1:S587))</f>
        <v>#NUM!</v>
      </c>
      <c r="U588" s="34" t="str">
        <f>IF(AND('Entry point'!$B$22=Master!A588,Master!AG588="PLANNING MANAGER"),Master!B588,"")</f>
        <v/>
      </c>
      <c r="V588" s="34" t="e">
        <f>SMALL($U:$U,ROWS($U$1:U587))</f>
        <v>#NUM!</v>
      </c>
      <c r="W588" s="34" t="str">
        <f>IF(AND('Entry point'!$B$22=Master!A588,Master!AG588="PROCUREMENT RESPONSIBLE"),Master!B588,"")</f>
        <v/>
      </c>
      <c r="X588" s="34" t="e">
        <f>SMALL($W:$W,ROWS($W$1:W587))</f>
        <v>#NUM!</v>
      </c>
      <c r="Y588" s="34" t="str">
        <f>IF(AND('Entry point'!$B$22=Master!A588,Master!AG588="TECH SUPERINTENDENT"),Master!B588,"")</f>
        <v/>
      </c>
      <c r="Z588" s="34" t="e">
        <f>SMALL($Y:$Y,ROWS($Y$1:Y587))</f>
        <v>#NUM!</v>
      </c>
      <c r="AA588" s="34" t="str">
        <f>IF(AND('Entry point'!$B$22=Master!A588,Master!AG588="HSEQ MANAGER"),Master!B588,"")</f>
        <v/>
      </c>
      <c r="AB588" s="34" t="e">
        <f>SMALL($AA:$AA,ROWS($AA$1:AA587))</f>
        <v>#NUM!</v>
      </c>
      <c r="AC588" s="34" t="str">
        <f>IF(AND('Entry point'!$B$22=Master!A588,Master!AG588="MARCAS"),Master!B588,"")</f>
        <v/>
      </c>
      <c r="AD588" s="34" t="e">
        <f>SMALL($AC:$AC,ROWS($AC$1:AC587))</f>
        <v>#NUM!</v>
      </c>
      <c r="AE588" s="34">
        <v>2</v>
      </c>
      <c r="AF588" s="36" t="s">
        <v>223</v>
      </c>
      <c r="AG588" s="36" t="s">
        <v>685</v>
      </c>
      <c r="AH588" s="36"/>
    </row>
    <row r="589" spans="1:35" ht="15.75" x14ac:dyDescent="0.25">
      <c r="A589" s="40" t="s">
        <v>569</v>
      </c>
      <c r="B589" s="34">
        <f>ROWS(A$1:$A590)</f>
        <v>590</v>
      </c>
      <c r="C589" s="34" t="str">
        <f>IF(AND('Entry point'!$B$22=Master!A589,Master!AG589="ACCOUNTING"),Master!B589,"")</f>
        <v/>
      </c>
      <c r="D589" s="34" t="e">
        <f>SMALL($C:$C,ROWS($C$1:C588))</f>
        <v>#NUM!</v>
      </c>
      <c r="E589" s="34" t="str">
        <f>IF(AND('Entry point'!$B$22=Master!A589,Master!AG589="CREW MANAGEMENT PARTNER"),Master!B589,"")</f>
        <v/>
      </c>
      <c r="F589" s="34" t="e">
        <f>SMALL($E:$E,ROWS($E$1:E588))</f>
        <v>#NUM!</v>
      </c>
      <c r="G589" s="34" t="str">
        <f>IF(AND('Entry point'!$B$22=Master!A589,Master!AG589="FLEET MANAGER"),Master!B589,"")</f>
        <v/>
      </c>
      <c r="H589" s="34" t="e">
        <f>SMALL($G:$G,ROWS($G$1:G588))</f>
        <v>#NUM!</v>
      </c>
      <c r="I589" s="34" t="str">
        <f>IF(AND('Entry point'!$B$22=Master!A589,Master!AG589="GROUP ISD"),Master!B589,"")</f>
        <v/>
      </c>
      <c r="J589" s="34" t="e">
        <f>SMALL($I:$I,ROWS($I$1:I588))</f>
        <v>#NUM!</v>
      </c>
      <c r="K589" s="34" t="str">
        <f>IF(AND('Entry point'!$B$22=Master!A589,Master!AG589="MANAGING DIRECTOR, CREW MANAGEMENT"),Master!B589,"")</f>
        <v/>
      </c>
      <c r="L589" s="34" t="e">
        <f>SMALL($K:$K,ROWS($K$1:K588))</f>
        <v>#NUM!</v>
      </c>
      <c r="M589" s="34">
        <f>IF(AND('Entry point'!$B$22=Master!A589,Master!AG589="MARINE SUPERINTENDENT"),Master!B589,"")</f>
        <v>590</v>
      </c>
      <c r="N589" s="34" t="e">
        <f>SMALL($M:$M,ROWS($M$1:M588))</f>
        <v>#NUM!</v>
      </c>
      <c r="O589" s="34" t="str">
        <f>IF(AND('Entry point'!$B$22=Master!A589,Master!AG589="MD"),Master!B589,"")</f>
        <v/>
      </c>
      <c r="P589" s="34" t="e">
        <f>SMALL($O:$O,ROWS($O$1:O588))</f>
        <v>#NUM!</v>
      </c>
      <c r="Q589" s="34" t="str">
        <f>IF(AND('Entry point'!$B$22=Master!A589,Master!AG589="OD"),Master!B589,"")</f>
        <v/>
      </c>
      <c r="R589" s="34" t="e">
        <f>SMALL($Q:$Q,ROWS($Q$1:Q588))</f>
        <v>#NUM!</v>
      </c>
      <c r="S589" s="34" t="str">
        <f>IF(AND('Entry point'!$B$22=Master!A589,Master!AG589="OWNER"),Master!B589,"")</f>
        <v/>
      </c>
      <c r="T589" s="34" t="e">
        <f>SMALL($S:$S,ROWS($S$1:S588))</f>
        <v>#NUM!</v>
      </c>
      <c r="U589" s="34" t="str">
        <f>IF(AND('Entry point'!$B$22=Master!A589,Master!AG589="PLANNING MANAGER"),Master!B589,"")</f>
        <v/>
      </c>
      <c r="V589" s="34" t="e">
        <f>SMALL($U:$U,ROWS($U$1:U588))</f>
        <v>#NUM!</v>
      </c>
      <c r="W589" s="34" t="str">
        <f>IF(AND('Entry point'!$B$22=Master!A589,Master!AG589="PROCUREMENT RESPONSIBLE"),Master!B589,"")</f>
        <v/>
      </c>
      <c r="X589" s="34" t="e">
        <f>SMALL($W:$W,ROWS($W$1:W588))</f>
        <v>#NUM!</v>
      </c>
      <c r="Y589" s="34" t="str">
        <f>IF(AND('Entry point'!$B$22=Master!A589,Master!AG589="TECH SUPERINTENDENT"),Master!B589,"")</f>
        <v/>
      </c>
      <c r="Z589" s="34" t="e">
        <f>SMALL($Y:$Y,ROWS($Y$1:Y588))</f>
        <v>#NUM!</v>
      </c>
      <c r="AA589" s="34" t="str">
        <f>IF(AND('Entry point'!$B$22=Master!A589,Master!AG589="HSEQ MANAGER"),Master!B589,"")</f>
        <v/>
      </c>
      <c r="AB589" s="34" t="e">
        <f>SMALL($AA:$AA,ROWS($AA$1:AA588))</f>
        <v>#NUM!</v>
      </c>
      <c r="AC589" s="34" t="str">
        <f>IF(AND('Entry point'!$B$22=Master!A589,Master!AG589="MARCAS"),Master!B589,"")</f>
        <v/>
      </c>
      <c r="AD589" s="34" t="e">
        <f>SMALL($AC:$AC,ROWS($AC$1:AC588))</f>
        <v>#NUM!</v>
      </c>
      <c r="AE589" s="34">
        <v>2</v>
      </c>
      <c r="AF589" s="36" t="s">
        <v>176</v>
      </c>
      <c r="AG589" s="36" t="s">
        <v>685</v>
      </c>
      <c r="AH589" s="36"/>
    </row>
    <row r="590" spans="1:35" ht="15.75" x14ac:dyDescent="0.25">
      <c r="A590" s="40" t="s">
        <v>569</v>
      </c>
      <c r="B590" s="34">
        <f>ROWS(A$1:$A591)</f>
        <v>591</v>
      </c>
      <c r="C590" s="34" t="str">
        <f>IF(AND('Entry point'!$B$22=Master!A590,Master!AG590="ACCOUNTING"),Master!B590,"")</f>
        <v/>
      </c>
      <c r="D590" s="34" t="e">
        <f>SMALL($C:$C,ROWS($C$1:C589))</f>
        <v>#NUM!</v>
      </c>
      <c r="E590" s="34" t="str">
        <f>IF(AND('Entry point'!$B$22=Master!A590,Master!AG590="CREW MANAGEMENT PARTNER"),Master!B590,"")</f>
        <v/>
      </c>
      <c r="F590" s="34" t="e">
        <f>SMALL($E:$E,ROWS($E$1:E589))</f>
        <v>#NUM!</v>
      </c>
      <c r="G590" s="34" t="str">
        <f>IF(AND('Entry point'!$B$22=Master!A590,Master!AG590="FLEET MANAGER"),Master!B590,"")</f>
        <v/>
      </c>
      <c r="H590" s="34" t="e">
        <f>SMALL($G:$G,ROWS($G$1:G589))</f>
        <v>#NUM!</v>
      </c>
      <c r="I590" s="34" t="str">
        <f>IF(AND('Entry point'!$B$22=Master!A590,Master!AG590="GROUP ISD"),Master!B590,"")</f>
        <v/>
      </c>
      <c r="J590" s="34" t="e">
        <f>SMALL($I:$I,ROWS($I$1:I589))</f>
        <v>#NUM!</v>
      </c>
      <c r="K590" s="34" t="str">
        <f>IF(AND('Entry point'!$B$22=Master!A590,Master!AG590="MANAGING DIRECTOR, CREW MANAGEMENT"),Master!B590,"")</f>
        <v/>
      </c>
      <c r="L590" s="34" t="e">
        <f>SMALL($K:$K,ROWS($K$1:K589))</f>
        <v>#NUM!</v>
      </c>
      <c r="M590" s="34" t="str">
        <f>IF(AND('Entry point'!$B$22=Master!A590,Master!AG590="MARINE SUPERINTENDENT"),Master!B590,"")</f>
        <v/>
      </c>
      <c r="N590" s="34" t="e">
        <f>SMALL($M:$M,ROWS($M$1:M589))</f>
        <v>#NUM!</v>
      </c>
      <c r="O590" s="34" t="str">
        <f>IF(AND('Entry point'!$B$22=Master!A590,Master!AG590="MD"),Master!B590,"")</f>
        <v/>
      </c>
      <c r="P590" s="34" t="e">
        <f>SMALL($O:$O,ROWS($O$1:O589))</f>
        <v>#NUM!</v>
      </c>
      <c r="Q590" s="34" t="str">
        <f>IF(AND('Entry point'!$B$22=Master!A590,Master!AG590="OD"),Master!B590,"")</f>
        <v/>
      </c>
      <c r="R590" s="34" t="e">
        <f>SMALL($Q:$Q,ROWS($Q$1:Q589))</f>
        <v>#NUM!</v>
      </c>
      <c r="S590" s="34">
        <f>IF(AND('Entry point'!$B$22=Master!A590,Master!AG590="OWNER"),Master!B590,"")</f>
        <v>591</v>
      </c>
      <c r="T590" s="34" t="e">
        <f>SMALL($S:$S,ROWS($S$1:S589))</f>
        <v>#NUM!</v>
      </c>
      <c r="U590" s="34" t="str">
        <f>IF(AND('Entry point'!$B$22=Master!A590,Master!AG590="PLANNING MANAGER"),Master!B590,"")</f>
        <v/>
      </c>
      <c r="V590" s="34" t="e">
        <f>SMALL($U:$U,ROWS($U$1:U589))</f>
        <v>#NUM!</v>
      </c>
      <c r="W590" s="34" t="str">
        <f>IF(AND('Entry point'!$B$22=Master!A590,Master!AG590="PROCUREMENT RESPONSIBLE"),Master!B590,"")</f>
        <v/>
      </c>
      <c r="X590" s="34" t="e">
        <f>SMALL($W:$W,ROWS($W$1:W589))</f>
        <v>#NUM!</v>
      </c>
      <c r="Y590" s="34" t="str">
        <f>IF(AND('Entry point'!$B$22=Master!A590,Master!AG590="TECH SUPERINTENDENT"),Master!B590,"")</f>
        <v/>
      </c>
      <c r="Z590" s="34" t="e">
        <f>SMALL($Y:$Y,ROWS($Y$1:Y589))</f>
        <v>#NUM!</v>
      </c>
      <c r="AA590" s="34" t="str">
        <f>IF(AND('Entry point'!$B$22=Master!A590,Master!AG590="HSEQ MANAGER"),Master!B590,"")</f>
        <v/>
      </c>
      <c r="AB590" s="34" t="e">
        <f>SMALL($AA:$AA,ROWS($AA$1:AA589))</f>
        <v>#NUM!</v>
      </c>
      <c r="AC590" s="34" t="str">
        <f>IF(AND('Entry point'!$B$22=Master!A590,Master!AG590="MARCAS"),Master!B590,"")</f>
        <v/>
      </c>
      <c r="AD590" s="34" t="e">
        <f>SMALL($AC:$AC,ROWS($AC$1:AC589))</f>
        <v>#NUM!</v>
      </c>
      <c r="AE590" s="34">
        <v>2</v>
      </c>
      <c r="AF590" s="36" t="s">
        <v>254</v>
      </c>
      <c r="AG590" s="36" t="s">
        <v>159</v>
      </c>
      <c r="AH590" s="36" t="s">
        <v>617</v>
      </c>
    </row>
    <row r="591" spans="1:35" ht="15.75" x14ac:dyDescent="0.25">
      <c r="A591" s="40" t="s">
        <v>569</v>
      </c>
      <c r="B591" s="34">
        <f>ROWS(A$1:$A592)</f>
        <v>592</v>
      </c>
      <c r="C591" s="34" t="str">
        <f>IF(AND('Entry point'!$B$22=Master!A591,Master!AG591="ACCOUNTING"),Master!B591,"")</f>
        <v/>
      </c>
      <c r="D591" s="34" t="e">
        <f>SMALL($C:$C,ROWS($C$1:C590))</f>
        <v>#NUM!</v>
      </c>
      <c r="E591" s="34" t="str">
        <f>IF(AND('Entry point'!$B$22=Master!A591,Master!AG591="CREW MANAGEMENT PARTNER"),Master!B591,"")</f>
        <v/>
      </c>
      <c r="F591" s="34" t="e">
        <f>SMALL($E:$E,ROWS($E$1:E590))</f>
        <v>#NUM!</v>
      </c>
      <c r="G591" s="34">
        <f>IF(AND('Entry point'!$B$22=Master!A591,Master!AG591="FLEET MANAGER"),Master!B591,"")</f>
        <v>592</v>
      </c>
      <c r="H591" s="34" t="e">
        <f>SMALL($G:$G,ROWS($G$1:G590))</f>
        <v>#NUM!</v>
      </c>
      <c r="I591" s="34" t="str">
        <f>IF(AND('Entry point'!$B$22=Master!A591,Master!AG591="GROUP ISD"),Master!B591,"")</f>
        <v/>
      </c>
      <c r="J591" s="34" t="e">
        <f>SMALL($I:$I,ROWS($I$1:I590))</f>
        <v>#NUM!</v>
      </c>
      <c r="K591" s="34" t="str">
        <f>IF(AND('Entry point'!$B$22=Master!A591,Master!AG591="MANAGING DIRECTOR, CREW MANAGEMENT"),Master!B591,"")</f>
        <v/>
      </c>
      <c r="L591" s="34" t="e">
        <f>SMALL($K:$K,ROWS($K$1:K590))</f>
        <v>#NUM!</v>
      </c>
      <c r="M591" s="34" t="str">
        <f>IF(AND('Entry point'!$B$22=Master!A591,Master!AG591="MARINE SUPERINTENDENT"),Master!B591,"")</f>
        <v/>
      </c>
      <c r="N591" s="34" t="e">
        <f>SMALL($M:$M,ROWS($M$1:M590))</f>
        <v>#NUM!</v>
      </c>
      <c r="O591" s="34" t="str">
        <f>IF(AND('Entry point'!$B$22=Master!A591,Master!AG591="MD"),Master!B591,"")</f>
        <v/>
      </c>
      <c r="P591" s="34" t="e">
        <f>SMALL($O:$O,ROWS($O$1:O590))</f>
        <v>#NUM!</v>
      </c>
      <c r="Q591" s="34" t="str">
        <f>IF(AND('Entry point'!$B$22=Master!A591,Master!AG591="OD"),Master!B591,"")</f>
        <v/>
      </c>
      <c r="R591" s="34" t="e">
        <f>SMALL($Q:$Q,ROWS($Q$1:Q590))</f>
        <v>#NUM!</v>
      </c>
      <c r="S591" s="34" t="str">
        <f>IF(AND('Entry point'!$B$22=Master!A591,Master!AG591="OWNER"),Master!B591,"")</f>
        <v/>
      </c>
      <c r="T591" s="34" t="e">
        <f>SMALL($S:$S,ROWS($S$1:S590))</f>
        <v>#NUM!</v>
      </c>
      <c r="U591" s="34" t="str">
        <f>IF(AND('Entry point'!$B$22=Master!A591,Master!AG591="PLANNING MANAGER"),Master!B591,"")</f>
        <v/>
      </c>
      <c r="V591" s="34" t="e">
        <f>SMALL($U:$U,ROWS($U$1:U590))</f>
        <v>#NUM!</v>
      </c>
      <c r="W591" s="34" t="str">
        <f>IF(AND('Entry point'!$B$22=Master!A591,Master!AG591="PROCUREMENT RESPONSIBLE"),Master!B591,"")</f>
        <v/>
      </c>
      <c r="X591" s="34" t="e">
        <f>SMALL($W:$W,ROWS($W$1:W590))</f>
        <v>#NUM!</v>
      </c>
      <c r="Y591" s="34" t="str">
        <f>IF(AND('Entry point'!$B$22=Master!A591,Master!AG591="TECH SUPERINTENDENT"),Master!B591,"")</f>
        <v/>
      </c>
      <c r="Z591" s="34" t="e">
        <f>SMALL($Y:$Y,ROWS($Y$1:Y590))</f>
        <v>#NUM!</v>
      </c>
      <c r="AA591" s="34" t="str">
        <f>IF(AND('Entry point'!$B$22=Master!A591,Master!AG591="HSEQ MANAGER"),Master!B591,"")</f>
        <v/>
      </c>
      <c r="AB591" s="34" t="e">
        <f>SMALL($AA:$AA,ROWS($AA$1:AA590))</f>
        <v>#NUM!</v>
      </c>
      <c r="AC591" s="34" t="str">
        <f>IF(AND('Entry point'!$B$22=Master!A591,Master!AG591="MARCAS"),Master!B591,"")</f>
        <v/>
      </c>
      <c r="AD591" s="34" t="e">
        <f>SMALL($AC:$AC,ROWS($AC$1:AC590))</f>
        <v>#NUM!</v>
      </c>
      <c r="AE591" s="34">
        <v>2</v>
      </c>
      <c r="AF591" s="36" t="s">
        <v>178</v>
      </c>
      <c r="AG591" s="36" t="s">
        <v>35</v>
      </c>
      <c r="AH591" s="36"/>
    </row>
    <row r="592" spans="1:35" ht="15.75" x14ac:dyDescent="0.25">
      <c r="A592" s="40" t="s">
        <v>569</v>
      </c>
      <c r="B592" s="34">
        <f>ROWS(A$1:$A593)</f>
        <v>593</v>
      </c>
      <c r="C592" s="34">
        <f>IF(AND('Entry point'!$B$22=Master!A592,Master!AG592="ACCOUNTING"),Master!B592,"")</f>
        <v>593</v>
      </c>
      <c r="D592" s="34" t="e">
        <f>SMALL($C:$C,ROWS($C$1:C591))</f>
        <v>#NUM!</v>
      </c>
      <c r="E592" s="34" t="str">
        <f>IF(AND('Entry point'!$B$22=Master!A592,Master!AG592="CREW MANAGEMENT PARTNER"),Master!B592,"")</f>
        <v/>
      </c>
      <c r="F592" s="34" t="e">
        <f>SMALL($E:$E,ROWS($E$1:E591))</f>
        <v>#NUM!</v>
      </c>
      <c r="G592" s="34" t="str">
        <f>IF(AND('Entry point'!$B$22=Master!A592,Master!AG592="FLEET MANAGER"),Master!B592,"")</f>
        <v/>
      </c>
      <c r="H592" s="34" t="e">
        <f>SMALL($G:$G,ROWS($G$1:G591))</f>
        <v>#NUM!</v>
      </c>
      <c r="I592" s="34" t="str">
        <f>IF(AND('Entry point'!$B$22=Master!A592,Master!AG592="GROUP ISD"),Master!B592,"")</f>
        <v/>
      </c>
      <c r="J592" s="34" t="e">
        <f>SMALL($I:$I,ROWS($I$1:I591))</f>
        <v>#NUM!</v>
      </c>
      <c r="K592" s="34" t="str">
        <f>IF(AND('Entry point'!$B$22=Master!A592,Master!AG592="MANAGING DIRECTOR, CREW MANAGEMENT"),Master!B592,"")</f>
        <v/>
      </c>
      <c r="L592" s="34" t="e">
        <f>SMALL($K:$K,ROWS($K$1:K591))</f>
        <v>#NUM!</v>
      </c>
      <c r="M592" s="34" t="str">
        <f>IF(AND('Entry point'!$B$22=Master!A592,Master!AG592="MARINE SUPERINTENDENT"),Master!B592,"")</f>
        <v/>
      </c>
      <c r="N592" s="34" t="e">
        <f>SMALL($M:$M,ROWS($M$1:M591))</f>
        <v>#NUM!</v>
      </c>
      <c r="O592" s="34" t="str">
        <f>IF(AND('Entry point'!$B$22=Master!A592,Master!AG592="MD"),Master!B592,"")</f>
        <v/>
      </c>
      <c r="P592" s="34" t="e">
        <f>SMALL($O:$O,ROWS($O$1:O591))</f>
        <v>#NUM!</v>
      </c>
      <c r="Q592" s="34" t="str">
        <f>IF(AND('Entry point'!$B$22=Master!A592,Master!AG592="OD"),Master!B592,"")</f>
        <v/>
      </c>
      <c r="R592" s="34" t="e">
        <f>SMALL($Q:$Q,ROWS($Q$1:Q591))</f>
        <v>#NUM!</v>
      </c>
      <c r="S592" s="34" t="str">
        <f>IF(AND('Entry point'!$B$22=Master!A592,Master!AG592="OWNER"),Master!B592,"")</f>
        <v/>
      </c>
      <c r="T592" s="34" t="e">
        <f>SMALL($S:$S,ROWS($S$1:S591))</f>
        <v>#NUM!</v>
      </c>
      <c r="U592" s="34" t="str">
        <f>IF(AND('Entry point'!$B$22=Master!A592,Master!AG592="PLANNING MANAGER"),Master!B592,"")</f>
        <v/>
      </c>
      <c r="V592" s="34" t="e">
        <f>SMALL($U:$U,ROWS($U$1:U591))</f>
        <v>#NUM!</v>
      </c>
      <c r="W592" s="34" t="str">
        <f>IF(AND('Entry point'!$B$22=Master!A592,Master!AG592="PROCUREMENT RESPONSIBLE"),Master!B592,"")</f>
        <v/>
      </c>
      <c r="X592" s="34" t="e">
        <f>SMALL($W:$W,ROWS($W$1:W591))</f>
        <v>#NUM!</v>
      </c>
      <c r="Y592" s="34" t="str">
        <f>IF(AND('Entry point'!$B$22=Master!A592,Master!AG592="TECH SUPERINTENDENT"),Master!B592,"")</f>
        <v/>
      </c>
      <c r="Z592" s="34" t="e">
        <f>SMALL($Y:$Y,ROWS($Y$1:Y591))</f>
        <v>#NUM!</v>
      </c>
      <c r="AA592" s="34" t="str">
        <f>IF(AND('Entry point'!$B$22=Master!A592,Master!AG592="HSEQ MANAGER"),Master!B592,"")</f>
        <v/>
      </c>
      <c r="AB592" s="34" t="e">
        <f>SMALL($AA:$AA,ROWS($AA$1:AA591))</f>
        <v>#NUM!</v>
      </c>
      <c r="AC592" s="34" t="str">
        <f>IF(AND('Entry point'!$B$22=Master!A592,Master!AG592="MARCAS"),Master!B592,"")</f>
        <v/>
      </c>
      <c r="AD592" s="34" t="e">
        <f>SMALL($AC:$AC,ROWS($AC$1:AC591))</f>
        <v>#NUM!</v>
      </c>
      <c r="AE592" s="34">
        <v>2</v>
      </c>
      <c r="AF592" s="36" t="s">
        <v>168</v>
      </c>
      <c r="AG592" s="36" t="s">
        <v>106</v>
      </c>
      <c r="AH592" s="36"/>
    </row>
    <row r="593" spans="1:35" ht="15.75" x14ac:dyDescent="0.25">
      <c r="A593" s="40" t="s">
        <v>569</v>
      </c>
      <c r="B593" s="34">
        <f>ROWS(A$1:$A594)</f>
        <v>594</v>
      </c>
      <c r="C593" s="34" t="str">
        <f>IF(AND('Entry point'!$B$22=Master!A593,Master!AG593="ACCOUNTING"),Master!B593,"")</f>
        <v/>
      </c>
      <c r="D593" s="34" t="e">
        <f>SMALL($C:$C,ROWS($C$1:C592))</f>
        <v>#NUM!</v>
      </c>
      <c r="E593" s="34" t="str">
        <f>IF(AND('Entry point'!$B$22=Master!A593,Master!AG593="CREW MANAGEMENT PARTNER"),Master!B593,"")</f>
        <v/>
      </c>
      <c r="F593" s="34" t="e">
        <f>SMALL($E:$E,ROWS($E$1:E592))</f>
        <v>#NUM!</v>
      </c>
      <c r="G593" s="34" t="str">
        <f>IF(AND('Entry point'!$B$22=Master!A593,Master!AG593="FLEET MANAGER"),Master!B593,"")</f>
        <v/>
      </c>
      <c r="H593" s="34" t="e">
        <f>SMALL($G:$G,ROWS($G$1:G592))</f>
        <v>#NUM!</v>
      </c>
      <c r="I593" s="34" t="str">
        <f>IF(AND('Entry point'!$B$22=Master!A593,Master!AG593="GROUP ISD"),Master!B593,"")</f>
        <v/>
      </c>
      <c r="J593" s="34" t="e">
        <f>SMALL($I:$I,ROWS($I$1:I592))</f>
        <v>#NUM!</v>
      </c>
      <c r="K593" s="34" t="str">
        <f>IF(AND('Entry point'!$B$22=Master!A593,Master!AG593="MANAGING DIRECTOR, CREW MANAGEMENT"),Master!B593,"")</f>
        <v/>
      </c>
      <c r="L593" s="34" t="e">
        <f>SMALL($K:$K,ROWS($K$1:K592))</f>
        <v>#NUM!</v>
      </c>
      <c r="M593" s="34">
        <f>IF(AND('Entry point'!$B$22=Master!A593,Master!AG593="MARINE SUPERINTENDENT"),Master!B593,"")</f>
        <v>594</v>
      </c>
      <c r="N593" s="34" t="e">
        <f>SMALL($M:$M,ROWS($M$1:M592))</f>
        <v>#NUM!</v>
      </c>
      <c r="O593" s="34" t="str">
        <f>IF(AND('Entry point'!$B$22=Master!A593,Master!AG593="MD"),Master!B593,"")</f>
        <v/>
      </c>
      <c r="P593" s="34" t="e">
        <f>SMALL($O:$O,ROWS($O$1:O592))</f>
        <v>#NUM!</v>
      </c>
      <c r="Q593" s="34" t="str">
        <f>IF(AND('Entry point'!$B$22=Master!A593,Master!AG593="OD"),Master!B593,"")</f>
        <v/>
      </c>
      <c r="R593" s="34" t="e">
        <f>SMALL($Q:$Q,ROWS($Q$1:Q592))</f>
        <v>#NUM!</v>
      </c>
      <c r="S593" s="34" t="str">
        <f>IF(AND('Entry point'!$B$22=Master!A593,Master!AG593="OWNER"),Master!B593,"")</f>
        <v/>
      </c>
      <c r="T593" s="34" t="e">
        <f>SMALL($S:$S,ROWS($S$1:S592))</f>
        <v>#NUM!</v>
      </c>
      <c r="U593" s="34" t="str">
        <f>IF(AND('Entry point'!$B$22=Master!A593,Master!AG593="PLANNING MANAGER"),Master!B593,"")</f>
        <v/>
      </c>
      <c r="V593" s="34" t="e">
        <f>SMALL($U:$U,ROWS($U$1:U592))</f>
        <v>#NUM!</v>
      </c>
      <c r="W593" s="34" t="str">
        <f>IF(AND('Entry point'!$B$22=Master!A593,Master!AG593="PROCUREMENT RESPONSIBLE"),Master!B593,"")</f>
        <v/>
      </c>
      <c r="X593" s="34" t="e">
        <f>SMALL($W:$W,ROWS($W$1:W592))</f>
        <v>#NUM!</v>
      </c>
      <c r="Y593" s="34" t="str">
        <f>IF(AND('Entry point'!$B$22=Master!A593,Master!AG593="TECH SUPERINTENDENT"),Master!B593,"")</f>
        <v/>
      </c>
      <c r="Z593" s="34" t="e">
        <f>SMALL($Y:$Y,ROWS($Y$1:Y592))</f>
        <v>#NUM!</v>
      </c>
      <c r="AA593" s="34" t="str">
        <f>IF(AND('Entry point'!$B$22=Master!A593,Master!AG593="HSEQ MANAGER"),Master!B593,"")</f>
        <v/>
      </c>
      <c r="AB593" s="34" t="e">
        <f>SMALL($AA:$AA,ROWS($AA$1:AA592))</f>
        <v>#NUM!</v>
      </c>
      <c r="AC593" s="34" t="str">
        <f>IF(AND('Entry point'!$B$22=Master!A593,Master!AG593="MARCAS"),Master!B593,"")</f>
        <v/>
      </c>
      <c r="AD593" s="34" t="e">
        <f>SMALL($AC:$AC,ROWS($AC$1:AC592))</f>
        <v>#NUM!</v>
      </c>
      <c r="AE593" s="34">
        <v>2</v>
      </c>
      <c r="AF593" s="36" t="s">
        <v>219</v>
      </c>
      <c r="AG593" s="36" t="s">
        <v>685</v>
      </c>
      <c r="AH593" s="36"/>
    </row>
    <row r="594" spans="1:35" ht="15.75" x14ac:dyDescent="0.25">
      <c r="A594" s="40" t="s">
        <v>569</v>
      </c>
      <c r="B594" s="34">
        <f>ROWS(A$1:$A595)</f>
        <v>595</v>
      </c>
      <c r="C594" s="34" t="str">
        <f>IF(AND('Entry point'!$B$22=Master!A594,Master!AG594="ACCOUNTING"),Master!B594,"")</f>
        <v/>
      </c>
      <c r="D594" s="34" t="e">
        <f>SMALL($C:$C,ROWS($C$1:C593))</f>
        <v>#NUM!</v>
      </c>
      <c r="E594" s="34" t="str">
        <f>IF(AND('Entry point'!$B$22=Master!A594,Master!AG594="CREW MANAGEMENT PARTNER"),Master!B594,"")</f>
        <v/>
      </c>
      <c r="F594" s="34" t="e">
        <f>SMALL($E:$E,ROWS($E$1:E593))</f>
        <v>#NUM!</v>
      </c>
      <c r="G594" s="34" t="str">
        <f>IF(AND('Entry point'!$B$22=Master!A594,Master!AG594="FLEET MANAGER"),Master!B594,"")</f>
        <v/>
      </c>
      <c r="H594" s="34" t="e">
        <f>SMALL($G:$G,ROWS($G$1:G593))</f>
        <v>#NUM!</v>
      </c>
      <c r="I594" s="34" t="str">
        <f>IF(AND('Entry point'!$B$22=Master!A594,Master!AG594="GROUP ISD"),Master!B594,"")</f>
        <v/>
      </c>
      <c r="J594" s="34" t="e">
        <f>SMALL($I:$I,ROWS($I$1:I593))</f>
        <v>#NUM!</v>
      </c>
      <c r="K594" s="34" t="str">
        <f>IF(AND('Entry point'!$B$22=Master!A594,Master!AG594="MANAGING DIRECTOR, CREW MANAGEMENT"),Master!B594,"")</f>
        <v/>
      </c>
      <c r="L594" s="34" t="e">
        <f>SMALL($K:$K,ROWS($K$1:K593))</f>
        <v>#NUM!</v>
      </c>
      <c r="M594" s="34">
        <f>IF(AND('Entry point'!$B$22=Master!A594,Master!AG594="MARINE SUPERINTENDENT"),Master!B594,"")</f>
        <v>595</v>
      </c>
      <c r="N594" s="34" t="e">
        <f>SMALL($M:$M,ROWS($M$1:M593))</f>
        <v>#NUM!</v>
      </c>
      <c r="O594" s="34" t="str">
        <f>IF(AND('Entry point'!$B$22=Master!A594,Master!AG594="MD"),Master!B594,"")</f>
        <v/>
      </c>
      <c r="P594" s="34" t="e">
        <f>SMALL($O:$O,ROWS($O$1:O593))</f>
        <v>#NUM!</v>
      </c>
      <c r="Q594" s="34" t="str">
        <f>IF(AND('Entry point'!$B$22=Master!A594,Master!AG594="OD"),Master!B594,"")</f>
        <v/>
      </c>
      <c r="R594" s="34" t="e">
        <f>SMALL($Q:$Q,ROWS($Q$1:Q593))</f>
        <v>#NUM!</v>
      </c>
      <c r="S594" s="34" t="str">
        <f>IF(AND('Entry point'!$B$22=Master!A594,Master!AG594="OWNER"),Master!B594,"")</f>
        <v/>
      </c>
      <c r="T594" s="34" t="e">
        <f>SMALL($S:$S,ROWS($S$1:S593))</f>
        <v>#NUM!</v>
      </c>
      <c r="U594" s="34" t="str">
        <f>IF(AND('Entry point'!$B$22=Master!A594,Master!AG594="PLANNING MANAGER"),Master!B594,"")</f>
        <v/>
      </c>
      <c r="V594" s="34" t="e">
        <f>SMALL($U:$U,ROWS($U$1:U593))</f>
        <v>#NUM!</v>
      </c>
      <c r="W594" s="34" t="str">
        <f>IF(AND('Entry point'!$B$22=Master!A594,Master!AG594="PROCUREMENT RESPONSIBLE"),Master!B594,"")</f>
        <v/>
      </c>
      <c r="X594" s="34" t="e">
        <f>SMALL($W:$W,ROWS($W$1:W593))</f>
        <v>#NUM!</v>
      </c>
      <c r="Y594" s="34" t="str">
        <f>IF(AND('Entry point'!$B$22=Master!A594,Master!AG594="TECH SUPERINTENDENT"),Master!B594,"")</f>
        <v/>
      </c>
      <c r="Z594" s="34" t="e">
        <f>SMALL($Y:$Y,ROWS($Y$1:Y593))</f>
        <v>#NUM!</v>
      </c>
      <c r="AA594" s="34" t="str">
        <f>IF(AND('Entry point'!$B$22=Master!A594,Master!AG594="HSEQ MANAGER"),Master!B594,"")</f>
        <v/>
      </c>
      <c r="AB594" s="34" t="e">
        <f>SMALL($AA:$AA,ROWS($AA$1:AA593))</f>
        <v>#NUM!</v>
      </c>
      <c r="AC594" s="34" t="str">
        <f>IF(AND('Entry point'!$B$22=Master!A594,Master!AG594="MARCAS"),Master!B594,"")</f>
        <v/>
      </c>
      <c r="AD594" s="34" t="e">
        <f>SMALL($AC:$AC,ROWS($AC$1:AC593))</f>
        <v>#NUM!</v>
      </c>
      <c r="AE594" s="34">
        <v>2</v>
      </c>
      <c r="AF594" s="36" t="s">
        <v>220</v>
      </c>
      <c r="AG594" s="36" t="s">
        <v>685</v>
      </c>
      <c r="AH594" s="36"/>
    </row>
    <row r="595" spans="1:35" ht="15.75" x14ac:dyDescent="0.25">
      <c r="A595" s="40" t="s">
        <v>569</v>
      </c>
      <c r="B595" s="34">
        <f>ROWS(A$1:$A596)</f>
        <v>596</v>
      </c>
      <c r="C595" s="34" t="str">
        <f>IF(AND('Entry point'!$B$22=Master!A595,Master!AG595="ACCOUNTING"),Master!B595,"")</f>
        <v/>
      </c>
      <c r="D595" s="34" t="e">
        <f>SMALL($C:$C,ROWS($C$1:C594))</f>
        <v>#NUM!</v>
      </c>
      <c r="E595" s="34" t="str">
        <f>IF(AND('Entry point'!$B$22=Master!A595,Master!AG595="CREW MANAGEMENT PARTNER"),Master!B595,"")</f>
        <v/>
      </c>
      <c r="F595" s="34" t="e">
        <f>SMALL($E:$E,ROWS($E$1:E594))</f>
        <v>#NUM!</v>
      </c>
      <c r="G595" s="34" t="str">
        <f>IF(AND('Entry point'!$B$22=Master!A595,Master!AG595="FLEET MANAGER"),Master!B595,"")</f>
        <v/>
      </c>
      <c r="H595" s="34" t="e">
        <f>SMALL($G:$G,ROWS($G$1:G594))</f>
        <v>#NUM!</v>
      </c>
      <c r="I595" s="34" t="str">
        <f>IF(AND('Entry point'!$B$22=Master!A595,Master!AG595="GROUP ISD"),Master!B595,"")</f>
        <v/>
      </c>
      <c r="J595" s="34" t="e">
        <f>SMALL($I:$I,ROWS($I$1:I594))</f>
        <v>#NUM!</v>
      </c>
      <c r="K595" s="34" t="str">
        <f>IF(AND('Entry point'!$B$22=Master!A595,Master!AG595="MANAGING DIRECTOR, CREW MANAGEMENT"),Master!B595,"")</f>
        <v/>
      </c>
      <c r="L595" s="34" t="e">
        <f>SMALL($K:$K,ROWS($K$1:K594))</f>
        <v>#NUM!</v>
      </c>
      <c r="M595" s="34" t="str">
        <f>IF(AND('Entry point'!$B$22=Master!A595,Master!AG595="MARINE SUPERINTENDENT"),Master!B595,"")</f>
        <v/>
      </c>
      <c r="N595" s="34" t="e">
        <f>SMALL($M:$M,ROWS($M$1:M594))</f>
        <v>#NUM!</v>
      </c>
      <c r="O595" s="34" t="str">
        <f>IF(AND('Entry point'!$B$22=Master!A595,Master!AG595="MD"),Master!B595,"")</f>
        <v/>
      </c>
      <c r="P595" s="34" t="e">
        <f>SMALL($O:$O,ROWS($O$1:O594))</f>
        <v>#NUM!</v>
      </c>
      <c r="Q595" s="34" t="str">
        <f>IF(AND('Entry point'!$B$22=Master!A595,Master!AG595="OD"),Master!B595,"")</f>
        <v/>
      </c>
      <c r="R595" s="34" t="e">
        <f>SMALL($Q:$Q,ROWS($Q$1:Q594))</f>
        <v>#NUM!</v>
      </c>
      <c r="S595" s="34" t="str">
        <f>IF(AND('Entry point'!$B$22=Master!A595,Master!AG595="OWNER"),Master!B595,"")</f>
        <v/>
      </c>
      <c r="T595" s="34" t="e">
        <f>SMALL($S:$S,ROWS($S$1:S594))</f>
        <v>#NUM!</v>
      </c>
      <c r="U595" s="34" t="str">
        <f>IF(AND('Entry point'!$B$22=Master!A595,Master!AG595="PLANNING MANAGER"),Master!B595,"")</f>
        <v/>
      </c>
      <c r="V595" s="34" t="e">
        <f>SMALL($U:$U,ROWS($U$1:U594))</f>
        <v>#NUM!</v>
      </c>
      <c r="W595" s="34">
        <f>IF(AND('Entry point'!$B$22=Master!A595,Master!AG595="PROCUREMENT RESPONSIBLE"),Master!B595,"")</f>
        <v>596</v>
      </c>
      <c r="X595" s="34" t="e">
        <f>SMALL($W:$W,ROWS($W$1:W594))</f>
        <v>#NUM!</v>
      </c>
      <c r="Y595" s="34" t="str">
        <f>IF(AND('Entry point'!$B$22=Master!A595,Master!AG595="TECH SUPERINTENDENT"),Master!B595,"")</f>
        <v/>
      </c>
      <c r="Z595" s="34" t="e">
        <f>SMALL($Y:$Y,ROWS($Y$1:Y594))</f>
        <v>#NUM!</v>
      </c>
      <c r="AA595" s="34" t="str">
        <f>IF(AND('Entry point'!$B$22=Master!A595,Master!AG595="HSEQ MANAGER"),Master!B595,"")</f>
        <v/>
      </c>
      <c r="AB595" s="34" t="e">
        <f>SMALL($AA:$AA,ROWS($AA$1:AA594))</f>
        <v>#NUM!</v>
      </c>
      <c r="AC595" s="34" t="str">
        <f>IF(AND('Entry point'!$B$22=Master!A595,Master!AG595="MARCAS"),Master!B595,"")</f>
        <v/>
      </c>
      <c r="AD595" s="34" t="e">
        <f>SMALL($AC:$AC,ROWS($AC$1:AC594))</f>
        <v>#NUM!</v>
      </c>
      <c r="AE595" s="34">
        <v>2</v>
      </c>
      <c r="AF595" s="36" t="s">
        <v>276</v>
      </c>
      <c r="AG595" s="36" t="s">
        <v>686</v>
      </c>
      <c r="AH595" s="181" t="s">
        <v>807</v>
      </c>
      <c r="AI595" s="227" t="s">
        <v>799</v>
      </c>
    </row>
    <row r="596" spans="1:35" ht="15.75" x14ac:dyDescent="0.25">
      <c r="A596" s="40" t="s">
        <v>569</v>
      </c>
      <c r="B596" s="34">
        <f>ROWS(A$1:$A597)</f>
        <v>597</v>
      </c>
      <c r="C596" s="34" t="str">
        <f>IF(AND('Entry point'!$B$22=Master!A596,Master!AG596="ACCOUNTING"),Master!B596,"")</f>
        <v/>
      </c>
      <c r="D596" s="34" t="e">
        <f>SMALL($C:$C,ROWS($C$1:C595))</f>
        <v>#NUM!</v>
      </c>
      <c r="E596" s="34" t="str">
        <f>IF(AND('Entry point'!$B$22=Master!A596,Master!AG596="CREW MANAGEMENT PARTNER"),Master!B596,"")</f>
        <v/>
      </c>
      <c r="F596" s="34" t="e">
        <f>SMALL($E:$E,ROWS($E$1:E595))</f>
        <v>#NUM!</v>
      </c>
      <c r="G596" s="34" t="str">
        <f>IF(AND('Entry point'!$B$22=Master!A596,Master!AG596="FLEET MANAGER"),Master!B596,"")</f>
        <v/>
      </c>
      <c r="H596" s="34" t="e">
        <f>SMALL($G:$G,ROWS($G$1:G595))</f>
        <v>#NUM!</v>
      </c>
      <c r="I596" s="34" t="str">
        <f>IF(AND('Entry point'!$B$22=Master!A596,Master!AG596="GROUP ISD"),Master!B596,"")</f>
        <v/>
      </c>
      <c r="J596" s="34" t="e">
        <f>SMALL($I:$I,ROWS($I$1:I595))</f>
        <v>#NUM!</v>
      </c>
      <c r="K596" s="34" t="str">
        <f>IF(AND('Entry point'!$B$22=Master!A596,Master!AG596="MANAGING DIRECTOR, CREW MANAGEMENT"),Master!B596,"")</f>
        <v/>
      </c>
      <c r="L596" s="34" t="e">
        <f>SMALL($K:$K,ROWS($K$1:K595))</f>
        <v>#NUM!</v>
      </c>
      <c r="M596" s="34" t="str">
        <f>IF(AND('Entry point'!$B$22=Master!A596,Master!AG596="MARINE SUPERINTENDENT"),Master!B596,"")</f>
        <v/>
      </c>
      <c r="N596" s="34" t="e">
        <f>SMALL($M:$M,ROWS($M$1:M595))</f>
        <v>#NUM!</v>
      </c>
      <c r="O596" s="34" t="str">
        <f>IF(AND('Entry point'!$B$22=Master!A596,Master!AG596="MD"),Master!B596,"")</f>
        <v/>
      </c>
      <c r="P596" s="34" t="e">
        <f>SMALL($O:$O,ROWS($O$1:O595))</f>
        <v>#NUM!</v>
      </c>
      <c r="Q596" s="34" t="str">
        <f>IF(AND('Entry point'!$B$22=Master!A596,Master!AG596="OD"),Master!B596,"")</f>
        <v/>
      </c>
      <c r="R596" s="34" t="e">
        <f>SMALL($Q:$Q,ROWS($Q$1:Q595))</f>
        <v>#NUM!</v>
      </c>
      <c r="S596" s="34" t="str">
        <f>IF(AND('Entry point'!$B$22=Master!A596,Master!AG596="OWNER"),Master!B596,"")</f>
        <v/>
      </c>
      <c r="T596" s="34" t="e">
        <f>SMALL($S:$S,ROWS($S$1:S595))</f>
        <v>#NUM!</v>
      </c>
      <c r="U596" s="34" t="str">
        <f>IF(AND('Entry point'!$B$22=Master!A596,Master!AG596="PLANNING MANAGER"),Master!B596,"")</f>
        <v/>
      </c>
      <c r="V596" s="34" t="e">
        <f>SMALL($U:$U,ROWS($U$1:U595))</f>
        <v>#NUM!</v>
      </c>
      <c r="W596" s="34">
        <f>IF(AND('Entry point'!$B$22=Master!A596,Master!AG596="PROCUREMENT RESPONSIBLE"),Master!B596,"")</f>
        <v>597</v>
      </c>
      <c r="X596" s="34" t="e">
        <f>SMALL($W:$W,ROWS($W$1:W595))</f>
        <v>#NUM!</v>
      </c>
      <c r="Y596" s="34" t="str">
        <f>IF(AND('Entry point'!$B$22=Master!A596,Master!AG596="TECH SUPERINTENDENT"),Master!B596,"")</f>
        <v/>
      </c>
      <c r="Z596" s="34" t="e">
        <f>SMALL($Y:$Y,ROWS($Y$1:Y595))</f>
        <v>#NUM!</v>
      </c>
      <c r="AA596" s="34" t="str">
        <f>IF(AND('Entry point'!$B$22=Master!A596,Master!AG596="HSEQ MANAGER"),Master!B596,"")</f>
        <v/>
      </c>
      <c r="AB596" s="34" t="e">
        <f>SMALL($AA:$AA,ROWS($AA$1:AA595))</f>
        <v>#NUM!</v>
      </c>
      <c r="AC596" s="34" t="str">
        <f>IF(AND('Entry point'!$B$22=Master!A596,Master!AG596="MARCAS"),Master!B596,"")</f>
        <v/>
      </c>
      <c r="AD596" s="34" t="e">
        <f>SMALL($AC:$AC,ROWS($AC$1:AC595))</f>
        <v>#NUM!</v>
      </c>
      <c r="AE596" s="34">
        <v>2</v>
      </c>
      <c r="AF596" s="36" t="s">
        <v>277</v>
      </c>
      <c r="AG596" s="36" t="s">
        <v>686</v>
      </c>
      <c r="AH596" s="181" t="s">
        <v>807</v>
      </c>
      <c r="AI596" s="228" t="s">
        <v>800</v>
      </c>
    </row>
    <row r="597" spans="1:35" ht="15.75" x14ac:dyDescent="0.25">
      <c r="A597" s="40" t="s">
        <v>569</v>
      </c>
      <c r="B597" s="34">
        <f>ROWS(A$1:$A598)</f>
        <v>598</v>
      </c>
      <c r="C597" s="34" t="str">
        <f>IF(AND('Entry point'!$B$22=Master!A597,Master!AG597="ACCOUNTING"),Master!B597,"")</f>
        <v/>
      </c>
      <c r="D597" s="34" t="e">
        <f>SMALL($C:$C,ROWS($C$1:C596))</f>
        <v>#NUM!</v>
      </c>
      <c r="E597" s="34" t="str">
        <f>IF(AND('Entry point'!$B$22=Master!A597,Master!AG597="CREW MANAGEMENT PARTNER"),Master!B597,"")</f>
        <v/>
      </c>
      <c r="F597" s="34" t="e">
        <f>SMALL($E:$E,ROWS($E$1:E596))</f>
        <v>#NUM!</v>
      </c>
      <c r="G597" s="34" t="str">
        <f>IF(AND('Entry point'!$B$22=Master!A597,Master!AG597="FLEET MANAGER"),Master!B597,"")</f>
        <v/>
      </c>
      <c r="H597" s="34" t="e">
        <f>SMALL($G:$G,ROWS($G$1:G596))</f>
        <v>#NUM!</v>
      </c>
      <c r="I597" s="34" t="str">
        <f>IF(AND('Entry point'!$B$22=Master!A597,Master!AG597="GROUP ISD"),Master!B597,"")</f>
        <v/>
      </c>
      <c r="J597" s="34" t="e">
        <f>SMALL($I:$I,ROWS($I$1:I596))</f>
        <v>#NUM!</v>
      </c>
      <c r="K597" s="34" t="str">
        <f>IF(AND('Entry point'!$B$22=Master!A597,Master!AG597="MANAGING DIRECTOR, CREW MANAGEMENT"),Master!B597,"")</f>
        <v/>
      </c>
      <c r="L597" s="34" t="e">
        <f>SMALL($K:$K,ROWS($K$1:K596))</f>
        <v>#NUM!</v>
      </c>
      <c r="M597" s="34" t="str">
        <f>IF(AND('Entry point'!$B$22=Master!A597,Master!AG597="MARINE SUPERINTENDENT"),Master!B597,"")</f>
        <v/>
      </c>
      <c r="N597" s="34" t="e">
        <f>SMALL($M:$M,ROWS($M$1:M596))</f>
        <v>#NUM!</v>
      </c>
      <c r="O597" s="34" t="str">
        <f>IF(AND('Entry point'!$B$22=Master!A597,Master!AG597="MD"),Master!B597,"")</f>
        <v/>
      </c>
      <c r="P597" s="34" t="e">
        <f>SMALL($O:$O,ROWS($O$1:O596))</f>
        <v>#NUM!</v>
      </c>
      <c r="Q597" s="34" t="str">
        <f>IF(AND('Entry point'!$B$22=Master!A597,Master!AG597="OD"),Master!B597,"")</f>
        <v/>
      </c>
      <c r="R597" s="34" t="e">
        <f>SMALL($Q:$Q,ROWS($Q$1:Q596))</f>
        <v>#NUM!</v>
      </c>
      <c r="S597" s="34" t="str">
        <f>IF(AND('Entry point'!$B$22=Master!A597,Master!AG597="OWNER"),Master!B597,"")</f>
        <v/>
      </c>
      <c r="T597" s="34" t="e">
        <f>SMALL($S:$S,ROWS($S$1:S596))</f>
        <v>#NUM!</v>
      </c>
      <c r="U597" s="34" t="str">
        <f>IF(AND('Entry point'!$B$22=Master!A597,Master!AG597="PLANNING MANAGER"),Master!B597,"")</f>
        <v/>
      </c>
      <c r="V597" s="34" t="e">
        <f>SMALL($U:$U,ROWS($U$1:U596))</f>
        <v>#NUM!</v>
      </c>
      <c r="W597" s="34">
        <f>IF(AND('Entry point'!$B$22=Master!A597,Master!AG597="PROCUREMENT RESPONSIBLE"),Master!B597,"")</f>
        <v>598</v>
      </c>
      <c r="X597" s="34" t="e">
        <f>SMALL($W:$W,ROWS($W$1:W596))</f>
        <v>#NUM!</v>
      </c>
      <c r="Y597" s="34" t="str">
        <f>IF(AND('Entry point'!$B$22=Master!A597,Master!AG597="TECH SUPERINTENDENT"),Master!B597,"")</f>
        <v/>
      </c>
      <c r="Z597" s="34" t="e">
        <f>SMALL($Y:$Y,ROWS($Y$1:Y596))</f>
        <v>#NUM!</v>
      </c>
      <c r="AA597" s="34" t="str">
        <f>IF(AND('Entry point'!$B$22=Master!A597,Master!AG597="HSEQ MANAGER"),Master!B597,"")</f>
        <v/>
      </c>
      <c r="AB597" s="34" t="e">
        <f>SMALL($AA:$AA,ROWS($AA$1:AA596))</f>
        <v>#NUM!</v>
      </c>
      <c r="AC597" s="34" t="str">
        <f>IF(AND('Entry point'!$B$22=Master!A597,Master!AG597="MARCAS"),Master!B597,"")</f>
        <v/>
      </c>
      <c r="AD597" s="34" t="e">
        <f>SMALL($AC:$AC,ROWS($AC$1:AC596))</f>
        <v>#NUM!</v>
      </c>
      <c r="AE597" s="34">
        <v>2</v>
      </c>
      <c r="AF597" s="36" t="s">
        <v>291</v>
      </c>
      <c r="AG597" s="36" t="s">
        <v>686</v>
      </c>
      <c r="AH597" s="36" t="s">
        <v>127</v>
      </c>
      <c r="AI597" s="227" t="s">
        <v>799</v>
      </c>
    </row>
    <row r="598" spans="1:35" ht="15.75" x14ac:dyDescent="0.25">
      <c r="A598" s="40" t="s">
        <v>569</v>
      </c>
      <c r="B598" s="34">
        <f>ROWS(A$1:$A599)</f>
        <v>599</v>
      </c>
      <c r="C598" s="34" t="str">
        <f>IF(AND('Entry point'!$B$22=Master!A598,Master!AG598="ACCOUNTING"),Master!B598,"")</f>
        <v/>
      </c>
      <c r="D598" s="34" t="e">
        <f>SMALL($C:$C,ROWS($C$1:C597))</f>
        <v>#NUM!</v>
      </c>
      <c r="E598" s="34" t="str">
        <f>IF(AND('Entry point'!$B$22=Master!A598,Master!AG598="CREW MANAGEMENT PARTNER"),Master!B598,"")</f>
        <v/>
      </c>
      <c r="F598" s="34" t="e">
        <f>SMALL($E:$E,ROWS($E$1:E597))</f>
        <v>#NUM!</v>
      </c>
      <c r="G598" s="34" t="str">
        <f>IF(AND('Entry point'!$B$22=Master!A598,Master!AG598="FLEET MANAGER"),Master!B598,"")</f>
        <v/>
      </c>
      <c r="H598" s="34" t="e">
        <f>SMALL($G:$G,ROWS($G$1:G597))</f>
        <v>#NUM!</v>
      </c>
      <c r="I598" s="34" t="str">
        <f>IF(AND('Entry point'!$B$22=Master!A598,Master!AG598="GROUP ISD"),Master!B598,"")</f>
        <v/>
      </c>
      <c r="J598" s="34" t="e">
        <f>SMALL($I:$I,ROWS($I$1:I597))</f>
        <v>#NUM!</v>
      </c>
      <c r="K598" s="34" t="str">
        <f>IF(AND('Entry point'!$B$22=Master!A598,Master!AG598="MANAGING DIRECTOR, CREW MANAGEMENT"),Master!B598,"")</f>
        <v/>
      </c>
      <c r="L598" s="34" t="e">
        <f>SMALL($K:$K,ROWS($K$1:K597))</f>
        <v>#NUM!</v>
      </c>
      <c r="M598" s="34">
        <f>IF(AND('Entry point'!$B$22=Master!A598,Master!AG598="MARINE SUPERINTENDENT"),Master!B598,"")</f>
        <v>599</v>
      </c>
      <c r="N598" s="34" t="e">
        <f>SMALL($M:$M,ROWS($M$1:M597))</f>
        <v>#NUM!</v>
      </c>
      <c r="O598" s="34" t="str">
        <f>IF(AND('Entry point'!$B$22=Master!A598,Master!AG598="MD"),Master!B598,"")</f>
        <v/>
      </c>
      <c r="P598" s="34" t="e">
        <f>SMALL($O:$O,ROWS($O$1:O597))</f>
        <v>#NUM!</v>
      </c>
      <c r="Q598" s="34" t="str">
        <f>IF(AND('Entry point'!$B$22=Master!A598,Master!AG598="OD"),Master!B598,"")</f>
        <v/>
      </c>
      <c r="R598" s="34" t="e">
        <f>SMALL($Q:$Q,ROWS($Q$1:Q597))</f>
        <v>#NUM!</v>
      </c>
      <c r="S598" s="34" t="str">
        <f>IF(AND('Entry point'!$B$22=Master!A598,Master!AG598="OWNER"),Master!B598,"")</f>
        <v/>
      </c>
      <c r="T598" s="34" t="e">
        <f>SMALL($S:$S,ROWS($S$1:S597))</f>
        <v>#NUM!</v>
      </c>
      <c r="U598" s="34" t="str">
        <f>IF(AND('Entry point'!$B$22=Master!A598,Master!AG598="PLANNING MANAGER"),Master!B598,"")</f>
        <v/>
      </c>
      <c r="V598" s="34" t="e">
        <f>SMALL($U:$U,ROWS($U$1:U597))</f>
        <v>#NUM!</v>
      </c>
      <c r="W598" s="34" t="str">
        <f>IF(AND('Entry point'!$B$22=Master!A598,Master!AG598="PROCUREMENT RESPONSIBLE"),Master!B598,"")</f>
        <v/>
      </c>
      <c r="X598" s="34" t="e">
        <f>SMALL($W:$W,ROWS($W$1:W597))</f>
        <v>#NUM!</v>
      </c>
      <c r="Y598" s="34" t="str">
        <f>IF(AND('Entry point'!$B$22=Master!A598,Master!AG598="TECH SUPERINTENDENT"),Master!B598,"")</f>
        <v/>
      </c>
      <c r="Z598" s="34" t="e">
        <f>SMALL($Y:$Y,ROWS($Y$1:Y597))</f>
        <v>#NUM!</v>
      </c>
      <c r="AA598" s="34" t="str">
        <f>IF(AND('Entry point'!$B$22=Master!A598,Master!AG598="HSEQ MANAGER"),Master!B598,"")</f>
        <v/>
      </c>
      <c r="AB598" s="34" t="e">
        <f>SMALL($AA:$AA,ROWS($AA$1:AA597))</f>
        <v>#NUM!</v>
      </c>
      <c r="AC598" s="34" t="str">
        <f>IF(AND('Entry point'!$B$22=Master!A598,Master!AG598="MARCAS"),Master!B598,"")</f>
        <v/>
      </c>
      <c r="AD598" s="34" t="e">
        <f>SMALL($AC:$AC,ROWS($AC$1:AC597))</f>
        <v>#NUM!</v>
      </c>
      <c r="AE598" s="34">
        <v>2</v>
      </c>
      <c r="AF598" s="36" t="s">
        <v>192</v>
      </c>
      <c r="AG598" s="36" t="s">
        <v>685</v>
      </c>
      <c r="AH598" s="36" t="s">
        <v>697</v>
      </c>
    </row>
    <row r="599" spans="1:35" ht="15.75" x14ac:dyDescent="0.25">
      <c r="A599" s="40" t="s">
        <v>569</v>
      </c>
      <c r="B599" s="34">
        <f>ROWS(A$1:$A599)</f>
        <v>599</v>
      </c>
      <c r="C599" s="34">
        <f>IF(AND('Entry point'!$B$22=Master!A599,Master!AG599="ACCOUNTING"),Master!B599,"")</f>
        <v>599</v>
      </c>
      <c r="D599" s="34" t="e">
        <f>SMALL($C:$C,ROWS($C$1:C598))</f>
        <v>#NUM!</v>
      </c>
      <c r="E599" s="34" t="str">
        <f>IF(AND('Entry point'!$B$22=Master!A599,Master!AG599="CREW MANAGEMENT PARTNER"),Master!B599,"")</f>
        <v/>
      </c>
      <c r="F599" s="34" t="e">
        <f>SMALL($E:$E,ROWS($E$1:E598))</f>
        <v>#NUM!</v>
      </c>
      <c r="G599" s="34" t="str">
        <f>IF(AND('Entry point'!$B$22=Master!A599,Master!AG599="FLEET MANAGER"),Master!B599,"")</f>
        <v/>
      </c>
      <c r="H599" s="34" t="e">
        <f>SMALL($G:$G,ROWS($G$1:G598))</f>
        <v>#NUM!</v>
      </c>
      <c r="I599" s="34" t="str">
        <f>IF(AND('Entry point'!$B$22=Master!A599,Master!AG599="GROUP ISD"),Master!B599,"")</f>
        <v/>
      </c>
      <c r="J599" s="34" t="e">
        <f>SMALL($I:$I,ROWS($I$1:I598))</f>
        <v>#NUM!</v>
      </c>
      <c r="K599" s="34" t="str">
        <f>IF(AND('Entry point'!$B$22=Master!A599,Master!AG599="MANAGING DIRECTOR, CREW MANAGEMENT"),Master!B599,"")</f>
        <v/>
      </c>
      <c r="L599" s="34" t="e">
        <f>SMALL($K:$K,ROWS($K$1:K598))</f>
        <v>#NUM!</v>
      </c>
      <c r="M599" s="34" t="str">
        <f>IF(AND('Entry point'!$B$22=Master!A599,Master!AG599="MARINE SUPERINTENDENT"),Master!B599,"")</f>
        <v/>
      </c>
      <c r="N599" s="34" t="e">
        <f>SMALL($M:$M,ROWS($M$1:M598))</f>
        <v>#NUM!</v>
      </c>
      <c r="O599" s="34" t="str">
        <f>IF(AND('Entry point'!$B$22=Master!A599,Master!AG599="MD"),Master!B599,"")</f>
        <v/>
      </c>
      <c r="P599" s="34" t="e">
        <f>SMALL($O:$O,ROWS($O$1:O598))</f>
        <v>#NUM!</v>
      </c>
      <c r="Q599" s="34" t="str">
        <f>IF(AND('Entry point'!$B$22=Master!A599,Master!AG599="OD"),Master!B599,"")</f>
        <v/>
      </c>
      <c r="R599" s="34" t="e">
        <f>SMALL($Q:$Q,ROWS($Q$1:Q598))</f>
        <v>#NUM!</v>
      </c>
      <c r="S599" s="34" t="str">
        <f>IF(AND('Entry point'!$B$22=Master!A599,Master!AG599="OWNER"),Master!B599,"")</f>
        <v/>
      </c>
      <c r="T599" s="34" t="e">
        <f>SMALL($S:$S,ROWS($S$1:S598))</f>
        <v>#NUM!</v>
      </c>
      <c r="U599" s="34" t="str">
        <f>IF(AND('Entry point'!$B$22=Master!A599,Master!AG599="PLANNING MANAGER"),Master!B599,"")</f>
        <v/>
      </c>
      <c r="V599" s="34" t="e">
        <f>SMALL($U:$U,ROWS($U$1:U598))</f>
        <v>#NUM!</v>
      </c>
      <c r="W599" s="34" t="str">
        <f>IF(AND('Entry point'!$B$22=Master!A599,Master!AG599="PROCUREMENT RESPONSIBLE"),Master!B599,"")</f>
        <v/>
      </c>
      <c r="X599" s="34" t="e">
        <f>SMALL($W:$W,ROWS($W$1:W598))</f>
        <v>#NUM!</v>
      </c>
      <c r="Y599" s="34" t="str">
        <f>IF(AND('Entry point'!$B$22=Master!A599,Master!AG599="TECH SUPERINTENDENT"),Master!B599,"")</f>
        <v/>
      </c>
      <c r="Z599" s="34" t="e">
        <f>SMALL($Y:$Y,ROWS($Y$1:Y598))</f>
        <v>#NUM!</v>
      </c>
      <c r="AA599" s="34" t="str">
        <f>IF(AND('Entry point'!$B$22=Master!A599,Master!AG599="HSEQ MANAGER"),Master!B599,"")</f>
        <v/>
      </c>
      <c r="AB599" s="34" t="e">
        <f>SMALL($AA:$AA,ROWS($AA$1:AA598))</f>
        <v>#NUM!</v>
      </c>
      <c r="AC599" s="34" t="str">
        <f>IF(AND('Entry point'!$B$22=Master!A599,Master!AG599="MARCAS"),Master!B599,"")</f>
        <v/>
      </c>
      <c r="AD599" s="34" t="e">
        <f>SMALL($AC:$AC,ROWS($AC$1:AC598))</f>
        <v>#NUM!</v>
      </c>
      <c r="AE599" s="34">
        <v>2</v>
      </c>
      <c r="AF599" s="36" t="s">
        <v>165</v>
      </c>
      <c r="AG599" s="36" t="s">
        <v>106</v>
      </c>
      <c r="AH599" s="36"/>
    </row>
    <row r="600" spans="1:35" ht="15.75" x14ac:dyDescent="0.25">
      <c r="A600" s="40"/>
      <c r="B600" s="34">
        <f>ROWS(A$1:$A601)</f>
        <v>601</v>
      </c>
      <c r="C600" s="34" t="str">
        <f>IF(AND('Entry point'!$B$22=Master!A600,Master!AG600="ACCOUNTING"),Master!B600,"")</f>
        <v/>
      </c>
      <c r="D600" s="34" t="e">
        <f>SMALL($C:$C,ROWS($C$1:C599))</f>
        <v>#NUM!</v>
      </c>
      <c r="E600" s="34" t="str">
        <f>IF(AND('Entry point'!$B$22=Master!A600,Master!AG600="CREW MANAGEMENT PARTNER"),Master!B600,"")</f>
        <v/>
      </c>
      <c r="F600" s="34" t="e">
        <f>SMALL($E:$E,ROWS($E$1:E599))</f>
        <v>#NUM!</v>
      </c>
      <c r="G600" s="34" t="str">
        <f>IF(AND('Entry point'!$B$22=Master!A600,Master!AG600="FLEET MANAGER"),Master!B600,"")</f>
        <v/>
      </c>
      <c r="H600" s="34" t="e">
        <f>SMALL($G:$G,ROWS($G$1:G599))</f>
        <v>#NUM!</v>
      </c>
      <c r="I600" s="34" t="str">
        <f>IF(AND('Entry point'!$B$22=Master!A600,Master!AG600="GROUP ISD"),Master!B600,"")</f>
        <v/>
      </c>
      <c r="J600" s="34" t="e">
        <f>SMALL($I:$I,ROWS($I$1:I599))</f>
        <v>#NUM!</v>
      </c>
      <c r="K600" s="34" t="str">
        <f>IF(AND('Entry point'!$B$22=Master!A600,Master!AG600="MANAGING DIRECTOR, CREW MANAGEMENT"),Master!B600,"")</f>
        <v/>
      </c>
      <c r="L600" s="34" t="e">
        <f>SMALL($K:$K,ROWS($K$1:K599))</f>
        <v>#NUM!</v>
      </c>
      <c r="M600" s="34" t="str">
        <f>IF(AND('Entry point'!$B$22=Master!A600,Master!AG600="MARINE SUPERINTENDENT"),Master!B600,"")</f>
        <v/>
      </c>
      <c r="N600" s="34" t="e">
        <f>SMALL($M:$M,ROWS($M$1:M599))</f>
        <v>#NUM!</v>
      </c>
      <c r="O600" s="34" t="str">
        <f>IF(AND('Entry point'!$B$22=Master!A600,Master!AG600="MD"),Master!B600,"")</f>
        <v/>
      </c>
      <c r="P600" s="34" t="e">
        <f>SMALL($O:$O,ROWS($O$1:O599))</f>
        <v>#NUM!</v>
      </c>
      <c r="Q600" s="34" t="str">
        <f>IF(AND('Entry point'!$B$22=Master!A600,Master!AG600="OD"),Master!B600,"")</f>
        <v/>
      </c>
      <c r="R600" s="34" t="e">
        <f>SMALL($Q:$Q,ROWS($Q$1:Q599))</f>
        <v>#NUM!</v>
      </c>
      <c r="S600" s="34" t="str">
        <f>IF(AND('Entry point'!$B$22=Master!A600,Master!AG600="OWNER"),Master!B600,"")</f>
        <v/>
      </c>
      <c r="T600" s="34" t="e">
        <f>SMALL($S:$S,ROWS($S$1:S599))</f>
        <v>#NUM!</v>
      </c>
      <c r="U600" s="34" t="str">
        <f>IF(AND('Entry point'!$B$22=Master!A600,Master!AG600="PLANNING MANAGER"),Master!B600,"")</f>
        <v/>
      </c>
      <c r="V600" s="34" t="e">
        <f>SMALL($U:$U,ROWS($U$1:U599))</f>
        <v>#NUM!</v>
      </c>
      <c r="W600" s="34" t="str">
        <f>IF(AND('Entry point'!$B$22=Master!A600,Master!AG600="PROCUREMENT RESPONSIBLE"),Master!B600,"")</f>
        <v/>
      </c>
      <c r="X600" s="34" t="e">
        <f>SMALL($W:$W,ROWS($W$1:W599))</f>
        <v>#NUM!</v>
      </c>
      <c r="Y600" s="34" t="str">
        <f>IF(AND('Entry point'!$B$22=Master!A600,Master!AG600="TECH SUPERINTENDENT"),Master!B600,"")</f>
        <v/>
      </c>
      <c r="Z600" s="34" t="e">
        <f>SMALL($Y:$Y,ROWS($Y$1:Y599))</f>
        <v>#NUM!</v>
      </c>
      <c r="AA600" s="34" t="str">
        <f>IF(AND('Entry point'!$B$22=Master!A600,Master!AG600="HSEQ MANAGER"),Master!B600,"")</f>
        <v/>
      </c>
      <c r="AB600" s="34" t="e">
        <f>SMALL($AA:$AA,ROWS($AA$1:AA599))</f>
        <v>#NUM!</v>
      </c>
      <c r="AC600" s="34" t="str">
        <f>IF(AND('Entry point'!$B$22=Master!A600,Master!AG600="MARCAS"),Master!B600,"")</f>
        <v/>
      </c>
      <c r="AD600" s="34" t="e">
        <f>SMALL($AC:$AC,ROWS($AC$1:AC599))</f>
        <v>#NUM!</v>
      </c>
      <c r="AE600" s="34">
        <v>2</v>
      </c>
      <c r="AF600" s="36" t="s">
        <v>743</v>
      </c>
      <c r="AG600" s="36" t="s">
        <v>779</v>
      </c>
      <c r="AH600" s="38"/>
    </row>
    <row r="601" spans="1:35" ht="31.5" x14ac:dyDescent="0.25">
      <c r="A601" s="40" t="s">
        <v>569</v>
      </c>
      <c r="B601" s="34">
        <f>ROWS(A$1:$A602)</f>
        <v>602</v>
      </c>
      <c r="C601" s="34" t="str">
        <f>IF(AND('Entry point'!$B$22=Master!A601,Master!AG601="ACCOUNTING"),Master!B601,"")</f>
        <v/>
      </c>
      <c r="D601" s="34" t="e">
        <f>SMALL($C:$C,ROWS($C$1:C600))</f>
        <v>#NUM!</v>
      </c>
      <c r="E601" s="34" t="str">
        <f>IF(AND('Entry point'!$B$22=Master!A601,Master!AG601="CREW MANAGEMENT PARTNER"),Master!B601,"")</f>
        <v/>
      </c>
      <c r="F601" s="34" t="e">
        <f>SMALL($E:$E,ROWS($E$1:E600))</f>
        <v>#NUM!</v>
      </c>
      <c r="G601" s="34">
        <f>IF(AND('Entry point'!$B$22=Master!A601,Master!AG601="FLEET MANAGER"),Master!B601,"")</f>
        <v>602</v>
      </c>
      <c r="H601" s="34" t="e">
        <f>SMALL($G:$G,ROWS($G$1:G600))</f>
        <v>#NUM!</v>
      </c>
      <c r="I601" s="34" t="str">
        <f>IF(AND('Entry point'!$B$22=Master!A601,Master!AG601="GROUP ISD"),Master!B601,"")</f>
        <v/>
      </c>
      <c r="J601" s="34" t="e">
        <f>SMALL($I:$I,ROWS($I$1:I600))</f>
        <v>#NUM!</v>
      </c>
      <c r="K601" s="34" t="str">
        <f>IF(AND('Entry point'!$B$22=Master!A601,Master!AG601="MANAGING DIRECTOR, CREW MANAGEMENT"),Master!B601,"")</f>
        <v/>
      </c>
      <c r="L601" s="34" t="e">
        <f>SMALL($K:$K,ROWS($K$1:K600))</f>
        <v>#NUM!</v>
      </c>
      <c r="M601" s="34" t="str">
        <f>IF(AND('Entry point'!$B$22=Master!A601,Master!AG601="MARINE SUPERINTENDENT"),Master!B601,"")</f>
        <v/>
      </c>
      <c r="N601" s="34" t="e">
        <f>SMALL($M:$M,ROWS($M$1:M600))</f>
        <v>#NUM!</v>
      </c>
      <c r="O601" s="34" t="str">
        <f>IF(AND('Entry point'!$B$22=Master!A601,Master!AG601="MD"),Master!B601,"")</f>
        <v/>
      </c>
      <c r="P601" s="34" t="e">
        <f>SMALL($O:$O,ROWS($O$1:O600))</f>
        <v>#NUM!</v>
      </c>
      <c r="Q601" s="34" t="str">
        <f>IF(AND('Entry point'!$B$22=Master!A601,Master!AG601="OD"),Master!B601,"")</f>
        <v/>
      </c>
      <c r="R601" s="34" t="e">
        <f>SMALL($Q:$Q,ROWS($Q$1:Q600))</f>
        <v>#NUM!</v>
      </c>
      <c r="S601" s="34" t="str">
        <f>IF(AND('Entry point'!$B$22=Master!A601,Master!AG601="OWNER"),Master!B601,"")</f>
        <v/>
      </c>
      <c r="T601" s="34" t="e">
        <f>SMALL($S:$S,ROWS($S$1:S600))</f>
        <v>#NUM!</v>
      </c>
      <c r="U601" s="34" t="str">
        <f>IF(AND('Entry point'!$B$22=Master!A601,Master!AG601="PLANNING MANAGER"),Master!B601,"")</f>
        <v/>
      </c>
      <c r="V601" s="34" t="e">
        <f>SMALL($U:$U,ROWS($U$1:U600))</f>
        <v>#NUM!</v>
      </c>
      <c r="W601" s="34" t="str">
        <f>IF(AND('Entry point'!$B$22=Master!A601,Master!AG601="PROCUREMENT RESPONSIBLE"),Master!B601,"")</f>
        <v/>
      </c>
      <c r="X601" s="34" t="e">
        <f>SMALL($W:$W,ROWS($W$1:W600))</f>
        <v>#NUM!</v>
      </c>
      <c r="Y601" s="34" t="str">
        <f>IF(AND('Entry point'!$B$22=Master!A601,Master!AG601="TECH SUPERINTENDENT"),Master!B601,"")</f>
        <v/>
      </c>
      <c r="Z601" s="34" t="e">
        <f>SMALL($Y:$Y,ROWS($Y$1:Y600))</f>
        <v>#NUM!</v>
      </c>
      <c r="AA601" s="34" t="str">
        <f>IF(AND('Entry point'!$B$22=Master!A601,Master!AG601="HSEQ MANAGER"),Master!B601,"")</f>
        <v/>
      </c>
      <c r="AB601" s="34" t="e">
        <f>SMALL($AA:$AA,ROWS($AA$1:AA600))</f>
        <v>#NUM!</v>
      </c>
      <c r="AC601" s="34" t="str">
        <f>IF(AND('Entry point'!$B$22=Master!A601,Master!AG601="MARCAS"),Master!B601,"")</f>
        <v/>
      </c>
      <c r="AD601" s="34" t="e">
        <f>SMALL($AC:$AC,ROWS($AC$1:AC600))</f>
        <v>#NUM!</v>
      </c>
      <c r="AE601" s="34">
        <v>2</v>
      </c>
      <c r="AF601" s="36" t="s">
        <v>744</v>
      </c>
      <c r="AG601" s="36" t="s">
        <v>35</v>
      </c>
      <c r="AH601" s="38" t="s">
        <v>806</v>
      </c>
    </row>
    <row r="602" spans="1:35" ht="15.75" x14ac:dyDescent="0.25">
      <c r="A602" s="40"/>
      <c r="B602" s="34">
        <f>ROWS(A$1:$A603)</f>
        <v>603</v>
      </c>
      <c r="C602" s="34" t="str">
        <f>IF(AND('Entry point'!$B$22=Master!A602,Master!AG602="ACCOUNTING"),Master!B602,"")</f>
        <v/>
      </c>
      <c r="D602" s="34" t="e">
        <f>SMALL($C:$C,ROWS($C$1:C601))</f>
        <v>#NUM!</v>
      </c>
      <c r="E602" s="34" t="str">
        <f>IF(AND('Entry point'!$B$22=Master!A602,Master!AG602="CREW MANAGEMENT PARTNER"),Master!B602,"")</f>
        <v/>
      </c>
      <c r="F602" s="34" t="e">
        <f>SMALL($E:$E,ROWS($E$1:E601))</f>
        <v>#NUM!</v>
      </c>
      <c r="G602" s="34" t="str">
        <f>IF(AND('Entry point'!$B$22=Master!A602,Master!AG602="FLEET MANAGER"),Master!B602,"")</f>
        <v/>
      </c>
      <c r="H602" s="34" t="e">
        <f>SMALL($G:$G,ROWS($G$1:G601))</f>
        <v>#NUM!</v>
      </c>
      <c r="I602" s="34" t="str">
        <f>IF(AND('Entry point'!$B$22=Master!A602,Master!AG602="GROUP ISD"),Master!B602,"")</f>
        <v/>
      </c>
      <c r="J602" s="34" t="e">
        <f>SMALL($I:$I,ROWS($I$1:I601))</f>
        <v>#NUM!</v>
      </c>
      <c r="K602" s="34" t="str">
        <f>IF(AND('Entry point'!$B$22=Master!A602,Master!AG602="MANAGING DIRECTOR, CREW MANAGEMENT"),Master!B602,"")</f>
        <v/>
      </c>
      <c r="L602" s="34" t="e">
        <f>SMALL($K:$K,ROWS($K$1:K601))</f>
        <v>#NUM!</v>
      </c>
      <c r="M602" s="34" t="str">
        <f>IF(AND('Entry point'!$B$22=Master!A602,Master!AG602="MARINE SUPERINTENDENT"),Master!B602,"")</f>
        <v/>
      </c>
      <c r="N602" s="34" t="e">
        <f>SMALL($M:$M,ROWS($M$1:M601))</f>
        <v>#NUM!</v>
      </c>
      <c r="O602" s="34" t="str">
        <f>IF(AND('Entry point'!$B$22=Master!A602,Master!AG602="MD"),Master!B602,"")</f>
        <v/>
      </c>
      <c r="P602" s="34" t="e">
        <f>SMALL($O:$O,ROWS($O$1:O601))</f>
        <v>#NUM!</v>
      </c>
      <c r="Q602" s="34" t="str">
        <f>IF(AND('Entry point'!$B$22=Master!A602,Master!AG602="OD"),Master!B602,"")</f>
        <v/>
      </c>
      <c r="R602" s="34" t="e">
        <f>SMALL($Q:$Q,ROWS($Q$1:Q601))</f>
        <v>#NUM!</v>
      </c>
      <c r="S602" s="34" t="str">
        <f>IF(AND('Entry point'!$B$22=Master!A602,Master!AG602="OWNER"),Master!B602,"")</f>
        <v/>
      </c>
      <c r="T602" s="34" t="e">
        <f>SMALL($S:$S,ROWS($S$1:S601))</f>
        <v>#NUM!</v>
      </c>
      <c r="U602" s="34" t="str">
        <f>IF(AND('Entry point'!$B$22=Master!A602,Master!AG602="PLANNING MANAGER"),Master!B602,"")</f>
        <v/>
      </c>
      <c r="V602" s="34" t="e">
        <f>SMALL($U:$U,ROWS($U$1:U601))</f>
        <v>#NUM!</v>
      </c>
      <c r="W602" s="34" t="str">
        <f>IF(AND('Entry point'!$B$22=Master!A602,Master!AG602="PROCUREMENT RESPONSIBLE"),Master!B602,"")</f>
        <v/>
      </c>
      <c r="X602" s="34" t="e">
        <f>SMALL($W:$W,ROWS($W$1:W601))</f>
        <v>#NUM!</v>
      </c>
      <c r="Y602" s="34" t="str">
        <f>IF(AND('Entry point'!$B$22=Master!A602,Master!AG602="TECH SUPERINTENDENT"),Master!B602,"")</f>
        <v/>
      </c>
      <c r="Z602" s="34" t="e">
        <f>SMALL($Y:$Y,ROWS($Y$1:Y601))</f>
        <v>#NUM!</v>
      </c>
      <c r="AA602" s="34" t="str">
        <f>IF(AND('Entry point'!$B$22=Master!A602,Master!AG602="HSEQ MANAGER"),Master!B602,"")</f>
        <v/>
      </c>
      <c r="AB602" s="34" t="e">
        <f>SMALL($AA:$AA,ROWS($AA$1:AA601))</f>
        <v>#NUM!</v>
      </c>
      <c r="AC602" s="34" t="str">
        <f>IF(AND('Entry point'!$B$22=Master!A602,Master!AG602="MARCAS"),Master!B602,"")</f>
        <v/>
      </c>
      <c r="AD602" s="34" t="e">
        <f>SMALL($AC:$AC,ROWS($AC$1:AC601))</f>
        <v>#NUM!</v>
      </c>
      <c r="AE602" s="34">
        <v>2</v>
      </c>
      <c r="AF602" s="36" t="s">
        <v>744</v>
      </c>
      <c r="AG602" s="36" t="s">
        <v>779</v>
      </c>
      <c r="AH602" s="38"/>
    </row>
    <row r="603" spans="1:35" ht="15.75" x14ac:dyDescent="0.25">
      <c r="A603" s="40" t="s">
        <v>569</v>
      </c>
      <c r="B603" s="34">
        <f>ROWS(A$1:$A604)</f>
        <v>604</v>
      </c>
      <c r="C603" s="34" t="str">
        <f>IF(AND('Entry point'!$B$22=Master!A603,Master!AG603="ACCOUNTING"),Master!B603,"")</f>
        <v/>
      </c>
      <c r="D603" s="34" t="e">
        <f>SMALL($C:$C,ROWS($C$1:C602))</f>
        <v>#NUM!</v>
      </c>
      <c r="E603" s="34" t="str">
        <f>IF(AND('Entry point'!$B$22=Master!A603,Master!AG603="CREW MANAGEMENT PARTNER"),Master!B603,"")</f>
        <v/>
      </c>
      <c r="F603" s="34" t="e">
        <f>SMALL($E:$E,ROWS($E$1:E602))</f>
        <v>#NUM!</v>
      </c>
      <c r="G603" s="34" t="str">
        <f>IF(AND('Entry point'!$B$22=Master!A603,Master!AG603="FLEET MANAGER"),Master!B603,"")</f>
        <v/>
      </c>
      <c r="H603" s="34" t="e">
        <f>SMALL($G:$G,ROWS($G$1:G602))</f>
        <v>#NUM!</v>
      </c>
      <c r="I603" s="34" t="str">
        <f>IF(AND('Entry point'!$B$22=Master!A603,Master!AG603="GROUP ISD"),Master!B603,"")</f>
        <v/>
      </c>
      <c r="J603" s="34" t="e">
        <f>SMALL($I:$I,ROWS($I$1:I602))</f>
        <v>#NUM!</v>
      </c>
      <c r="K603" s="34" t="str">
        <f>IF(AND('Entry point'!$B$22=Master!A603,Master!AG603="MANAGING DIRECTOR, CREW MANAGEMENT"),Master!B603,"")</f>
        <v/>
      </c>
      <c r="L603" s="34" t="e">
        <f>SMALL($K:$K,ROWS($K$1:K602))</f>
        <v>#NUM!</v>
      </c>
      <c r="M603" s="34">
        <f>IF(AND('Entry point'!$B$22=Master!A603,Master!AG603="MARINE SUPERINTENDENT"),Master!B603,"")</f>
        <v>604</v>
      </c>
      <c r="N603" s="34" t="e">
        <f>SMALL($M:$M,ROWS($M$1:M602))</f>
        <v>#NUM!</v>
      </c>
      <c r="O603" s="34" t="str">
        <f>IF(AND('Entry point'!$B$22=Master!A603,Master!AG603="MD"),Master!B603,"")</f>
        <v/>
      </c>
      <c r="P603" s="34" t="e">
        <f>SMALL($O:$O,ROWS($O$1:O602))</f>
        <v>#NUM!</v>
      </c>
      <c r="Q603" s="34" t="str">
        <f>IF(AND('Entry point'!$B$22=Master!A603,Master!AG603="OD"),Master!B603,"")</f>
        <v/>
      </c>
      <c r="R603" s="34" t="e">
        <f>SMALL($Q:$Q,ROWS($Q$1:Q602))</f>
        <v>#NUM!</v>
      </c>
      <c r="S603" s="34" t="str">
        <f>IF(AND('Entry point'!$B$22=Master!A603,Master!AG603="OWNER"),Master!B603,"")</f>
        <v/>
      </c>
      <c r="T603" s="34" t="e">
        <f>SMALL($S:$S,ROWS($S$1:S602))</f>
        <v>#NUM!</v>
      </c>
      <c r="U603" s="34" t="str">
        <f>IF(AND('Entry point'!$B$22=Master!A603,Master!AG603="PLANNING MANAGER"),Master!B603,"")</f>
        <v/>
      </c>
      <c r="V603" s="34" t="e">
        <f>SMALL($U:$U,ROWS($U$1:U602))</f>
        <v>#NUM!</v>
      </c>
      <c r="W603" s="34" t="str">
        <f>IF(AND('Entry point'!$B$22=Master!A603,Master!AG603="PROCUREMENT RESPONSIBLE"),Master!B603,"")</f>
        <v/>
      </c>
      <c r="X603" s="34" t="e">
        <f>SMALL($W:$W,ROWS($W$1:W602))</f>
        <v>#NUM!</v>
      </c>
      <c r="Y603" s="34" t="str">
        <f>IF(AND('Entry point'!$B$22=Master!A603,Master!AG603="TECH SUPERINTENDENT"),Master!B603,"")</f>
        <v/>
      </c>
      <c r="Z603" s="34" t="e">
        <f>SMALL($Y:$Y,ROWS($Y$1:Y602))</f>
        <v>#NUM!</v>
      </c>
      <c r="AA603" s="34" t="str">
        <f>IF(AND('Entry point'!$B$22=Master!A603,Master!AG603="HSEQ MANAGER"),Master!B603,"")</f>
        <v/>
      </c>
      <c r="AB603" s="34" t="e">
        <f>SMALL($AA:$AA,ROWS($AA$1:AA602))</f>
        <v>#NUM!</v>
      </c>
      <c r="AC603" s="34" t="str">
        <f>IF(AND('Entry point'!$B$22=Master!A603,Master!AG603="MARCAS"),Master!B603,"")</f>
        <v/>
      </c>
      <c r="AD603" s="34" t="e">
        <f>SMALL($AC:$AC,ROWS($AC$1:AC602))</f>
        <v>#NUM!</v>
      </c>
      <c r="AE603" s="34">
        <v>2</v>
      </c>
      <c r="AF603" s="36" t="s">
        <v>553</v>
      </c>
      <c r="AG603" s="36" t="s">
        <v>685</v>
      </c>
      <c r="AH603" s="36"/>
    </row>
    <row r="604" spans="1:35" ht="15.75" x14ac:dyDescent="0.25">
      <c r="A604" s="40" t="s">
        <v>569</v>
      </c>
      <c r="B604" s="34">
        <f>ROWS(A$1:$A605)</f>
        <v>605</v>
      </c>
      <c r="C604" s="34" t="str">
        <f>IF(AND('Entry point'!$B$22=Master!A604,Master!AG604="ACCOUNTING"),Master!B604,"")</f>
        <v/>
      </c>
      <c r="D604" s="34" t="e">
        <f>SMALL($C:$C,ROWS($C$1:C603))</f>
        <v>#NUM!</v>
      </c>
      <c r="E604" s="34" t="str">
        <f>IF(AND('Entry point'!$B$22=Master!A604,Master!AG604="CREW MANAGEMENT PARTNER"),Master!B604,"")</f>
        <v/>
      </c>
      <c r="F604" s="34" t="e">
        <f>SMALL($E:$E,ROWS($E$1:E603))</f>
        <v>#NUM!</v>
      </c>
      <c r="G604" s="34" t="str">
        <f>IF(AND('Entry point'!$B$22=Master!A604,Master!AG604="FLEET MANAGER"),Master!B604,"")</f>
        <v/>
      </c>
      <c r="H604" s="34" t="e">
        <f>SMALL($G:$G,ROWS($G$1:G603))</f>
        <v>#NUM!</v>
      </c>
      <c r="I604" s="34" t="str">
        <f>IF(AND('Entry point'!$B$22=Master!A604,Master!AG604="GROUP ISD"),Master!B604,"")</f>
        <v/>
      </c>
      <c r="J604" s="34" t="e">
        <f>SMALL($I:$I,ROWS($I$1:I603))</f>
        <v>#NUM!</v>
      </c>
      <c r="K604" s="34" t="str">
        <f>IF(AND('Entry point'!$B$22=Master!A604,Master!AG604="MANAGING DIRECTOR, CREW MANAGEMENT"),Master!B604,"")</f>
        <v/>
      </c>
      <c r="L604" s="34" t="e">
        <f>SMALL($K:$K,ROWS($K$1:K603))</f>
        <v>#NUM!</v>
      </c>
      <c r="M604" s="34" t="str">
        <f>IF(AND('Entry point'!$B$22=Master!A604,Master!AG604="MARINE SUPERINTENDENT"),Master!B604,"")</f>
        <v/>
      </c>
      <c r="N604" s="34" t="e">
        <f>SMALL($M:$M,ROWS($M$1:M603))</f>
        <v>#NUM!</v>
      </c>
      <c r="O604" s="34" t="str">
        <f>IF(AND('Entry point'!$B$22=Master!A604,Master!AG604="MD"),Master!B604,"")</f>
        <v/>
      </c>
      <c r="P604" s="34" t="e">
        <f>SMALL($O:$O,ROWS($O$1:O603))</f>
        <v>#NUM!</v>
      </c>
      <c r="Q604" s="34" t="str">
        <f>IF(AND('Entry point'!$B$22=Master!A604,Master!AG604="OD"),Master!B604,"")</f>
        <v/>
      </c>
      <c r="R604" s="34" t="e">
        <f>SMALL($Q:$Q,ROWS($Q$1:Q603))</f>
        <v>#NUM!</v>
      </c>
      <c r="S604" s="34" t="str">
        <f>IF(AND('Entry point'!$B$22=Master!A604,Master!AG604="OWNER"),Master!B604,"")</f>
        <v/>
      </c>
      <c r="T604" s="34" t="e">
        <f>SMALL($S:$S,ROWS($S$1:S603))</f>
        <v>#NUM!</v>
      </c>
      <c r="U604" s="34" t="str">
        <f>IF(AND('Entry point'!$B$22=Master!A604,Master!AG604="PLANNING MANAGER"),Master!B604,"")</f>
        <v/>
      </c>
      <c r="V604" s="34" t="e">
        <f>SMALL($U:$U,ROWS($U$1:U603))</f>
        <v>#NUM!</v>
      </c>
      <c r="W604" s="34" t="str">
        <f>IF(AND('Entry point'!$B$22=Master!A604,Master!AG604="PROCUREMENT RESPONSIBLE"),Master!B604,"")</f>
        <v/>
      </c>
      <c r="X604" s="34" t="e">
        <f>SMALL($W:$W,ROWS($W$1:W603))</f>
        <v>#NUM!</v>
      </c>
      <c r="Y604" s="34">
        <f>IF(AND('Entry point'!$B$22=Master!A604,Master!AG604="TECH SUPERINTENDENT"),Master!B604,"")</f>
        <v>605</v>
      </c>
      <c r="Z604" s="34" t="e">
        <f>SMALL($Y:$Y,ROWS($Y$1:Y603))</f>
        <v>#NUM!</v>
      </c>
      <c r="AA604" s="34" t="str">
        <f>IF(AND('Entry point'!$B$22=Master!A604,Master!AG604="HSEQ MANAGER"),Master!B604,"")</f>
        <v/>
      </c>
      <c r="AB604" s="34" t="e">
        <f>SMALL($AA:$AA,ROWS($AA$1:AA603))</f>
        <v>#NUM!</v>
      </c>
      <c r="AC604" s="34" t="str">
        <f>IF(AND('Entry point'!$B$22=Master!A604,Master!AG604="MARCAS"),Master!B604,"")</f>
        <v/>
      </c>
      <c r="AD604" s="34" t="e">
        <f>SMALL($AC:$AC,ROWS($AC$1:AC603))</f>
        <v>#NUM!</v>
      </c>
      <c r="AE604" s="34">
        <v>2</v>
      </c>
      <c r="AF604" s="36" t="s">
        <v>307</v>
      </c>
      <c r="AG604" s="36" t="s">
        <v>91</v>
      </c>
      <c r="AH604" s="36"/>
    </row>
    <row r="605" spans="1:35" ht="15.75" x14ac:dyDescent="0.25">
      <c r="A605" s="40" t="s">
        <v>569</v>
      </c>
      <c r="B605" s="34">
        <f>ROWS(A$1:$A606)</f>
        <v>606</v>
      </c>
      <c r="C605" s="34" t="str">
        <f>IF(AND('Entry point'!$B$22=Master!A605,Master!AG605="ACCOUNTING"),Master!B605,"")</f>
        <v/>
      </c>
      <c r="D605" s="34" t="e">
        <f>SMALL($C:$C,ROWS($C$1:C604))</f>
        <v>#NUM!</v>
      </c>
      <c r="E605" s="34" t="str">
        <f>IF(AND('Entry point'!$B$22=Master!A605,Master!AG605="CREW MANAGEMENT PARTNER"),Master!B605,"")</f>
        <v/>
      </c>
      <c r="F605" s="34" t="e">
        <f>SMALL($E:$E,ROWS($E$1:E604))</f>
        <v>#NUM!</v>
      </c>
      <c r="G605" s="34" t="str">
        <f>IF(AND('Entry point'!$B$22=Master!A605,Master!AG605="FLEET MANAGER"),Master!B605,"")</f>
        <v/>
      </c>
      <c r="H605" s="34" t="e">
        <f>SMALL($G:$G,ROWS($G$1:G604))</f>
        <v>#NUM!</v>
      </c>
      <c r="I605" s="34" t="str">
        <f>IF(AND('Entry point'!$B$22=Master!A605,Master!AG605="GROUP ISD"),Master!B605,"")</f>
        <v/>
      </c>
      <c r="J605" s="34" t="e">
        <f>SMALL($I:$I,ROWS($I$1:I604))</f>
        <v>#NUM!</v>
      </c>
      <c r="K605" s="34" t="str">
        <f>IF(AND('Entry point'!$B$22=Master!A605,Master!AG605="MANAGING DIRECTOR, CREW MANAGEMENT"),Master!B605,"")</f>
        <v/>
      </c>
      <c r="L605" s="34" t="e">
        <f>SMALL($K:$K,ROWS($K$1:K604))</f>
        <v>#NUM!</v>
      </c>
      <c r="M605" s="34">
        <f>IF(AND('Entry point'!$B$22=Master!A605,Master!AG605="MARINE SUPERINTENDENT"),Master!B605,"")</f>
        <v>606</v>
      </c>
      <c r="N605" s="34" t="e">
        <f>SMALL($M:$M,ROWS($M$1:M604))</f>
        <v>#NUM!</v>
      </c>
      <c r="O605" s="34" t="str">
        <f>IF(AND('Entry point'!$B$22=Master!A605,Master!AG605="MD"),Master!B605,"")</f>
        <v/>
      </c>
      <c r="P605" s="34" t="e">
        <f>SMALL($O:$O,ROWS($O$1:O604))</f>
        <v>#NUM!</v>
      </c>
      <c r="Q605" s="34" t="str">
        <f>IF(AND('Entry point'!$B$22=Master!A605,Master!AG605="OD"),Master!B605,"")</f>
        <v/>
      </c>
      <c r="R605" s="34" t="e">
        <f>SMALL($Q:$Q,ROWS($Q$1:Q604))</f>
        <v>#NUM!</v>
      </c>
      <c r="S605" s="34" t="str">
        <f>IF(AND('Entry point'!$B$22=Master!A605,Master!AG605="OWNER"),Master!B605,"")</f>
        <v/>
      </c>
      <c r="T605" s="34" t="e">
        <f>SMALL($S:$S,ROWS($S$1:S604))</f>
        <v>#NUM!</v>
      </c>
      <c r="U605" s="34" t="str">
        <f>IF(AND('Entry point'!$B$22=Master!A605,Master!AG605="PLANNING MANAGER"),Master!B605,"")</f>
        <v/>
      </c>
      <c r="V605" s="34" t="e">
        <f>SMALL($U:$U,ROWS($U$1:U604))</f>
        <v>#NUM!</v>
      </c>
      <c r="W605" s="34" t="str">
        <f>IF(AND('Entry point'!$B$22=Master!A605,Master!AG605="PROCUREMENT RESPONSIBLE"),Master!B605,"")</f>
        <v/>
      </c>
      <c r="X605" s="34" t="e">
        <f>SMALL($W:$W,ROWS($W$1:W604))</f>
        <v>#NUM!</v>
      </c>
      <c r="Y605" s="34" t="str">
        <f>IF(AND('Entry point'!$B$22=Master!A605,Master!AG605="TECH SUPERINTENDENT"),Master!B605,"")</f>
        <v/>
      </c>
      <c r="Z605" s="34" t="e">
        <f>SMALL($Y:$Y,ROWS($Y$1:Y604))</f>
        <v>#NUM!</v>
      </c>
      <c r="AA605" s="34" t="str">
        <f>IF(AND('Entry point'!$B$22=Master!A605,Master!AG605="HSEQ MANAGER"),Master!B605,"")</f>
        <v/>
      </c>
      <c r="AB605" s="34" t="e">
        <f>SMALL($AA:$AA,ROWS($AA$1:AA604))</f>
        <v>#NUM!</v>
      </c>
      <c r="AC605" s="34" t="str">
        <f>IF(AND('Entry point'!$B$22=Master!A605,Master!AG605="MARCAS"),Master!B605,"")</f>
        <v/>
      </c>
      <c r="AD605" s="34" t="e">
        <f>SMALL($AC:$AC,ROWS($AC$1:AC604))</f>
        <v>#NUM!</v>
      </c>
      <c r="AE605" s="34">
        <v>2</v>
      </c>
      <c r="AF605" s="36" t="s">
        <v>554</v>
      </c>
      <c r="AG605" s="36" t="s">
        <v>685</v>
      </c>
      <c r="AH605" s="36"/>
    </row>
    <row r="606" spans="1:35" ht="15.75" x14ac:dyDescent="0.25">
      <c r="A606" s="40" t="s">
        <v>569</v>
      </c>
      <c r="B606" s="34">
        <f>ROWS(A$1:$A607)</f>
        <v>607</v>
      </c>
      <c r="C606" s="34" t="str">
        <f>IF(AND('Entry point'!$B$22=Master!A606,Master!AG606="ACCOUNTING"),Master!B606,"")</f>
        <v/>
      </c>
      <c r="D606" s="34" t="e">
        <f>SMALL($C:$C,ROWS($C$1:C605))</f>
        <v>#NUM!</v>
      </c>
      <c r="E606" s="34" t="str">
        <f>IF(AND('Entry point'!$B$22=Master!A606,Master!AG606="CREW MANAGEMENT PARTNER"),Master!B606,"")</f>
        <v/>
      </c>
      <c r="F606" s="34" t="e">
        <f>SMALL($E:$E,ROWS($E$1:E605))</f>
        <v>#NUM!</v>
      </c>
      <c r="G606" s="34">
        <f>IF(AND('Entry point'!$B$22=Master!A606,Master!AG606="FLEET MANAGER"),Master!B606,"")</f>
        <v>607</v>
      </c>
      <c r="H606" s="34" t="e">
        <f>SMALL($G:$G,ROWS($G$1:G605))</f>
        <v>#NUM!</v>
      </c>
      <c r="I606" s="34" t="str">
        <f>IF(AND('Entry point'!$B$22=Master!A606,Master!AG606="GROUP ISD"),Master!B606,"")</f>
        <v/>
      </c>
      <c r="J606" s="34" t="e">
        <f>SMALL($I:$I,ROWS($I$1:I605))</f>
        <v>#NUM!</v>
      </c>
      <c r="K606" s="34" t="str">
        <f>IF(AND('Entry point'!$B$22=Master!A606,Master!AG606="MANAGING DIRECTOR, CREW MANAGEMENT"),Master!B606,"")</f>
        <v/>
      </c>
      <c r="L606" s="34" t="e">
        <f>SMALL($K:$K,ROWS($K$1:K605))</f>
        <v>#NUM!</v>
      </c>
      <c r="M606" s="34" t="str">
        <f>IF(AND('Entry point'!$B$22=Master!A606,Master!AG606="MARINE SUPERINTENDENT"),Master!B606,"")</f>
        <v/>
      </c>
      <c r="N606" s="34" t="e">
        <f>SMALL($M:$M,ROWS($M$1:M605))</f>
        <v>#NUM!</v>
      </c>
      <c r="O606" s="34" t="str">
        <f>IF(AND('Entry point'!$B$22=Master!A606,Master!AG606="MD"),Master!B606,"")</f>
        <v/>
      </c>
      <c r="P606" s="34" t="e">
        <f>SMALL($O:$O,ROWS($O$1:O605))</f>
        <v>#NUM!</v>
      </c>
      <c r="Q606" s="34" t="str">
        <f>IF(AND('Entry point'!$B$22=Master!A606,Master!AG606="OD"),Master!B606,"")</f>
        <v/>
      </c>
      <c r="R606" s="34" t="e">
        <f>SMALL($Q:$Q,ROWS($Q$1:Q605))</f>
        <v>#NUM!</v>
      </c>
      <c r="S606" s="34" t="str">
        <f>IF(AND('Entry point'!$B$22=Master!A606,Master!AG606="OWNER"),Master!B606,"")</f>
        <v/>
      </c>
      <c r="T606" s="34" t="e">
        <f>SMALL($S:$S,ROWS($S$1:S605))</f>
        <v>#NUM!</v>
      </c>
      <c r="U606" s="34" t="str">
        <f>IF(AND('Entry point'!$B$22=Master!A606,Master!AG606="PLANNING MANAGER"),Master!B606,"")</f>
        <v/>
      </c>
      <c r="V606" s="34" t="e">
        <f>SMALL($U:$U,ROWS($U$1:U605))</f>
        <v>#NUM!</v>
      </c>
      <c r="W606" s="34" t="str">
        <f>IF(AND('Entry point'!$B$22=Master!A606,Master!AG606="PROCUREMENT RESPONSIBLE"),Master!B606,"")</f>
        <v/>
      </c>
      <c r="X606" s="34" t="e">
        <f>SMALL($W:$W,ROWS($W$1:W605))</f>
        <v>#NUM!</v>
      </c>
      <c r="Y606" s="34" t="str">
        <f>IF(AND('Entry point'!$B$22=Master!A606,Master!AG606="TECH SUPERINTENDENT"),Master!B606,"")</f>
        <v/>
      </c>
      <c r="Z606" s="34" t="e">
        <f>SMALL($Y:$Y,ROWS($Y$1:Y605))</f>
        <v>#NUM!</v>
      </c>
      <c r="AA606" s="34" t="str">
        <f>IF(AND('Entry point'!$B$22=Master!A606,Master!AG606="HSEQ MANAGER"),Master!B606,"")</f>
        <v/>
      </c>
      <c r="AB606" s="34" t="e">
        <f>SMALL($AA:$AA,ROWS($AA$1:AA605))</f>
        <v>#NUM!</v>
      </c>
      <c r="AC606" s="34" t="str">
        <f>IF(AND('Entry point'!$B$22=Master!A606,Master!AG606="MARCAS"),Master!B606,"")</f>
        <v/>
      </c>
      <c r="AD606" s="34" t="e">
        <f>SMALL($AC:$AC,ROWS($AC$1:AC605))</f>
        <v>#NUM!</v>
      </c>
      <c r="AE606" s="34">
        <v>2</v>
      </c>
      <c r="AF606" s="36" t="s">
        <v>171</v>
      </c>
      <c r="AG606" s="36" t="s">
        <v>35</v>
      </c>
      <c r="AH606" s="36"/>
    </row>
    <row r="607" spans="1:35" ht="15.75" x14ac:dyDescent="0.25">
      <c r="A607" s="40" t="s">
        <v>569</v>
      </c>
      <c r="B607" s="34">
        <f>ROWS(A$1:$A608)</f>
        <v>608</v>
      </c>
      <c r="C607" s="34" t="str">
        <f>IF(AND('Entry point'!$B$22=Master!A607,Master!AG607="ACCOUNTING"),Master!B607,"")</f>
        <v/>
      </c>
      <c r="D607" s="34" t="e">
        <f>SMALL($C:$C,ROWS($C$1:C606))</f>
        <v>#NUM!</v>
      </c>
      <c r="E607" s="34" t="str">
        <f>IF(AND('Entry point'!$B$22=Master!A607,Master!AG607="CREW MANAGEMENT PARTNER"),Master!B607,"")</f>
        <v/>
      </c>
      <c r="F607" s="34" t="e">
        <f>SMALL($E:$E,ROWS($E$1:E606))</f>
        <v>#NUM!</v>
      </c>
      <c r="G607" s="34" t="str">
        <f>IF(AND('Entry point'!$B$22=Master!A607,Master!AG607="FLEET MANAGER"),Master!B607,"")</f>
        <v/>
      </c>
      <c r="H607" s="34" t="e">
        <f>SMALL($G:$G,ROWS($G$1:G606))</f>
        <v>#NUM!</v>
      </c>
      <c r="I607" s="34" t="str">
        <f>IF(AND('Entry point'!$B$22=Master!A607,Master!AG607="GROUP ISD"),Master!B607,"")</f>
        <v/>
      </c>
      <c r="J607" s="34" t="e">
        <f>SMALL($I:$I,ROWS($I$1:I606))</f>
        <v>#NUM!</v>
      </c>
      <c r="K607" s="34" t="str">
        <f>IF(AND('Entry point'!$B$22=Master!A607,Master!AG607="MANAGING DIRECTOR, CREW MANAGEMENT"),Master!B607,"")</f>
        <v/>
      </c>
      <c r="L607" s="34" t="e">
        <f>SMALL($K:$K,ROWS($K$1:K606))</f>
        <v>#NUM!</v>
      </c>
      <c r="M607" s="34">
        <f>IF(AND('Entry point'!$B$22=Master!A607,Master!AG607="MARINE SUPERINTENDENT"),Master!B607,"")</f>
        <v>608</v>
      </c>
      <c r="N607" s="34" t="e">
        <f>SMALL($M:$M,ROWS($M$1:M606))</f>
        <v>#NUM!</v>
      </c>
      <c r="O607" s="34" t="str">
        <f>IF(AND('Entry point'!$B$22=Master!A607,Master!AG607="MD"),Master!B607,"")</f>
        <v/>
      </c>
      <c r="P607" s="34" t="e">
        <f>SMALL($O:$O,ROWS($O$1:O606))</f>
        <v>#NUM!</v>
      </c>
      <c r="Q607" s="34" t="str">
        <f>IF(AND('Entry point'!$B$22=Master!A607,Master!AG607="OD"),Master!B607,"")</f>
        <v/>
      </c>
      <c r="R607" s="34" t="e">
        <f>SMALL($Q:$Q,ROWS($Q$1:Q606))</f>
        <v>#NUM!</v>
      </c>
      <c r="S607" s="34" t="str">
        <f>IF(AND('Entry point'!$B$22=Master!A607,Master!AG607="OWNER"),Master!B607,"")</f>
        <v/>
      </c>
      <c r="T607" s="34" t="e">
        <f>SMALL($S:$S,ROWS($S$1:S606))</f>
        <v>#NUM!</v>
      </c>
      <c r="U607" s="34" t="str">
        <f>IF(AND('Entry point'!$B$22=Master!A607,Master!AG607="PLANNING MANAGER"),Master!B607,"")</f>
        <v/>
      </c>
      <c r="V607" s="34" t="e">
        <f>SMALL($U:$U,ROWS($U$1:U606))</f>
        <v>#NUM!</v>
      </c>
      <c r="W607" s="34" t="str">
        <f>IF(AND('Entry point'!$B$22=Master!A607,Master!AG607="PROCUREMENT RESPONSIBLE"),Master!B607,"")</f>
        <v/>
      </c>
      <c r="X607" s="34" t="e">
        <f>SMALL($W:$W,ROWS($W$1:W606))</f>
        <v>#NUM!</v>
      </c>
      <c r="Y607" s="34" t="str">
        <f>IF(AND('Entry point'!$B$22=Master!A607,Master!AG607="TECH SUPERINTENDENT"),Master!B607,"")</f>
        <v/>
      </c>
      <c r="Z607" s="34" t="e">
        <f>SMALL($Y:$Y,ROWS($Y$1:Y606))</f>
        <v>#NUM!</v>
      </c>
      <c r="AA607" s="34" t="str">
        <f>IF(AND('Entry point'!$B$22=Master!A607,Master!AG607="HSEQ MANAGER"),Master!B607,"")</f>
        <v/>
      </c>
      <c r="AB607" s="34" t="e">
        <f>SMALL($AA:$AA,ROWS($AA$1:AA606))</f>
        <v>#NUM!</v>
      </c>
      <c r="AC607" s="34" t="str">
        <f>IF(AND('Entry point'!$B$22=Master!A607,Master!AG607="MARCAS"),Master!B607,"")</f>
        <v/>
      </c>
      <c r="AD607" s="34" t="e">
        <f>SMALL($AC:$AC,ROWS($AC$1:AC606))</f>
        <v>#NUM!</v>
      </c>
      <c r="AE607" s="34">
        <v>2</v>
      </c>
      <c r="AF607" s="36" t="s">
        <v>541</v>
      </c>
      <c r="AG607" s="36" t="s">
        <v>685</v>
      </c>
      <c r="AH607" s="36"/>
    </row>
    <row r="608" spans="1:35" ht="15.75" x14ac:dyDescent="0.25">
      <c r="A608" s="40" t="s">
        <v>569</v>
      </c>
      <c r="B608" s="34">
        <f>ROWS(A$1:$A609)</f>
        <v>609</v>
      </c>
      <c r="C608" s="34">
        <f>IF(AND('Entry point'!$B$22=Master!A608,Master!AG608="ACCOUNTING"),Master!B608,"")</f>
        <v>609</v>
      </c>
      <c r="D608" s="34" t="e">
        <f>SMALL($C:$C,ROWS($C$1:C607))</f>
        <v>#NUM!</v>
      </c>
      <c r="E608" s="34" t="str">
        <f>IF(AND('Entry point'!$B$22=Master!A608,Master!AG608="CREW MANAGEMENT PARTNER"),Master!B608,"")</f>
        <v/>
      </c>
      <c r="F608" s="34" t="e">
        <f>SMALL($E:$E,ROWS($E$1:E607))</f>
        <v>#NUM!</v>
      </c>
      <c r="G608" s="34" t="str">
        <f>IF(AND('Entry point'!$B$22=Master!A608,Master!AG608="FLEET MANAGER"),Master!B608,"")</f>
        <v/>
      </c>
      <c r="H608" s="34" t="e">
        <f>SMALL($G:$G,ROWS($G$1:G607))</f>
        <v>#NUM!</v>
      </c>
      <c r="I608" s="34" t="str">
        <f>IF(AND('Entry point'!$B$22=Master!A608,Master!AG608="GROUP ISD"),Master!B608,"")</f>
        <v/>
      </c>
      <c r="J608" s="34" t="e">
        <f>SMALL($I:$I,ROWS($I$1:I607))</f>
        <v>#NUM!</v>
      </c>
      <c r="K608" s="34" t="str">
        <f>IF(AND('Entry point'!$B$22=Master!A608,Master!AG608="MANAGING DIRECTOR, CREW MANAGEMENT"),Master!B608,"")</f>
        <v/>
      </c>
      <c r="L608" s="34" t="e">
        <f>SMALL($K:$K,ROWS($K$1:K607))</f>
        <v>#NUM!</v>
      </c>
      <c r="M608" s="34" t="str">
        <f>IF(AND('Entry point'!$B$22=Master!A608,Master!AG608="MARINE SUPERINTENDENT"),Master!B608,"")</f>
        <v/>
      </c>
      <c r="N608" s="34" t="e">
        <f>SMALL($M:$M,ROWS($M$1:M607))</f>
        <v>#NUM!</v>
      </c>
      <c r="O608" s="34" t="str">
        <f>IF(AND('Entry point'!$B$22=Master!A608,Master!AG608="MD"),Master!B608,"")</f>
        <v/>
      </c>
      <c r="P608" s="34" t="e">
        <f>SMALL($O:$O,ROWS($O$1:O607))</f>
        <v>#NUM!</v>
      </c>
      <c r="Q608" s="34" t="str">
        <f>IF(AND('Entry point'!$B$22=Master!A608,Master!AG608="OD"),Master!B608,"")</f>
        <v/>
      </c>
      <c r="R608" s="34" t="e">
        <f>SMALL($Q:$Q,ROWS($Q$1:Q607))</f>
        <v>#NUM!</v>
      </c>
      <c r="S608" s="34" t="str">
        <f>IF(AND('Entry point'!$B$22=Master!A608,Master!AG608="OWNER"),Master!B608,"")</f>
        <v/>
      </c>
      <c r="T608" s="34" t="e">
        <f>SMALL($S:$S,ROWS($S$1:S607))</f>
        <v>#NUM!</v>
      </c>
      <c r="U608" s="34" t="str">
        <f>IF(AND('Entry point'!$B$22=Master!A608,Master!AG608="PLANNING MANAGER"),Master!B608,"")</f>
        <v/>
      </c>
      <c r="V608" s="34" t="e">
        <f>SMALL($U:$U,ROWS($U$1:U607))</f>
        <v>#NUM!</v>
      </c>
      <c r="W608" s="34" t="str">
        <f>IF(AND('Entry point'!$B$22=Master!A608,Master!AG608="PROCUREMENT RESPONSIBLE"),Master!B608,"")</f>
        <v/>
      </c>
      <c r="X608" s="34" t="e">
        <f>SMALL($W:$W,ROWS($W$1:W607))</f>
        <v>#NUM!</v>
      </c>
      <c r="Y608" s="34" t="str">
        <f>IF(AND('Entry point'!$B$22=Master!A608,Master!AG608="TECH SUPERINTENDENT"),Master!B608,"")</f>
        <v/>
      </c>
      <c r="Z608" s="34" t="e">
        <f>SMALL($Y:$Y,ROWS($Y$1:Y607))</f>
        <v>#NUM!</v>
      </c>
      <c r="AA608" s="34" t="str">
        <f>IF(AND('Entry point'!$B$22=Master!A608,Master!AG608="HSEQ MANAGER"),Master!B608,"")</f>
        <v/>
      </c>
      <c r="AB608" s="34" t="e">
        <f>SMALL($AA:$AA,ROWS($AA$1:AA607))</f>
        <v>#NUM!</v>
      </c>
      <c r="AC608" s="34" t="str">
        <f>IF(AND('Entry point'!$B$22=Master!A608,Master!AG608="MARCAS"),Master!B608,"")</f>
        <v/>
      </c>
      <c r="AD608" s="34" t="e">
        <f>SMALL($AC:$AC,ROWS($AC$1:AC607))</f>
        <v>#NUM!</v>
      </c>
      <c r="AE608" s="34">
        <v>2</v>
      </c>
      <c r="AF608" s="36" t="s">
        <v>167</v>
      </c>
      <c r="AG608" s="36" t="s">
        <v>106</v>
      </c>
      <c r="AH608" s="36"/>
    </row>
    <row r="609" spans="1:35" ht="15.75" x14ac:dyDescent="0.25">
      <c r="A609" s="40" t="s">
        <v>569</v>
      </c>
      <c r="B609" s="34">
        <f>ROWS(A$1:$A610)</f>
        <v>610</v>
      </c>
      <c r="C609" s="34" t="str">
        <f>IF(AND('Entry point'!$B$22=Master!A609,Master!AG609="ACCOUNTING"),Master!B609,"")</f>
        <v/>
      </c>
      <c r="D609" s="34" t="e">
        <f>SMALL($C:$C,ROWS($C$1:C608))</f>
        <v>#NUM!</v>
      </c>
      <c r="E609" s="34" t="str">
        <f>IF(AND('Entry point'!$B$22=Master!A609,Master!AG609="CREW MANAGEMENT PARTNER"),Master!B609,"")</f>
        <v/>
      </c>
      <c r="F609" s="34" t="e">
        <f>SMALL($E:$E,ROWS($E$1:E608))</f>
        <v>#NUM!</v>
      </c>
      <c r="G609" s="34" t="str">
        <f>IF(AND('Entry point'!$B$22=Master!A609,Master!AG609="FLEET MANAGER"),Master!B609,"")</f>
        <v/>
      </c>
      <c r="H609" s="34" t="e">
        <f>SMALL($G:$G,ROWS($G$1:G608))</f>
        <v>#NUM!</v>
      </c>
      <c r="I609" s="34" t="str">
        <f>IF(AND('Entry point'!$B$22=Master!A609,Master!AG609="GROUP ISD"),Master!B609,"")</f>
        <v/>
      </c>
      <c r="J609" s="34" t="e">
        <f>SMALL($I:$I,ROWS($I$1:I608))</f>
        <v>#NUM!</v>
      </c>
      <c r="K609" s="34" t="str">
        <f>IF(AND('Entry point'!$B$22=Master!A609,Master!AG609="MANAGING DIRECTOR, CREW MANAGEMENT"),Master!B609,"")</f>
        <v/>
      </c>
      <c r="L609" s="34" t="e">
        <f>SMALL($K:$K,ROWS($K$1:K608))</f>
        <v>#NUM!</v>
      </c>
      <c r="M609" s="34" t="str">
        <f>IF(AND('Entry point'!$B$22=Master!A609,Master!AG609="MARINE SUPERINTENDENT"),Master!B609,"")</f>
        <v/>
      </c>
      <c r="N609" s="34" t="e">
        <f>SMALL($M:$M,ROWS($M$1:M608))</f>
        <v>#NUM!</v>
      </c>
      <c r="O609" s="34" t="str">
        <f>IF(AND('Entry point'!$B$22=Master!A609,Master!AG609="MD"),Master!B609,"")</f>
        <v/>
      </c>
      <c r="P609" s="34" t="e">
        <f>SMALL($O:$O,ROWS($O$1:O608))</f>
        <v>#NUM!</v>
      </c>
      <c r="Q609" s="34" t="str">
        <f>IF(AND('Entry point'!$B$22=Master!A609,Master!AG609="OD"),Master!B609,"")</f>
        <v/>
      </c>
      <c r="R609" s="34" t="e">
        <f>SMALL($Q:$Q,ROWS($Q$1:Q608))</f>
        <v>#NUM!</v>
      </c>
      <c r="S609" s="34" t="str">
        <f>IF(AND('Entry point'!$B$22=Master!A609,Master!AG609="OWNER"),Master!B609,"")</f>
        <v/>
      </c>
      <c r="T609" s="34" t="e">
        <f>SMALL($S:$S,ROWS($S$1:S608))</f>
        <v>#NUM!</v>
      </c>
      <c r="U609" s="34" t="str">
        <f>IF(AND('Entry point'!$B$22=Master!A609,Master!AG609="PLANNING MANAGER"),Master!B609,"")</f>
        <v/>
      </c>
      <c r="V609" s="34" t="e">
        <f>SMALL($U:$U,ROWS($U$1:U608))</f>
        <v>#NUM!</v>
      </c>
      <c r="W609" s="34" t="str">
        <f>IF(AND('Entry point'!$B$22=Master!A609,Master!AG609="PROCUREMENT RESPONSIBLE"),Master!B609,"")</f>
        <v/>
      </c>
      <c r="X609" s="34" t="e">
        <f>SMALL($W:$W,ROWS($W$1:W608))</f>
        <v>#NUM!</v>
      </c>
      <c r="Y609" s="34">
        <f>IF(AND('Entry point'!$B$22=Master!A609,Master!AG609="TECH SUPERINTENDENT"),Master!B609,"")</f>
        <v>610</v>
      </c>
      <c r="Z609" s="34" t="e">
        <f>SMALL($Y:$Y,ROWS($Y$1:Y608))</f>
        <v>#NUM!</v>
      </c>
      <c r="AA609" s="34" t="str">
        <f>IF(AND('Entry point'!$B$22=Master!A609,Master!AG609="HSEQ MANAGER"),Master!B609,"")</f>
        <v/>
      </c>
      <c r="AB609" s="34" t="e">
        <f>SMALL($AA:$AA,ROWS($AA$1:AA608))</f>
        <v>#NUM!</v>
      </c>
      <c r="AC609" s="34" t="str">
        <f>IF(AND('Entry point'!$B$22=Master!A609,Master!AG609="MARCAS"),Master!B609,"")</f>
        <v/>
      </c>
      <c r="AD609" s="34" t="e">
        <f>SMALL($AC:$AC,ROWS($AC$1:AC608))</f>
        <v>#NUM!</v>
      </c>
      <c r="AE609" s="34">
        <v>2</v>
      </c>
      <c r="AF609" s="36" t="s">
        <v>305</v>
      </c>
      <c r="AG609" s="36" t="s">
        <v>91</v>
      </c>
      <c r="AH609" s="36"/>
    </row>
    <row r="610" spans="1:35" ht="15.75" x14ac:dyDescent="0.25">
      <c r="A610" s="40" t="s">
        <v>569</v>
      </c>
      <c r="B610" s="34">
        <f>ROWS(A$1:$A611)</f>
        <v>611</v>
      </c>
      <c r="C610" s="34" t="str">
        <f>IF(AND('Entry point'!$B$22=Master!A610,Master!AG610="ACCOUNTING"),Master!B610,"")</f>
        <v/>
      </c>
      <c r="D610" s="34" t="e">
        <f>SMALL($C:$C,ROWS($C$1:C609))</f>
        <v>#NUM!</v>
      </c>
      <c r="E610" s="34" t="str">
        <f>IF(AND('Entry point'!$B$22=Master!A610,Master!AG610="CREW MANAGEMENT PARTNER"),Master!B610,"")</f>
        <v/>
      </c>
      <c r="F610" s="34" t="e">
        <f>SMALL($E:$E,ROWS($E$1:E609))</f>
        <v>#NUM!</v>
      </c>
      <c r="G610" s="34" t="str">
        <f>IF(AND('Entry point'!$B$22=Master!A610,Master!AG610="FLEET MANAGER"),Master!B610,"")</f>
        <v/>
      </c>
      <c r="H610" s="34" t="e">
        <f>SMALL($G:$G,ROWS($G$1:G609))</f>
        <v>#NUM!</v>
      </c>
      <c r="I610" s="34" t="str">
        <f>IF(AND('Entry point'!$B$22=Master!A610,Master!AG610="GROUP ISD"),Master!B610,"")</f>
        <v/>
      </c>
      <c r="J610" s="34" t="e">
        <f>SMALL($I:$I,ROWS($I$1:I609))</f>
        <v>#NUM!</v>
      </c>
      <c r="K610" s="34" t="str">
        <f>IF(AND('Entry point'!$B$22=Master!A610,Master!AG610="MANAGING DIRECTOR, CREW MANAGEMENT"),Master!B610,"")</f>
        <v/>
      </c>
      <c r="L610" s="34" t="e">
        <f>SMALL($K:$K,ROWS($K$1:K609))</f>
        <v>#NUM!</v>
      </c>
      <c r="M610" s="34" t="str">
        <f>IF(AND('Entry point'!$B$22=Master!A610,Master!AG610="MARINE SUPERINTENDENT"),Master!B610,"")</f>
        <v/>
      </c>
      <c r="N610" s="34" t="e">
        <f>SMALL($M:$M,ROWS($M$1:M609))</f>
        <v>#NUM!</v>
      </c>
      <c r="O610" s="34" t="str">
        <f>IF(AND('Entry point'!$B$22=Master!A610,Master!AG610="MD"),Master!B610,"")</f>
        <v/>
      </c>
      <c r="P610" s="34" t="e">
        <f>SMALL($O:$O,ROWS($O$1:O609))</f>
        <v>#NUM!</v>
      </c>
      <c r="Q610" s="34" t="str">
        <f>IF(AND('Entry point'!$B$22=Master!A610,Master!AG610="OD"),Master!B610,"")</f>
        <v/>
      </c>
      <c r="R610" s="34" t="e">
        <f>SMALL($Q:$Q,ROWS($Q$1:Q609))</f>
        <v>#NUM!</v>
      </c>
      <c r="S610" s="34" t="str">
        <f>IF(AND('Entry point'!$B$22=Master!A610,Master!AG610="OWNER"),Master!B610,"")</f>
        <v/>
      </c>
      <c r="T610" s="34" t="e">
        <f>SMALL($S:$S,ROWS($S$1:S609))</f>
        <v>#NUM!</v>
      </c>
      <c r="U610" s="34" t="str">
        <f>IF(AND('Entry point'!$B$22=Master!A610,Master!AG610="PLANNING MANAGER"),Master!B610,"")</f>
        <v/>
      </c>
      <c r="V610" s="34" t="e">
        <f>SMALL($U:$U,ROWS($U$1:U609))</f>
        <v>#NUM!</v>
      </c>
      <c r="W610" s="34">
        <f>IF(AND('Entry point'!$B$22=Master!A610,Master!AG610="PROCUREMENT RESPONSIBLE"),Master!B610,"")</f>
        <v>611</v>
      </c>
      <c r="X610" s="34" t="e">
        <f>SMALL($W:$W,ROWS($W$1:W609))</f>
        <v>#NUM!</v>
      </c>
      <c r="Y610" s="34" t="str">
        <f>IF(AND('Entry point'!$B$22=Master!A610,Master!AG610="TECH SUPERINTENDENT"),Master!B610,"")</f>
        <v/>
      </c>
      <c r="Z610" s="34" t="e">
        <f>SMALL($Y:$Y,ROWS($Y$1:Y609))</f>
        <v>#NUM!</v>
      </c>
      <c r="AA610" s="34" t="str">
        <f>IF(AND('Entry point'!$B$22=Master!A610,Master!AG610="HSEQ MANAGER"),Master!B610,"")</f>
        <v/>
      </c>
      <c r="AB610" s="34" t="e">
        <f>SMALL($AA:$AA,ROWS($AA$1:AA609))</f>
        <v>#NUM!</v>
      </c>
      <c r="AC610" s="34" t="str">
        <f>IF(AND('Entry point'!$B$22=Master!A610,Master!AG610="MARCAS"),Master!B610,"")</f>
        <v/>
      </c>
      <c r="AD610" s="34" t="e">
        <f>SMALL($AC:$AC,ROWS($AC$1:AC609))</f>
        <v>#NUM!</v>
      </c>
      <c r="AE610" s="34">
        <v>2</v>
      </c>
      <c r="AF610" s="36" t="s">
        <v>280</v>
      </c>
      <c r="AG610" s="36" t="s">
        <v>686</v>
      </c>
      <c r="AH610" s="181" t="s">
        <v>807</v>
      </c>
      <c r="AI610" s="227" t="s">
        <v>799</v>
      </c>
    </row>
    <row r="611" spans="1:35" ht="15.75" x14ac:dyDescent="0.25">
      <c r="A611" s="40" t="s">
        <v>569</v>
      </c>
      <c r="B611" s="34">
        <f>ROWS(A$1:$A612)</f>
        <v>612</v>
      </c>
      <c r="C611" s="34" t="str">
        <f>IF(AND('Entry point'!$B$22=Master!A611,Master!AG611="ACCOUNTING"),Master!B611,"")</f>
        <v/>
      </c>
      <c r="D611" s="34" t="e">
        <f>SMALL($C:$C,ROWS($C$1:C610))</f>
        <v>#NUM!</v>
      </c>
      <c r="E611" s="34" t="str">
        <f>IF(AND('Entry point'!$B$22=Master!A611,Master!AG611="CREW MANAGEMENT PARTNER"),Master!B611,"")</f>
        <v/>
      </c>
      <c r="F611" s="34" t="e">
        <f>SMALL($E:$E,ROWS($E$1:E610))</f>
        <v>#NUM!</v>
      </c>
      <c r="G611" s="34" t="str">
        <f>IF(AND('Entry point'!$B$22=Master!A611,Master!AG611="FLEET MANAGER"),Master!B611,"")</f>
        <v/>
      </c>
      <c r="H611" s="34" t="e">
        <f>SMALL($G:$G,ROWS($G$1:G610))</f>
        <v>#NUM!</v>
      </c>
      <c r="I611" s="34" t="str">
        <f>IF(AND('Entry point'!$B$22=Master!A611,Master!AG611="GROUP ISD"),Master!B611,"")</f>
        <v/>
      </c>
      <c r="J611" s="34" t="e">
        <f>SMALL($I:$I,ROWS($I$1:I610))</f>
        <v>#NUM!</v>
      </c>
      <c r="K611" s="34" t="str">
        <f>IF(AND('Entry point'!$B$22=Master!A611,Master!AG611="MANAGING DIRECTOR, CREW MANAGEMENT"),Master!B611,"")</f>
        <v/>
      </c>
      <c r="L611" s="34" t="e">
        <f>SMALL($K:$K,ROWS($K$1:K610))</f>
        <v>#NUM!</v>
      </c>
      <c r="M611" s="34">
        <f>IF(AND('Entry point'!$B$22=Master!A611,Master!AG611="MARINE SUPERINTENDENT"),Master!B611,"")</f>
        <v>612</v>
      </c>
      <c r="N611" s="34" t="e">
        <f>SMALL($M:$M,ROWS($M$1:M610))</f>
        <v>#NUM!</v>
      </c>
      <c r="O611" s="34" t="str">
        <f>IF(AND('Entry point'!$B$22=Master!A611,Master!AG611="MD"),Master!B611,"")</f>
        <v/>
      </c>
      <c r="P611" s="34" t="e">
        <f>SMALL($O:$O,ROWS($O$1:O610))</f>
        <v>#NUM!</v>
      </c>
      <c r="Q611" s="34" t="str">
        <f>IF(AND('Entry point'!$B$22=Master!A611,Master!AG611="OD"),Master!B611,"")</f>
        <v/>
      </c>
      <c r="R611" s="34" t="e">
        <f>SMALL($Q:$Q,ROWS($Q$1:Q610))</f>
        <v>#NUM!</v>
      </c>
      <c r="S611" s="34" t="str">
        <f>IF(AND('Entry point'!$B$22=Master!A611,Master!AG611="OWNER"),Master!B611,"")</f>
        <v/>
      </c>
      <c r="T611" s="34" t="e">
        <f>SMALL($S:$S,ROWS($S$1:S610))</f>
        <v>#NUM!</v>
      </c>
      <c r="U611" s="34" t="str">
        <f>IF(AND('Entry point'!$B$22=Master!A611,Master!AG611="PLANNING MANAGER"),Master!B611,"")</f>
        <v/>
      </c>
      <c r="V611" s="34" t="e">
        <f>SMALL($U:$U,ROWS($U$1:U610))</f>
        <v>#NUM!</v>
      </c>
      <c r="W611" s="34" t="str">
        <f>IF(AND('Entry point'!$B$22=Master!A611,Master!AG611="PROCUREMENT RESPONSIBLE"),Master!B611,"")</f>
        <v/>
      </c>
      <c r="X611" s="34" t="e">
        <f>SMALL($W:$W,ROWS($W$1:W610))</f>
        <v>#NUM!</v>
      </c>
      <c r="Y611" s="34" t="str">
        <f>IF(AND('Entry point'!$B$22=Master!A611,Master!AG611="TECH SUPERINTENDENT"),Master!B611,"")</f>
        <v/>
      </c>
      <c r="Z611" s="34" t="e">
        <f>SMALL($Y:$Y,ROWS($Y$1:Y610))</f>
        <v>#NUM!</v>
      </c>
      <c r="AA611" s="34" t="str">
        <f>IF(AND('Entry point'!$B$22=Master!A611,Master!AG611="HSEQ MANAGER"),Master!B611,"")</f>
        <v/>
      </c>
      <c r="AB611" s="34" t="e">
        <f>SMALL($AA:$AA,ROWS($AA$1:AA610))</f>
        <v>#NUM!</v>
      </c>
      <c r="AC611" s="34" t="str">
        <f>IF(AND('Entry point'!$B$22=Master!A611,Master!AG611="MARCAS"),Master!B611,"")</f>
        <v/>
      </c>
      <c r="AD611" s="34" t="e">
        <f>SMALL($AC:$AC,ROWS($AC$1:AC610))</f>
        <v>#NUM!</v>
      </c>
      <c r="AE611" s="34">
        <v>2</v>
      </c>
      <c r="AF611" s="36" t="s">
        <v>205</v>
      </c>
      <c r="AG611" s="36" t="s">
        <v>685</v>
      </c>
      <c r="AH611" s="36"/>
    </row>
    <row r="612" spans="1:35" ht="15.75" x14ac:dyDescent="0.25">
      <c r="A612" s="40" t="s">
        <v>569</v>
      </c>
      <c r="B612" s="34">
        <f>ROWS(A$1:$A613)</f>
        <v>613</v>
      </c>
      <c r="C612" s="34" t="str">
        <f>IF(AND('Entry point'!$B$22=Master!A612,Master!AG612="ACCOUNTING"),Master!B612,"")</f>
        <v/>
      </c>
      <c r="D612" s="34" t="e">
        <f>SMALL($C:$C,ROWS($C$1:C611))</f>
        <v>#NUM!</v>
      </c>
      <c r="E612" s="34" t="str">
        <f>IF(AND('Entry point'!$B$22=Master!A612,Master!AG612="CREW MANAGEMENT PARTNER"),Master!B612,"")</f>
        <v/>
      </c>
      <c r="F612" s="34" t="e">
        <f>SMALL($E:$E,ROWS($E$1:E611))</f>
        <v>#NUM!</v>
      </c>
      <c r="G612" s="34" t="str">
        <f>IF(AND('Entry point'!$B$22=Master!A612,Master!AG612="FLEET MANAGER"),Master!B612,"")</f>
        <v/>
      </c>
      <c r="H612" s="34" t="e">
        <f>SMALL($G:$G,ROWS($G$1:G611))</f>
        <v>#NUM!</v>
      </c>
      <c r="I612" s="34" t="str">
        <f>IF(AND('Entry point'!$B$22=Master!A612,Master!AG612="GROUP ISD"),Master!B612,"")</f>
        <v/>
      </c>
      <c r="J612" s="34" t="e">
        <f>SMALL($I:$I,ROWS($I$1:I611))</f>
        <v>#NUM!</v>
      </c>
      <c r="K612" s="34" t="str">
        <f>IF(AND('Entry point'!$B$22=Master!A612,Master!AG612="MANAGING DIRECTOR, CREW MANAGEMENT"),Master!B612,"")</f>
        <v/>
      </c>
      <c r="L612" s="34" t="e">
        <f>SMALL($K:$K,ROWS($K$1:K611))</f>
        <v>#NUM!</v>
      </c>
      <c r="M612" s="34">
        <f>IF(AND('Entry point'!$B$22=Master!A612,Master!AG612="MARINE SUPERINTENDENT"),Master!B612,"")</f>
        <v>613</v>
      </c>
      <c r="N612" s="34" t="e">
        <f>SMALL($M:$M,ROWS($M$1:M611))</f>
        <v>#NUM!</v>
      </c>
      <c r="O612" s="34" t="str">
        <f>IF(AND('Entry point'!$B$22=Master!A612,Master!AG612="MD"),Master!B612,"")</f>
        <v/>
      </c>
      <c r="P612" s="34" t="e">
        <f>SMALL($O:$O,ROWS($O$1:O611))</f>
        <v>#NUM!</v>
      </c>
      <c r="Q612" s="34" t="str">
        <f>IF(AND('Entry point'!$B$22=Master!A612,Master!AG612="OD"),Master!B612,"")</f>
        <v/>
      </c>
      <c r="R612" s="34" t="e">
        <f>SMALL($Q:$Q,ROWS($Q$1:Q611))</f>
        <v>#NUM!</v>
      </c>
      <c r="S612" s="34" t="str">
        <f>IF(AND('Entry point'!$B$22=Master!A612,Master!AG612="OWNER"),Master!B612,"")</f>
        <v/>
      </c>
      <c r="T612" s="34" t="e">
        <f>SMALL($S:$S,ROWS($S$1:S611))</f>
        <v>#NUM!</v>
      </c>
      <c r="U612" s="34" t="str">
        <f>IF(AND('Entry point'!$B$22=Master!A612,Master!AG612="PLANNING MANAGER"),Master!B612,"")</f>
        <v/>
      </c>
      <c r="V612" s="34" t="e">
        <f>SMALL($U:$U,ROWS($U$1:U611))</f>
        <v>#NUM!</v>
      </c>
      <c r="W612" s="34" t="str">
        <f>IF(AND('Entry point'!$B$22=Master!A612,Master!AG612="PROCUREMENT RESPONSIBLE"),Master!B612,"")</f>
        <v/>
      </c>
      <c r="X612" s="34" t="e">
        <f>SMALL($W:$W,ROWS($W$1:W611))</f>
        <v>#NUM!</v>
      </c>
      <c r="Y612" s="34" t="str">
        <f>IF(AND('Entry point'!$B$22=Master!A612,Master!AG612="TECH SUPERINTENDENT"),Master!B612,"")</f>
        <v/>
      </c>
      <c r="Z612" s="34" t="e">
        <f>SMALL($Y:$Y,ROWS($Y$1:Y611))</f>
        <v>#NUM!</v>
      </c>
      <c r="AA612" s="34" t="str">
        <f>IF(AND('Entry point'!$B$22=Master!A612,Master!AG612="HSEQ MANAGER"),Master!B612,"")</f>
        <v/>
      </c>
      <c r="AB612" s="34" t="e">
        <f>SMALL($AA:$AA,ROWS($AA$1:AA611))</f>
        <v>#NUM!</v>
      </c>
      <c r="AC612" s="34" t="str">
        <f>IF(AND('Entry point'!$B$22=Master!A612,Master!AG612="MARCAS"),Master!B612,"")</f>
        <v/>
      </c>
      <c r="AD612" s="34" t="e">
        <f>SMALL($AC:$AC,ROWS($AC$1:AC611))</f>
        <v>#NUM!</v>
      </c>
      <c r="AE612" s="34">
        <v>2</v>
      </c>
      <c r="AF612" s="36" t="s">
        <v>255</v>
      </c>
      <c r="AG612" s="36" t="s">
        <v>685</v>
      </c>
      <c r="AH612" s="36"/>
    </row>
    <row r="613" spans="1:35" ht="15.75" x14ac:dyDescent="0.25">
      <c r="A613" s="40" t="s">
        <v>569</v>
      </c>
      <c r="B613" s="34">
        <f>ROWS(A$1:$A614)</f>
        <v>614</v>
      </c>
      <c r="C613" s="34" t="str">
        <f>IF(AND('Entry point'!$B$22=Master!A613,Master!AG613="ACCOUNTING"),Master!B613,"")</f>
        <v/>
      </c>
      <c r="D613" s="34" t="e">
        <f>SMALL($C:$C,ROWS($C$1:C612))</f>
        <v>#NUM!</v>
      </c>
      <c r="E613" s="34" t="str">
        <f>IF(AND('Entry point'!$B$22=Master!A613,Master!AG613="CREW MANAGEMENT PARTNER"),Master!B613,"")</f>
        <v/>
      </c>
      <c r="F613" s="34" t="e">
        <f>SMALL($E:$E,ROWS($E$1:E612))</f>
        <v>#NUM!</v>
      </c>
      <c r="G613" s="34" t="str">
        <f>IF(AND('Entry point'!$B$22=Master!A613,Master!AG613="FLEET MANAGER"),Master!B613,"")</f>
        <v/>
      </c>
      <c r="H613" s="34" t="e">
        <f>SMALL($G:$G,ROWS($G$1:G612))</f>
        <v>#NUM!</v>
      </c>
      <c r="I613" s="34" t="str">
        <f>IF(AND('Entry point'!$B$22=Master!A613,Master!AG613="GROUP ISD"),Master!B613,"")</f>
        <v/>
      </c>
      <c r="J613" s="34" t="e">
        <f>SMALL($I:$I,ROWS($I$1:I612))</f>
        <v>#NUM!</v>
      </c>
      <c r="K613" s="34" t="str">
        <f>IF(AND('Entry point'!$B$22=Master!A613,Master!AG613="MANAGING DIRECTOR, CREW MANAGEMENT"),Master!B613,"")</f>
        <v/>
      </c>
      <c r="L613" s="34" t="e">
        <f>SMALL($K:$K,ROWS($K$1:K612))</f>
        <v>#NUM!</v>
      </c>
      <c r="M613" s="34">
        <f>IF(AND('Entry point'!$B$22=Master!A613,Master!AG613="MARINE SUPERINTENDENT"),Master!B613,"")</f>
        <v>614</v>
      </c>
      <c r="N613" s="34" t="e">
        <f>SMALL($M:$M,ROWS($M$1:M612))</f>
        <v>#NUM!</v>
      </c>
      <c r="O613" s="34" t="str">
        <f>IF(AND('Entry point'!$B$22=Master!A613,Master!AG613="MD"),Master!B613,"")</f>
        <v/>
      </c>
      <c r="P613" s="34" t="e">
        <f>SMALL($O:$O,ROWS($O$1:O612))</f>
        <v>#NUM!</v>
      </c>
      <c r="Q613" s="34" t="str">
        <f>IF(AND('Entry point'!$B$22=Master!A613,Master!AG613="OD"),Master!B613,"")</f>
        <v/>
      </c>
      <c r="R613" s="34" t="e">
        <f>SMALL($Q:$Q,ROWS($Q$1:Q612))</f>
        <v>#NUM!</v>
      </c>
      <c r="S613" s="34" t="str">
        <f>IF(AND('Entry point'!$B$22=Master!A613,Master!AG613="OWNER"),Master!B613,"")</f>
        <v/>
      </c>
      <c r="T613" s="34" t="e">
        <f>SMALL($S:$S,ROWS($S$1:S612))</f>
        <v>#NUM!</v>
      </c>
      <c r="U613" s="34" t="str">
        <f>IF(AND('Entry point'!$B$22=Master!A613,Master!AG613="PLANNING MANAGER"),Master!B613,"")</f>
        <v/>
      </c>
      <c r="V613" s="34" t="e">
        <f>SMALL($U:$U,ROWS($U$1:U612))</f>
        <v>#NUM!</v>
      </c>
      <c r="W613" s="34" t="str">
        <f>IF(AND('Entry point'!$B$22=Master!A613,Master!AG613="PROCUREMENT RESPONSIBLE"),Master!B613,"")</f>
        <v/>
      </c>
      <c r="X613" s="34" t="e">
        <f>SMALL($W:$W,ROWS($W$1:W612))</f>
        <v>#NUM!</v>
      </c>
      <c r="Y613" s="34" t="str">
        <f>IF(AND('Entry point'!$B$22=Master!A613,Master!AG613="TECH SUPERINTENDENT"),Master!B613,"")</f>
        <v/>
      </c>
      <c r="Z613" s="34" t="e">
        <f>SMALL($Y:$Y,ROWS($Y$1:Y612))</f>
        <v>#NUM!</v>
      </c>
      <c r="AA613" s="34" t="str">
        <f>IF(AND('Entry point'!$B$22=Master!A613,Master!AG613="HSEQ MANAGER"),Master!B613,"")</f>
        <v/>
      </c>
      <c r="AB613" s="34" t="e">
        <f>SMALL($AA:$AA,ROWS($AA$1:AA612))</f>
        <v>#NUM!</v>
      </c>
      <c r="AC613" s="34" t="str">
        <f>IF(AND('Entry point'!$B$22=Master!A613,Master!AG613="MARCAS"),Master!B613,"")</f>
        <v/>
      </c>
      <c r="AD613" s="34" t="e">
        <f>SMALL($AC:$AC,ROWS($AC$1:AC612))</f>
        <v>#NUM!</v>
      </c>
      <c r="AE613" s="34">
        <v>2</v>
      </c>
      <c r="AF613" s="36" t="s">
        <v>257</v>
      </c>
      <c r="AG613" s="36" t="s">
        <v>685</v>
      </c>
      <c r="AH613" s="36"/>
    </row>
    <row r="614" spans="1:35" ht="15.75" x14ac:dyDescent="0.25">
      <c r="A614" s="40" t="s">
        <v>569</v>
      </c>
      <c r="B614" s="34">
        <f>ROWS(A$1:$A615)</f>
        <v>615</v>
      </c>
      <c r="C614" s="34" t="str">
        <f>IF(AND('Entry point'!$B$22=Master!A614,Master!AG614="ACCOUNTING"),Master!B614,"")</f>
        <v/>
      </c>
      <c r="D614" s="34" t="e">
        <f>SMALL($C:$C,ROWS($C$1:C613))</f>
        <v>#NUM!</v>
      </c>
      <c r="E614" s="34" t="str">
        <f>IF(AND('Entry point'!$B$22=Master!A614,Master!AG614="CREW MANAGEMENT PARTNER"),Master!B614,"")</f>
        <v/>
      </c>
      <c r="F614" s="34" t="e">
        <f>SMALL($E:$E,ROWS($E$1:E613))</f>
        <v>#NUM!</v>
      </c>
      <c r="G614" s="34" t="str">
        <f>IF(AND('Entry point'!$B$22=Master!A614,Master!AG614="FLEET MANAGER"),Master!B614,"")</f>
        <v/>
      </c>
      <c r="H614" s="34" t="e">
        <f>SMALL($G:$G,ROWS($G$1:G613))</f>
        <v>#NUM!</v>
      </c>
      <c r="I614" s="34" t="str">
        <f>IF(AND('Entry point'!$B$22=Master!A614,Master!AG614="GROUP ISD"),Master!B614,"")</f>
        <v/>
      </c>
      <c r="J614" s="34" t="e">
        <f>SMALL($I:$I,ROWS($I$1:I613))</f>
        <v>#NUM!</v>
      </c>
      <c r="K614" s="34" t="str">
        <f>IF(AND('Entry point'!$B$22=Master!A614,Master!AG614="MANAGING DIRECTOR, CREW MANAGEMENT"),Master!B614,"")</f>
        <v/>
      </c>
      <c r="L614" s="34" t="e">
        <f>SMALL($K:$K,ROWS($K$1:K613))</f>
        <v>#NUM!</v>
      </c>
      <c r="M614" s="34">
        <f>IF(AND('Entry point'!$B$22=Master!A614,Master!AG614="MARINE SUPERINTENDENT"),Master!B614,"")</f>
        <v>615</v>
      </c>
      <c r="N614" s="34" t="e">
        <f>SMALL($M:$M,ROWS($M$1:M613))</f>
        <v>#NUM!</v>
      </c>
      <c r="O614" s="34" t="str">
        <f>IF(AND('Entry point'!$B$22=Master!A614,Master!AG614="MD"),Master!B614,"")</f>
        <v/>
      </c>
      <c r="P614" s="34" t="e">
        <f>SMALL($O:$O,ROWS($O$1:O613))</f>
        <v>#NUM!</v>
      </c>
      <c r="Q614" s="34" t="str">
        <f>IF(AND('Entry point'!$B$22=Master!A614,Master!AG614="OD"),Master!B614,"")</f>
        <v/>
      </c>
      <c r="R614" s="34" t="e">
        <f>SMALL($Q:$Q,ROWS($Q$1:Q613))</f>
        <v>#NUM!</v>
      </c>
      <c r="S614" s="34" t="str">
        <f>IF(AND('Entry point'!$B$22=Master!A614,Master!AG614="OWNER"),Master!B614,"")</f>
        <v/>
      </c>
      <c r="T614" s="34" t="e">
        <f>SMALL($S:$S,ROWS($S$1:S613))</f>
        <v>#NUM!</v>
      </c>
      <c r="U614" s="34" t="str">
        <f>IF(AND('Entry point'!$B$22=Master!A614,Master!AG614="PLANNING MANAGER"),Master!B614,"")</f>
        <v/>
      </c>
      <c r="V614" s="34" t="e">
        <f>SMALL($U:$U,ROWS($U$1:U613))</f>
        <v>#NUM!</v>
      </c>
      <c r="W614" s="34" t="str">
        <f>IF(AND('Entry point'!$B$22=Master!A614,Master!AG614="PROCUREMENT RESPONSIBLE"),Master!B614,"")</f>
        <v/>
      </c>
      <c r="X614" s="34" t="e">
        <f>SMALL($W:$W,ROWS($W$1:W613))</f>
        <v>#NUM!</v>
      </c>
      <c r="Y614" s="34" t="str">
        <f>IF(AND('Entry point'!$B$22=Master!A614,Master!AG614="TECH SUPERINTENDENT"),Master!B614,"")</f>
        <v/>
      </c>
      <c r="Z614" s="34" t="e">
        <f>SMALL($Y:$Y,ROWS($Y$1:Y613))</f>
        <v>#NUM!</v>
      </c>
      <c r="AA614" s="34" t="str">
        <f>IF(AND('Entry point'!$B$22=Master!A614,Master!AG614="HSEQ MANAGER"),Master!B614,"")</f>
        <v/>
      </c>
      <c r="AB614" s="34" t="e">
        <f>SMALL($AA:$AA,ROWS($AA$1:AA613))</f>
        <v>#NUM!</v>
      </c>
      <c r="AC614" s="34" t="str">
        <f>IF(AND('Entry point'!$B$22=Master!A614,Master!AG614="MARCAS"),Master!B614,"")</f>
        <v/>
      </c>
      <c r="AD614" s="34" t="e">
        <f>SMALL($AC:$AC,ROWS($AC$1:AC613))</f>
        <v>#NUM!</v>
      </c>
      <c r="AE614" s="34">
        <v>2</v>
      </c>
      <c r="AF614" s="36" t="s">
        <v>206</v>
      </c>
      <c r="AG614" s="36" t="s">
        <v>685</v>
      </c>
      <c r="AH614" s="36"/>
    </row>
    <row r="615" spans="1:35" ht="15.75" x14ac:dyDescent="0.25">
      <c r="A615" s="40" t="s">
        <v>569</v>
      </c>
      <c r="B615" s="34">
        <f>ROWS(A$1:$A616)</f>
        <v>616</v>
      </c>
      <c r="C615" s="34" t="str">
        <f>IF(AND('Entry point'!$B$22=Master!A615,Master!AG615="ACCOUNTING"),Master!B615,"")</f>
        <v/>
      </c>
      <c r="D615" s="34" t="e">
        <f>SMALL($C:$C,ROWS($C$1:C614))</f>
        <v>#NUM!</v>
      </c>
      <c r="E615" s="34" t="str">
        <f>IF(AND('Entry point'!$B$22=Master!A615,Master!AG615="CREW MANAGEMENT PARTNER"),Master!B615,"")</f>
        <v/>
      </c>
      <c r="F615" s="34" t="e">
        <f>SMALL($E:$E,ROWS($E$1:E614))</f>
        <v>#NUM!</v>
      </c>
      <c r="G615" s="34" t="str">
        <f>IF(AND('Entry point'!$B$22=Master!A615,Master!AG615="FLEET MANAGER"),Master!B615,"")</f>
        <v/>
      </c>
      <c r="H615" s="34" t="e">
        <f>SMALL($G:$G,ROWS($G$1:G614))</f>
        <v>#NUM!</v>
      </c>
      <c r="I615" s="34" t="str">
        <f>IF(AND('Entry point'!$B$22=Master!A615,Master!AG615="GROUP ISD"),Master!B615,"")</f>
        <v/>
      </c>
      <c r="J615" s="34" t="e">
        <f>SMALL($I:$I,ROWS($I$1:I614))</f>
        <v>#NUM!</v>
      </c>
      <c r="K615" s="34" t="str">
        <f>IF(AND('Entry point'!$B$22=Master!A615,Master!AG615="MANAGING DIRECTOR, CREW MANAGEMENT"),Master!B615,"")</f>
        <v/>
      </c>
      <c r="L615" s="34" t="e">
        <f>SMALL($K:$K,ROWS($K$1:K614))</f>
        <v>#NUM!</v>
      </c>
      <c r="M615" s="34">
        <f>IF(AND('Entry point'!$B$22=Master!A615,Master!AG615="MARINE SUPERINTENDENT"),Master!B615,"")</f>
        <v>616</v>
      </c>
      <c r="N615" s="34" t="e">
        <f>SMALL($M:$M,ROWS($M$1:M614))</f>
        <v>#NUM!</v>
      </c>
      <c r="O615" s="34" t="str">
        <f>IF(AND('Entry point'!$B$22=Master!A615,Master!AG615="MD"),Master!B615,"")</f>
        <v/>
      </c>
      <c r="P615" s="34" t="e">
        <f>SMALL($O:$O,ROWS($O$1:O614))</f>
        <v>#NUM!</v>
      </c>
      <c r="Q615" s="34" t="str">
        <f>IF(AND('Entry point'!$B$22=Master!A615,Master!AG615="OD"),Master!B615,"")</f>
        <v/>
      </c>
      <c r="R615" s="34" t="e">
        <f>SMALL($Q:$Q,ROWS($Q$1:Q614))</f>
        <v>#NUM!</v>
      </c>
      <c r="S615" s="34" t="str">
        <f>IF(AND('Entry point'!$B$22=Master!A615,Master!AG615="OWNER"),Master!B615,"")</f>
        <v/>
      </c>
      <c r="T615" s="34" t="e">
        <f>SMALL($S:$S,ROWS($S$1:S614))</f>
        <v>#NUM!</v>
      </c>
      <c r="U615" s="34" t="str">
        <f>IF(AND('Entry point'!$B$22=Master!A615,Master!AG615="PLANNING MANAGER"),Master!B615,"")</f>
        <v/>
      </c>
      <c r="V615" s="34" t="e">
        <f>SMALL($U:$U,ROWS($U$1:U614))</f>
        <v>#NUM!</v>
      </c>
      <c r="W615" s="34" t="str">
        <f>IF(AND('Entry point'!$B$22=Master!A615,Master!AG615="PROCUREMENT RESPONSIBLE"),Master!B615,"")</f>
        <v/>
      </c>
      <c r="X615" s="34" t="e">
        <f>SMALL($W:$W,ROWS($W$1:W614))</f>
        <v>#NUM!</v>
      </c>
      <c r="Y615" s="34" t="str">
        <f>IF(AND('Entry point'!$B$22=Master!A615,Master!AG615="TECH SUPERINTENDENT"),Master!B615,"")</f>
        <v/>
      </c>
      <c r="Z615" s="34" t="e">
        <f>SMALL($Y:$Y,ROWS($Y$1:Y614))</f>
        <v>#NUM!</v>
      </c>
      <c r="AA615" s="34" t="str">
        <f>IF(AND('Entry point'!$B$22=Master!A615,Master!AG615="HSEQ MANAGER"),Master!B615,"")</f>
        <v/>
      </c>
      <c r="AB615" s="34" t="e">
        <f>SMALL($AA:$AA,ROWS($AA$1:AA614))</f>
        <v>#NUM!</v>
      </c>
      <c r="AC615" s="34" t="str">
        <f>IF(AND('Entry point'!$B$22=Master!A615,Master!AG615="MARCAS"),Master!B615,"")</f>
        <v/>
      </c>
      <c r="AD615" s="34" t="e">
        <f>SMALL($AC:$AC,ROWS($AC$1:AC614))</f>
        <v>#NUM!</v>
      </c>
      <c r="AE615" s="34">
        <v>2</v>
      </c>
      <c r="AF615" s="36" t="s">
        <v>197</v>
      </c>
      <c r="AG615" s="36" t="s">
        <v>685</v>
      </c>
      <c r="AH615" s="36"/>
    </row>
    <row r="616" spans="1:35" ht="15.75" x14ac:dyDescent="0.25">
      <c r="A616" s="40" t="s">
        <v>569</v>
      </c>
      <c r="B616" s="34">
        <f>ROWS(A$1:$A617)</f>
        <v>617</v>
      </c>
      <c r="C616" s="34" t="str">
        <f>IF(AND('Entry point'!$B$22=Master!A616,Master!AG616="ACCOUNTING"),Master!B616,"")</f>
        <v/>
      </c>
      <c r="D616" s="34" t="e">
        <f>SMALL($C:$C,ROWS($C$1:C615))</f>
        <v>#NUM!</v>
      </c>
      <c r="E616" s="34" t="str">
        <f>IF(AND('Entry point'!$B$22=Master!A616,Master!AG616="CREW MANAGEMENT PARTNER"),Master!B616,"")</f>
        <v/>
      </c>
      <c r="F616" s="34" t="e">
        <f>SMALL($E:$E,ROWS($E$1:E615))</f>
        <v>#NUM!</v>
      </c>
      <c r="G616" s="34" t="str">
        <f>IF(AND('Entry point'!$B$22=Master!A616,Master!AG616="FLEET MANAGER"),Master!B616,"")</f>
        <v/>
      </c>
      <c r="H616" s="34" t="e">
        <f>SMALL($G:$G,ROWS($G$1:G615))</f>
        <v>#NUM!</v>
      </c>
      <c r="I616" s="34" t="str">
        <f>IF(AND('Entry point'!$B$22=Master!A616,Master!AG616="GROUP ISD"),Master!B616,"")</f>
        <v/>
      </c>
      <c r="J616" s="34" t="e">
        <f>SMALL($I:$I,ROWS($I$1:I615))</f>
        <v>#NUM!</v>
      </c>
      <c r="K616" s="34" t="str">
        <f>IF(AND('Entry point'!$B$22=Master!A616,Master!AG616="MANAGING DIRECTOR, CREW MANAGEMENT"),Master!B616,"")</f>
        <v/>
      </c>
      <c r="L616" s="34" t="e">
        <f>SMALL($K:$K,ROWS($K$1:K615))</f>
        <v>#NUM!</v>
      </c>
      <c r="M616" s="34" t="str">
        <f>IF(AND('Entry point'!$B$22=Master!A616,Master!AG616="MARINE SUPERINTENDENT"),Master!B616,"")</f>
        <v/>
      </c>
      <c r="N616" s="34" t="e">
        <f>SMALL($M:$M,ROWS($M$1:M615))</f>
        <v>#NUM!</v>
      </c>
      <c r="O616" s="34" t="str">
        <f>IF(AND('Entry point'!$B$22=Master!A616,Master!AG616="MD"),Master!B616,"")</f>
        <v/>
      </c>
      <c r="P616" s="34" t="e">
        <f>SMALL($O:$O,ROWS($O$1:O615))</f>
        <v>#NUM!</v>
      </c>
      <c r="Q616" s="34">
        <f>IF(AND('Entry point'!$B$22=Master!A616,Master!AG616="OD"),Master!B616,"")</f>
        <v>617</v>
      </c>
      <c r="R616" s="34" t="e">
        <f>SMALL($Q:$Q,ROWS($Q$1:Q615))</f>
        <v>#NUM!</v>
      </c>
      <c r="S616" s="34" t="str">
        <f>IF(AND('Entry point'!$B$22=Master!A616,Master!AG616="OWNER"),Master!B616,"")</f>
        <v/>
      </c>
      <c r="T616" s="34" t="e">
        <f>SMALL($S:$S,ROWS($S$1:S615))</f>
        <v>#NUM!</v>
      </c>
      <c r="U616" s="34" t="str">
        <f>IF(AND('Entry point'!$B$22=Master!A616,Master!AG616="PLANNING MANAGER"),Master!B616,"")</f>
        <v/>
      </c>
      <c r="V616" s="34" t="e">
        <f>SMALL($U:$U,ROWS($U$1:U615))</f>
        <v>#NUM!</v>
      </c>
      <c r="W616" s="34" t="str">
        <f>IF(AND('Entry point'!$B$22=Master!A616,Master!AG616="PROCUREMENT RESPONSIBLE"),Master!B616,"")</f>
        <v/>
      </c>
      <c r="X616" s="34" t="e">
        <f>SMALL($W:$W,ROWS($W$1:W615))</f>
        <v>#NUM!</v>
      </c>
      <c r="Y616" s="34" t="str">
        <f>IF(AND('Entry point'!$B$22=Master!A616,Master!AG616="TECH SUPERINTENDENT"),Master!B616,"")</f>
        <v/>
      </c>
      <c r="Z616" s="34" t="e">
        <f>SMALL($Y:$Y,ROWS($Y$1:Y615))</f>
        <v>#NUM!</v>
      </c>
      <c r="AA616" s="34" t="str">
        <f>IF(AND('Entry point'!$B$22=Master!A616,Master!AG616="HSEQ MANAGER"),Master!B616,"")</f>
        <v/>
      </c>
      <c r="AB616" s="34" t="e">
        <f>SMALL($AA:$AA,ROWS($AA$1:AA615))</f>
        <v>#NUM!</v>
      </c>
      <c r="AC616" s="34" t="str">
        <f>IF(AND('Entry point'!$B$22=Master!A616,Master!AG616="MARCAS"),Master!B616,"")</f>
        <v/>
      </c>
      <c r="AD616" s="34" t="e">
        <f>SMALL($AC:$AC,ROWS($AC$1:AC615))</f>
        <v>#NUM!</v>
      </c>
      <c r="AE616" s="34">
        <v>2</v>
      </c>
      <c r="AF616" s="36" t="s">
        <v>246</v>
      </c>
      <c r="AG616" s="36" t="s">
        <v>704</v>
      </c>
      <c r="AH616" s="36"/>
    </row>
    <row r="617" spans="1:35" ht="15.75" x14ac:dyDescent="0.25">
      <c r="A617" s="40" t="s">
        <v>569</v>
      </c>
      <c r="B617" s="34">
        <f>ROWS(A$1:$A618)</f>
        <v>618</v>
      </c>
      <c r="C617" s="34" t="str">
        <f>IF(AND('Entry point'!$B$22=Master!A617,Master!AG617="ACCOUNTING"),Master!B617,"")</f>
        <v/>
      </c>
      <c r="D617" s="34" t="e">
        <f>SMALL($C:$C,ROWS($C$1:C616))</f>
        <v>#NUM!</v>
      </c>
      <c r="E617" s="34" t="str">
        <f>IF(AND('Entry point'!$B$22=Master!A617,Master!AG617="CREW MANAGEMENT PARTNER"),Master!B617,"")</f>
        <v/>
      </c>
      <c r="F617" s="34" t="e">
        <f>SMALL($E:$E,ROWS($E$1:E616))</f>
        <v>#NUM!</v>
      </c>
      <c r="G617" s="34" t="str">
        <f>IF(AND('Entry point'!$B$22=Master!A617,Master!AG617="FLEET MANAGER"),Master!B617,"")</f>
        <v/>
      </c>
      <c r="H617" s="34" t="e">
        <f>SMALL($G:$G,ROWS($G$1:G616))</f>
        <v>#NUM!</v>
      </c>
      <c r="I617" s="34" t="str">
        <f>IF(AND('Entry point'!$B$22=Master!A617,Master!AG617="GROUP ISD"),Master!B617,"")</f>
        <v/>
      </c>
      <c r="J617" s="34" t="e">
        <f>SMALL($I:$I,ROWS($I$1:I616))</f>
        <v>#NUM!</v>
      </c>
      <c r="K617" s="34" t="str">
        <f>IF(AND('Entry point'!$B$22=Master!A617,Master!AG617="MANAGING DIRECTOR, CREW MANAGEMENT"),Master!B617,"")</f>
        <v/>
      </c>
      <c r="L617" s="34" t="e">
        <f>SMALL($K:$K,ROWS($K$1:K616))</f>
        <v>#NUM!</v>
      </c>
      <c r="M617" s="34" t="str">
        <f>IF(AND('Entry point'!$B$22=Master!A617,Master!AG617="MARINE SUPERINTENDENT"),Master!B617,"")</f>
        <v/>
      </c>
      <c r="N617" s="34" t="e">
        <f>SMALL($M:$M,ROWS($M$1:M616))</f>
        <v>#NUM!</v>
      </c>
      <c r="O617" s="34" t="str">
        <f>IF(AND('Entry point'!$B$22=Master!A617,Master!AG617="MD"),Master!B617,"")</f>
        <v/>
      </c>
      <c r="P617" s="34" t="e">
        <f>SMALL($O:$O,ROWS($O$1:O616))</f>
        <v>#NUM!</v>
      </c>
      <c r="Q617" s="34" t="str">
        <f>IF(AND('Entry point'!$B$22=Master!A617,Master!AG617="OD"),Master!B617,"")</f>
        <v/>
      </c>
      <c r="R617" s="34" t="e">
        <f>SMALL($Q:$Q,ROWS($Q$1:Q616))</f>
        <v>#NUM!</v>
      </c>
      <c r="S617" s="34" t="str">
        <f>IF(AND('Entry point'!$B$22=Master!A617,Master!AG617="OWNER"),Master!B617,"")</f>
        <v/>
      </c>
      <c r="T617" s="34" t="e">
        <f>SMALL($S:$S,ROWS($S$1:S616))</f>
        <v>#NUM!</v>
      </c>
      <c r="U617" s="34" t="str">
        <f>IF(AND('Entry point'!$B$22=Master!A617,Master!AG617="PLANNING MANAGER"),Master!B617,"")</f>
        <v/>
      </c>
      <c r="V617" s="34" t="e">
        <f>SMALL($U:$U,ROWS($U$1:U616))</f>
        <v>#NUM!</v>
      </c>
      <c r="W617" s="34">
        <f>IF(AND('Entry point'!$B$22=Master!A617,Master!AG617="PROCUREMENT RESPONSIBLE"),Master!B617,"")</f>
        <v>618</v>
      </c>
      <c r="X617" s="34" t="e">
        <f>SMALL($W:$W,ROWS($W$1:W616))</f>
        <v>#NUM!</v>
      </c>
      <c r="Y617" s="34" t="str">
        <f>IF(AND('Entry point'!$B$22=Master!A617,Master!AG617="TECH SUPERINTENDENT"),Master!B617,"")</f>
        <v/>
      </c>
      <c r="Z617" s="34" t="e">
        <f>SMALL($Y:$Y,ROWS($Y$1:Y616))</f>
        <v>#NUM!</v>
      </c>
      <c r="AA617" s="34" t="str">
        <f>IF(AND('Entry point'!$B$22=Master!A617,Master!AG617="HSEQ MANAGER"),Master!B617,"")</f>
        <v/>
      </c>
      <c r="AB617" s="34" t="e">
        <f>SMALL($AA:$AA,ROWS($AA$1:AA616))</f>
        <v>#NUM!</v>
      </c>
      <c r="AC617" s="34" t="str">
        <f>IF(AND('Entry point'!$B$22=Master!A617,Master!AG617="MARCAS"),Master!B617,"")</f>
        <v/>
      </c>
      <c r="AD617" s="34" t="e">
        <f>SMALL($AC:$AC,ROWS($AC$1:AC616))</f>
        <v>#NUM!</v>
      </c>
      <c r="AE617" s="34">
        <v>2</v>
      </c>
      <c r="AF617" s="36" t="s">
        <v>292</v>
      </c>
      <c r="AG617" s="36" t="s">
        <v>686</v>
      </c>
      <c r="AH617" s="36" t="s">
        <v>119</v>
      </c>
      <c r="AI617" s="227" t="s">
        <v>799</v>
      </c>
    </row>
    <row r="618" spans="1:35" ht="15.75" x14ac:dyDescent="0.25">
      <c r="A618" s="40" t="s">
        <v>569</v>
      </c>
      <c r="B618" s="34">
        <f>ROWS(A$1:$A619)</f>
        <v>619</v>
      </c>
      <c r="C618" s="34" t="str">
        <f>IF(AND('Entry point'!$B$22=Master!A618,Master!AG618="ACCOUNTING"),Master!B618,"")</f>
        <v/>
      </c>
      <c r="D618" s="34" t="e">
        <f>SMALL($C:$C,ROWS($C$1:C617))</f>
        <v>#NUM!</v>
      </c>
      <c r="E618" s="34" t="str">
        <f>IF(AND('Entry point'!$B$22=Master!A618,Master!AG618="CREW MANAGEMENT PARTNER"),Master!B618,"")</f>
        <v/>
      </c>
      <c r="F618" s="34" t="e">
        <f>SMALL($E:$E,ROWS($E$1:E617))</f>
        <v>#NUM!</v>
      </c>
      <c r="G618" s="34">
        <f>IF(AND('Entry point'!$B$22=Master!A618,Master!AG618="FLEET MANAGER"),Master!B618,"")</f>
        <v>619</v>
      </c>
      <c r="H618" s="34" t="e">
        <f>SMALL($G:$G,ROWS($G$1:G617))</f>
        <v>#NUM!</v>
      </c>
      <c r="I618" s="34" t="str">
        <f>IF(AND('Entry point'!$B$22=Master!A618,Master!AG618="GROUP ISD"),Master!B618,"")</f>
        <v/>
      </c>
      <c r="J618" s="34" t="e">
        <f>SMALL($I:$I,ROWS($I$1:I617))</f>
        <v>#NUM!</v>
      </c>
      <c r="K618" s="34" t="str">
        <f>IF(AND('Entry point'!$B$22=Master!A618,Master!AG618="MANAGING DIRECTOR, CREW MANAGEMENT"),Master!B618,"")</f>
        <v/>
      </c>
      <c r="L618" s="34" t="e">
        <f>SMALL($K:$K,ROWS($K$1:K617))</f>
        <v>#NUM!</v>
      </c>
      <c r="M618" s="34" t="str">
        <f>IF(AND('Entry point'!$B$22=Master!A618,Master!AG618="MARINE SUPERINTENDENT"),Master!B618,"")</f>
        <v/>
      </c>
      <c r="N618" s="34" t="e">
        <f>SMALL($M:$M,ROWS($M$1:M617))</f>
        <v>#NUM!</v>
      </c>
      <c r="O618" s="34" t="str">
        <f>IF(AND('Entry point'!$B$22=Master!A618,Master!AG618="MD"),Master!B618,"")</f>
        <v/>
      </c>
      <c r="P618" s="34" t="e">
        <f>SMALL($O:$O,ROWS($O$1:O617))</f>
        <v>#NUM!</v>
      </c>
      <c r="Q618" s="34" t="str">
        <f>IF(AND('Entry point'!$B$22=Master!A618,Master!AG618="OD"),Master!B618,"")</f>
        <v/>
      </c>
      <c r="R618" s="34" t="e">
        <f>SMALL($Q:$Q,ROWS($Q$1:Q617))</f>
        <v>#NUM!</v>
      </c>
      <c r="S618" s="34" t="str">
        <f>IF(AND('Entry point'!$B$22=Master!A618,Master!AG618="OWNER"),Master!B618,"")</f>
        <v/>
      </c>
      <c r="T618" s="34" t="e">
        <f>SMALL($S:$S,ROWS($S$1:S617))</f>
        <v>#NUM!</v>
      </c>
      <c r="U618" s="34" t="str">
        <f>IF(AND('Entry point'!$B$22=Master!A618,Master!AG618="PLANNING MANAGER"),Master!B618,"")</f>
        <v/>
      </c>
      <c r="V618" s="34" t="e">
        <f>SMALL($U:$U,ROWS($U$1:U617))</f>
        <v>#NUM!</v>
      </c>
      <c r="W618" s="34" t="str">
        <f>IF(AND('Entry point'!$B$22=Master!A618,Master!AG618="PROCUREMENT RESPONSIBLE"),Master!B618,"")</f>
        <v/>
      </c>
      <c r="X618" s="34" t="e">
        <f>SMALL($W:$W,ROWS($W$1:W617))</f>
        <v>#NUM!</v>
      </c>
      <c r="Y618" s="34" t="str">
        <f>IF(AND('Entry point'!$B$22=Master!A618,Master!AG618="TECH SUPERINTENDENT"),Master!B618,"")</f>
        <v/>
      </c>
      <c r="Z618" s="34" t="e">
        <f>SMALL($Y:$Y,ROWS($Y$1:Y617))</f>
        <v>#NUM!</v>
      </c>
      <c r="AA618" s="34" t="str">
        <f>IF(AND('Entry point'!$B$22=Master!A618,Master!AG618="HSEQ MANAGER"),Master!B618,"")</f>
        <v/>
      </c>
      <c r="AB618" s="34" t="e">
        <f>SMALL($AA:$AA,ROWS($AA$1:AA617))</f>
        <v>#NUM!</v>
      </c>
      <c r="AC618" s="34" t="str">
        <f>IF(AND('Entry point'!$B$22=Master!A618,Master!AG618="MARCAS"),Master!B618,"")</f>
        <v/>
      </c>
      <c r="AD618" s="34" t="e">
        <f>SMALL($AC:$AC,ROWS($AC$1:AC617))</f>
        <v>#NUM!</v>
      </c>
      <c r="AE618" s="34">
        <v>2</v>
      </c>
      <c r="AF618" s="36" t="s">
        <v>173</v>
      </c>
      <c r="AG618" s="36" t="s">
        <v>35</v>
      </c>
      <c r="AH618" s="36"/>
    </row>
    <row r="619" spans="1:35" ht="15.75" x14ac:dyDescent="0.25">
      <c r="A619" s="40" t="s">
        <v>569</v>
      </c>
      <c r="B619" s="34">
        <f>ROWS(A$1:$A620)</f>
        <v>620</v>
      </c>
      <c r="C619" s="34">
        <f>IF(AND('Entry point'!$B$22=Master!A619,Master!AG619="ACCOUNTING"),Master!B619,"")</f>
        <v>620</v>
      </c>
      <c r="D619" s="34" t="e">
        <f>SMALL($C:$C,ROWS($C$1:C618))</f>
        <v>#NUM!</v>
      </c>
      <c r="E619" s="34" t="str">
        <f>IF(AND('Entry point'!$B$22=Master!A619,Master!AG619="CREW MANAGEMENT PARTNER"),Master!B619,"")</f>
        <v/>
      </c>
      <c r="F619" s="34" t="e">
        <f>SMALL($E:$E,ROWS($E$1:E618))</f>
        <v>#NUM!</v>
      </c>
      <c r="G619" s="34" t="str">
        <f>IF(AND('Entry point'!$B$22=Master!A619,Master!AG619="FLEET MANAGER"),Master!B619,"")</f>
        <v/>
      </c>
      <c r="H619" s="34" t="e">
        <f>SMALL($G:$G,ROWS($G$1:G618))</f>
        <v>#NUM!</v>
      </c>
      <c r="I619" s="34" t="str">
        <f>IF(AND('Entry point'!$B$22=Master!A619,Master!AG619="GROUP ISD"),Master!B619,"")</f>
        <v/>
      </c>
      <c r="J619" s="34" t="e">
        <f>SMALL($I:$I,ROWS($I$1:I618))</f>
        <v>#NUM!</v>
      </c>
      <c r="K619" s="34" t="str">
        <f>IF(AND('Entry point'!$B$22=Master!A619,Master!AG619="MANAGING DIRECTOR, CREW MANAGEMENT"),Master!B619,"")</f>
        <v/>
      </c>
      <c r="L619" s="34" t="e">
        <f>SMALL($K:$K,ROWS($K$1:K618))</f>
        <v>#NUM!</v>
      </c>
      <c r="M619" s="34" t="str">
        <f>IF(AND('Entry point'!$B$22=Master!A619,Master!AG619="MARINE SUPERINTENDENT"),Master!B619,"")</f>
        <v/>
      </c>
      <c r="N619" s="34" t="e">
        <f>SMALL($M:$M,ROWS($M$1:M618))</f>
        <v>#NUM!</v>
      </c>
      <c r="O619" s="34" t="str">
        <f>IF(AND('Entry point'!$B$22=Master!A619,Master!AG619="MD"),Master!B619,"")</f>
        <v/>
      </c>
      <c r="P619" s="34" t="e">
        <f>SMALL($O:$O,ROWS($O$1:O618))</f>
        <v>#NUM!</v>
      </c>
      <c r="Q619" s="34" t="str">
        <f>IF(AND('Entry point'!$B$22=Master!A619,Master!AG619="OD"),Master!B619,"")</f>
        <v/>
      </c>
      <c r="R619" s="34" t="e">
        <f>SMALL($Q:$Q,ROWS($Q$1:Q618))</f>
        <v>#NUM!</v>
      </c>
      <c r="S619" s="34" t="str">
        <f>IF(AND('Entry point'!$B$22=Master!A619,Master!AG619="OWNER"),Master!B619,"")</f>
        <v/>
      </c>
      <c r="T619" s="34" t="e">
        <f>SMALL($S:$S,ROWS($S$1:S618))</f>
        <v>#NUM!</v>
      </c>
      <c r="U619" s="34" t="str">
        <f>IF(AND('Entry point'!$B$22=Master!A619,Master!AG619="PLANNING MANAGER"),Master!B619,"")</f>
        <v/>
      </c>
      <c r="V619" s="34" t="e">
        <f>SMALL($U:$U,ROWS($U$1:U618))</f>
        <v>#NUM!</v>
      </c>
      <c r="W619" s="34" t="str">
        <f>IF(AND('Entry point'!$B$22=Master!A619,Master!AG619="PROCUREMENT RESPONSIBLE"),Master!B619,"")</f>
        <v/>
      </c>
      <c r="X619" s="34" t="e">
        <f>SMALL($W:$W,ROWS($W$1:W618))</f>
        <v>#NUM!</v>
      </c>
      <c r="Y619" s="34" t="str">
        <f>IF(AND('Entry point'!$B$22=Master!A619,Master!AG619="TECH SUPERINTENDENT"),Master!B619,"")</f>
        <v/>
      </c>
      <c r="Z619" s="34" t="e">
        <f>SMALL($Y:$Y,ROWS($Y$1:Y618))</f>
        <v>#NUM!</v>
      </c>
      <c r="AA619" s="34" t="str">
        <f>IF(AND('Entry point'!$B$22=Master!A619,Master!AG619="HSEQ MANAGER"),Master!B619,"")</f>
        <v/>
      </c>
      <c r="AB619" s="34" t="e">
        <f>SMALL($AA:$AA,ROWS($AA$1:AA618))</f>
        <v>#NUM!</v>
      </c>
      <c r="AC619" s="34" t="str">
        <f>IF(AND('Entry point'!$B$22=Master!A619,Master!AG619="MARCAS"),Master!B619,"")</f>
        <v/>
      </c>
      <c r="AD619" s="34" t="e">
        <f>SMALL($AC:$AC,ROWS($AC$1:AC618))</f>
        <v>#NUM!</v>
      </c>
      <c r="AE619" s="34">
        <v>2</v>
      </c>
      <c r="AF619" s="36" t="s">
        <v>105</v>
      </c>
      <c r="AG619" s="36" t="s">
        <v>106</v>
      </c>
      <c r="AH619" s="36"/>
    </row>
    <row r="620" spans="1:35" ht="15.75" x14ac:dyDescent="0.25">
      <c r="A620" s="40" t="s">
        <v>569</v>
      </c>
      <c r="B620" s="34">
        <f>ROWS(A$1:$A621)</f>
        <v>621</v>
      </c>
      <c r="C620" s="34" t="str">
        <f>IF(AND('Entry point'!$B$22=Master!A620,Master!AG620="ACCOUNTING"),Master!B620,"")</f>
        <v/>
      </c>
      <c r="D620" s="34" t="e">
        <f>SMALL($C:$C,ROWS($C$1:C619))</f>
        <v>#NUM!</v>
      </c>
      <c r="E620" s="34" t="str">
        <f>IF(AND('Entry point'!$B$22=Master!A620,Master!AG620="CREW MANAGEMENT PARTNER"),Master!B620,"")</f>
        <v/>
      </c>
      <c r="F620" s="34" t="e">
        <f>SMALL($E:$E,ROWS($E$1:E619))</f>
        <v>#NUM!</v>
      </c>
      <c r="G620" s="34" t="str">
        <f>IF(AND('Entry point'!$B$22=Master!A620,Master!AG620="FLEET MANAGER"),Master!B620,"")</f>
        <v/>
      </c>
      <c r="H620" s="34" t="e">
        <f>SMALL($G:$G,ROWS($G$1:G619))</f>
        <v>#NUM!</v>
      </c>
      <c r="I620" s="34" t="str">
        <f>IF(AND('Entry point'!$B$22=Master!A620,Master!AG620="GROUP ISD"),Master!B620,"")</f>
        <v/>
      </c>
      <c r="J620" s="34" t="e">
        <f>SMALL($I:$I,ROWS($I$1:I619))</f>
        <v>#NUM!</v>
      </c>
      <c r="K620" s="34" t="str">
        <f>IF(AND('Entry point'!$B$22=Master!A620,Master!AG620="MANAGING DIRECTOR, CREW MANAGEMENT"),Master!B620,"")</f>
        <v/>
      </c>
      <c r="L620" s="34" t="e">
        <f>SMALL($K:$K,ROWS($K$1:K619))</f>
        <v>#NUM!</v>
      </c>
      <c r="M620" s="34">
        <f>IF(AND('Entry point'!$B$22=Master!A620,Master!AG620="MARINE SUPERINTENDENT"),Master!B620,"")</f>
        <v>621</v>
      </c>
      <c r="N620" s="34" t="e">
        <f>SMALL($M:$M,ROWS($M$1:M619))</f>
        <v>#NUM!</v>
      </c>
      <c r="O620" s="34" t="str">
        <f>IF(AND('Entry point'!$B$22=Master!A620,Master!AG620="MD"),Master!B620,"")</f>
        <v/>
      </c>
      <c r="P620" s="34" t="e">
        <f>SMALL($O:$O,ROWS($O$1:O619))</f>
        <v>#NUM!</v>
      </c>
      <c r="Q620" s="34" t="str">
        <f>IF(AND('Entry point'!$B$22=Master!A620,Master!AG620="OD"),Master!B620,"")</f>
        <v/>
      </c>
      <c r="R620" s="34" t="e">
        <f>SMALL($Q:$Q,ROWS($Q$1:Q619))</f>
        <v>#NUM!</v>
      </c>
      <c r="S620" s="34" t="str">
        <f>IF(AND('Entry point'!$B$22=Master!A620,Master!AG620="OWNER"),Master!B620,"")</f>
        <v/>
      </c>
      <c r="T620" s="34" t="e">
        <f>SMALL($S:$S,ROWS($S$1:S619))</f>
        <v>#NUM!</v>
      </c>
      <c r="U620" s="34" t="str">
        <f>IF(AND('Entry point'!$B$22=Master!A620,Master!AG620="PLANNING MANAGER"),Master!B620,"")</f>
        <v/>
      </c>
      <c r="V620" s="34" t="e">
        <f>SMALL($U:$U,ROWS($U$1:U619))</f>
        <v>#NUM!</v>
      </c>
      <c r="W620" s="34" t="str">
        <f>IF(AND('Entry point'!$B$22=Master!A620,Master!AG620="PROCUREMENT RESPONSIBLE"),Master!B620,"")</f>
        <v/>
      </c>
      <c r="X620" s="34" t="e">
        <f>SMALL($W:$W,ROWS($W$1:W619))</f>
        <v>#NUM!</v>
      </c>
      <c r="Y620" s="34" t="str">
        <f>IF(AND('Entry point'!$B$22=Master!A620,Master!AG620="TECH SUPERINTENDENT"),Master!B620,"")</f>
        <v/>
      </c>
      <c r="Z620" s="34" t="e">
        <f>SMALL($Y:$Y,ROWS($Y$1:Y619))</f>
        <v>#NUM!</v>
      </c>
      <c r="AA620" s="34" t="str">
        <f>IF(AND('Entry point'!$B$22=Master!A620,Master!AG620="HSEQ MANAGER"),Master!B620,"")</f>
        <v/>
      </c>
      <c r="AB620" s="34" t="e">
        <f>SMALL($AA:$AA,ROWS($AA$1:AA619))</f>
        <v>#NUM!</v>
      </c>
      <c r="AC620" s="34" t="str">
        <f>IF(AND('Entry point'!$B$22=Master!A620,Master!AG620="MARCAS"),Master!B620,"")</f>
        <v/>
      </c>
      <c r="AD620" s="34" t="e">
        <f>SMALL($AC:$AC,ROWS($AC$1:AC619))</f>
        <v>#NUM!</v>
      </c>
      <c r="AE620" s="34">
        <v>2</v>
      </c>
      <c r="AF620" s="36" t="s">
        <v>231</v>
      </c>
      <c r="AG620" s="36" t="s">
        <v>685</v>
      </c>
      <c r="AH620" s="36"/>
    </row>
    <row r="621" spans="1:35" ht="15.75" x14ac:dyDescent="0.25">
      <c r="A621" s="40" t="s">
        <v>569</v>
      </c>
      <c r="B621" s="34">
        <f>ROWS(A$1:$A622)</f>
        <v>622</v>
      </c>
      <c r="C621" s="34" t="str">
        <f>IF(AND('Entry point'!$B$22=Master!A621,Master!AG621="ACCOUNTING"),Master!B621,"")</f>
        <v/>
      </c>
      <c r="D621" s="34" t="e">
        <f>SMALL($C:$C,ROWS($C$1:C620))</f>
        <v>#NUM!</v>
      </c>
      <c r="E621" s="34" t="str">
        <f>IF(AND('Entry point'!$B$22=Master!A621,Master!AG621="CREW MANAGEMENT PARTNER"),Master!B621,"")</f>
        <v/>
      </c>
      <c r="F621" s="34" t="e">
        <f>SMALL($E:$E,ROWS($E$1:E620))</f>
        <v>#NUM!</v>
      </c>
      <c r="G621" s="34" t="str">
        <f>IF(AND('Entry point'!$B$22=Master!A621,Master!AG621="FLEET MANAGER"),Master!B621,"")</f>
        <v/>
      </c>
      <c r="H621" s="34" t="e">
        <f>SMALL($G:$G,ROWS($G$1:G620))</f>
        <v>#NUM!</v>
      </c>
      <c r="I621" s="34" t="str">
        <f>IF(AND('Entry point'!$B$22=Master!A621,Master!AG621="GROUP ISD"),Master!B621,"")</f>
        <v/>
      </c>
      <c r="J621" s="34" t="e">
        <f>SMALL($I:$I,ROWS($I$1:I620))</f>
        <v>#NUM!</v>
      </c>
      <c r="K621" s="34" t="str">
        <f>IF(AND('Entry point'!$B$22=Master!A621,Master!AG621="MANAGING DIRECTOR, CREW MANAGEMENT"),Master!B621,"")</f>
        <v/>
      </c>
      <c r="L621" s="34" t="e">
        <f>SMALL($K:$K,ROWS($K$1:K620))</f>
        <v>#NUM!</v>
      </c>
      <c r="M621" s="34">
        <f>IF(AND('Entry point'!$B$22=Master!A621,Master!AG621="MARINE SUPERINTENDENT"),Master!B621,"")</f>
        <v>622</v>
      </c>
      <c r="N621" s="34" t="e">
        <f>SMALL($M:$M,ROWS($M$1:M620))</f>
        <v>#NUM!</v>
      </c>
      <c r="O621" s="34" t="str">
        <f>IF(AND('Entry point'!$B$22=Master!A621,Master!AG621="MD"),Master!B621,"")</f>
        <v/>
      </c>
      <c r="P621" s="34" t="e">
        <f>SMALL($O:$O,ROWS($O$1:O620))</f>
        <v>#NUM!</v>
      </c>
      <c r="Q621" s="34" t="str">
        <f>IF(AND('Entry point'!$B$22=Master!A621,Master!AG621="OD"),Master!B621,"")</f>
        <v/>
      </c>
      <c r="R621" s="34" t="e">
        <f>SMALL($Q:$Q,ROWS($Q$1:Q620))</f>
        <v>#NUM!</v>
      </c>
      <c r="S621" s="34" t="str">
        <f>IF(AND('Entry point'!$B$22=Master!A621,Master!AG621="OWNER"),Master!B621,"")</f>
        <v/>
      </c>
      <c r="T621" s="34" t="e">
        <f>SMALL($S:$S,ROWS($S$1:S620))</f>
        <v>#NUM!</v>
      </c>
      <c r="U621" s="34" t="str">
        <f>IF(AND('Entry point'!$B$22=Master!A621,Master!AG621="PLANNING MANAGER"),Master!B621,"")</f>
        <v/>
      </c>
      <c r="V621" s="34" t="e">
        <f>SMALL($U:$U,ROWS($U$1:U620))</f>
        <v>#NUM!</v>
      </c>
      <c r="W621" s="34" t="str">
        <f>IF(AND('Entry point'!$B$22=Master!A621,Master!AG621="PROCUREMENT RESPONSIBLE"),Master!B621,"")</f>
        <v/>
      </c>
      <c r="X621" s="34" t="e">
        <f>SMALL($W:$W,ROWS($W$1:W620))</f>
        <v>#NUM!</v>
      </c>
      <c r="Y621" s="34" t="str">
        <f>IF(AND('Entry point'!$B$22=Master!A621,Master!AG621="TECH SUPERINTENDENT"),Master!B621,"")</f>
        <v/>
      </c>
      <c r="Z621" s="34" t="e">
        <f>SMALL($Y:$Y,ROWS($Y$1:Y620))</f>
        <v>#NUM!</v>
      </c>
      <c r="AA621" s="34" t="str">
        <f>IF(AND('Entry point'!$B$22=Master!A621,Master!AG621="HSEQ MANAGER"),Master!B621,"")</f>
        <v/>
      </c>
      <c r="AB621" s="34" t="e">
        <f>SMALL($AA:$AA,ROWS($AA$1:AA620))</f>
        <v>#NUM!</v>
      </c>
      <c r="AC621" s="34" t="str">
        <f>IF(AND('Entry point'!$B$22=Master!A621,Master!AG621="MARCAS"),Master!B621,"")</f>
        <v/>
      </c>
      <c r="AD621" s="34" t="e">
        <f>SMALL($AC:$AC,ROWS($AC$1:AC620))</f>
        <v>#NUM!</v>
      </c>
      <c r="AE621" s="34">
        <v>2</v>
      </c>
      <c r="AF621" s="36" t="s">
        <v>189</v>
      </c>
      <c r="AG621" s="36" t="s">
        <v>685</v>
      </c>
      <c r="AH621" s="36"/>
    </row>
    <row r="622" spans="1:35" ht="15.75" x14ac:dyDescent="0.25">
      <c r="A622" s="40" t="s">
        <v>569</v>
      </c>
      <c r="B622" s="34">
        <f>ROWS(A$1:$A623)</f>
        <v>623</v>
      </c>
      <c r="C622" s="34" t="str">
        <f>IF(AND('Entry point'!$B$22=Master!A622,Master!AG622="ACCOUNTING"),Master!B622,"")</f>
        <v/>
      </c>
      <c r="D622" s="34" t="e">
        <f>SMALL($C:$C,ROWS($C$1:C621))</f>
        <v>#NUM!</v>
      </c>
      <c r="E622" s="34" t="str">
        <f>IF(AND('Entry point'!$B$22=Master!A622,Master!AG622="CREW MANAGEMENT PARTNER"),Master!B622,"")</f>
        <v/>
      </c>
      <c r="F622" s="34" t="e">
        <f>SMALL($E:$E,ROWS($E$1:E621))</f>
        <v>#NUM!</v>
      </c>
      <c r="G622" s="34" t="str">
        <f>IF(AND('Entry point'!$B$22=Master!A622,Master!AG622="FLEET MANAGER"),Master!B622,"")</f>
        <v/>
      </c>
      <c r="H622" s="34" t="e">
        <f>SMALL($G:$G,ROWS($G$1:G621))</f>
        <v>#NUM!</v>
      </c>
      <c r="I622" s="34" t="str">
        <f>IF(AND('Entry point'!$B$22=Master!A622,Master!AG622="GROUP ISD"),Master!B622,"")</f>
        <v/>
      </c>
      <c r="J622" s="34" t="e">
        <f>SMALL($I:$I,ROWS($I$1:I621))</f>
        <v>#NUM!</v>
      </c>
      <c r="K622" s="34" t="str">
        <f>IF(AND('Entry point'!$B$22=Master!A622,Master!AG622="MANAGING DIRECTOR, CREW MANAGEMENT"),Master!B622,"")</f>
        <v/>
      </c>
      <c r="L622" s="34" t="e">
        <f>SMALL($K:$K,ROWS($K$1:K621))</f>
        <v>#NUM!</v>
      </c>
      <c r="M622" s="34">
        <f>IF(AND('Entry point'!$B$22=Master!A622,Master!AG622="MARINE SUPERINTENDENT"),Master!B622,"")</f>
        <v>623</v>
      </c>
      <c r="N622" s="34" t="e">
        <f>SMALL($M:$M,ROWS($M$1:M621))</f>
        <v>#NUM!</v>
      </c>
      <c r="O622" s="34" t="str">
        <f>IF(AND('Entry point'!$B$22=Master!A622,Master!AG622="MD"),Master!B622,"")</f>
        <v/>
      </c>
      <c r="P622" s="34" t="e">
        <f>SMALL($O:$O,ROWS($O$1:O621))</f>
        <v>#NUM!</v>
      </c>
      <c r="Q622" s="34" t="str">
        <f>IF(AND('Entry point'!$B$22=Master!A622,Master!AG622="OD"),Master!B622,"")</f>
        <v/>
      </c>
      <c r="R622" s="34" t="e">
        <f>SMALL($Q:$Q,ROWS($Q$1:Q621))</f>
        <v>#NUM!</v>
      </c>
      <c r="S622" s="34" t="str">
        <f>IF(AND('Entry point'!$B$22=Master!A622,Master!AG622="OWNER"),Master!B622,"")</f>
        <v/>
      </c>
      <c r="T622" s="34" t="e">
        <f>SMALL($S:$S,ROWS($S$1:S621))</f>
        <v>#NUM!</v>
      </c>
      <c r="U622" s="34" t="str">
        <f>IF(AND('Entry point'!$B$22=Master!A622,Master!AG622="PLANNING MANAGER"),Master!B622,"")</f>
        <v/>
      </c>
      <c r="V622" s="34" t="e">
        <f>SMALL($U:$U,ROWS($U$1:U621))</f>
        <v>#NUM!</v>
      </c>
      <c r="W622" s="34" t="str">
        <f>IF(AND('Entry point'!$B$22=Master!A622,Master!AG622="PROCUREMENT RESPONSIBLE"),Master!B622,"")</f>
        <v/>
      </c>
      <c r="X622" s="34" t="e">
        <f>SMALL($W:$W,ROWS($W$1:W621))</f>
        <v>#NUM!</v>
      </c>
      <c r="Y622" s="34" t="str">
        <f>IF(AND('Entry point'!$B$22=Master!A622,Master!AG622="TECH SUPERINTENDENT"),Master!B622,"")</f>
        <v/>
      </c>
      <c r="Z622" s="34" t="e">
        <f>SMALL($Y:$Y,ROWS($Y$1:Y621))</f>
        <v>#NUM!</v>
      </c>
      <c r="AA622" s="34" t="str">
        <f>IF(AND('Entry point'!$B$22=Master!A622,Master!AG622="HSEQ MANAGER"),Master!B622,"")</f>
        <v/>
      </c>
      <c r="AB622" s="34" t="e">
        <f>SMALL($AA:$AA,ROWS($AA$1:AA621))</f>
        <v>#NUM!</v>
      </c>
      <c r="AC622" s="34" t="str">
        <f>IF(AND('Entry point'!$B$22=Master!A622,Master!AG622="MARCAS"),Master!B622,"")</f>
        <v/>
      </c>
      <c r="AD622" s="34" t="e">
        <f>SMALL($AC:$AC,ROWS($AC$1:AC621))</f>
        <v>#NUM!</v>
      </c>
      <c r="AE622" s="34">
        <v>2</v>
      </c>
      <c r="AF622" s="36" t="s">
        <v>190</v>
      </c>
      <c r="AG622" s="36" t="s">
        <v>685</v>
      </c>
      <c r="AH622" s="36"/>
    </row>
    <row r="623" spans="1:35" ht="15.75" x14ac:dyDescent="0.25">
      <c r="A623" s="40" t="s">
        <v>569</v>
      </c>
      <c r="B623" s="34">
        <f>ROWS(A$1:$A624)</f>
        <v>624</v>
      </c>
      <c r="C623" s="34" t="str">
        <f>IF(AND('Entry point'!$B$22=Master!A623,Master!AG623="ACCOUNTING"),Master!B623,"")</f>
        <v/>
      </c>
      <c r="D623" s="34" t="e">
        <f>SMALL($C:$C,ROWS($C$1:C622))</f>
        <v>#NUM!</v>
      </c>
      <c r="E623" s="34" t="str">
        <f>IF(AND('Entry point'!$B$22=Master!A623,Master!AG623="CREW MANAGEMENT PARTNER"),Master!B623,"")</f>
        <v/>
      </c>
      <c r="F623" s="34" t="e">
        <f>SMALL($E:$E,ROWS($E$1:E622))</f>
        <v>#NUM!</v>
      </c>
      <c r="G623" s="34" t="str">
        <f>IF(AND('Entry point'!$B$22=Master!A623,Master!AG623="FLEET MANAGER"),Master!B623,"")</f>
        <v/>
      </c>
      <c r="H623" s="34" t="e">
        <f>SMALL($G:$G,ROWS($G$1:G622))</f>
        <v>#NUM!</v>
      </c>
      <c r="I623" s="34" t="str">
        <f>IF(AND('Entry point'!$B$22=Master!A623,Master!AG623="GROUP ISD"),Master!B623,"")</f>
        <v/>
      </c>
      <c r="J623" s="34" t="e">
        <f>SMALL($I:$I,ROWS($I$1:I622))</f>
        <v>#NUM!</v>
      </c>
      <c r="K623" s="34" t="str">
        <f>IF(AND('Entry point'!$B$22=Master!A623,Master!AG623="MANAGING DIRECTOR, CREW MANAGEMENT"),Master!B623,"")</f>
        <v/>
      </c>
      <c r="L623" s="34" t="e">
        <f>SMALL($K:$K,ROWS($K$1:K622))</f>
        <v>#NUM!</v>
      </c>
      <c r="M623" s="34" t="str">
        <f>IF(AND('Entry point'!$B$22=Master!A623,Master!AG623="MARINE SUPERINTENDENT"),Master!B623,"")</f>
        <v/>
      </c>
      <c r="N623" s="34" t="e">
        <f>SMALL($M:$M,ROWS($M$1:M622))</f>
        <v>#NUM!</v>
      </c>
      <c r="O623" s="34" t="str">
        <f>IF(AND('Entry point'!$B$22=Master!A623,Master!AG623="MD"),Master!B623,"")</f>
        <v/>
      </c>
      <c r="P623" s="34" t="e">
        <f>SMALL($O:$O,ROWS($O$1:O622))</f>
        <v>#NUM!</v>
      </c>
      <c r="Q623" s="34" t="str">
        <f>IF(AND('Entry point'!$B$22=Master!A623,Master!AG623="OD"),Master!B623,"")</f>
        <v/>
      </c>
      <c r="R623" s="34" t="e">
        <f>SMALL($Q:$Q,ROWS($Q$1:Q622))</f>
        <v>#NUM!</v>
      </c>
      <c r="S623" s="34" t="str">
        <f>IF(AND('Entry point'!$B$22=Master!A623,Master!AG623="OWNER"),Master!B623,"")</f>
        <v/>
      </c>
      <c r="T623" s="34" t="e">
        <f>SMALL($S:$S,ROWS($S$1:S622))</f>
        <v>#NUM!</v>
      </c>
      <c r="U623" s="34" t="str">
        <f>IF(AND('Entry point'!$B$22=Master!A623,Master!AG623="PLANNING MANAGER"),Master!B623,"")</f>
        <v/>
      </c>
      <c r="V623" s="34" t="e">
        <f>SMALL($U:$U,ROWS($U$1:U622))</f>
        <v>#NUM!</v>
      </c>
      <c r="W623" s="34">
        <f>IF(AND('Entry point'!$B$22=Master!A623,Master!AG623="PROCUREMENT RESPONSIBLE"),Master!B623,"")</f>
        <v>624</v>
      </c>
      <c r="X623" s="34" t="e">
        <f>SMALL($W:$W,ROWS($W$1:W622))</f>
        <v>#NUM!</v>
      </c>
      <c r="Y623" s="34" t="str">
        <f>IF(AND('Entry point'!$B$22=Master!A623,Master!AG623="TECH SUPERINTENDENT"),Master!B623,"")</f>
        <v/>
      </c>
      <c r="Z623" s="34" t="e">
        <f>SMALL($Y:$Y,ROWS($Y$1:Y622))</f>
        <v>#NUM!</v>
      </c>
      <c r="AA623" s="34" t="str">
        <f>IF(AND('Entry point'!$B$22=Master!A623,Master!AG623="HSEQ MANAGER"),Master!B623,"")</f>
        <v/>
      </c>
      <c r="AB623" s="34" t="e">
        <f>SMALL($AA:$AA,ROWS($AA$1:AA622))</f>
        <v>#NUM!</v>
      </c>
      <c r="AC623" s="34" t="str">
        <f>IF(AND('Entry point'!$B$22=Master!A623,Master!AG623="MARCAS"),Master!B623,"")</f>
        <v/>
      </c>
      <c r="AD623" s="34" t="e">
        <f>SMALL($AC:$AC,ROWS($AC$1:AC622))</f>
        <v>#NUM!</v>
      </c>
      <c r="AE623" s="34">
        <v>2</v>
      </c>
      <c r="AF623" s="36" t="s">
        <v>293</v>
      </c>
      <c r="AG623" s="36" t="s">
        <v>686</v>
      </c>
      <c r="AH623" s="36" t="s">
        <v>801</v>
      </c>
      <c r="AI623" s="227" t="s">
        <v>799</v>
      </c>
    </row>
    <row r="624" spans="1:35" ht="15.75" x14ac:dyDescent="0.25">
      <c r="A624" s="40" t="s">
        <v>569</v>
      </c>
      <c r="B624" s="34">
        <f>ROWS(A$1:$A625)</f>
        <v>625</v>
      </c>
      <c r="C624" s="34" t="str">
        <f>IF(AND('Entry point'!$B$22=Master!A624,Master!AG624="ACCOUNTING"),Master!B624,"")</f>
        <v/>
      </c>
      <c r="D624" s="34" t="e">
        <f>SMALL($C:$C,ROWS($C$1:C623))</f>
        <v>#NUM!</v>
      </c>
      <c r="E624" s="34" t="str">
        <f>IF(AND('Entry point'!$B$22=Master!A624,Master!AG624="CREW MANAGEMENT PARTNER"),Master!B624,"")</f>
        <v/>
      </c>
      <c r="F624" s="34" t="e">
        <f>SMALL($E:$E,ROWS($E$1:E623))</f>
        <v>#NUM!</v>
      </c>
      <c r="G624" s="34">
        <f>IF(AND('Entry point'!$B$22=Master!A624,Master!AG624="FLEET MANAGER"),Master!B624,"")</f>
        <v>625</v>
      </c>
      <c r="H624" s="34" t="e">
        <f>SMALL($G:$G,ROWS($G$1:G623))</f>
        <v>#NUM!</v>
      </c>
      <c r="I624" s="34" t="str">
        <f>IF(AND('Entry point'!$B$22=Master!A624,Master!AG624="GROUP ISD"),Master!B624,"")</f>
        <v/>
      </c>
      <c r="J624" s="34" t="e">
        <f>SMALL($I:$I,ROWS($I$1:I623))</f>
        <v>#NUM!</v>
      </c>
      <c r="K624" s="34" t="str">
        <f>IF(AND('Entry point'!$B$22=Master!A624,Master!AG624="MANAGING DIRECTOR, CREW MANAGEMENT"),Master!B624,"")</f>
        <v/>
      </c>
      <c r="L624" s="34" t="e">
        <f>SMALL($K:$K,ROWS($K$1:K623))</f>
        <v>#NUM!</v>
      </c>
      <c r="M624" s="34" t="str">
        <f>IF(AND('Entry point'!$B$22=Master!A624,Master!AG624="MARINE SUPERINTENDENT"),Master!B624,"")</f>
        <v/>
      </c>
      <c r="N624" s="34" t="e">
        <f>SMALL($M:$M,ROWS($M$1:M623))</f>
        <v>#NUM!</v>
      </c>
      <c r="O624" s="34" t="str">
        <f>IF(AND('Entry point'!$B$22=Master!A624,Master!AG624="MD"),Master!B624,"")</f>
        <v/>
      </c>
      <c r="P624" s="34" t="e">
        <f>SMALL($O:$O,ROWS($O$1:O623))</f>
        <v>#NUM!</v>
      </c>
      <c r="Q624" s="34" t="str">
        <f>IF(AND('Entry point'!$B$22=Master!A624,Master!AG624="OD"),Master!B624,"")</f>
        <v/>
      </c>
      <c r="R624" s="34" t="e">
        <f>SMALL($Q:$Q,ROWS($Q$1:Q623))</f>
        <v>#NUM!</v>
      </c>
      <c r="S624" s="34" t="str">
        <f>IF(AND('Entry point'!$B$22=Master!A624,Master!AG624="OWNER"),Master!B624,"")</f>
        <v/>
      </c>
      <c r="T624" s="34" t="e">
        <f>SMALL($S:$S,ROWS($S$1:S623))</f>
        <v>#NUM!</v>
      </c>
      <c r="U624" s="34" t="str">
        <f>IF(AND('Entry point'!$B$22=Master!A624,Master!AG624="PLANNING MANAGER"),Master!B624,"")</f>
        <v/>
      </c>
      <c r="V624" s="34" t="e">
        <f>SMALL($U:$U,ROWS($U$1:U623))</f>
        <v>#NUM!</v>
      </c>
      <c r="W624" s="34" t="str">
        <f>IF(AND('Entry point'!$B$22=Master!A624,Master!AG624="PROCUREMENT RESPONSIBLE"),Master!B624,"")</f>
        <v/>
      </c>
      <c r="X624" s="34" t="e">
        <f>SMALL($W:$W,ROWS($W$1:W623))</f>
        <v>#NUM!</v>
      </c>
      <c r="Y624" s="34" t="str">
        <f>IF(AND('Entry point'!$B$22=Master!A624,Master!AG624="TECH SUPERINTENDENT"),Master!B624,"")</f>
        <v/>
      </c>
      <c r="Z624" s="34" t="e">
        <f>SMALL($Y:$Y,ROWS($Y$1:Y623))</f>
        <v>#NUM!</v>
      </c>
      <c r="AA624" s="34" t="str">
        <f>IF(AND('Entry point'!$B$22=Master!A624,Master!AG624="HSEQ MANAGER"),Master!B624,"")</f>
        <v/>
      </c>
      <c r="AB624" s="34" t="e">
        <f>SMALL($AA:$AA,ROWS($AA$1:AA623))</f>
        <v>#NUM!</v>
      </c>
      <c r="AC624" s="34" t="str">
        <f>IF(AND('Entry point'!$B$22=Master!A624,Master!AG624="MARCAS"),Master!B624,"")</f>
        <v/>
      </c>
      <c r="AD624" s="34" t="e">
        <f>SMALL($AC:$AC,ROWS($AC$1:AC623))</f>
        <v>#NUM!</v>
      </c>
      <c r="AE624" s="34">
        <v>2</v>
      </c>
      <c r="AF624" s="36" t="s">
        <v>245</v>
      </c>
      <c r="AG624" s="36" t="s">
        <v>35</v>
      </c>
      <c r="AH624" s="36"/>
    </row>
    <row r="625" spans="1:35" ht="15.75" x14ac:dyDescent="0.25">
      <c r="A625" s="40" t="s">
        <v>569</v>
      </c>
      <c r="B625" s="34">
        <f>ROWS(A$1:$A626)</f>
        <v>626</v>
      </c>
      <c r="C625" s="34" t="str">
        <f>IF(AND('Entry point'!$B$22=Master!A625,Master!AG625="ACCOUNTING"),Master!B625,"")</f>
        <v/>
      </c>
      <c r="D625" s="34" t="e">
        <f>SMALL($C:$C,ROWS($C$1:C624))</f>
        <v>#NUM!</v>
      </c>
      <c r="E625" s="34" t="str">
        <f>IF(AND('Entry point'!$B$22=Master!A625,Master!AG625="CREW MANAGEMENT PARTNER"),Master!B625,"")</f>
        <v/>
      </c>
      <c r="F625" s="34" t="e">
        <f>SMALL($E:$E,ROWS($E$1:E624))</f>
        <v>#NUM!</v>
      </c>
      <c r="G625" s="34" t="str">
        <f>IF(AND('Entry point'!$B$22=Master!A625,Master!AG625="FLEET MANAGER"),Master!B625,"")</f>
        <v/>
      </c>
      <c r="H625" s="34" t="e">
        <f>SMALL($G:$G,ROWS($G$1:G624))</f>
        <v>#NUM!</v>
      </c>
      <c r="I625" s="34" t="str">
        <f>IF(AND('Entry point'!$B$22=Master!A625,Master!AG625="GROUP ISD"),Master!B625,"")</f>
        <v/>
      </c>
      <c r="J625" s="34" t="e">
        <f>SMALL($I:$I,ROWS($I$1:I624))</f>
        <v>#NUM!</v>
      </c>
      <c r="K625" s="34" t="str">
        <f>IF(AND('Entry point'!$B$22=Master!A625,Master!AG625="MANAGING DIRECTOR, CREW MANAGEMENT"),Master!B625,"")</f>
        <v/>
      </c>
      <c r="L625" s="34" t="e">
        <f>SMALL($K:$K,ROWS($K$1:K624))</f>
        <v>#NUM!</v>
      </c>
      <c r="M625" s="34">
        <f>IF(AND('Entry point'!$B$22=Master!A625,Master!AG625="MARINE SUPERINTENDENT"),Master!B625,"")</f>
        <v>626</v>
      </c>
      <c r="N625" s="34" t="e">
        <f>SMALL($M:$M,ROWS($M$1:M624))</f>
        <v>#NUM!</v>
      </c>
      <c r="O625" s="34" t="str">
        <f>IF(AND('Entry point'!$B$22=Master!A625,Master!AG625="MD"),Master!B625,"")</f>
        <v/>
      </c>
      <c r="P625" s="34" t="e">
        <f>SMALL($O:$O,ROWS($O$1:O624))</f>
        <v>#NUM!</v>
      </c>
      <c r="Q625" s="34" t="str">
        <f>IF(AND('Entry point'!$B$22=Master!A625,Master!AG625="OD"),Master!B625,"")</f>
        <v/>
      </c>
      <c r="R625" s="34" t="e">
        <f>SMALL($Q:$Q,ROWS($Q$1:Q624))</f>
        <v>#NUM!</v>
      </c>
      <c r="S625" s="34" t="str">
        <f>IF(AND('Entry point'!$B$22=Master!A625,Master!AG625="OWNER"),Master!B625,"")</f>
        <v/>
      </c>
      <c r="T625" s="34" t="e">
        <f>SMALL($S:$S,ROWS($S$1:S624))</f>
        <v>#NUM!</v>
      </c>
      <c r="U625" s="34" t="str">
        <f>IF(AND('Entry point'!$B$22=Master!A625,Master!AG625="PLANNING MANAGER"),Master!B625,"")</f>
        <v/>
      </c>
      <c r="V625" s="34" t="e">
        <f>SMALL($U:$U,ROWS($U$1:U624))</f>
        <v>#NUM!</v>
      </c>
      <c r="W625" s="34" t="str">
        <f>IF(AND('Entry point'!$B$22=Master!A625,Master!AG625="PROCUREMENT RESPONSIBLE"),Master!B625,"")</f>
        <v/>
      </c>
      <c r="X625" s="34" t="e">
        <f>SMALL($W:$W,ROWS($W$1:W624))</f>
        <v>#NUM!</v>
      </c>
      <c r="Y625" s="34" t="str">
        <f>IF(AND('Entry point'!$B$22=Master!A625,Master!AG625="TECH SUPERINTENDENT"),Master!B625,"")</f>
        <v/>
      </c>
      <c r="Z625" s="34" t="e">
        <f>SMALL($Y:$Y,ROWS($Y$1:Y624))</f>
        <v>#NUM!</v>
      </c>
      <c r="AA625" s="34" t="str">
        <f>IF(AND('Entry point'!$B$22=Master!A625,Master!AG625="HSEQ MANAGER"),Master!B625,"")</f>
        <v/>
      </c>
      <c r="AB625" s="34" t="e">
        <f>SMALL($AA:$AA,ROWS($AA$1:AA624))</f>
        <v>#NUM!</v>
      </c>
      <c r="AC625" s="34" t="str">
        <f>IF(AND('Entry point'!$B$22=Master!A625,Master!AG625="MARCAS"),Master!B625,"")</f>
        <v/>
      </c>
      <c r="AD625" s="34" t="e">
        <f>SMALL($AC:$AC,ROWS($AC$1:AC624))</f>
        <v>#NUM!</v>
      </c>
      <c r="AE625" s="34">
        <v>2</v>
      </c>
      <c r="AF625" s="36" t="s">
        <v>216</v>
      </c>
      <c r="AG625" s="36" t="s">
        <v>685</v>
      </c>
      <c r="AH625" s="36"/>
    </row>
    <row r="626" spans="1:35" ht="15.75" x14ac:dyDescent="0.25">
      <c r="A626" s="40" t="s">
        <v>569</v>
      </c>
      <c r="B626" s="34">
        <f>ROWS(A$1:$A627)</f>
        <v>627</v>
      </c>
      <c r="C626" s="34" t="str">
        <f>IF(AND('Entry point'!$B$22=Master!A626,Master!AG626="ACCOUNTING"),Master!B626,"")</f>
        <v/>
      </c>
      <c r="D626" s="34" t="e">
        <f>SMALL($C:$C,ROWS($C$1:C625))</f>
        <v>#NUM!</v>
      </c>
      <c r="E626" s="34" t="str">
        <f>IF(AND('Entry point'!$B$22=Master!A626,Master!AG626="CREW MANAGEMENT PARTNER"),Master!B626,"")</f>
        <v/>
      </c>
      <c r="F626" s="34" t="e">
        <f>SMALL($E:$E,ROWS($E$1:E625))</f>
        <v>#NUM!</v>
      </c>
      <c r="G626" s="34" t="str">
        <f>IF(AND('Entry point'!$B$22=Master!A626,Master!AG626="FLEET MANAGER"),Master!B626,"")</f>
        <v/>
      </c>
      <c r="H626" s="34" t="e">
        <f>SMALL($G:$G,ROWS($G$1:G625))</f>
        <v>#NUM!</v>
      </c>
      <c r="I626" s="34" t="str">
        <f>IF(AND('Entry point'!$B$22=Master!A626,Master!AG626="GROUP ISD"),Master!B626,"")</f>
        <v/>
      </c>
      <c r="J626" s="34" t="e">
        <f>SMALL($I:$I,ROWS($I$1:I625))</f>
        <v>#NUM!</v>
      </c>
      <c r="K626" s="34" t="str">
        <f>IF(AND('Entry point'!$B$22=Master!A626,Master!AG626="MANAGING DIRECTOR, CREW MANAGEMENT"),Master!B626,"")</f>
        <v/>
      </c>
      <c r="L626" s="34" t="e">
        <f>SMALL($K:$K,ROWS($K$1:K625))</f>
        <v>#NUM!</v>
      </c>
      <c r="M626" s="34" t="str">
        <f>IF(AND('Entry point'!$B$22=Master!A626,Master!AG626="MARINE SUPERINTENDENT"),Master!B626,"")</f>
        <v/>
      </c>
      <c r="N626" s="34" t="e">
        <f>SMALL($M:$M,ROWS($M$1:M625))</f>
        <v>#NUM!</v>
      </c>
      <c r="O626" s="34" t="str">
        <f>IF(AND('Entry point'!$B$22=Master!A626,Master!AG626="MD"),Master!B626,"")</f>
        <v/>
      </c>
      <c r="P626" s="34" t="e">
        <f>SMALL($O:$O,ROWS($O$1:O625))</f>
        <v>#NUM!</v>
      </c>
      <c r="Q626" s="34" t="str">
        <f>IF(AND('Entry point'!$B$22=Master!A626,Master!AG626="OD"),Master!B626,"")</f>
        <v/>
      </c>
      <c r="R626" s="34" t="e">
        <f>SMALL($Q:$Q,ROWS($Q$1:Q625))</f>
        <v>#NUM!</v>
      </c>
      <c r="S626" s="34" t="str">
        <f>IF(AND('Entry point'!$B$22=Master!A626,Master!AG626="OWNER"),Master!B626,"")</f>
        <v/>
      </c>
      <c r="T626" s="34" t="e">
        <f>SMALL($S:$S,ROWS($S$1:S625))</f>
        <v>#NUM!</v>
      </c>
      <c r="U626" s="34" t="str">
        <f>IF(AND('Entry point'!$B$22=Master!A626,Master!AG626="PLANNING MANAGER"),Master!B626,"")</f>
        <v/>
      </c>
      <c r="V626" s="34" t="e">
        <f>SMALL($U:$U,ROWS($U$1:U625))</f>
        <v>#NUM!</v>
      </c>
      <c r="W626" s="34">
        <f>IF(AND('Entry point'!$B$22=Master!A626,Master!AG626="PROCUREMENT RESPONSIBLE"),Master!B626,"")</f>
        <v>627</v>
      </c>
      <c r="X626" s="34" t="e">
        <f>SMALL($W:$W,ROWS($W$1:W625))</f>
        <v>#NUM!</v>
      </c>
      <c r="Y626" s="34" t="str">
        <f>IF(AND('Entry point'!$B$22=Master!A626,Master!AG626="TECH SUPERINTENDENT"),Master!B626,"")</f>
        <v/>
      </c>
      <c r="Z626" s="34" t="e">
        <f>SMALL($Y:$Y,ROWS($Y$1:Y625))</f>
        <v>#NUM!</v>
      </c>
      <c r="AA626" s="34" t="str">
        <f>IF(AND('Entry point'!$B$22=Master!A626,Master!AG626="HSEQ MANAGER"),Master!B626,"")</f>
        <v/>
      </c>
      <c r="AB626" s="34" t="e">
        <f>SMALL($AA:$AA,ROWS($AA$1:AA625))</f>
        <v>#NUM!</v>
      </c>
      <c r="AC626" s="34" t="str">
        <f>IF(AND('Entry point'!$B$22=Master!A626,Master!AG626="MARCAS"),Master!B626,"")</f>
        <v/>
      </c>
      <c r="AD626" s="34" t="e">
        <f>SMALL($AC:$AC,ROWS($AC$1:AC625))</f>
        <v>#NUM!</v>
      </c>
      <c r="AE626" s="34">
        <v>2</v>
      </c>
      <c r="AF626" s="36" t="s">
        <v>288</v>
      </c>
      <c r="AG626" s="36" t="s">
        <v>686</v>
      </c>
      <c r="AH626" s="36" t="s">
        <v>117</v>
      </c>
      <c r="AI626" s="227" t="s">
        <v>799</v>
      </c>
    </row>
    <row r="627" spans="1:35" ht="15.75" x14ac:dyDescent="0.25">
      <c r="A627" s="40" t="s">
        <v>569</v>
      </c>
      <c r="B627" s="34">
        <f>ROWS(A$1:$A628)</f>
        <v>628</v>
      </c>
      <c r="C627" s="34" t="str">
        <f>IF(AND('Entry point'!$B$22=Master!A627,Master!AG627="ACCOUNTING"),Master!B627,"")</f>
        <v/>
      </c>
      <c r="D627" s="34" t="e">
        <f>SMALL($C:$C,ROWS($C$1:C626))</f>
        <v>#NUM!</v>
      </c>
      <c r="E627" s="34" t="str">
        <f>IF(AND('Entry point'!$B$22=Master!A627,Master!AG627="CREW MANAGEMENT PARTNER"),Master!B627,"")</f>
        <v/>
      </c>
      <c r="F627" s="34" t="e">
        <f>SMALL($E:$E,ROWS($E$1:E626))</f>
        <v>#NUM!</v>
      </c>
      <c r="G627" s="34" t="str">
        <f>IF(AND('Entry point'!$B$22=Master!A627,Master!AG627="FLEET MANAGER"),Master!B627,"")</f>
        <v/>
      </c>
      <c r="H627" s="34" t="e">
        <f>SMALL($G:$G,ROWS($G$1:G626))</f>
        <v>#NUM!</v>
      </c>
      <c r="I627" s="34" t="str">
        <f>IF(AND('Entry point'!$B$22=Master!A627,Master!AG627="GROUP ISD"),Master!B627,"")</f>
        <v/>
      </c>
      <c r="J627" s="34" t="e">
        <f>SMALL($I:$I,ROWS($I$1:I626))</f>
        <v>#NUM!</v>
      </c>
      <c r="K627" s="34" t="str">
        <f>IF(AND('Entry point'!$B$22=Master!A627,Master!AG627="MANAGING DIRECTOR, CREW MANAGEMENT"),Master!B627,"")</f>
        <v/>
      </c>
      <c r="L627" s="34" t="e">
        <f>SMALL($K:$K,ROWS($K$1:K626))</f>
        <v>#NUM!</v>
      </c>
      <c r="M627" s="34">
        <f>IF(AND('Entry point'!$B$22=Master!A627,Master!AG627="MARINE SUPERINTENDENT"),Master!B627,"")</f>
        <v>628</v>
      </c>
      <c r="N627" s="34" t="e">
        <f>SMALL($M:$M,ROWS($M$1:M626))</f>
        <v>#NUM!</v>
      </c>
      <c r="O627" s="34" t="str">
        <f>IF(AND('Entry point'!$B$22=Master!A627,Master!AG627="MD"),Master!B627,"")</f>
        <v/>
      </c>
      <c r="P627" s="34" t="e">
        <f>SMALL($O:$O,ROWS($O$1:O626))</f>
        <v>#NUM!</v>
      </c>
      <c r="Q627" s="34" t="str">
        <f>IF(AND('Entry point'!$B$22=Master!A627,Master!AG627="OD"),Master!B627,"")</f>
        <v/>
      </c>
      <c r="R627" s="34" t="e">
        <f>SMALL($Q:$Q,ROWS($Q$1:Q626))</f>
        <v>#NUM!</v>
      </c>
      <c r="S627" s="34" t="str">
        <f>IF(AND('Entry point'!$B$22=Master!A627,Master!AG627="OWNER"),Master!B627,"")</f>
        <v/>
      </c>
      <c r="T627" s="34" t="e">
        <f>SMALL($S:$S,ROWS($S$1:S626))</f>
        <v>#NUM!</v>
      </c>
      <c r="U627" s="34" t="str">
        <f>IF(AND('Entry point'!$B$22=Master!A627,Master!AG627="PLANNING MANAGER"),Master!B627,"")</f>
        <v/>
      </c>
      <c r="V627" s="34" t="e">
        <f>SMALL($U:$U,ROWS($U$1:U626))</f>
        <v>#NUM!</v>
      </c>
      <c r="W627" s="34" t="str">
        <f>IF(AND('Entry point'!$B$22=Master!A627,Master!AG627="PROCUREMENT RESPONSIBLE"),Master!B627,"")</f>
        <v/>
      </c>
      <c r="X627" s="34" t="e">
        <f>SMALL($W:$W,ROWS($W$1:W626))</f>
        <v>#NUM!</v>
      </c>
      <c r="Y627" s="34" t="str">
        <f>IF(AND('Entry point'!$B$22=Master!A627,Master!AG627="TECH SUPERINTENDENT"),Master!B627,"")</f>
        <v/>
      </c>
      <c r="Z627" s="34" t="e">
        <f>SMALL($Y:$Y,ROWS($Y$1:Y626))</f>
        <v>#NUM!</v>
      </c>
      <c r="AA627" s="34" t="str">
        <f>IF(AND('Entry point'!$B$22=Master!A627,Master!AG627="HSEQ MANAGER"),Master!B627,"")</f>
        <v/>
      </c>
      <c r="AB627" s="34" t="e">
        <f>SMALL($AA:$AA,ROWS($AA$1:AA626))</f>
        <v>#NUM!</v>
      </c>
      <c r="AC627" s="34" t="str">
        <f>IF(AND('Entry point'!$B$22=Master!A627,Master!AG627="MARCAS"),Master!B627,"")</f>
        <v/>
      </c>
      <c r="AD627" s="34" t="e">
        <f>SMALL($AC:$AC,ROWS($AC$1:AC626))</f>
        <v>#NUM!</v>
      </c>
      <c r="AE627" s="34">
        <v>2</v>
      </c>
      <c r="AF627" s="36" t="s">
        <v>184</v>
      </c>
      <c r="AG627" s="36" t="s">
        <v>685</v>
      </c>
      <c r="AH627" s="36"/>
    </row>
    <row r="628" spans="1:35" ht="15.75" x14ac:dyDescent="0.25">
      <c r="A628" s="40" t="s">
        <v>569</v>
      </c>
      <c r="B628" s="34">
        <f>ROWS(A$1:$A629)</f>
        <v>629</v>
      </c>
      <c r="C628" s="34" t="str">
        <f>IF(AND('Entry point'!$B$22=Master!A628,Master!AG628="ACCOUNTING"),Master!B628,"")</f>
        <v/>
      </c>
      <c r="D628" s="34" t="e">
        <f>SMALL($C:$C,ROWS($C$1:C627))</f>
        <v>#NUM!</v>
      </c>
      <c r="E628" s="34" t="str">
        <f>IF(AND('Entry point'!$B$22=Master!A628,Master!AG628="CREW MANAGEMENT PARTNER"),Master!B628,"")</f>
        <v/>
      </c>
      <c r="F628" s="34" t="e">
        <f>SMALL($E:$E,ROWS($E$1:E627))</f>
        <v>#NUM!</v>
      </c>
      <c r="G628" s="34" t="str">
        <f>IF(AND('Entry point'!$B$22=Master!A628,Master!AG628="FLEET MANAGER"),Master!B628,"")</f>
        <v/>
      </c>
      <c r="H628" s="34" t="e">
        <f>SMALL($G:$G,ROWS($G$1:G627))</f>
        <v>#NUM!</v>
      </c>
      <c r="I628" s="34" t="str">
        <f>IF(AND('Entry point'!$B$22=Master!A628,Master!AG628="GROUP ISD"),Master!B628,"")</f>
        <v/>
      </c>
      <c r="J628" s="34" t="e">
        <f>SMALL($I:$I,ROWS($I$1:I627))</f>
        <v>#NUM!</v>
      </c>
      <c r="K628" s="34" t="str">
        <f>IF(AND('Entry point'!$B$22=Master!A628,Master!AG628="MANAGING DIRECTOR, CREW MANAGEMENT"),Master!B628,"")</f>
        <v/>
      </c>
      <c r="L628" s="34" t="e">
        <f>SMALL($K:$K,ROWS($K$1:K627))</f>
        <v>#NUM!</v>
      </c>
      <c r="M628" s="34" t="str">
        <f>IF(AND('Entry point'!$B$22=Master!A628,Master!AG628="MARINE SUPERINTENDENT"),Master!B628,"")</f>
        <v/>
      </c>
      <c r="N628" s="34" t="e">
        <f>SMALL($M:$M,ROWS($M$1:M627))</f>
        <v>#NUM!</v>
      </c>
      <c r="O628" s="34" t="str">
        <f>IF(AND('Entry point'!$B$22=Master!A628,Master!AG628="MD"),Master!B628,"")</f>
        <v/>
      </c>
      <c r="P628" s="34" t="e">
        <f>SMALL($O:$O,ROWS($O$1:O627))</f>
        <v>#NUM!</v>
      </c>
      <c r="Q628" s="34" t="str">
        <f>IF(AND('Entry point'!$B$22=Master!A628,Master!AG628="OD"),Master!B628,"")</f>
        <v/>
      </c>
      <c r="R628" s="34" t="e">
        <f>SMALL($Q:$Q,ROWS($Q$1:Q627))</f>
        <v>#NUM!</v>
      </c>
      <c r="S628" s="34" t="str">
        <f>IF(AND('Entry point'!$B$22=Master!A628,Master!AG628="OWNER"),Master!B628,"")</f>
        <v/>
      </c>
      <c r="T628" s="34" t="e">
        <f>SMALL($S:$S,ROWS($S$1:S627))</f>
        <v>#NUM!</v>
      </c>
      <c r="U628" s="34" t="str">
        <f>IF(AND('Entry point'!$B$22=Master!A628,Master!AG628="PLANNING MANAGER"),Master!B628,"")</f>
        <v/>
      </c>
      <c r="V628" s="34" t="e">
        <f>SMALL($U:$U,ROWS($U$1:U627))</f>
        <v>#NUM!</v>
      </c>
      <c r="W628" s="34">
        <f>IF(AND('Entry point'!$B$22=Master!A628,Master!AG628="PROCUREMENT RESPONSIBLE"),Master!B628,"")</f>
        <v>629</v>
      </c>
      <c r="X628" s="34" t="e">
        <f>SMALL($W:$W,ROWS($W$1:W627))</f>
        <v>#NUM!</v>
      </c>
      <c r="Y628" s="34" t="str">
        <f>IF(AND('Entry point'!$B$22=Master!A628,Master!AG628="TECH SUPERINTENDENT"),Master!B628,"")</f>
        <v/>
      </c>
      <c r="Z628" s="34" t="e">
        <f>SMALL($Y:$Y,ROWS($Y$1:Y627))</f>
        <v>#NUM!</v>
      </c>
      <c r="AA628" s="34" t="str">
        <f>IF(AND('Entry point'!$B$22=Master!A628,Master!AG628="HSEQ MANAGER"),Master!B628,"")</f>
        <v/>
      </c>
      <c r="AB628" s="34" t="e">
        <f>SMALL($AA:$AA,ROWS($AA$1:AA627))</f>
        <v>#NUM!</v>
      </c>
      <c r="AC628" s="34" t="str">
        <f>IF(AND('Entry point'!$B$22=Master!A628,Master!AG628="MARCAS"),Master!B628,"")</f>
        <v/>
      </c>
      <c r="AD628" s="34" t="e">
        <f>SMALL($AC:$AC,ROWS($AC$1:AC627))</f>
        <v>#NUM!</v>
      </c>
      <c r="AE628" s="34">
        <v>2</v>
      </c>
      <c r="AF628" s="36" t="s">
        <v>313</v>
      </c>
      <c r="AG628" s="36" t="s">
        <v>686</v>
      </c>
      <c r="AH628" s="36"/>
      <c r="AI628" s="227" t="s">
        <v>799</v>
      </c>
    </row>
    <row r="629" spans="1:35" ht="15.75" x14ac:dyDescent="0.25">
      <c r="A629" s="40" t="s">
        <v>569</v>
      </c>
      <c r="B629" s="34">
        <f>ROWS(A$1:$A630)</f>
        <v>630</v>
      </c>
      <c r="C629" s="34" t="str">
        <f>IF(AND('Entry point'!$B$22=Master!A629,Master!AG629="ACCOUNTING"),Master!B629,"")</f>
        <v/>
      </c>
      <c r="D629" s="34" t="e">
        <f>SMALL($C:$C,ROWS($C$1:C628))</f>
        <v>#NUM!</v>
      </c>
      <c r="E629" s="34" t="str">
        <f>IF(AND('Entry point'!$B$22=Master!A629,Master!AG629="CREW MANAGEMENT PARTNER"),Master!B629,"")</f>
        <v/>
      </c>
      <c r="F629" s="34" t="e">
        <f>SMALL($E:$E,ROWS($E$1:E628))</f>
        <v>#NUM!</v>
      </c>
      <c r="G629" s="34" t="str">
        <f>IF(AND('Entry point'!$B$22=Master!A629,Master!AG629="FLEET MANAGER"),Master!B629,"")</f>
        <v/>
      </c>
      <c r="H629" s="34" t="e">
        <f>SMALL($G:$G,ROWS($G$1:G628))</f>
        <v>#NUM!</v>
      </c>
      <c r="I629" s="34" t="str">
        <f>IF(AND('Entry point'!$B$22=Master!A629,Master!AG629="GROUP ISD"),Master!B629,"")</f>
        <v/>
      </c>
      <c r="J629" s="34" t="e">
        <f>SMALL($I:$I,ROWS($I$1:I628))</f>
        <v>#NUM!</v>
      </c>
      <c r="K629" s="34" t="str">
        <f>IF(AND('Entry point'!$B$22=Master!A629,Master!AG629="MANAGING DIRECTOR, CREW MANAGEMENT"),Master!B629,"")</f>
        <v/>
      </c>
      <c r="L629" s="34" t="e">
        <f>SMALL($K:$K,ROWS($K$1:K628))</f>
        <v>#NUM!</v>
      </c>
      <c r="M629" s="34">
        <f>IF(AND('Entry point'!$B$22=Master!A629,Master!AG629="MARINE SUPERINTENDENT"),Master!B629,"")</f>
        <v>630</v>
      </c>
      <c r="N629" s="34" t="e">
        <f>SMALL($M:$M,ROWS($M$1:M628))</f>
        <v>#NUM!</v>
      </c>
      <c r="O629" s="34" t="str">
        <f>IF(AND('Entry point'!$B$22=Master!A629,Master!AG629="MD"),Master!B629,"")</f>
        <v/>
      </c>
      <c r="P629" s="34" t="e">
        <f>SMALL($O:$O,ROWS($O$1:O628))</f>
        <v>#NUM!</v>
      </c>
      <c r="Q629" s="34" t="str">
        <f>IF(AND('Entry point'!$B$22=Master!A629,Master!AG629="OD"),Master!B629,"")</f>
        <v/>
      </c>
      <c r="R629" s="34" t="e">
        <f>SMALL($Q:$Q,ROWS($Q$1:Q628))</f>
        <v>#NUM!</v>
      </c>
      <c r="S629" s="34" t="str">
        <f>IF(AND('Entry point'!$B$22=Master!A629,Master!AG629="OWNER"),Master!B629,"")</f>
        <v/>
      </c>
      <c r="T629" s="34" t="e">
        <f>SMALL($S:$S,ROWS($S$1:S628))</f>
        <v>#NUM!</v>
      </c>
      <c r="U629" s="34" t="str">
        <f>IF(AND('Entry point'!$B$22=Master!A629,Master!AG629="PLANNING MANAGER"),Master!B629,"")</f>
        <v/>
      </c>
      <c r="V629" s="34" t="e">
        <f>SMALL($U:$U,ROWS($U$1:U628))</f>
        <v>#NUM!</v>
      </c>
      <c r="W629" s="34" t="str">
        <f>IF(AND('Entry point'!$B$22=Master!A629,Master!AG629="PROCUREMENT RESPONSIBLE"),Master!B629,"")</f>
        <v/>
      </c>
      <c r="X629" s="34" t="e">
        <f>SMALL($W:$W,ROWS($W$1:W628))</f>
        <v>#NUM!</v>
      </c>
      <c r="Y629" s="34" t="str">
        <f>IF(AND('Entry point'!$B$22=Master!A629,Master!AG629="TECH SUPERINTENDENT"),Master!B629,"")</f>
        <v/>
      </c>
      <c r="Z629" s="34" t="e">
        <f>SMALL($Y:$Y,ROWS($Y$1:Y628))</f>
        <v>#NUM!</v>
      </c>
      <c r="AA629" s="34" t="str">
        <f>IF(AND('Entry point'!$B$22=Master!A629,Master!AG629="HSEQ MANAGER"),Master!B629,"")</f>
        <v/>
      </c>
      <c r="AB629" s="34" t="e">
        <f>SMALL($AA:$AA,ROWS($AA$1:AA628))</f>
        <v>#NUM!</v>
      </c>
      <c r="AC629" s="34" t="str">
        <f>IF(AND('Entry point'!$B$22=Master!A629,Master!AG629="MARCAS"),Master!B629,"")</f>
        <v/>
      </c>
      <c r="AD629" s="34" t="e">
        <f>SMALL($AC:$AC,ROWS($AC$1:AC628))</f>
        <v>#NUM!</v>
      </c>
      <c r="AE629" s="34">
        <v>2</v>
      </c>
      <c r="AF629" s="36" t="s">
        <v>185</v>
      </c>
      <c r="AG629" s="36" t="s">
        <v>685</v>
      </c>
      <c r="AH629" s="36"/>
    </row>
    <row r="630" spans="1:35" ht="15.75" x14ac:dyDescent="0.25">
      <c r="A630" s="40" t="s">
        <v>569</v>
      </c>
      <c r="B630" s="34">
        <f>ROWS(A$1:$A631)</f>
        <v>631</v>
      </c>
      <c r="C630" s="34" t="str">
        <f>IF(AND('Entry point'!$B$22=Master!A630,Master!AG630="ACCOUNTING"),Master!B630,"")</f>
        <v/>
      </c>
      <c r="D630" s="34" t="e">
        <f>SMALL($C:$C,ROWS($C$1:C629))</f>
        <v>#NUM!</v>
      </c>
      <c r="E630" s="34" t="str">
        <f>IF(AND('Entry point'!$B$22=Master!A630,Master!AG630="CREW MANAGEMENT PARTNER"),Master!B630,"")</f>
        <v/>
      </c>
      <c r="F630" s="34" t="e">
        <f>SMALL($E:$E,ROWS($E$1:E629))</f>
        <v>#NUM!</v>
      </c>
      <c r="G630" s="34" t="str">
        <f>IF(AND('Entry point'!$B$22=Master!A630,Master!AG630="FLEET MANAGER"),Master!B630,"")</f>
        <v/>
      </c>
      <c r="H630" s="34" t="e">
        <f>SMALL($G:$G,ROWS($G$1:G629))</f>
        <v>#NUM!</v>
      </c>
      <c r="I630" s="34" t="str">
        <f>IF(AND('Entry point'!$B$22=Master!A630,Master!AG630="GROUP ISD"),Master!B630,"")</f>
        <v/>
      </c>
      <c r="J630" s="34" t="e">
        <f>SMALL($I:$I,ROWS($I$1:I629))</f>
        <v>#NUM!</v>
      </c>
      <c r="K630" s="34" t="str">
        <f>IF(AND('Entry point'!$B$22=Master!A630,Master!AG630="MANAGING DIRECTOR, CREW MANAGEMENT"),Master!B630,"")</f>
        <v/>
      </c>
      <c r="L630" s="34" t="e">
        <f>SMALL($K:$K,ROWS($K$1:K629))</f>
        <v>#NUM!</v>
      </c>
      <c r="M630" s="34" t="str">
        <f>IF(AND('Entry point'!$B$22=Master!A630,Master!AG630="MARINE SUPERINTENDENT"),Master!B630,"")</f>
        <v/>
      </c>
      <c r="N630" s="34" t="e">
        <f>SMALL($M:$M,ROWS($M$1:M629))</f>
        <v>#NUM!</v>
      </c>
      <c r="O630" s="34" t="str">
        <f>IF(AND('Entry point'!$B$22=Master!A630,Master!AG630="MD"),Master!B630,"")</f>
        <v/>
      </c>
      <c r="P630" s="34" t="e">
        <f>SMALL($O:$O,ROWS($O$1:O629))</f>
        <v>#NUM!</v>
      </c>
      <c r="Q630" s="34" t="str">
        <f>IF(AND('Entry point'!$B$22=Master!A630,Master!AG630="OD"),Master!B630,"")</f>
        <v/>
      </c>
      <c r="R630" s="34" t="e">
        <f>SMALL($Q:$Q,ROWS($Q$1:Q629))</f>
        <v>#NUM!</v>
      </c>
      <c r="S630" s="34" t="str">
        <f>IF(AND('Entry point'!$B$22=Master!A630,Master!AG630="OWNER"),Master!B630,"")</f>
        <v/>
      </c>
      <c r="T630" s="34" t="e">
        <f>SMALL($S:$S,ROWS($S$1:S629))</f>
        <v>#NUM!</v>
      </c>
      <c r="U630" s="34" t="str">
        <f>IF(AND('Entry point'!$B$22=Master!A630,Master!AG630="PLANNING MANAGER"),Master!B630,"")</f>
        <v/>
      </c>
      <c r="V630" s="34" t="e">
        <f>SMALL($U:$U,ROWS($U$1:U629))</f>
        <v>#NUM!</v>
      </c>
      <c r="W630" s="34">
        <f>IF(AND('Entry point'!$B$22=Master!A630,Master!AG630="PROCUREMENT RESPONSIBLE"),Master!B630,"")</f>
        <v>631</v>
      </c>
      <c r="X630" s="34" t="e">
        <f>SMALL($W:$W,ROWS($W$1:W629))</f>
        <v>#NUM!</v>
      </c>
      <c r="Y630" s="34" t="str">
        <f>IF(AND('Entry point'!$B$22=Master!A630,Master!AG630="TECH SUPERINTENDENT"),Master!B630,"")</f>
        <v/>
      </c>
      <c r="Z630" s="34" t="e">
        <f>SMALL($Y:$Y,ROWS($Y$1:Y629))</f>
        <v>#NUM!</v>
      </c>
      <c r="AA630" s="34" t="str">
        <f>IF(AND('Entry point'!$B$22=Master!A630,Master!AG630="HSEQ MANAGER"),Master!B630,"")</f>
        <v/>
      </c>
      <c r="AB630" s="34" t="e">
        <f>SMALL($AA:$AA,ROWS($AA$1:AA629))</f>
        <v>#NUM!</v>
      </c>
      <c r="AC630" s="34" t="str">
        <f>IF(AND('Entry point'!$B$22=Master!A630,Master!AG630="MARCAS"),Master!B630,"")</f>
        <v/>
      </c>
      <c r="AD630" s="34" t="e">
        <f>SMALL($AC:$AC,ROWS($AC$1:AC629))</f>
        <v>#NUM!</v>
      </c>
      <c r="AE630" s="34">
        <v>2</v>
      </c>
      <c r="AF630" s="36" t="s">
        <v>286</v>
      </c>
      <c r="AG630" s="36" t="s">
        <v>686</v>
      </c>
      <c r="AH630" s="36"/>
      <c r="AI630" s="227" t="s">
        <v>799</v>
      </c>
    </row>
    <row r="631" spans="1:35" ht="15.75" x14ac:dyDescent="0.25">
      <c r="A631" s="40" t="s">
        <v>569</v>
      </c>
      <c r="B631" s="34">
        <f>ROWS(A$1:$A632)</f>
        <v>632</v>
      </c>
      <c r="C631" s="34" t="str">
        <f>IF(AND('Entry point'!$B$22=Master!A631,Master!AG631="ACCOUNTING"),Master!B631,"")</f>
        <v/>
      </c>
      <c r="D631" s="34" t="e">
        <f>SMALL($C:$C,ROWS($C$1:C630))</f>
        <v>#NUM!</v>
      </c>
      <c r="E631" s="34" t="str">
        <f>IF(AND('Entry point'!$B$22=Master!A631,Master!AG631="CREW MANAGEMENT PARTNER"),Master!B631,"")</f>
        <v/>
      </c>
      <c r="F631" s="34" t="e">
        <f>SMALL($E:$E,ROWS($E$1:E630))</f>
        <v>#NUM!</v>
      </c>
      <c r="G631" s="34" t="str">
        <f>IF(AND('Entry point'!$B$22=Master!A631,Master!AG631="FLEET MANAGER"),Master!B631,"")</f>
        <v/>
      </c>
      <c r="H631" s="34" t="e">
        <f>SMALL($G:$G,ROWS($G$1:G630))</f>
        <v>#NUM!</v>
      </c>
      <c r="I631" s="34" t="str">
        <f>IF(AND('Entry point'!$B$22=Master!A631,Master!AG631="GROUP ISD"),Master!B631,"")</f>
        <v/>
      </c>
      <c r="J631" s="34" t="e">
        <f>SMALL($I:$I,ROWS($I$1:I630))</f>
        <v>#NUM!</v>
      </c>
      <c r="K631" s="34" t="str">
        <f>IF(AND('Entry point'!$B$22=Master!A631,Master!AG631="MANAGING DIRECTOR, CREW MANAGEMENT"),Master!B631,"")</f>
        <v/>
      </c>
      <c r="L631" s="34" t="e">
        <f>SMALL($K:$K,ROWS($K$1:K630))</f>
        <v>#NUM!</v>
      </c>
      <c r="M631" s="34" t="str">
        <f>IF(AND('Entry point'!$B$22=Master!A631,Master!AG631="MARINE SUPERINTENDENT"),Master!B631,"")</f>
        <v/>
      </c>
      <c r="N631" s="34" t="e">
        <f>SMALL($M:$M,ROWS($M$1:M630))</f>
        <v>#NUM!</v>
      </c>
      <c r="O631" s="34" t="str">
        <f>IF(AND('Entry point'!$B$22=Master!A631,Master!AG631="MD"),Master!B631,"")</f>
        <v/>
      </c>
      <c r="P631" s="34" t="e">
        <f>SMALL($O:$O,ROWS($O$1:O630))</f>
        <v>#NUM!</v>
      </c>
      <c r="Q631" s="34" t="str">
        <f>IF(AND('Entry point'!$B$22=Master!A631,Master!AG631="OD"),Master!B631,"")</f>
        <v/>
      </c>
      <c r="R631" s="34" t="e">
        <f>SMALL($Q:$Q,ROWS($Q$1:Q630))</f>
        <v>#NUM!</v>
      </c>
      <c r="S631" s="34" t="str">
        <f>IF(AND('Entry point'!$B$22=Master!A631,Master!AG631="OWNER"),Master!B631,"")</f>
        <v/>
      </c>
      <c r="T631" s="34" t="e">
        <f>SMALL($S:$S,ROWS($S$1:S630))</f>
        <v>#NUM!</v>
      </c>
      <c r="U631" s="34" t="str">
        <f>IF(AND('Entry point'!$B$22=Master!A631,Master!AG631="PLANNING MANAGER"),Master!B631,"")</f>
        <v/>
      </c>
      <c r="V631" s="34" t="e">
        <f>SMALL($U:$U,ROWS($U$1:U630))</f>
        <v>#NUM!</v>
      </c>
      <c r="W631" s="34">
        <f>IF(AND('Entry point'!$B$22=Master!A631,Master!AG631="PROCUREMENT RESPONSIBLE"),Master!B631,"")</f>
        <v>632</v>
      </c>
      <c r="X631" s="34" t="e">
        <f>SMALL($W:$W,ROWS($W$1:W630))</f>
        <v>#NUM!</v>
      </c>
      <c r="Y631" s="34" t="str">
        <f>IF(AND('Entry point'!$B$22=Master!A631,Master!AG631="TECH SUPERINTENDENT"),Master!B631,"")</f>
        <v/>
      </c>
      <c r="Z631" s="34" t="e">
        <f>SMALL($Y:$Y,ROWS($Y$1:Y630))</f>
        <v>#NUM!</v>
      </c>
      <c r="AA631" s="34" t="str">
        <f>IF(AND('Entry point'!$B$22=Master!A631,Master!AG631="HSEQ MANAGER"),Master!B631,"")</f>
        <v/>
      </c>
      <c r="AB631" s="34" t="e">
        <f>SMALL($AA:$AA,ROWS($AA$1:AA630))</f>
        <v>#NUM!</v>
      </c>
      <c r="AC631" s="34" t="str">
        <f>IF(AND('Entry point'!$B$22=Master!A631,Master!AG631="MARCAS"),Master!B631,"")</f>
        <v/>
      </c>
      <c r="AD631" s="34" t="e">
        <f>SMALL($AC:$AC,ROWS($AC$1:AC630))</f>
        <v>#NUM!</v>
      </c>
      <c r="AE631" s="34">
        <v>2</v>
      </c>
      <c r="AF631" s="36" t="s">
        <v>294</v>
      </c>
      <c r="AG631" s="36" t="s">
        <v>686</v>
      </c>
      <c r="AH631" s="36"/>
      <c r="AI631" t="s">
        <v>804</v>
      </c>
    </row>
    <row r="632" spans="1:35" ht="15.75" x14ac:dyDescent="0.25">
      <c r="A632" s="40" t="s">
        <v>569</v>
      </c>
      <c r="B632" s="34">
        <f>ROWS(A$1:$A633)</f>
        <v>633</v>
      </c>
      <c r="C632" s="34" t="str">
        <f>IF(AND('Entry point'!$B$22=Master!A632,Master!AG632="ACCOUNTING"),Master!B632,"")</f>
        <v/>
      </c>
      <c r="D632" s="34" t="e">
        <f>SMALL($C:$C,ROWS($C$1:C631))</f>
        <v>#NUM!</v>
      </c>
      <c r="E632" s="34" t="str">
        <f>IF(AND('Entry point'!$B$22=Master!A632,Master!AG632="CREW MANAGEMENT PARTNER"),Master!B632,"")</f>
        <v/>
      </c>
      <c r="F632" s="34" t="e">
        <f>SMALL($E:$E,ROWS($E$1:E631))</f>
        <v>#NUM!</v>
      </c>
      <c r="G632" s="34" t="str">
        <f>IF(AND('Entry point'!$B$22=Master!A632,Master!AG632="FLEET MANAGER"),Master!B632,"")</f>
        <v/>
      </c>
      <c r="H632" s="34" t="e">
        <f>SMALL($G:$G,ROWS($G$1:G631))</f>
        <v>#NUM!</v>
      </c>
      <c r="I632" s="34" t="str">
        <f>IF(AND('Entry point'!$B$22=Master!A632,Master!AG632="GROUP ISD"),Master!B632,"")</f>
        <v/>
      </c>
      <c r="J632" s="34" t="e">
        <f>SMALL($I:$I,ROWS($I$1:I631))</f>
        <v>#NUM!</v>
      </c>
      <c r="K632" s="34" t="str">
        <f>IF(AND('Entry point'!$B$22=Master!A632,Master!AG632="MANAGING DIRECTOR, CREW MANAGEMENT"),Master!B632,"")</f>
        <v/>
      </c>
      <c r="L632" s="34" t="e">
        <f>SMALL($K:$K,ROWS($K$1:K631))</f>
        <v>#NUM!</v>
      </c>
      <c r="M632" s="34">
        <f>IF(AND('Entry point'!$B$22=Master!A632,Master!AG632="MARINE SUPERINTENDENT"),Master!B632,"")</f>
        <v>633</v>
      </c>
      <c r="N632" s="34" t="e">
        <f>SMALL($M:$M,ROWS($M$1:M631))</f>
        <v>#NUM!</v>
      </c>
      <c r="O632" s="34" t="str">
        <f>IF(AND('Entry point'!$B$22=Master!A632,Master!AG632="MD"),Master!B632,"")</f>
        <v/>
      </c>
      <c r="P632" s="34" t="e">
        <f>SMALL($O:$O,ROWS($O$1:O631))</f>
        <v>#NUM!</v>
      </c>
      <c r="Q632" s="34" t="str">
        <f>IF(AND('Entry point'!$B$22=Master!A632,Master!AG632="OD"),Master!B632,"")</f>
        <v/>
      </c>
      <c r="R632" s="34" t="e">
        <f>SMALL($Q:$Q,ROWS($Q$1:Q631))</f>
        <v>#NUM!</v>
      </c>
      <c r="S632" s="34" t="str">
        <f>IF(AND('Entry point'!$B$22=Master!A632,Master!AG632="OWNER"),Master!B632,"")</f>
        <v/>
      </c>
      <c r="T632" s="34" t="e">
        <f>SMALL($S:$S,ROWS($S$1:S631))</f>
        <v>#NUM!</v>
      </c>
      <c r="U632" s="34" t="str">
        <f>IF(AND('Entry point'!$B$22=Master!A632,Master!AG632="PLANNING MANAGER"),Master!B632,"")</f>
        <v/>
      </c>
      <c r="V632" s="34" t="e">
        <f>SMALL($U:$U,ROWS($U$1:U631))</f>
        <v>#NUM!</v>
      </c>
      <c r="W632" s="34" t="str">
        <f>IF(AND('Entry point'!$B$22=Master!A632,Master!AG632="PROCUREMENT RESPONSIBLE"),Master!B632,"")</f>
        <v/>
      </c>
      <c r="X632" s="34" t="e">
        <f>SMALL($W:$W,ROWS($W$1:W631))</f>
        <v>#NUM!</v>
      </c>
      <c r="Y632" s="34" t="str">
        <f>IF(AND('Entry point'!$B$22=Master!A632,Master!AG632="TECH SUPERINTENDENT"),Master!B632,"")</f>
        <v/>
      </c>
      <c r="Z632" s="34" t="e">
        <f>SMALL($Y:$Y,ROWS($Y$1:Y631))</f>
        <v>#NUM!</v>
      </c>
      <c r="AA632" s="34" t="str">
        <f>IF(AND('Entry point'!$B$22=Master!A632,Master!AG632="HSEQ MANAGER"),Master!B632,"")</f>
        <v/>
      </c>
      <c r="AB632" s="34" t="e">
        <f>SMALL($AA:$AA,ROWS($AA$1:AA631))</f>
        <v>#NUM!</v>
      </c>
      <c r="AC632" s="34" t="str">
        <f>IF(AND('Entry point'!$B$22=Master!A632,Master!AG632="MARCAS"),Master!B632,"")</f>
        <v/>
      </c>
      <c r="AD632" s="34" t="e">
        <f>SMALL($AC:$AC,ROWS($AC$1:AC631))</f>
        <v>#NUM!</v>
      </c>
      <c r="AE632" s="34">
        <v>2</v>
      </c>
      <c r="AF632" s="36" t="s">
        <v>186</v>
      </c>
      <c r="AG632" s="36" t="s">
        <v>685</v>
      </c>
      <c r="AH632" s="36"/>
    </row>
    <row r="633" spans="1:35" ht="15.75" x14ac:dyDescent="0.25">
      <c r="A633" s="40" t="s">
        <v>569</v>
      </c>
      <c r="B633" s="34">
        <f>ROWS(A$1:$A634)</f>
        <v>634</v>
      </c>
      <c r="C633" s="34" t="str">
        <f>IF(AND('Entry point'!$B$22=Master!A633,Master!AG633="ACCOUNTING"),Master!B633,"")</f>
        <v/>
      </c>
      <c r="D633" s="34" t="e">
        <f>SMALL($C:$C,ROWS($C$1:C632))</f>
        <v>#NUM!</v>
      </c>
      <c r="E633" s="34" t="str">
        <f>IF(AND('Entry point'!$B$22=Master!A633,Master!AG633="CREW MANAGEMENT PARTNER"),Master!B633,"")</f>
        <v/>
      </c>
      <c r="F633" s="34" t="e">
        <f>SMALL($E:$E,ROWS($E$1:E632))</f>
        <v>#NUM!</v>
      </c>
      <c r="G633" s="34" t="str">
        <f>IF(AND('Entry point'!$B$22=Master!A633,Master!AG633="FLEET MANAGER"),Master!B633,"")</f>
        <v/>
      </c>
      <c r="H633" s="34" t="e">
        <f>SMALL($G:$G,ROWS($G$1:G632))</f>
        <v>#NUM!</v>
      </c>
      <c r="I633" s="34" t="str">
        <f>IF(AND('Entry point'!$B$22=Master!A633,Master!AG633="GROUP ISD"),Master!B633,"")</f>
        <v/>
      </c>
      <c r="J633" s="34" t="e">
        <f>SMALL($I:$I,ROWS($I$1:I632))</f>
        <v>#NUM!</v>
      </c>
      <c r="K633" s="34" t="str">
        <f>IF(AND('Entry point'!$B$22=Master!A633,Master!AG633="MANAGING DIRECTOR, CREW MANAGEMENT"),Master!B633,"")</f>
        <v/>
      </c>
      <c r="L633" s="34" t="e">
        <f>SMALL($K:$K,ROWS($K$1:K632))</f>
        <v>#NUM!</v>
      </c>
      <c r="M633" s="34" t="str">
        <f>IF(AND('Entry point'!$B$22=Master!A633,Master!AG633="MARINE SUPERINTENDENT"),Master!B633,"")</f>
        <v/>
      </c>
      <c r="N633" s="34" t="e">
        <f>SMALL($M:$M,ROWS($M$1:M632))</f>
        <v>#NUM!</v>
      </c>
      <c r="O633" s="34" t="str">
        <f>IF(AND('Entry point'!$B$22=Master!A633,Master!AG633="MD"),Master!B633,"")</f>
        <v/>
      </c>
      <c r="P633" s="34" t="e">
        <f>SMALL($O:$O,ROWS($O$1:O632))</f>
        <v>#NUM!</v>
      </c>
      <c r="Q633" s="34" t="str">
        <f>IF(AND('Entry point'!$B$22=Master!A633,Master!AG633="OD"),Master!B633,"")</f>
        <v/>
      </c>
      <c r="R633" s="34" t="e">
        <f>SMALL($Q:$Q,ROWS($Q$1:Q632))</f>
        <v>#NUM!</v>
      </c>
      <c r="S633" s="34" t="str">
        <f>IF(AND('Entry point'!$B$22=Master!A633,Master!AG633="OWNER"),Master!B633,"")</f>
        <v/>
      </c>
      <c r="T633" s="34" t="e">
        <f>SMALL($S:$S,ROWS($S$1:S632))</f>
        <v>#NUM!</v>
      </c>
      <c r="U633" s="34" t="str">
        <f>IF(AND('Entry point'!$B$22=Master!A633,Master!AG633="PLANNING MANAGER"),Master!B633,"")</f>
        <v/>
      </c>
      <c r="V633" s="34" t="e">
        <f>SMALL($U:$U,ROWS($U$1:U632))</f>
        <v>#NUM!</v>
      </c>
      <c r="W633" s="34" t="str">
        <f>IF(AND('Entry point'!$B$22=Master!A633,Master!AG633="PROCUREMENT RESPONSIBLE"),Master!B633,"")</f>
        <v/>
      </c>
      <c r="X633" s="34" t="e">
        <f>SMALL($W:$W,ROWS($W$1:W632))</f>
        <v>#NUM!</v>
      </c>
      <c r="Y633" s="34">
        <f>IF(AND('Entry point'!$B$22=Master!A633,Master!AG633="TECH SUPERINTENDENT"),Master!B633,"")</f>
        <v>634</v>
      </c>
      <c r="Z633" s="34" t="e">
        <f>SMALL($Y:$Y,ROWS($Y$1:Y632))</f>
        <v>#NUM!</v>
      </c>
      <c r="AA633" s="34" t="str">
        <f>IF(AND('Entry point'!$B$22=Master!A633,Master!AG633="HSEQ MANAGER"),Master!B633,"")</f>
        <v/>
      </c>
      <c r="AB633" s="34" t="e">
        <f>SMALL($AA:$AA,ROWS($AA$1:AA632))</f>
        <v>#NUM!</v>
      </c>
      <c r="AC633" s="34" t="str">
        <f>IF(AND('Entry point'!$B$22=Master!A633,Master!AG633="MARCAS"),Master!B633,"")</f>
        <v/>
      </c>
      <c r="AD633" s="34" t="e">
        <f>SMALL($AC:$AC,ROWS($AC$1:AC632))</f>
        <v>#NUM!</v>
      </c>
      <c r="AE633" s="34">
        <v>2</v>
      </c>
      <c r="AF633" s="36" t="s">
        <v>308</v>
      </c>
      <c r="AG633" s="36" t="s">
        <v>91</v>
      </c>
      <c r="AH633" s="36"/>
    </row>
    <row r="634" spans="1:35" ht="15.75" x14ac:dyDescent="0.25">
      <c r="A634" s="40" t="s">
        <v>569</v>
      </c>
      <c r="B634" s="34">
        <f>ROWS(A$1:$A635)</f>
        <v>635</v>
      </c>
      <c r="C634" s="34" t="str">
        <f>IF(AND('Entry point'!$B$22=Master!A634,Master!AG634="ACCOUNTING"),Master!B634,"")</f>
        <v/>
      </c>
      <c r="D634" s="34" t="e">
        <f>SMALL($C:$C,ROWS($C$1:C633))</f>
        <v>#NUM!</v>
      </c>
      <c r="E634" s="34" t="str">
        <f>IF(AND('Entry point'!$B$22=Master!A634,Master!AG634="CREW MANAGEMENT PARTNER"),Master!B634,"")</f>
        <v/>
      </c>
      <c r="F634" s="34" t="e">
        <f>SMALL($E:$E,ROWS($E$1:E633))</f>
        <v>#NUM!</v>
      </c>
      <c r="G634" s="34" t="str">
        <f>IF(AND('Entry point'!$B$22=Master!A634,Master!AG634="FLEET MANAGER"),Master!B634,"")</f>
        <v/>
      </c>
      <c r="H634" s="34" t="e">
        <f>SMALL($G:$G,ROWS($G$1:G633))</f>
        <v>#NUM!</v>
      </c>
      <c r="I634" s="34" t="str">
        <f>IF(AND('Entry point'!$B$22=Master!A634,Master!AG634="GROUP ISD"),Master!B634,"")</f>
        <v/>
      </c>
      <c r="J634" s="34" t="e">
        <f>SMALL($I:$I,ROWS($I$1:I633))</f>
        <v>#NUM!</v>
      </c>
      <c r="K634" s="34" t="str">
        <f>IF(AND('Entry point'!$B$22=Master!A634,Master!AG634="MANAGING DIRECTOR, CREW MANAGEMENT"),Master!B634,"")</f>
        <v/>
      </c>
      <c r="L634" s="34" t="e">
        <f>SMALL($K:$K,ROWS($K$1:K633))</f>
        <v>#NUM!</v>
      </c>
      <c r="M634" s="34" t="str">
        <f>IF(AND('Entry point'!$B$22=Master!A634,Master!AG634="MARINE SUPERINTENDENT"),Master!B634,"")</f>
        <v/>
      </c>
      <c r="N634" s="34" t="e">
        <f>SMALL($M:$M,ROWS($M$1:M633))</f>
        <v>#NUM!</v>
      </c>
      <c r="O634" s="34" t="str">
        <f>IF(AND('Entry point'!$B$22=Master!A634,Master!AG634="MD"),Master!B634,"")</f>
        <v/>
      </c>
      <c r="P634" s="34" t="e">
        <f>SMALL($O:$O,ROWS($O$1:O633))</f>
        <v>#NUM!</v>
      </c>
      <c r="Q634" s="34" t="str">
        <f>IF(AND('Entry point'!$B$22=Master!A634,Master!AG634="OD"),Master!B634,"")</f>
        <v/>
      </c>
      <c r="R634" s="34" t="e">
        <f>SMALL($Q:$Q,ROWS($Q$1:Q633))</f>
        <v>#NUM!</v>
      </c>
      <c r="S634" s="34">
        <f>IF(AND('Entry point'!$B$22=Master!A634,Master!AG634="OWNER"),Master!B634,"")</f>
        <v>635</v>
      </c>
      <c r="T634" s="34" t="e">
        <f>SMALL($S:$S,ROWS($S$1:S633))</f>
        <v>#NUM!</v>
      </c>
      <c r="U634" s="34" t="str">
        <f>IF(AND('Entry point'!$B$22=Master!A634,Master!AG634="PLANNING MANAGER"),Master!B634,"")</f>
        <v/>
      </c>
      <c r="V634" s="34" t="e">
        <f>SMALL($U:$U,ROWS($U$1:U633))</f>
        <v>#NUM!</v>
      </c>
      <c r="W634" s="34" t="str">
        <f>IF(AND('Entry point'!$B$22=Master!A634,Master!AG634="PROCUREMENT RESPONSIBLE"),Master!B634,"")</f>
        <v/>
      </c>
      <c r="X634" s="34" t="e">
        <f>SMALL($W:$W,ROWS($W$1:W633))</f>
        <v>#NUM!</v>
      </c>
      <c r="Y634" s="34" t="str">
        <f>IF(AND('Entry point'!$B$22=Master!A634,Master!AG634="TECH SUPERINTENDENT"),Master!B634,"")</f>
        <v/>
      </c>
      <c r="Z634" s="34" t="e">
        <f>SMALL($Y:$Y,ROWS($Y$1:Y633))</f>
        <v>#NUM!</v>
      </c>
      <c r="AA634" s="34" t="str">
        <f>IF(AND('Entry point'!$B$22=Master!A634,Master!AG634="HSEQ MANAGER"),Master!B634,"")</f>
        <v/>
      </c>
      <c r="AB634" s="34" t="e">
        <f>SMALL($AA:$AA,ROWS($AA$1:AA633))</f>
        <v>#NUM!</v>
      </c>
      <c r="AC634" s="34" t="str">
        <f>IF(AND('Entry point'!$B$22=Master!A634,Master!AG634="MARCAS"),Master!B634,"")</f>
        <v/>
      </c>
      <c r="AD634" s="34" t="e">
        <f>SMALL($AC:$AC,ROWS($AC$1:AC633))</f>
        <v>#NUM!</v>
      </c>
      <c r="AE634" s="34">
        <v>2</v>
      </c>
      <c r="AF634" s="36" t="s">
        <v>249</v>
      </c>
      <c r="AG634" s="36" t="s">
        <v>159</v>
      </c>
      <c r="AH634" s="36" t="s">
        <v>617</v>
      </c>
    </row>
    <row r="635" spans="1:35" ht="15.75" x14ac:dyDescent="0.25">
      <c r="A635" s="40" t="s">
        <v>569</v>
      </c>
      <c r="B635" s="34">
        <f>ROWS(A$1:$A636)</f>
        <v>636</v>
      </c>
      <c r="C635" s="34" t="str">
        <f>IF(AND('Entry point'!$B$22=Master!A635,Master!AG635="ACCOUNTING"),Master!B635,"")</f>
        <v/>
      </c>
      <c r="D635" s="34" t="e">
        <f>SMALL($C:$C,ROWS($C$1:C634))</f>
        <v>#NUM!</v>
      </c>
      <c r="E635" s="34" t="str">
        <f>IF(AND('Entry point'!$B$22=Master!A635,Master!AG635="CREW MANAGEMENT PARTNER"),Master!B635,"")</f>
        <v/>
      </c>
      <c r="F635" s="34" t="e">
        <f>SMALL($E:$E,ROWS($E$1:E634))</f>
        <v>#NUM!</v>
      </c>
      <c r="G635" s="34" t="str">
        <f>IF(AND('Entry point'!$B$22=Master!A635,Master!AG635="FLEET MANAGER"),Master!B635,"")</f>
        <v/>
      </c>
      <c r="H635" s="34" t="e">
        <f>SMALL($G:$G,ROWS($G$1:G634))</f>
        <v>#NUM!</v>
      </c>
      <c r="I635" s="34" t="str">
        <f>IF(AND('Entry point'!$B$22=Master!A635,Master!AG635="GROUP ISD"),Master!B635,"")</f>
        <v/>
      </c>
      <c r="J635" s="34" t="e">
        <f>SMALL($I:$I,ROWS($I$1:I634))</f>
        <v>#NUM!</v>
      </c>
      <c r="K635" s="34" t="str">
        <f>IF(AND('Entry point'!$B$22=Master!A635,Master!AG635="MANAGING DIRECTOR, CREW MANAGEMENT"),Master!B635,"")</f>
        <v/>
      </c>
      <c r="L635" s="34" t="e">
        <f>SMALL($K:$K,ROWS($K$1:K634))</f>
        <v>#NUM!</v>
      </c>
      <c r="M635" s="34" t="str">
        <f>IF(AND('Entry point'!$B$22=Master!A635,Master!AG635="MARINE SUPERINTENDENT"),Master!B635,"")</f>
        <v/>
      </c>
      <c r="N635" s="34" t="e">
        <f>SMALL($M:$M,ROWS($M$1:M634))</f>
        <v>#NUM!</v>
      </c>
      <c r="O635" s="34" t="str">
        <f>IF(AND('Entry point'!$B$22=Master!A635,Master!AG635="MD"),Master!B635,"")</f>
        <v/>
      </c>
      <c r="P635" s="34" t="e">
        <f>SMALL($O:$O,ROWS($O$1:O634))</f>
        <v>#NUM!</v>
      </c>
      <c r="Q635" s="34" t="str">
        <f>IF(AND('Entry point'!$B$22=Master!A635,Master!AG635="OD"),Master!B635,"")</f>
        <v/>
      </c>
      <c r="R635" s="34" t="e">
        <f>SMALL($Q:$Q,ROWS($Q$1:Q634))</f>
        <v>#NUM!</v>
      </c>
      <c r="S635" s="34" t="str">
        <f>IF(AND('Entry point'!$B$22=Master!A635,Master!AG635="OWNER"),Master!B635,"")</f>
        <v/>
      </c>
      <c r="T635" s="34" t="e">
        <f>SMALL($S:$S,ROWS($S$1:S634))</f>
        <v>#NUM!</v>
      </c>
      <c r="U635" s="34" t="str">
        <f>IF(AND('Entry point'!$B$22=Master!A635,Master!AG635="PLANNING MANAGER"),Master!B635,"")</f>
        <v/>
      </c>
      <c r="V635" s="34" t="e">
        <f>SMALL($U:$U,ROWS($U$1:U634))</f>
        <v>#NUM!</v>
      </c>
      <c r="W635" s="34">
        <f>IF(AND('Entry point'!$B$22=Master!A635,Master!AG635="PROCUREMENT RESPONSIBLE"),Master!B635,"")</f>
        <v>636</v>
      </c>
      <c r="X635" s="34" t="e">
        <f>SMALL($W:$W,ROWS($W$1:W634))</f>
        <v>#NUM!</v>
      </c>
      <c r="Y635" s="34" t="str">
        <f>IF(AND('Entry point'!$B$22=Master!A635,Master!AG635="TECH SUPERINTENDENT"),Master!B635,"")</f>
        <v/>
      </c>
      <c r="Z635" s="34" t="e">
        <f>SMALL($Y:$Y,ROWS($Y$1:Y634))</f>
        <v>#NUM!</v>
      </c>
      <c r="AA635" s="34" t="str">
        <f>IF(AND('Entry point'!$B$22=Master!A635,Master!AG635="HSEQ MANAGER"),Master!B635,"")</f>
        <v/>
      </c>
      <c r="AB635" s="34" t="e">
        <f>SMALL($AA:$AA,ROWS($AA$1:AA634))</f>
        <v>#NUM!</v>
      </c>
      <c r="AC635" s="34" t="str">
        <f>IF(AND('Entry point'!$B$22=Master!A635,Master!AG635="MARCAS"),Master!B635,"")</f>
        <v/>
      </c>
      <c r="AD635" s="34" t="e">
        <f>SMALL($AC:$AC,ROWS($AC$1:AC634))</f>
        <v>#NUM!</v>
      </c>
      <c r="AE635" s="34">
        <v>2</v>
      </c>
      <c r="AF635" s="36" t="s">
        <v>297</v>
      </c>
      <c r="AG635" s="36" t="s">
        <v>686</v>
      </c>
      <c r="AH635" s="36" t="s">
        <v>125</v>
      </c>
    </row>
    <row r="636" spans="1:35" ht="15.75" x14ac:dyDescent="0.25">
      <c r="A636" s="40" t="s">
        <v>569</v>
      </c>
      <c r="B636" s="34">
        <f>ROWS(A$1:$A637)</f>
        <v>637</v>
      </c>
      <c r="C636" s="34" t="str">
        <f>IF(AND('Entry point'!$B$22=Master!A636,Master!AG636="ACCOUNTING"),Master!B636,"")</f>
        <v/>
      </c>
      <c r="D636" s="34" t="e">
        <f>SMALL($C:$C,ROWS($C$1:C635))</f>
        <v>#NUM!</v>
      </c>
      <c r="E636" s="34" t="str">
        <f>IF(AND('Entry point'!$B$22=Master!A636,Master!AG636="CREW MANAGEMENT PARTNER"),Master!B636,"")</f>
        <v/>
      </c>
      <c r="F636" s="34" t="e">
        <f>SMALL($E:$E,ROWS($E$1:E635))</f>
        <v>#NUM!</v>
      </c>
      <c r="G636" s="34" t="str">
        <f>IF(AND('Entry point'!$B$22=Master!A636,Master!AG636="FLEET MANAGER"),Master!B636,"")</f>
        <v/>
      </c>
      <c r="H636" s="34" t="e">
        <f>SMALL($G:$G,ROWS($G$1:G635))</f>
        <v>#NUM!</v>
      </c>
      <c r="I636" s="34" t="str">
        <f>IF(AND('Entry point'!$B$22=Master!A636,Master!AG636="GROUP ISD"),Master!B636,"")</f>
        <v/>
      </c>
      <c r="J636" s="34" t="e">
        <f>SMALL($I:$I,ROWS($I$1:I635))</f>
        <v>#NUM!</v>
      </c>
      <c r="K636" s="34" t="str">
        <f>IF(AND('Entry point'!$B$22=Master!A636,Master!AG636="MANAGING DIRECTOR, CREW MANAGEMENT"),Master!B636,"")</f>
        <v/>
      </c>
      <c r="L636" s="34" t="e">
        <f>SMALL($K:$K,ROWS($K$1:K635))</f>
        <v>#NUM!</v>
      </c>
      <c r="M636" s="34">
        <f>IF(AND('Entry point'!$B$22=Master!A636,Master!AG636="MARINE SUPERINTENDENT"),Master!B636,"")</f>
        <v>637</v>
      </c>
      <c r="N636" s="34" t="e">
        <f>SMALL($M:$M,ROWS($M$1:M635))</f>
        <v>#NUM!</v>
      </c>
      <c r="O636" s="34" t="str">
        <f>IF(AND('Entry point'!$B$22=Master!A636,Master!AG636="MD"),Master!B636,"")</f>
        <v/>
      </c>
      <c r="P636" s="34" t="e">
        <f>SMALL($O:$O,ROWS($O$1:O635))</f>
        <v>#NUM!</v>
      </c>
      <c r="Q636" s="34" t="str">
        <f>IF(AND('Entry point'!$B$22=Master!A636,Master!AG636="OD"),Master!B636,"")</f>
        <v/>
      </c>
      <c r="R636" s="34" t="e">
        <f>SMALL($Q:$Q,ROWS($Q$1:Q635))</f>
        <v>#NUM!</v>
      </c>
      <c r="S636" s="34" t="str">
        <f>IF(AND('Entry point'!$B$22=Master!A636,Master!AG636="OWNER"),Master!B636,"")</f>
        <v/>
      </c>
      <c r="T636" s="34" t="e">
        <f>SMALL($S:$S,ROWS($S$1:S635))</f>
        <v>#NUM!</v>
      </c>
      <c r="U636" s="34" t="str">
        <f>IF(AND('Entry point'!$B$22=Master!A636,Master!AG636="PLANNING MANAGER"),Master!B636,"")</f>
        <v/>
      </c>
      <c r="V636" s="34" t="e">
        <f>SMALL($U:$U,ROWS($U$1:U635))</f>
        <v>#NUM!</v>
      </c>
      <c r="W636" s="34" t="str">
        <f>IF(AND('Entry point'!$B$22=Master!A636,Master!AG636="PROCUREMENT RESPONSIBLE"),Master!B636,"")</f>
        <v/>
      </c>
      <c r="X636" s="34" t="e">
        <f>SMALL($W:$W,ROWS($W$1:W635))</f>
        <v>#NUM!</v>
      </c>
      <c r="Y636" s="34" t="str">
        <f>IF(AND('Entry point'!$B$22=Master!A636,Master!AG636="TECH SUPERINTENDENT"),Master!B636,"")</f>
        <v/>
      </c>
      <c r="Z636" s="34" t="e">
        <f>SMALL($Y:$Y,ROWS($Y$1:Y635))</f>
        <v>#NUM!</v>
      </c>
      <c r="AA636" s="34" t="str">
        <f>IF(AND('Entry point'!$B$22=Master!A636,Master!AG636="HSEQ MANAGER"),Master!B636,"")</f>
        <v/>
      </c>
      <c r="AB636" s="34" t="e">
        <f>SMALL($AA:$AA,ROWS($AA$1:AA635))</f>
        <v>#NUM!</v>
      </c>
      <c r="AC636" s="34" t="str">
        <f>IF(AND('Entry point'!$B$22=Master!A636,Master!AG636="MARCAS"),Master!B636,"")</f>
        <v/>
      </c>
      <c r="AD636" s="34" t="e">
        <f>SMALL($AC:$AC,ROWS($AC$1:AC635))</f>
        <v>#NUM!</v>
      </c>
      <c r="AE636" s="34">
        <v>2</v>
      </c>
      <c r="AF636" s="36" t="s">
        <v>244</v>
      </c>
      <c r="AG636" s="36" t="s">
        <v>685</v>
      </c>
      <c r="AH636" s="36" t="s">
        <v>538</v>
      </c>
    </row>
    <row r="637" spans="1:35" ht="15.75" x14ac:dyDescent="0.25">
      <c r="A637" s="40" t="s">
        <v>569</v>
      </c>
      <c r="B637" s="34">
        <f>ROWS(A$1:$A638)</f>
        <v>638</v>
      </c>
      <c r="C637" s="34" t="str">
        <f>IF(AND('Entry point'!$B$22=Master!A637,Master!AG637="ACCOUNTING"),Master!B637,"")</f>
        <v/>
      </c>
      <c r="D637" s="34" t="e">
        <f>SMALL($C:$C,ROWS($C$1:C636))</f>
        <v>#NUM!</v>
      </c>
      <c r="E637" s="34" t="str">
        <f>IF(AND('Entry point'!$B$22=Master!A637,Master!AG637="CREW MANAGEMENT PARTNER"),Master!B637,"")</f>
        <v/>
      </c>
      <c r="F637" s="34" t="e">
        <f>SMALL($E:$E,ROWS($E$1:E636))</f>
        <v>#NUM!</v>
      </c>
      <c r="G637" s="34" t="str">
        <f>IF(AND('Entry point'!$B$22=Master!A637,Master!AG637="FLEET MANAGER"),Master!B637,"")</f>
        <v/>
      </c>
      <c r="H637" s="34" t="e">
        <f>SMALL($G:$G,ROWS($G$1:G636))</f>
        <v>#NUM!</v>
      </c>
      <c r="I637" s="34" t="str">
        <f>IF(AND('Entry point'!$B$22=Master!A637,Master!AG637="GROUP ISD"),Master!B637,"")</f>
        <v/>
      </c>
      <c r="J637" s="34" t="e">
        <f>SMALL($I:$I,ROWS($I$1:I636))</f>
        <v>#NUM!</v>
      </c>
      <c r="K637" s="34" t="str">
        <f>IF(AND('Entry point'!$B$22=Master!A637,Master!AG637="MANAGING DIRECTOR, CREW MANAGEMENT"),Master!B637,"")</f>
        <v/>
      </c>
      <c r="L637" s="34" t="e">
        <f>SMALL($K:$K,ROWS($K$1:K636))</f>
        <v>#NUM!</v>
      </c>
      <c r="M637" s="34">
        <f>IF(AND('Entry point'!$B$22=Master!A637,Master!AG637="MARINE SUPERINTENDENT"),Master!B637,"")</f>
        <v>638</v>
      </c>
      <c r="N637" s="34" t="e">
        <f>SMALL($M:$M,ROWS($M$1:M636))</f>
        <v>#NUM!</v>
      </c>
      <c r="O637" s="34" t="str">
        <f>IF(AND('Entry point'!$B$22=Master!A637,Master!AG637="MD"),Master!B637,"")</f>
        <v/>
      </c>
      <c r="P637" s="34" t="e">
        <f>SMALL($O:$O,ROWS($O$1:O636))</f>
        <v>#NUM!</v>
      </c>
      <c r="Q637" s="34" t="str">
        <f>IF(AND('Entry point'!$B$22=Master!A637,Master!AG637="OD"),Master!B637,"")</f>
        <v/>
      </c>
      <c r="R637" s="34" t="e">
        <f>SMALL($Q:$Q,ROWS($Q$1:Q636))</f>
        <v>#NUM!</v>
      </c>
      <c r="S637" s="34" t="str">
        <f>IF(AND('Entry point'!$B$22=Master!A637,Master!AG637="OWNER"),Master!B637,"")</f>
        <v/>
      </c>
      <c r="T637" s="34" t="e">
        <f>SMALL($S:$S,ROWS($S$1:S636))</f>
        <v>#NUM!</v>
      </c>
      <c r="U637" s="34" t="str">
        <f>IF(AND('Entry point'!$B$22=Master!A637,Master!AG637="PLANNING MANAGER"),Master!B637,"")</f>
        <v/>
      </c>
      <c r="V637" s="34" t="e">
        <f>SMALL($U:$U,ROWS($U$1:U636))</f>
        <v>#NUM!</v>
      </c>
      <c r="W637" s="34" t="str">
        <f>IF(AND('Entry point'!$B$22=Master!A637,Master!AG637="PROCUREMENT RESPONSIBLE"),Master!B637,"")</f>
        <v/>
      </c>
      <c r="X637" s="34" t="e">
        <f>SMALL($W:$W,ROWS($W$1:W636))</f>
        <v>#NUM!</v>
      </c>
      <c r="Y637" s="34" t="str">
        <f>IF(AND('Entry point'!$B$22=Master!A637,Master!AG637="TECH SUPERINTENDENT"),Master!B637,"")</f>
        <v/>
      </c>
      <c r="Z637" s="34" t="e">
        <f>SMALL($Y:$Y,ROWS($Y$1:Y636))</f>
        <v>#NUM!</v>
      </c>
      <c r="AA637" s="34" t="str">
        <f>IF(AND('Entry point'!$B$22=Master!A637,Master!AG637="HSEQ MANAGER"),Master!B637,"")</f>
        <v/>
      </c>
      <c r="AB637" s="34" t="e">
        <f>SMALL($AA:$AA,ROWS($AA$1:AA636))</f>
        <v>#NUM!</v>
      </c>
      <c r="AC637" s="34" t="str">
        <f>IF(AND('Entry point'!$B$22=Master!A637,Master!AG637="MARCAS"),Master!B637,"")</f>
        <v/>
      </c>
      <c r="AD637" s="34" t="e">
        <f>SMALL($AC:$AC,ROWS($AC$1:AC636))</f>
        <v>#NUM!</v>
      </c>
      <c r="AE637" s="34">
        <v>2</v>
      </c>
      <c r="AF637" s="36" t="s">
        <v>226</v>
      </c>
      <c r="AG637" s="36" t="s">
        <v>685</v>
      </c>
      <c r="AH637" s="36"/>
    </row>
    <row r="638" spans="1:35" ht="15.75" x14ac:dyDescent="0.25">
      <c r="A638" s="40" t="s">
        <v>569</v>
      </c>
      <c r="B638" s="34">
        <f>ROWS(A$1:$A639)</f>
        <v>639</v>
      </c>
      <c r="C638" s="34" t="str">
        <f>IF(AND('Entry point'!$B$22=Master!A638,Master!AG638="ACCOUNTING"),Master!B638,"")</f>
        <v/>
      </c>
      <c r="D638" s="34" t="e">
        <f>SMALL($C:$C,ROWS($C$1:C637))</f>
        <v>#NUM!</v>
      </c>
      <c r="E638" s="34" t="str">
        <f>IF(AND('Entry point'!$B$22=Master!A638,Master!AG638="CREW MANAGEMENT PARTNER"),Master!B638,"")</f>
        <v/>
      </c>
      <c r="F638" s="34" t="e">
        <f>SMALL($E:$E,ROWS($E$1:E637))</f>
        <v>#NUM!</v>
      </c>
      <c r="G638" s="34" t="str">
        <f>IF(AND('Entry point'!$B$22=Master!A638,Master!AG638="FLEET MANAGER"),Master!B638,"")</f>
        <v/>
      </c>
      <c r="H638" s="34" t="e">
        <f>SMALL($G:$G,ROWS($G$1:G637))</f>
        <v>#NUM!</v>
      </c>
      <c r="I638" s="34" t="str">
        <f>IF(AND('Entry point'!$B$22=Master!A638,Master!AG638="GROUP ISD"),Master!B638,"")</f>
        <v/>
      </c>
      <c r="J638" s="34" t="e">
        <f>SMALL($I:$I,ROWS($I$1:I637))</f>
        <v>#NUM!</v>
      </c>
      <c r="K638" s="34" t="str">
        <f>IF(AND('Entry point'!$B$22=Master!A638,Master!AG638="MANAGING DIRECTOR, CREW MANAGEMENT"),Master!B638,"")</f>
        <v/>
      </c>
      <c r="L638" s="34" t="e">
        <f>SMALL($K:$K,ROWS($K$1:K637))</f>
        <v>#NUM!</v>
      </c>
      <c r="M638" s="34">
        <f>IF(AND('Entry point'!$B$22=Master!A638,Master!AG638="MARINE SUPERINTENDENT"),Master!B638,"")</f>
        <v>639</v>
      </c>
      <c r="N638" s="34" t="e">
        <f>SMALL($M:$M,ROWS($M$1:M637))</f>
        <v>#NUM!</v>
      </c>
      <c r="O638" s="34" t="str">
        <f>IF(AND('Entry point'!$B$22=Master!A638,Master!AG638="MD"),Master!B638,"")</f>
        <v/>
      </c>
      <c r="P638" s="34" t="e">
        <f>SMALL($O:$O,ROWS($O$1:O637))</f>
        <v>#NUM!</v>
      </c>
      <c r="Q638" s="34" t="str">
        <f>IF(AND('Entry point'!$B$22=Master!A638,Master!AG638="OD"),Master!B638,"")</f>
        <v/>
      </c>
      <c r="R638" s="34" t="e">
        <f>SMALL($Q:$Q,ROWS($Q$1:Q637))</f>
        <v>#NUM!</v>
      </c>
      <c r="S638" s="34" t="str">
        <f>IF(AND('Entry point'!$B$22=Master!A638,Master!AG638="OWNER"),Master!B638,"")</f>
        <v/>
      </c>
      <c r="T638" s="34" t="e">
        <f>SMALL($S:$S,ROWS($S$1:S637))</f>
        <v>#NUM!</v>
      </c>
      <c r="U638" s="34" t="str">
        <f>IF(AND('Entry point'!$B$22=Master!A638,Master!AG638="PLANNING MANAGER"),Master!B638,"")</f>
        <v/>
      </c>
      <c r="V638" s="34" t="e">
        <f>SMALL($U:$U,ROWS($U$1:U637))</f>
        <v>#NUM!</v>
      </c>
      <c r="W638" s="34" t="str">
        <f>IF(AND('Entry point'!$B$22=Master!A638,Master!AG638="PROCUREMENT RESPONSIBLE"),Master!B638,"")</f>
        <v/>
      </c>
      <c r="X638" s="34" t="e">
        <f>SMALL($W:$W,ROWS($W$1:W637))</f>
        <v>#NUM!</v>
      </c>
      <c r="Y638" s="34" t="str">
        <f>IF(AND('Entry point'!$B$22=Master!A638,Master!AG638="TECH SUPERINTENDENT"),Master!B638,"")</f>
        <v/>
      </c>
      <c r="Z638" s="34" t="e">
        <f>SMALL($Y:$Y,ROWS($Y$1:Y637))</f>
        <v>#NUM!</v>
      </c>
      <c r="AA638" s="34" t="str">
        <f>IF(AND('Entry point'!$B$22=Master!A638,Master!AG638="HSEQ MANAGER"),Master!B638,"")</f>
        <v/>
      </c>
      <c r="AB638" s="34" t="e">
        <f>SMALL($AA:$AA,ROWS($AA$1:AA637))</f>
        <v>#NUM!</v>
      </c>
      <c r="AC638" s="34" t="str">
        <f>IF(AND('Entry point'!$B$22=Master!A638,Master!AG638="MARCAS"),Master!B638,"")</f>
        <v/>
      </c>
      <c r="AD638" s="34" t="e">
        <f>SMALL($AC:$AC,ROWS($AC$1:AC637))</f>
        <v>#NUM!</v>
      </c>
      <c r="AE638" s="34">
        <v>2</v>
      </c>
      <c r="AF638" s="36" t="s">
        <v>240</v>
      </c>
      <c r="AG638" s="36" t="s">
        <v>685</v>
      </c>
      <c r="AH638" s="36" t="s">
        <v>537</v>
      </c>
    </row>
    <row r="639" spans="1:35" ht="15.75" x14ac:dyDescent="0.25">
      <c r="A639" s="40" t="s">
        <v>569</v>
      </c>
      <c r="B639" s="34">
        <f>ROWS(A$1:$A640)</f>
        <v>640</v>
      </c>
      <c r="C639" s="34" t="str">
        <f>IF(AND('Entry point'!$B$22=Master!A639,Master!AG639="ACCOUNTING"),Master!B639,"")</f>
        <v/>
      </c>
      <c r="D639" s="34" t="e">
        <f>SMALL($C:$C,ROWS($C$1:C638))</f>
        <v>#NUM!</v>
      </c>
      <c r="E639" s="34" t="str">
        <f>IF(AND('Entry point'!$B$22=Master!A639,Master!AG639="CREW MANAGEMENT PARTNER"),Master!B639,"")</f>
        <v/>
      </c>
      <c r="F639" s="34" t="e">
        <f>SMALL($E:$E,ROWS($E$1:E638))</f>
        <v>#NUM!</v>
      </c>
      <c r="G639" s="34">
        <f>IF(AND('Entry point'!$B$22=Master!A639,Master!AG639="FLEET MANAGER"),Master!B639,"")</f>
        <v>640</v>
      </c>
      <c r="H639" s="34" t="e">
        <f>SMALL($G:$G,ROWS($G$1:G638))</f>
        <v>#NUM!</v>
      </c>
      <c r="I639" s="34" t="str">
        <f>IF(AND('Entry point'!$B$22=Master!A639,Master!AG639="GROUP ISD"),Master!B639,"")</f>
        <v/>
      </c>
      <c r="J639" s="34" t="e">
        <f>SMALL($I:$I,ROWS($I$1:I638))</f>
        <v>#NUM!</v>
      </c>
      <c r="K639" s="34" t="str">
        <f>IF(AND('Entry point'!$B$22=Master!A639,Master!AG639="MANAGING DIRECTOR, CREW MANAGEMENT"),Master!B639,"")</f>
        <v/>
      </c>
      <c r="L639" s="34" t="e">
        <f>SMALL($K:$K,ROWS($K$1:K638))</f>
        <v>#NUM!</v>
      </c>
      <c r="M639" s="34" t="str">
        <f>IF(AND('Entry point'!$B$22=Master!A639,Master!AG639="MARINE SUPERINTENDENT"),Master!B639,"")</f>
        <v/>
      </c>
      <c r="N639" s="34" t="e">
        <f>SMALL($M:$M,ROWS($M$1:M638))</f>
        <v>#NUM!</v>
      </c>
      <c r="O639" s="34" t="str">
        <f>IF(AND('Entry point'!$B$22=Master!A639,Master!AG639="MD"),Master!B639,"")</f>
        <v/>
      </c>
      <c r="P639" s="34" t="e">
        <f>SMALL($O:$O,ROWS($O$1:O638))</f>
        <v>#NUM!</v>
      </c>
      <c r="Q639" s="34" t="str">
        <f>IF(AND('Entry point'!$B$22=Master!A639,Master!AG639="OD"),Master!B639,"")</f>
        <v/>
      </c>
      <c r="R639" s="34" t="e">
        <f>SMALL($Q:$Q,ROWS($Q$1:Q638))</f>
        <v>#NUM!</v>
      </c>
      <c r="S639" s="34" t="str">
        <f>IF(AND('Entry point'!$B$22=Master!A639,Master!AG639="OWNER"),Master!B639,"")</f>
        <v/>
      </c>
      <c r="T639" s="34" t="e">
        <f>SMALL($S:$S,ROWS($S$1:S638))</f>
        <v>#NUM!</v>
      </c>
      <c r="U639" s="34" t="str">
        <f>IF(AND('Entry point'!$B$22=Master!A639,Master!AG639="PLANNING MANAGER"),Master!B639,"")</f>
        <v/>
      </c>
      <c r="V639" s="34" t="e">
        <f>SMALL($U:$U,ROWS($U$1:U638))</f>
        <v>#NUM!</v>
      </c>
      <c r="W639" s="34" t="str">
        <f>IF(AND('Entry point'!$B$22=Master!A639,Master!AG639="PROCUREMENT RESPONSIBLE"),Master!B639,"")</f>
        <v/>
      </c>
      <c r="X639" s="34" t="e">
        <f>SMALL($W:$W,ROWS($W$1:W638))</f>
        <v>#NUM!</v>
      </c>
      <c r="Y639" s="34" t="str">
        <f>IF(AND('Entry point'!$B$22=Master!A639,Master!AG639="TECH SUPERINTENDENT"),Master!B639,"")</f>
        <v/>
      </c>
      <c r="Z639" s="34" t="e">
        <f>SMALL($Y:$Y,ROWS($Y$1:Y638))</f>
        <v>#NUM!</v>
      </c>
      <c r="AA639" s="34" t="str">
        <f>IF(AND('Entry point'!$B$22=Master!A639,Master!AG639="HSEQ MANAGER"),Master!B639,"")</f>
        <v/>
      </c>
      <c r="AB639" s="34" t="e">
        <f>SMALL($AA:$AA,ROWS($AA$1:AA638))</f>
        <v>#NUM!</v>
      </c>
      <c r="AC639" s="34" t="str">
        <f>IF(AND('Entry point'!$B$22=Master!A639,Master!AG639="MARCAS"),Master!B639,"")</f>
        <v/>
      </c>
      <c r="AD639" s="34" t="e">
        <f>SMALL($AC:$AC,ROWS($AC$1:AC638))</f>
        <v>#NUM!</v>
      </c>
      <c r="AE639" s="34">
        <v>2</v>
      </c>
      <c r="AF639" s="36" t="s">
        <v>183</v>
      </c>
      <c r="AG639" s="36" t="s">
        <v>35</v>
      </c>
      <c r="AH639" s="36"/>
    </row>
    <row r="640" spans="1:35" ht="15.75" x14ac:dyDescent="0.25">
      <c r="A640" s="40" t="s">
        <v>569</v>
      </c>
      <c r="B640" s="34">
        <f>ROWS(A$1:$A641)</f>
        <v>641</v>
      </c>
      <c r="C640" s="34" t="str">
        <f>IF(AND('Entry point'!$B$22=Master!A640,Master!AG640="ACCOUNTING"),Master!B640,"")</f>
        <v/>
      </c>
      <c r="D640" s="34" t="e">
        <f>SMALL($C:$C,ROWS($C$1:C639))</f>
        <v>#NUM!</v>
      </c>
      <c r="E640" s="34" t="str">
        <f>IF(AND('Entry point'!$B$22=Master!A640,Master!AG640="CREW MANAGEMENT PARTNER"),Master!B640,"")</f>
        <v/>
      </c>
      <c r="F640" s="34" t="e">
        <f>SMALL($E:$E,ROWS($E$1:E639))</f>
        <v>#NUM!</v>
      </c>
      <c r="G640" s="34" t="str">
        <f>IF(AND('Entry point'!$B$22=Master!A640,Master!AG640="FLEET MANAGER"),Master!B640,"")</f>
        <v/>
      </c>
      <c r="H640" s="34" t="e">
        <f>SMALL($G:$G,ROWS($G$1:G639))</f>
        <v>#NUM!</v>
      </c>
      <c r="I640" s="34" t="str">
        <f>IF(AND('Entry point'!$B$22=Master!A640,Master!AG640="GROUP ISD"),Master!B640,"")</f>
        <v/>
      </c>
      <c r="J640" s="34" t="e">
        <f>SMALL($I:$I,ROWS($I$1:I639))</f>
        <v>#NUM!</v>
      </c>
      <c r="K640" s="34" t="str">
        <f>IF(AND('Entry point'!$B$22=Master!A640,Master!AG640="MANAGING DIRECTOR, CREW MANAGEMENT"),Master!B640,"")</f>
        <v/>
      </c>
      <c r="L640" s="34" t="e">
        <f>SMALL($K:$K,ROWS($K$1:K639))</f>
        <v>#NUM!</v>
      </c>
      <c r="M640" s="34">
        <f>IF(AND('Entry point'!$B$22=Master!A640,Master!AG640="MARINE SUPERINTENDENT"),Master!B640,"")</f>
        <v>641</v>
      </c>
      <c r="N640" s="34" t="e">
        <f>SMALL($M:$M,ROWS($M$1:M639))</f>
        <v>#NUM!</v>
      </c>
      <c r="O640" s="34" t="str">
        <f>IF(AND('Entry point'!$B$22=Master!A640,Master!AG640="MD"),Master!B640,"")</f>
        <v/>
      </c>
      <c r="P640" s="34" t="e">
        <f>SMALL($O:$O,ROWS($O$1:O639))</f>
        <v>#NUM!</v>
      </c>
      <c r="Q640" s="34" t="str">
        <f>IF(AND('Entry point'!$B$22=Master!A640,Master!AG640="OD"),Master!B640,"")</f>
        <v/>
      </c>
      <c r="R640" s="34" t="e">
        <f>SMALL($Q:$Q,ROWS($Q$1:Q639))</f>
        <v>#NUM!</v>
      </c>
      <c r="S640" s="34" t="str">
        <f>IF(AND('Entry point'!$B$22=Master!A640,Master!AG640="OWNER"),Master!B640,"")</f>
        <v/>
      </c>
      <c r="T640" s="34" t="e">
        <f>SMALL($S:$S,ROWS($S$1:S639))</f>
        <v>#NUM!</v>
      </c>
      <c r="U640" s="34" t="str">
        <f>IF(AND('Entry point'!$B$22=Master!A640,Master!AG640="PLANNING MANAGER"),Master!B640,"")</f>
        <v/>
      </c>
      <c r="V640" s="34" t="e">
        <f>SMALL($U:$U,ROWS($U$1:U639))</f>
        <v>#NUM!</v>
      </c>
      <c r="W640" s="34" t="str">
        <f>IF(AND('Entry point'!$B$22=Master!A640,Master!AG640="PROCUREMENT RESPONSIBLE"),Master!B640,"")</f>
        <v/>
      </c>
      <c r="X640" s="34" t="e">
        <f>SMALL($W:$W,ROWS($W$1:W639))</f>
        <v>#NUM!</v>
      </c>
      <c r="Y640" s="34" t="str">
        <f>IF(AND('Entry point'!$B$22=Master!A640,Master!AG640="TECH SUPERINTENDENT"),Master!B640,"")</f>
        <v/>
      </c>
      <c r="Z640" s="34" t="e">
        <f>SMALL($Y:$Y,ROWS($Y$1:Y639))</f>
        <v>#NUM!</v>
      </c>
      <c r="AA640" s="34" t="str">
        <f>IF(AND('Entry point'!$B$22=Master!A640,Master!AG640="HSEQ MANAGER"),Master!B640,"")</f>
        <v/>
      </c>
      <c r="AB640" s="34" t="e">
        <f>SMALL($AA:$AA,ROWS($AA$1:AA639))</f>
        <v>#NUM!</v>
      </c>
      <c r="AC640" s="34" t="str">
        <f>IF(AND('Entry point'!$B$22=Master!A640,Master!AG640="MARCAS"),Master!B640,"")</f>
        <v/>
      </c>
      <c r="AD640" s="34" t="e">
        <f>SMALL($AC:$AC,ROWS($AC$1:AC639))</f>
        <v>#NUM!</v>
      </c>
      <c r="AE640" s="34">
        <v>2</v>
      </c>
      <c r="AF640" s="36" t="s">
        <v>239</v>
      </c>
      <c r="AG640" s="36" t="s">
        <v>685</v>
      </c>
      <c r="AH640" s="36"/>
    </row>
    <row r="641" spans="1:34" ht="15.75" x14ac:dyDescent="0.25">
      <c r="A641" s="40" t="s">
        <v>569</v>
      </c>
      <c r="B641" s="34">
        <f>ROWS(A$1:$A642)</f>
        <v>642</v>
      </c>
      <c r="C641" s="34" t="str">
        <f>IF(AND('Entry point'!$B$22=Master!A641,Master!AG641="ACCOUNTING"),Master!B641,"")</f>
        <v/>
      </c>
      <c r="D641" s="34" t="e">
        <f>SMALL($C:$C,ROWS($C$1:C640))</f>
        <v>#NUM!</v>
      </c>
      <c r="E641" s="34" t="str">
        <f>IF(AND('Entry point'!$B$22=Master!A641,Master!AG641="CREW MANAGEMENT PARTNER"),Master!B641,"")</f>
        <v/>
      </c>
      <c r="F641" s="34" t="e">
        <f>SMALL($E:$E,ROWS($E$1:E640))</f>
        <v>#NUM!</v>
      </c>
      <c r="G641" s="34" t="str">
        <f>IF(AND('Entry point'!$B$22=Master!A641,Master!AG641="FLEET MANAGER"),Master!B641,"")</f>
        <v/>
      </c>
      <c r="H641" s="34" t="e">
        <f>SMALL($G:$G,ROWS($G$1:G640))</f>
        <v>#NUM!</v>
      </c>
      <c r="I641" s="34" t="str">
        <f>IF(AND('Entry point'!$B$22=Master!A641,Master!AG641="GROUP ISD"),Master!B641,"")</f>
        <v/>
      </c>
      <c r="J641" s="34" t="e">
        <f>SMALL($I:$I,ROWS($I$1:I640))</f>
        <v>#NUM!</v>
      </c>
      <c r="K641" s="34" t="str">
        <f>IF(AND('Entry point'!$B$22=Master!A641,Master!AG641="MANAGING DIRECTOR, CREW MANAGEMENT"),Master!B641,"")</f>
        <v/>
      </c>
      <c r="L641" s="34" t="e">
        <f>SMALL($K:$K,ROWS($K$1:K640))</f>
        <v>#NUM!</v>
      </c>
      <c r="M641" s="34" t="str">
        <f>IF(AND('Entry point'!$B$22=Master!A641,Master!AG641="MARINE SUPERINTENDENT"),Master!B641,"")</f>
        <v/>
      </c>
      <c r="N641" s="34" t="e">
        <f>SMALL($M:$M,ROWS($M$1:M640))</f>
        <v>#NUM!</v>
      </c>
      <c r="O641" s="34" t="str">
        <f>IF(AND('Entry point'!$B$22=Master!A641,Master!AG641="MD"),Master!B641,"")</f>
        <v/>
      </c>
      <c r="P641" s="34" t="e">
        <f>SMALL($O:$O,ROWS($O$1:O640))</f>
        <v>#NUM!</v>
      </c>
      <c r="Q641" s="34">
        <f>IF(AND('Entry point'!$B$22=Master!A641,Master!AG641="OD"),Master!B641,"")</f>
        <v>642</v>
      </c>
      <c r="R641" s="34" t="e">
        <f>SMALL($Q:$Q,ROWS($Q$1:Q640))</f>
        <v>#NUM!</v>
      </c>
      <c r="S641" s="34" t="str">
        <f>IF(AND('Entry point'!$B$22=Master!A641,Master!AG641="OWNER"),Master!B641,"")</f>
        <v/>
      </c>
      <c r="T641" s="34" t="e">
        <f>SMALL($S:$S,ROWS($S$1:S640))</f>
        <v>#NUM!</v>
      </c>
      <c r="U641" s="34" t="str">
        <f>IF(AND('Entry point'!$B$22=Master!A641,Master!AG641="PLANNING MANAGER"),Master!B641,"")</f>
        <v/>
      </c>
      <c r="V641" s="34" t="e">
        <f>SMALL($U:$U,ROWS($U$1:U640))</f>
        <v>#NUM!</v>
      </c>
      <c r="W641" s="34" t="str">
        <f>IF(AND('Entry point'!$B$22=Master!A641,Master!AG641="PROCUREMENT RESPONSIBLE"),Master!B641,"")</f>
        <v/>
      </c>
      <c r="X641" s="34" t="e">
        <f>SMALL($W:$W,ROWS($W$1:W640))</f>
        <v>#NUM!</v>
      </c>
      <c r="Y641" s="34" t="str">
        <f>IF(AND('Entry point'!$B$22=Master!A641,Master!AG641="TECH SUPERINTENDENT"),Master!B641,"")</f>
        <v/>
      </c>
      <c r="Z641" s="34" t="e">
        <f>SMALL($Y:$Y,ROWS($Y$1:Y640))</f>
        <v>#NUM!</v>
      </c>
      <c r="AA641" s="34" t="str">
        <f>IF(AND('Entry point'!$B$22=Master!A641,Master!AG641="HSEQ MANAGER"),Master!B641,"")</f>
        <v/>
      </c>
      <c r="AB641" s="34" t="e">
        <f>SMALL($AA:$AA,ROWS($AA$1:AA640))</f>
        <v>#NUM!</v>
      </c>
      <c r="AC641" s="34" t="str">
        <f>IF(AND('Entry point'!$B$22=Master!A641,Master!AG641="MARCAS"),Master!B641,"")</f>
        <v/>
      </c>
      <c r="AD641" s="34" t="e">
        <f>SMALL($AC:$AC,ROWS($AC$1:AC640))</f>
        <v>#NUM!</v>
      </c>
      <c r="AE641" s="34">
        <v>2</v>
      </c>
      <c r="AF641" s="36" t="s">
        <v>58</v>
      </c>
      <c r="AG641" s="36" t="s">
        <v>704</v>
      </c>
      <c r="AH641" s="36" t="s">
        <v>787</v>
      </c>
    </row>
    <row r="642" spans="1:34" ht="15.75" x14ac:dyDescent="0.25">
      <c r="A642" s="40" t="s">
        <v>569</v>
      </c>
      <c r="B642" s="34">
        <f>ROWS(A$1:$A643)</f>
        <v>643</v>
      </c>
      <c r="C642" s="34" t="str">
        <f>IF(AND('Entry point'!$B$22=Master!A642,Master!AG642="ACCOUNTING"),Master!B642,"")</f>
        <v/>
      </c>
      <c r="D642" s="34" t="e">
        <f>SMALL($C:$C,ROWS($C$1:C641))</f>
        <v>#NUM!</v>
      </c>
      <c r="E642" s="34" t="str">
        <f>IF(AND('Entry point'!$B$22=Master!A642,Master!AG642="CREW MANAGEMENT PARTNER"),Master!B642,"")</f>
        <v/>
      </c>
      <c r="F642" s="34" t="e">
        <f>SMALL($E:$E,ROWS($E$1:E641))</f>
        <v>#NUM!</v>
      </c>
      <c r="G642" s="34" t="str">
        <f>IF(AND('Entry point'!$B$22=Master!A642,Master!AG642="FLEET MANAGER"),Master!B642,"")</f>
        <v/>
      </c>
      <c r="H642" s="34" t="e">
        <f>SMALL($G:$G,ROWS($G$1:G641))</f>
        <v>#NUM!</v>
      </c>
      <c r="I642" s="34" t="str">
        <f>IF(AND('Entry point'!$B$22=Master!A642,Master!AG642="GROUP ISD"),Master!B642,"")</f>
        <v/>
      </c>
      <c r="J642" s="34" t="e">
        <f>SMALL($I:$I,ROWS($I$1:I641))</f>
        <v>#NUM!</v>
      </c>
      <c r="K642" s="34" t="str">
        <f>IF(AND('Entry point'!$B$22=Master!A642,Master!AG642="MANAGING DIRECTOR, CREW MANAGEMENT"),Master!B642,"")</f>
        <v/>
      </c>
      <c r="L642" s="34" t="e">
        <f>SMALL($K:$K,ROWS($K$1:K641))</f>
        <v>#NUM!</v>
      </c>
      <c r="M642" s="34" t="str">
        <f>IF(AND('Entry point'!$B$22=Master!A642,Master!AG642="MARINE SUPERINTENDENT"),Master!B642,"")</f>
        <v/>
      </c>
      <c r="N642" s="34" t="e">
        <f>SMALL($M:$M,ROWS($M$1:M641))</f>
        <v>#NUM!</v>
      </c>
      <c r="O642" s="34" t="str">
        <f>IF(AND('Entry point'!$B$22=Master!A642,Master!AG642="MD"),Master!B642,"")</f>
        <v/>
      </c>
      <c r="P642" s="34" t="e">
        <f>SMALL($O:$O,ROWS($O$1:O641))</f>
        <v>#NUM!</v>
      </c>
      <c r="Q642" s="34" t="str">
        <f>IF(AND('Entry point'!$B$22=Master!A642,Master!AG642="OD"),Master!B642,"")</f>
        <v/>
      </c>
      <c r="R642" s="34" t="e">
        <f>SMALL($Q:$Q,ROWS($Q$1:Q641))</f>
        <v>#NUM!</v>
      </c>
      <c r="S642" s="34" t="str">
        <f>IF(AND('Entry point'!$B$22=Master!A642,Master!AG642="OWNER"),Master!B642,"")</f>
        <v/>
      </c>
      <c r="T642" s="34" t="e">
        <f>SMALL($S:$S,ROWS($S$1:S641))</f>
        <v>#NUM!</v>
      </c>
      <c r="U642" s="34" t="str">
        <f>IF(AND('Entry point'!$B$22=Master!A642,Master!AG642="PLANNING MANAGER"),Master!B642,"")</f>
        <v/>
      </c>
      <c r="V642" s="34" t="e">
        <f>SMALL($U:$U,ROWS($U$1:U641))</f>
        <v>#NUM!</v>
      </c>
      <c r="W642" s="34" t="str">
        <f>IF(AND('Entry point'!$B$22=Master!A642,Master!AG642="PROCUREMENT RESPONSIBLE"),Master!B642,"")</f>
        <v/>
      </c>
      <c r="X642" s="34" t="e">
        <f>SMALL($W:$W,ROWS($W$1:W641))</f>
        <v>#NUM!</v>
      </c>
      <c r="Y642" s="34" t="str">
        <f>IF(AND('Entry point'!$B$22=Master!A642,Master!AG642="TECH SUPERINTENDENT"),Master!B642,"")</f>
        <v/>
      </c>
      <c r="Z642" s="34" t="e">
        <f>SMALL($Y:$Y,ROWS($Y$1:Y641))</f>
        <v>#NUM!</v>
      </c>
      <c r="AA642" s="34" t="str">
        <f>IF(AND('Entry point'!$B$22=Master!A642,Master!AG642="HSEQ MANAGER"),Master!B642,"")</f>
        <v/>
      </c>
      <c r="AB642" s="34" t="e">
        <f>SMALL($AA:$AA,ROWS($AA$1:AA641))</f>
        <v>#NUM!</v>
      </c>
      <c r="AC642" s="34">
        <f>IF(AND('Entry point'!$B$22=Master!A642,Master!AG642="MARCAS"),Master!B642,"")</f>
        <v>643</v>
      </c>
      <c r="AD642" s="34" t="e">
        <f>SMALL($AC:$AC,ROWS($AC$1:AC641))</f>
        <v>#NUM!</v>
      </c>
      <c r="AE642" s="34">
        <v>2</v>
      </c>
      <c r="AF642" s="36" t="s">
        <v>58</v>
      </c>
      <c r="AG642" s="36" t="s">
        <v>779</v>
      </c>
      <c r="AH642" s="36"/>
    </row>
    <row r="643" spans="1:34" ht="15.75" x14ac:dyDescent="0.25">
      <c r="A643" s="40" t="s">
        <v>569</v>
      </c>
      <c r="B643" s="34">
        <f>ROWS(A$1:$A644)</f>
        <v>644</v>
      </c>
      <c r="C643" s="34" t="str">
        <f>IF(AND('Entry point'!$B$22=Master!A643,Master!AG643="ACCOUNTING"),Master!B643,"")</f>
        <v/>
      </c>
      <c r="D643" s="34" t="e">
        <f>SMALL($C:$C,ROWS($C$1:C642))</f>
        <v>#NUM!</v>
      </c>
      <c r="E643" s="34" t="str">
        <f>IF(AND('Entry point'!$B$22=Master!A643,Master!AG643="CREW MANAGEMENT PARTNER"),Master!B643,"")</f>
        <v/>
      </c>
      <c r="F643" s="34" t="e">
        <f>SMALL($E:$E,ROWS($E$1:E642))</f>
        <v>#NUM!</v>
      </c>
      <c r="G643" s="34" t="str">
        <f>IF(AND('Entry point'!$B$22=Master!A643,Master!AG643="FLEET MANAGER"),Master!B643,"")</f>
        <v/>
      </c>
      <c r="H643" s="34" t="e">
        <f>SMALL($G:$G,ROWS($G$1:G642))</f>
        <v>#NUM!</v>
      </c>
      <c r="I643" s="34" t="str">
        <f>IF(AND('Entry point'!$B$22=Master!A643,Master!AG643="GROUP ISD"),Master!B643,"")</f>
        <v/>
      </c>
      <c r="J643" s="34" t="e">
        <f>SMALL($I:$I,ROWS($I$1:I642))</f>
        <v>#NUM!</v>
      </c>
      <c r="K643" s="34" t="str">
        <f>IF(AND('Entry point'!$B$22=Master!A643,Master!AG643="MANAGING DIRECTOR, CREW MANAGEMENT"),Master!B643,"")</f>
        <v/>
      </c>
      <c r="L643" s="34" t="e">
        <f>SMALL($K:$K,ROWS($K$1:K642))</f>
        <v>#NUM!</v>
      </c>
      <c r="M643" s="34">
        <f>IF(AND('Entry point'!$B$22=Master!A643,Master!AG643="MARINE SUPERINTENDENT"),Master!B643,"")</f>
        <v>644</v>
      </c>
      <c r="N643" s="34" t="e">
        <f>SMALL($M:$M,ROWS($M$1:M642))</f>
        <v>#NUM!</v>
      </c>
      <c r="O643" s="34" t="str">
        <f>IF(AND('Entry point'!$B$22=Master!A643,Master!AG643="MD"),Master!B643,"")</f>
        <v/>
      </c>
      <c r="P643" s="34" t="e">
        <f>SMALL($O:$O,ROWS($O$1:O642))</f>
        <v>#NUM!</v>
      </c>
      <c r="Q643" s="34" t="str">
        <f>IF(AND('Entry point'!$B$22=Master!A643,Master!AG643="OD"),Master!B643,"")</f>
        <v/>
      </c>
      <c r="R643" s="34" t="e">
        <f>SMALL($Q:$Q,ROWS($Q$1:Q642))</f>
        <v>#NUM!</v>
      </c>
      <c r="S643" s="34" t="str">
        <f>IF(AND('Entry point'!$B$22=Master!A643,Master!AG643="OWNER"),Master!B643,"")</f>
        <v/>
      </c>
      <c r="T643" s="34" t="e">
        <f>SMALL($S:$S,ROWS($S$1:S642))</f>
        <v>#NUM!</v>
      </c>
      <c r="U643" s="34" t="str">
        <f>IF(AND('Entry point'!$B$22=Master!A643,Master!AG643="PLANNING MANAGER"),Master!B643,"")</f>
        <v/>
      </c>
      <c r="V643" s="34" t="e">
        <f>SMALL($U:$U,ROWS($U$1:U642))</f>
        <v>#NUM!</v>
      </c>
      <c r="W643" s="34" t="str">
        <f>IF(AND('Entry point'!$B$22=Master!A643,Master!AG643="PROCUREMENT RESPONSIBLE"),Master!B643,"")</f>
        <v/>
      </c>
      <c r="X643" s="34" t="e">
        <f>SMALL($W:$W,ROWS($W$1:W642))</f>
        <v>#NUM!</v>
      </c>
      <c r="Y643" s="34" t="str">
        <f>IF(AND('Entry point'!$B$22=Master!A643,Master!AG643="TECH SUPERINTENDENT"),Master!B643,"")</f>
        <v/>
      </c>
      <c r="Z643" s="34" t="e">
        <f>SMALL($Y:$Y,ROWS($Y$1:Y642))</f>
        <v>#NUM!</v>
      </c>
      <c r="AA643" s="34" t="str">
        <f>IF(AND('Entry point'!$B$22=Master!A643,Master!AG643="HSEQ MANAGER"),Master!B643,"")</f>
        <v/>
      </c>
      <c r="AB643" s="34" t="e">
        <f>SMALL($AA:$AA,ROWS($AA$1:AA642))</f>
        <v>#NUM!</v>
      </c>
      <c r="AC643" s="34" t="str">
        <f>IF(AND('Entry point'!$B$22=Master!A643,Master!AG643="MARCAS"),Master!B643,"")</f>
        <v/>
      </c>
      <c r="AD643" s="34" t="e">
        <f>SMALL($AC:$AC,ROWS($AC$1:AC642))</f>
        <v>#NUM!</v>
      </c>
      <c r="AE643" s="34">
        <v>2</v>
      </c>
      <c r="AF643" s="36" t="s">
        <v>572</v>
      </c>
      <c r="AG643" s="36" t="s">
        <v>685</v>
      </c>
      <c r="AH643" s="36"/>
    </row>
    <row r="644" spans="1:34" ht="15.75" x14ac:dyDescent="0.25">
      <c r="A644" s="40" t="s">
        <v>569</v>
      </c>
      <c r="B644" s="34">
        <f>ROWS(A$1:$A645)</f>
        <v>645</v>
      </c>
      <c r="C644" s="34" t="str">
        <f>IF(AND('Entry point'!$B$22=Master!A644,Master!AG644="ACCOUNTING"),Master!B644,"")</f>
        <v/>
      </c>
      <c r="D644" s="34" t="e">
        <f>SMALL($C:$C,ROWS($C$1:C643))</f>
        <v>#NUM!</v>
      </c>
      <c r="E644" s="34" t="str">
        <f>IF(AND('Entry point'!$B$22=Master!A644,Master!AG644="CREW MANAGEMENT PARTNER"),Master!B644,"")</f>
        <v/>
      </c>
      <c r="F644" s="34" t="e">
        <f>SMALL($E:$E,ROWS($E$1:E643))</f>
        <v>#NUM!</v>
      </c>
      <c r="G644" s="34" t="str">
        <f>IF(AND('Entry point'!$B$22=Master!A644,Master!AG644="FLEET MANAGER"),Master!B644,"")</f>
        <v/>
      </c>
      <c r="H644" s="34" t="e">
        <f>SMALL($G:$G,ROWS($G$1:G643))</f>
        <v>#NUM!</v>
      </c>
      <c r="I644" s="34" t="str">
        <f>IF(AND('Entry point'!$B$22=Master!A644,Master!AG644="GROUP ISD"),Master!B644,"")</f>
        <v/>
      </c>
      <c r="J644" s="34" t="e">
        <f>SMALL($I:$I,ROWS($I$1:I643))</f>
        <v>#NUM!</v>
      </c>
      <c r="K644" s="34" t="str">
        <f>IF(AND('Entry point'!$B$22=Master!A644,Master!AG644="MANAGING DIRECTOR, CREW MANAGEMENT"),Master!B644,"")</f>
        <v/>
      </c>
      <c r="L644" s="34" t="e">
        <f>SMALL($K:$K,ROWS($K$1:K643))</f>
        <v>#NUM!</v>
      </c>
      <c r="M644" s="34">
        <f>IF(AND('Entry point'!$B$22=Master!A644,Master!AG644="MARINE SUPERINTENDENT"),Master!B644,"")</f>
        <v>645</v>
      </c>
      <c r="N644" s="34" t="e">
        <f>SMALL($M:$M,ROWS($M$1:M643))</f>
        <v>#NUM!</v>
      </c>
      <c r="O644" s="34" t="str">
        <f>IF(AND('Entry point'!$B$22=Master!A644,Master!AG644="MD"),Master!B644,"")</f>
        <v/>
      </c>
      <c r="P644" s="34" t="e">
        <f>SMALL($O:$O,ROWS($O$1:O643))</f>
        <v>#NUM!</v>
      </c>
      <c r="Q644" s="34" t="str">
        <f>IF(AND('Entry point'!$B$22=Master!A644,Master!AG644="OD"),Master!B644,"")</f>
        <v/>
      </c>
      <c r="R644" s="34" t="e">
        <f>SMALL($Q:$Q,ROWS($Q$1:Q643))</f>
        <v>#NUM!</v>
      </c>
      <c r="S644" s="34" t="str">
        <f>IF(AND('Entry point'!$B$22=Master!A644,Master!AG644="OWNER"),Master!B644,"")</f>
        <v/>
      </c>
      <c r="T644" s="34" t="e">
        <f>SMALL($S:$S,ROWS($S$1:S643))</f>
        <v>#NUM!</v>
      </c>
      <c r="U644" s="34" t="str">
        <f>IF(AND('Entry point'!$B$22=Master!A644,Master!AG644="PLANNING MANAGER"),Master!B644,"")</f>
        <v/>
      </c>
      <c r="V644" s="34" t="e">
        <f>SMALL($U:$U,ROWS($U$1:U643))</f>
        <v>#NUM!</v>
      </c>
      <c r="W644" s="34" t="str">
        <f>IF(AND('Entry point'!$B$22=Master!A644,Master!AG644="PROCUREMENT RESPONSIBLE"),Master!B644,"")</f>
        <v/>
      </c>
      <c r="X644" s="34" t="e">
        <f>SMALL($W:$W,ROWS($W$1:W643))</f>
        <v>#NUM!</v>
      </c>
      <c r="Y644" s="34" t="str">
        <f>IF(AND('Entry point'!$B$22=Master!A644,Master!AG644="TECH SUPERINTENDENT"),Master!B644,"")</f>
        <v/>
      </c>
      <c r="Z644" s="34" t="e">
        <f>SMALL($Y:$Y,ROWS($Y$1:Y643))</f>
        <v>#NUM!</v>
      </c>
      <c r="AA644" s="34" t="str">
        <f>IF(AND('Entry point'!$B$22=Master!A644,Master!AG644="HSEQ MANAGER"),Master!B644,"")</f>
        <v/>
      </c>
      <c r="AB644" s="34" t="e">
        <f>SMALL($AA:$AA,ROWS($AA$1:AA643))</f>
        <v>#NUM!</v>
      </c>
      <c r="AC644" s="34" t="str">
        <f>IF(AND('Entry point'!$B$22=Master!A644,Master!AG644="MARCAS"),Master!B644,"")</f>
        <v/>
      </c>
      <c r="AD644" s="34" t="e">
        <f>SMALL($AC:$AC,ROWS($AC$1:AC643))</f>
        <v>#NUM!</v>
      </c>
      <c r="AE644" s="34">
        <v>2</v>
      </c>
      <c r="AF644" s="36" t="s">
        <v>187</v>
      </c>
      <c r="AG644" s="36" t="s">
        <v>685</v>
      </c>
      <c r="AH644" s="36"/>
    </row>
    <row r="645" spans="1:34" ht="15.75" x14ac:dyDescent="0.25">
      <c r="A645" s="40" t="s">
        <v>569</v>
      </c>
      <c r="B645" s="34">
        <f>ROWS(A$1:$A646)</f>
        <v>646</v>
      </c>
      <c r="C645" s="34" t="str">
        <f>IF(AND('Entry point'!$B$22=Master!A645,Master!AG645="ACCOUNTING"),Master!B645,"")</f>
        <v/>
      </c>
      <c r="D645" s="34" t="e">
        <f>SMALL($C:$C,ROWS($C$1:C644))</f>
        <v>#NUM!</v>
      </c>
      <c r="E645" s="34" t="str">
        <f>IF(AND('Entry point'!$B$22=Master!A645,Master!AG645="CREW MANAGEMENT PARTNER"),Master!B645,"")</f>
        <v/>
      </c>
      <c r="F645" s="34" t="e">
        <f>SMALL($E:$E,ROWS($E$1:E644))</f>
        <v>#NUM!</v>
      </c>
      <c r="G645" s="34" t="str">
        <f>IF(AND('Entry point'!$B$22=Master!A645,Master!AG645="FLEET MANAGER"),Master!B645,"")</f>
        <v/>
      </c>
      <c r="H645" s="34" t="e">
        <f>SMALL($G:$G,ROWS($G$1:G644))</f>
        <v>#NUM!</v>
      </c>
      <c r="I645" s="34" t="str">
        <f>IF(AND('Entry point'!$B$22=Master!A645,Master!AG645="GROUP ISD"),Master!B645,"")</f>
        <v/>
      </c>
      <c r="J645" s="34" t="e">
        <f>SMALL($I:$I,ROWS($I$1:I644))</f>
        <v>#NUM!</v>
      </c>
      <c r="K645" s="34" t="str">
        <f>IF(AND('Entry point'!$B$22=Master!A645,Master!AG645="MANAGING DIRECTOR, CREW MANAGEMENT"),Master!B645,"")</f>
        <v/>
      </c>
      <c r="L645" s="34" t="e">
        <f>SMALL($K:$K,ROWS($K$1:K644))</f>
        <v>#NUM!</v>
      </c>
      <c r="M645" s="34">
        <f>IF(AND('Entry point'!$B$22=Master!A645,Master!AG645="MARINE SUPERINTENDENT"),Master!B645,"")</f>
        <v>646</v>
      </c>
      <c r="N645" s="34" t="e">
        <f>SMALL($M:$M,ROWS($M$1:M644))</f>
        <v>#NUM!</v>
      </c>
      <c r="O645" s="34" t="str">
        <f>IF(AND('Entry point'!$B$22=Master!A645,Master!AG645="MD"),Master!B645,"")</f>
        <v/>
      </c>
      <c r="P645" s="34" t="e">
        <f>SMALL($O:$O,ROWS($O$1:O644))</f>
        <v>#NUM!</v>
      </c>
      <c r="Q645" s="34" t="str">
        <f>IF(AND('Entry point'!$B$22=Master!A645,Master!AG645="OD"),Master!B645,"")</f>
        <v/>
      </c>
      <c r="R645" s="34" t="e">
        <f>SMALL($Q:$Q,ROWS($Q$1:Q644))</f>
        <v>#NUM!</v>
      </c>
      <c r="S645" s="34" t="str">
        <f>IF(AND('Entry point'!$B$22=Master!A645,Master!AG645="OWNER"),Master!B645,"")</f>
        <v/>
      </c>
      <c r="T645" s="34" t="e">
        <f>SMALL($S:$S,ROWS($S$1:S644))</f>
        <v>#NUM!</v>
      </c>
      <c r="U645" s="34" t="str">
        <f>IF(AND('Entry point'!$B$22=Master!A645,Master!AG645="PLANNING MANAGER"),Master!B645,"")</f>
        <v/>
      </c>
      <c r="V645" s="34" t="e">
        <f>SMALL($U:$U,ROWS($U$1:U644))</f>
        <v>#NUM!</v>
      </c>
      <c r="W645" s="34" t="str">
        <f>IF(AND('Entry point'!$B$22=Master!A645,Master!AG645="PROCUREMENT RESPONSIBLE"),Master!B645,"")</f>
        <v/>
      </c>
      <c r="X645" s="34" t="e">
        <f>SMALL($W:$W,ROWS($W$1:W644))</f>
        <v>#NUM!</v>
      </c>
      <c r="Y645" s="34" t="str">
        <f>IF(AND('Entry point'!$B$22=Master!A645,Master!AG645="TECH SUPERINTENDENT"),Master!B645,"")</f>
        <v/>
      </c>
      <c r="Z645" s="34" t="e">
        <f>SMALL($Y:$Y,ROWS($Y$1:Y644))</f>
        <v>#NUM!</v>
      </c>
      <c r="AA645" s="34" t="str">
        <f>IF(AND('Entry point'!$B$22=Master!A645,Master!AG645="HSEQ MANAGER"),Master!B645,"")</f>
        <v/>
      </c>
      <c r="AB645" s="34" t="e">
        <f>SMALL($AA:$AA,ROWS($AA$1:AA644))</f>
        <v>#NUM!</v>
      </c>
      <c r="AC645" s="34" t="str">
        <f>IF(AND('Entry point'!$B$22=Master!A645,Master!AG645="MARCAS"),Master!B645,"")</f>
        <v/>
      </c>
      <c r="AD645" s="34" t="e">
        <f>SMALL($AC:$AC,ROWS($AC$1:AC644))</f>
        <v>#NUM!</v>
      </c>
      <c r="AE645" s="34">
        <v>2</v>
      </c>
      <c r="AF645" s="36" t="s">
        <v>238</v>
      </c>
      <c r="AG645" s="36" t="s">
        <v>685</v>
      </c>
      <c r="AH645" s="36"/>
    </row>
    <row r="646" spans="1:34" ht="15.75" x14ac:dyDescent="0.25">
      <c r="A646" s="40" t="s">
        <v>569</v>
      </c>
      <c r="B646" s="34">
        <f>ROWS(A$1:$A647)</f>
        <v>647</v>
      </c>
      <c r="C646" s="34" t="str">
        <f>IF(AND('Entry point'!$B$22=Master!A646,Master!AG646="ACCOUNTING"),Master!B646,"")</f>
        <v/>
      </c>
      <c r="D646" s="34" t="e">
        <f>SMALL($C:$C,ROWS($C$1:C645))</f>
        <v>#NUM!</v>
      </c>
      <c r="E646" s="34" t="str">
        <f>IF(AND('Entry point'!$B$22=Master!A646,Master!AG646="CREW MANAGEMENT PARTNER"),Master!B646,"")</f>
        <v/>
      </c>
      <c r="F646" s="34" t="e">
        <f>SMALL($E:$E,ROWS($E$1:E645))</f>
        <v>#NUM!</v>
      </c>
      <c r="G646" s="34" t="str">
        <f>IF(AND('Entry point'!$B$22=Master!A646,Master!AG646="FLEET MANAGER"),Master!B646,"")</f>
        <v/>
      </c>
      <c r="H646" s="34" t="e">
        <f>SMALL($G:$G,ROWS($G$1:G645))</f>
        <v>#NUM!</v>
      </c>
      <c r="I646" s="34" t="str">
        <f>IF(AND('Entry point'!$B$22=Master!A646,Master!AG646="GROUP ISD"),Master!B646,"")</f>
        <v/>
      </c>
      <c r="J646" s="34" t="e">
        <f>SMALL($I:$I,ROWS($I$1:I645))</f>
        <v>#NUM!</v>
      </c>
      <c r="K646" s="34" t="str">
        <f>IF(AND('Entry point'!$B$22=Master!A646,Master!AG646="MANAGING DIRECTOR, CREW MANAGEMENT"),Master!B646,"")</f>
        <v/>
      </c>
      <c r="L646" s="34" t="e">
        <f>SMALL($K:$K,ROWS($K$1:K645))</f>
        <v>#NUM!</v>
      </c>
      <c r="M646" s="34" t="str">
        <f>IF(AND('Entry point'!$B$22=Master!A646,Master!AG646="MARINE SUPERINTENDENT"),Master!B646,"")</f>
        <v/>
      </c>
      <c r="N646" s="34" t="e">
        <f>SMALL($M:$M,ROWS($M$1:M645))</f>
        <v>#NUM!</v>
      </c>
      <c r="O646" s="34" t="str">
        <f>IF(AND('Entry point'!$B$22=Master!A646,Master!AG646="MD"),Master!B646,"")</f>
        <v/>
      </c>
      <c r="P646" s="34" t="e">
        <f>SMALL($O:$O,ROWS($O$1:O645))</f>
        <v>#NUM!</v>
      </c>
      <c r="Q646" s="34" t="str">
        <f>IF(AND('Entry point'!$B$22=Master!A646,Master!AG646="OD"),Master!B646,"")</f>
        <v/>
      </c>
      <c r="R646" s="34" t="e">
        <f>SMALL($Q:$Q,ROWS($Q$1:Q645))</f>
        <v>#NUM!</v>
      </c>
      <c r="S646" s="34">
        <f>IF(AND('Entry point'!$B$22=Master!A646,Master!AG646="OWNER"),Master!B646,"")</f>
        <v>647</v>
      </c>
      <c r="T646" s="34" t="e">
        <f>SMALL($S:$S,ROWS($S$1:S645))</f>
        <v>#NUM!</v>
      </c>
      <c r="U646" s="34" t="str">
        <f>IF(AND('Entry point'!$B$22=Master!A646,Master!AG646="PLANNING MANAGER"),Master!B646,"")</f>
        <v/>
      </c>
      <c r="V646" s="34" t="e">
        <f>SMALL($U:$U,ROWS($U$1:U645))</f>
        <v>#NUM!</v>
      </c>
      <c r="W646" s="34" t="str">
        <f>IF(AND('Entry point'!$B$22=Master!A646,Master!AG646="PROCUREMENT RESPONSIBLE"),Master!B646,"")</f>
        <v/>
      </c>
      <c r="X646" s="34" t="e">
        <f>SMALL($W:$W,ROWS($W$1:W645))</f>
        <v>#NUM!</v>
      </c>
      <c r="Y646" s="34" t="str">
        <f>IF(AND('Entry point'!$B$22=Master!A646,Master!AG646="TECH SUPERINTENDENT"),Master!B646,"")</f>
        <v/>
      </c>
      <c r="Z646" s="34" t="e">
        <f>SMALL($Y:$Y,ROWS($Y$1:Y645))</f>
        <v>#NUM!</v>
      </c>
      <c r="AA646" s="34" t="str">
        <f>IF(AND('Entry point'!$B$22=Master!A646,Master!AG646="HSEQ MANAGER"),Master!B646,"")</f>
        <v/>
      </c>
      <c r="AB646" s="34" t="e">
        <f>SMALL($AA:$AA,ROWS($AA$1:AA645))</f>
        <v>#NUM!</v>
      </c>
      <c r="AC646" s="34" t="str">
        <f>IF(AND('Entry point'!$B$22=Master!A646,Master!AG646="MARCAS"),Master!B646,"")</f>
        <v/>
      </c>
      <c r="AD646" s="34" t="e">
        <f>SMALL($AC:$AC,ROWS($AC$1:AC645))</f>
        <v>#NUM!</v>
      </c>
      <c r="AE646" s="34">
        <v>2</v>
      </c>
      <c r="AF646" s="36" t="s">
        <v>261</v>
      </c>
      <c r="AG646" s="36" t="s">
        <v>159</v>
      </c>
      <c r="AH646" s="36"/>
    </row>
    <row r="647" spans="1:34" ht="15.75" x14ac:dyDescent="0.25">
      <c r="A647" s="40" t="s">
        <v>569</v>
      </c>
      <c r="B647" s="34">
        <f>ROWS(A$1:$A648)</f>
        <v>648</v>
      </c>
      <c r="C647" s="34" t="str">
        <f>IF(AND('Entry point'!$B$22=Master!A647,Master!AG647="ACCOUNTING"),Master!B647,"")</f>
        <v/>
      </c>
      <c r="D647" s="34" t="e">
        <f>SMALL($C:$C,ROWS($C$1:C646))</f>
        <v>#NUM!</v>
      </c>
      <c r="E647" s="34" t="str">
        <f>IF(AND('Entry point'!$B$22=Master!A647,Master!AG647="CREW MANAGEMENT PARTNER"),Master!B647,"")</f>
        <v/>
      </c>
      <c r="F647" s="34" t="e">
        <f>SMALL($E:$E,ROWS($E$1:E646))</f>
        <v>#NUM!</v>
      </c>
      <c r="G647" s="34" t="str">
        <f>IF(AND('Entry point'!$B$22=Master!A647,Master!AG647="FLEET MANAGER"),Master!B647,"")</f>
        <v/>
      </c>
      <c r="H647" s="34" t="e">
        <f>SMALL($G:$G,ROWS($G$1:G646))</f>
        <v>#NUM!</v>
      </c>
      <c r="I647" s="34" t="str">
        <f>IF(AND('Entry point'!$B$22=Master!A647,Master!AG647="GROUP ISD"),Master!B647,"")</f>
        <v/>
      </c>
      <c r="J647" s="34" t="e">
        <f>SMALL($I:$I,ROWS($I$1:I646))</f>
        <v>#NUM!</v>
      </c>
      <c r="K647" s="34" t="str">
        <f>IF(AND('Entry point'!$B$22=Master!A647,Master!AG647="MANAGING DIRECTOR, CREW MANAGEMENT"),Master!B647,"")</f>
        <v/>
      </c>
      <c r="L647" s="34" t="e">
        <f>SMALL($K:$K,ROWS($K$1:K646))</f>
        <v>#NUM!</v>
      </c>
      <c r="M647" s="34" t="str">
        <f>IF(AND('Entry point'!$B$22=Master!A647,Master!AG647="MARINE SUPERINTENDENT"),Master!B647,"")</f>
        <v/>
      </c>
      <c r="N647" s="34" t="e">
        <f>SMALL($M:$M,ROWS($M$1:M646))</f>
        <v>#NUM!</v>
      </c>
      <c r="O647" s="34" t="str">
        <f>IF(AND('Entry point'!$B$22=Master!A647,Master!AG647="MD"),Master!B647,"")</f>
        <v/>
      </c>
      <c r="P647" s="34" t="e">
        <f>SMALL($O:$O,ROWS($O$1:O646))</f>
        <v>#NUM!</v>
      </c>
      <c r="Q647" s="34" t="str">
        <f>IF(AND('Entry point'!$B$22=Master!A647,Master!AG647="OD"),Master!B647,"")</f>
        <v/>
      </c>
      <c r="R647" s="34" t="e">
        <f>SMALL($Q:$Q,ROWS($Q$1:Q646))</f>
        <v>#NUM!</v>
      </c>
      <c r="S647" s="34" t="str">
        <f>IF(AND('Entry point'!$B$22=Master!A647,Master!AG647="OWNER"),Master!B647,"")</f>
        <v/>
      </c>
      <c r="T647" s="34" t="e">
        <f>SMALL($S:$S,ROWS($S$1:S646))</f>
        <v>#NUM!</v>
      </c>
      <c r="U647" s="34" t="str">
        <f>IF(AND('Entry point'!$B$22=Master!A647,Master!AG647="PLANNING MANAGER"),Master!B647,"")</f>
        <v/>
      </c>
      <c r="V647" s="34" t="e">
        <f>SMALL($U:$U,ROWS($U$1:U646))</f>
        <v>#NUM!</v>
      </c>
      <c r="W647" s="34" t="str">
        <f>IF(AND('Entry point'!$B$22=Master!A647,Master!AG647="PROCUREMENT RESPONSIBLE"),Master!B647,"")</f>
        <v/>
      </c>
      <c r="X647" s="34" t="e">
        <f>SMALL($W:$W,ROWS($W$1:W646))</f>
        <v>#NUM!</v>
      </c>
      <c r="Y647" s="34">
        <f>IF(AND('Entry point'!$B$22=Master!A647,Master!AG647="TECH SUPERINTENDENT"),Master!B647,"")</f>
        <v>648</v>
      </c>
      <c r="Z647" s="34" t="e">
        <f>SMALL($Y:$Y,ROWS($Y$1:Y646))</f>
        <v>#NUM!</v>
      </c>
      <c r="AA647" s="34" t="str">
        <f>IF(AND('Entry point'!$B$22=Master!A647,Master!AG647="HSEQ MANAGER"),Master!B647,"")</f>
        <v/>
      </c>
      <c r="AB647" s="34" t="e">
        <f>SMALL($AA:$AA,ROWS($AA$1:AA646))</f>
        <v>#NUM!</v>
      </c>
      <c r="AC647" s="34" t="str">
        <f>IF(AND('Entry point'!$B$22=Master!A647,Master!AG647="MARCAS"),Master!B647,"")</f>
        <v/>
      </c>
      <c r="AD647" s="34" t="e">
        <f>SMALL($AC:$AC,ROWS($AC$1:AC646))</f>
        <v>#NUM!</v>
      </c>
      <c r="AE647" s="34">
        <v>2</v>
      </c>
      <c r="AF647" s="36" t="s">
        <v>300</v>
      </c>
      <c r="AG647" s="36" t="s">
        <v>91</v>
      </c>
      <c r="AH647" s="36"/>
    </row>
    <row r="648" spans="1:34" ht="15.75" x14ac:dyDescent="0.25">
      <c r="A648" s="40" t="s">
        <v>569</v>
      </c>
      <c r="B648" s="34">
        <f>ROWS(A$1:$A649)</f>
        <v>649</v>
      </c>
      <c r="C648" s="34" t="str">
        <f>IF(AND('Entry point'!$B$22=Master!A648,Master!AG648="ACCOUNTING"),Master!B648,"")</f>
        <v/>
      </c>
      <c r="D648" s="34" t="e">
        <f>SMALL($C:$C,ROWS($C$1:C647))</f>
        <v>#NUM!</v>
      </c>
      <c r="E648" s="34" t="str">
        <f>IF(AND('Entry point'!$B$22=Master!A648,Master!AG648="CREW MANAGEMENT PARTNER"),Master!B648,"")</f>
        <v/>
      </c>
      <c r="F648" s="34" t="e">
        <f>SMALL($E:$E,ROWS($E$1:E647))</f>
        <v>#NUM!</v>
      </c>
      <c r="G648" s="34" t="str">
        <f>IF(AND('Entry point'!$B$22=Master!A648,Master!AG648="FLEET MANAGER"),Master!B648,"")</f>
        <v/>
      </c>
      <c r="H648" s="34" t="e">
        <f>SMALL($G:$G,ROWS($G$1:G647))</f>
        <v>#NUM!</v>
      </c>
      <c r="I648" s="34" t="str">
        <f>IF(AND('Entry point'!$B$22=Master!A648,Master!AG648="GROUP ISD"),Master!B648,"")</f>
        <v/>
      </c>
      <c r="J648" s="34" t="e">
        <f>SMALL($I:$I,ROWS($I$1:I647))</f>
        <v>#NUM!</v>
      </c>
      <c r="K648" s="34" t="str">
        <f>IF(AND('Entry point'!$B$22=Master!A648,Master!AG648="MANAGING DIRECTOR, CREW MANAGEMENT"),Master!B648,"")</f>
        <v/>
      </c>
      <c r="L648" s="34" t="e">
        <f>SMALL($K:$K,ROWS($K$1:K647))</f>
        <v>#NUM!</v>
      </c>
      <c r="M648" s="34">
        <f>IF(AND('Entry point'!$B$22=Master!A648,Master!AG648="MARINE SUPERINTENDENT"),Master!B648,"")</f>
        <v>649</v>
      </c>
      <c r="N648" s="34" t="e">
        <f>SMALL($M:$M,ROWS($M$1:M647))</f>
        <v>#NUM!</v>
      </c>
      <c r="O648" s="34" t="str">
        <f>IF(AND('Entry point'!$B$22=Master!A648,Master!AG648="MD"),Master!B648,"")</f>
        <v/>
      </c>
      <c r="P648" s="34" t="e">
        <f>SMALL($O:$O,ROWS($O$1:O647))</f>
        <v>#NUM!</v>
      </c>
      <c r="Q648" s="34" t="str">
        <f>IF(AND('Entry point'!$B$22=Master!A648,Master!AG648="OD"),Master!B648,"")</f>
        <v/>
      </c>
      <c r="R648" s="34" t="e">
        <f>SMALL($Q:$Q,ROWS($Q$1:Q647))</f>
        <v>#NUM!</v>
      </c>
      <c r="S648" s="34" t="str">
        <f>IF(AND('Entry point'!$B$22=Master!A648,Master!AG648="OWNER"),Master!B648,"")</f>
        <v/>
      </c>
      <c r="T648" s="34" t="e">
        <f>SMALL($S:$S,ROWS($S$1:S647))</f>
        <v>#NUM!</v>
      </c>
      <c r="U648" s="34" t="str">
        <f>IF(AND('Entry point'!$B$22=Master!A648,Master!AG648="PLANNING MANAGER"),Master!B648,"")</f>
        <v/>
      </c>
      <c r="V648" s="34" t="e">
        <f>SMALL($U:$U,ROWS($U$1:U647))</f>
        <v>#NUM!</v>
      </c>
      <c r="W648" s="34" t="str">
        <f>IF(AND('Entry point'!$B$22=Master!A648,Master!AG648="PROCUREMENT RESPONSIBLE"),Master!B648,"")</f>
        <v/>
      </c>
      <c r="X648" s="34" t="e">
        <f>SMALL($W:$W,ROWS($W$1:W647))</f>
        <v>#NUM!</v>
      </c>
      <c r="Y648" s="34" t="str">
        <f>IF(AND('Entry point'!$B$22=Master!A648,Master!AG648="TECH SUPERINTENDENT"),Master!B648,"")</f>
        <v/>
      </c>
      <c r="Z648" s="34" t="e">
        <f>SMALL($Y:$Y,ROWS($Y$1:Y647))</f>
        <v>#NUM!</v>
      </c>
      <c r="AA648" s="34" t="str">
        <f>IF(AND('Entry point'!$B$22=Master!A648,Master!AG648="HSEQ MANAGER"),Master!B648,"")</f>
        <v/>
      </c>
      <c r="AB648" s="34" t="e">
        <f>SMALL($AA:$AA,ROWS($AA$1:AA647))</f>
        <v>#NUM!</v>
      </c>
      <c r="AC648" s="34" t="str">
        <f>IF(AND('Entry point'!$B$22=Master!A648,Master!AG648="MARCAS"),Master!B648,"")</f>
        <v/>
      </c>
      <c r="AD648" s="34" t="e">
        <f>SMALL($AC:$AC,ROWS($AC$1:AC647))</f>
        <v>#NUM!</v>
      </c>
      <c r="AE648" s="34">
        <v>2</v>
      </c>
      <c r="AF648" s="36" t="s">
        <v>531</v>
      </c>
      <c r="AG648" s="36" t="s">
        <v>685</v>
      </c>
      <c r="AH648" s="36"/>
    </row>
    <row r="649" spans="1:34" ht="15.75" x14ac:dyDescent="0.25">
      <c r="A649" s="40" t="s">
        <v>569</v>
      </c>
      <c r="B649" s="34">
        <f>ROWS(A$1:$A650)</f>
        <v>650</v>
      </c>
      <c r="C649" s="34" t="str">
        <f>IF(AND('Entry point'!$B$22=Master!A649,Master!AG649="ACCOUNTING"),Master!B649,"")</f>
        <v/>
      </c>
      <c r="D649" s="34" t="e">
        <f>SMALL($C:$C,ROWS($C$1:C648))</f>
        <v>#NUM!</v>
      </c>
      <c r="E649" s="34">
        <f>IF(AND('Entry point'!$B$22=Master!A649,Master!AG649="CREW MANAGEMENT PARTNER"),Master!B649,"")</f>
        <v>650</v>
      </c>
      <c r="F649" s="34" t="e">
        <f>SMALL($E:$E,ROWS($E$1:E648))</f>
        <v>#NUM!</v>
      </c>
      <c r="G649" s="34" t="str">
        <f>IF(AND('Entry point'!$B$22=Master!A649,Master!AG649="FLEET MANAGER"),Master!B649,"")</f>
        <v/>
      </c>
      <c r="H649" s="34" t="e">
        <f>SMALL($G:$G,ROWS($G$1:G648))</f>
        <v>#NUM!</v>
      </c>
      <c r="I649" s="34" t="str">
        <f>IF(AND('Entry point'!$B$22=Master!A649,Master!AG649="GROUP ISD"),Master!B649,"")</f>
        <v/>
      </c>
      <c r="J649" s="34" t="e">
        <f>SMALL($I:$I,ROWS($I$1:I648))</f>
        <v>#NUM!</v>
      </c>
      <c r="K649" s="34" t="str">
        <f>IF(AND('Entry point'!$B$22=Master!A649,Master!AG649="MANAGING DIRECTOR, CREW MANAGEMENT"),Master!B649,"")</f>
        <v/>
      </c>
      <c r="L649" s="34" t="e">
        <f>SMALL($K:$K,ROWS($K$1:K648))</f>
        <v>#NUM!</v>
      </c>
      <c r="M649" s="34" t="str">
        <f>IF(AND('Entry point'!$B$22=Master!A649,Master!AG649="MARINE SUPERINTENDENT"),Master!B649,"")</f>
        <v/>
      </c>
      <c r="N649" s="34" t="e">
        <f>SMALL($M:$M,ROWS($M$1:M648))</f>
        <v>#NUM!</v>
      </c>
      <c r="O649" s="34" t="str">
        <f>IF(AND('Entry point'!$B$22=Master!A649,Master!AG649="MD"),Master!B649,"")</f>
        <v/>
      </c>
      <c r="P649" s="34" t="e">
        <f>SMALL($O:$O,ROWS($O$1:O648))</f>
        <v>#NUM!</v>
      </c>
      <c r="Q649" s="34" t="str">
        <f>IF(AND('Entry point'!$B$22=Master!A649,Master!AG649="OD"),Master!B649,"")</f>
        <v/>
      </c>
      <c r="R649" s="34" t="e">
        <f>SMALL($Q:$Q,ROWS($Q$1:Q648))</f>
        <v>#NUM!</v>
      </c>
      <c r="S649" s="34" t="str">
        <f>IF(AND('Entry point'!$B$22=Master!A649,Master!AG649="OWNER"),Master!B649,"")</f>
        <v/>
      </c>
      <c r="T649" s="34" t="e">
        <f>SMALL($S:$S,ROWS($S$1:S648))</f>
        <v>#NUM!</v>
      </c>
      <c r="U649" s="34" t="str">
        <f>IF(AND('Entry point'!$B$22=Master!A649,Master!AG649="PLANNING MANAGER"),Master!B649,"")</f>
        <v/>
      </c>
      <c r="V649" s="34" t="e">
        <f>SMALL($U:$U,ROWS($U$1:U648))</f>
        <v>#NUM!</v>
      </c>
      <c r="W649" s="34" t="str">
        <f>IF(AND('Entry point'!$B$22=Master!A649,Master!AG649="PROCUREMENT RESPONSIBLE"),Master!B649,"")</f>
        <v/>
      </c>
      <c r="X649" s="34" t="e">
        <f>SMALL($W:$W,ROWS($W$1:W648))</f>
        <v>#NUM!</v>
      </c>
      <c r="Y649" s="34" t="str">
        <f>IF(AND('Entry point'!$B$22=Master!A649,Master!AG649="TECH SUPERINTENDENT"),Master!B649,"")</f>
        <v/>
      </c>
      <c r="Z649" s="34" t="e">
        <f>SMALL($Y:$Y,ROWS($Y$1:Y648))</f>
        <v>#NUM!</v>
      </c>
      <c r="AA649" s="34" t="str">
        <f>IF(AND('Entry point'!$B$22=Master!A649,Master!AG649="HSEQ MANAGER"),Master!B649,"")</f>
        <v/>
      </c>
      <c r="AB649" s="34" t="e">
        <f>SMALL($AA:$AA,ROWS($AA$1:AA648))</f>
        <v>#NUM!</v>
      </c>
      <c r="AC649" s="34" t="str">
        <f>IF(AND('Entry point'!$B$22=Master!A649,Master!AG649="MARCAS"),Master!B649,"")</f>
        <v/>
      </c>
      <c r="AD649" s="34" t="e">
        <f>SMALL($AC:$AC,ROWS($AC$1:AC648))</f>
        <v>#NUM!</v>
      </c>
      <c r="AE649" s="34">
        <v>2</v>
      </c>
      <c r="AF649" s="167" t="s">
        <v>82</v>
      </c>
      <c r="AG649" s="36" t="s">
        <v>637</v>
      </c>
      <c r="AH649" s="36"/>
    </row>
    <row r="650" spans="1:34" ht="15.75" x14ac:dyDescent="0.25">
      <c r="A650" s="40" t="s">
        <v>569</v>
      </c>
      <c r="B650" s="34">
        <f>ROWS(A$1:$A651)</f>
        <v>651</v>
      </c>
      <c r="C650" s="34" t="str">
        <f>IF(AND('Entry point'!$B$22=Master!A650,Master!AG650="ACCOUNTING"),Master!B650,"")</f>
        <v/>
      </c>
      <c r="D650" s="34" t="e">
        <f>SMALL($C:$C,ROWS($C$1:C649))</f>
        <v>#NUM!</v>
      </c>
      <c r="E650" s="34">
        <f>IF(AND('Entry point'!$B$22=Master!A650,Master!AG650="CREW MANAGEMENT PARTNER"),Master!B650,"")</f>
        <v>651</v>
      </c>
      <c r="F650" s="34" t="e">
        <f>SMALL($E:$E,ROWS($E$1:E649))</f>
        <v>#NUM!</v>
      </c>
      <c r="G650" s="34" t="str">
        <f>IF(AND('Entry point'!$B$22=Master!A650,Master!AG650="FLEET MANAGER"),Master!B650,"")</f>
        <v/>
      </c>
      <c r="H650" s="34" t="e">
        <f>SMALL($G:$G,ROWS($G$1:G649))</f>
        <v>#NUM!</v>
      </c>
      <c r="I650" s="34" t="str">
        <f>IF(AND('Entry point'!$B$22=Master!A650,Master!AG650="GROUP ISD"),Master!B650,"")</f>
        <v/>
      </c>
      <c r="J650" s="34" t="e">
        <f>SMALL($I:$I,ROWS($I$1:I649))</f>
        <v>#NUM!</v>
      </c>
      <c r="K650" s="34" t="str">
        <f>IF(AND('Entry point'!$B$22=Master!A650,Master!AG650="MANAGING DIRECTOR, CREW MANAGEMENT"),Master!B650,"")</f>
        <v/>
      </c>
      <c r="L650" s="34" t="e">
        <f>SMALL($K:$K,ROWS($K$1:K649))</f>
        <v>#NUM!</v>
      </c>
      <c r="M650" s="34" t="str">
        <f>IF(AND('Entry point'!$B$22=Master!A650,Master!AG650="MARINE SUPERINTENDENT"),Master!B650,"")</f>
        <v/>
      </c>
      <c r="N650" s="34" t="e">
        <f>SMALL($M:$M,ROWS($M$1:M649))</f>
        <v>#NUM!</v>
      </c>
      <c r="O650" s="34" t="str">
        <f>IF(AND('Entry point'!$B$22=Master!A650,Master!AG650="MD"),Master!B650,"")</f>
        <v/>
      </c>
      <c r="P650" s="34" t="e">
        <f>SMALL($O:$O,ROWS($O$1:O649))</f>
        <v>#NUM!</v>
      </c>
      <c r="Q650" s="34" t="str">
        <f>IF(AND('Entry point'!$B$22=Master!A650,Master!AG650="OD"),Master!B650,"")</f>
        <v/>
      </c>
      <c r="R650" s="34" t="e">
        <f>SMALL($Q:$Q,ROWS($Q$1:Q649))</f>
        <v>#NUM!</v>
      </c>
      <c r="S650" s="34" t="str">
        <f>IF(AND('Entry point'!$B$22=Master!A650,Master!AG650="OWNER"),Master!B650,"")</f>
        <v/>
      </c>
      <c r="T650" s="34" t="e">
        <f>SMALL($S:$S,ROWS($S$1:S649))</f>
        <v>#NUM!</v>
      </c>
      <c r="U650" s="34" t="str">
        <f>IF(AND('Entry point'!$B$22=Master!A650,Master!AG650="PLANNING MANAGER"),Master!B650,"")</f>
        <v/>
      </c>
      <c r="V650" s="34" t="e">
        <f>SMALL($U:$U,ROWS($U$1:U649))</f>
        <v>#NUM!</v>
      </c>
      <c r="W650" s="34" t="str">
        <f>IF(AND('Entry point'!$B$22=Master!A650,Master!AG650="PROCUREMENT RESPONSIBLE"),Master!B650,"")</f>
        <v/>
      </c>
      <c r="X650" s="34" t="e">
        <f>SMALL($W:$W,ROWS($W$1:W649))</f>
        <v>#NUM!</v>
      </c>
      <c r="Y650" s="34" t="str">
        <f>IF(AND('Entry point'!$B$22=Master!A650,Master!AG650="TECH SUPERINTENDENT"),Master!B650,"")</f>
        <v/>
      </c>
      <c r="Z650" s="34" t="e">
        <f>SMALL($Y:$Y,ROWS($Y$1:Y649))</f>
        <v>#NUM!</v>
      </c>
      <c r="AA650" s="34" t="str">
        <f>IF(AND('Entry point'!$B$22=Master!A650,Master!AG650="HSEQ MANAGER"),Master!B650,"")</f>
        <v/>
      </c>
      <c r="AB650" s="34" t="e">
        <f>SMALL($AA:$AA,ROWS($AA$1:AA649))</f>
        <v>#NUM!</v>
      </c>
      <c r="AC650" s="34" t="str">
        <f>IF(AND('Entry point'!$B$22=Master!A650,Master!AG650="MARCAS"),Master!B650,"")</f>
        <v/>
      </c>
      <c r="AD650" s="34" t="e">
        <f>SMALL($AC:$AC,ROWS($AC$1:AC649))</f>
        <v>#NUM!</v>
      </c>
      <c r="AE650" s="34">
        <v>2</v>
      </c>
      <c r="AF650" s="167" t="s">
        <v>83</v>
      </c>
      <c r="AG650" s="36" t="s">
        <v>637</v>
      </c>
      <c r="AH650" s="36"/>
    </row>
    <row r="651" spans="1:34" ht="15.75" x14ac:dyDescent="0.25">
      <c r="A651" s="40" t="s">
        <v>569</v>
      </c>
      <c r="B651" s="34">
        <f>ROWS(A$1:$A652)</f>
        <v>652</v>
      </c>
      <c r="C651" s="34" t="str">
        <f>IF(AND('Entry point'!$B$22=Master!A651,Master!AG651="ACCOUNTING"),Master!B651,"")</f>
        <v/>
      </c>
      <c r="D651" s="34" t="e">
        <f>SMALL($C:$C,ROWS($C$1:C650))</f>
        <v>#NUM!</v>
      </c>
      <c r="E651" s="34" t="str">
        <f>IF(AND('Entry point'!$B$22=Master!A651,Master!AG651="CREW MANAGEMENT PARTNER"),Master!B651,"")</f>
        <v/>
      </c>
      <c r="F651" s="34" t="e">
        <f>SMALL($E:$E,ROWS($E$1:E650))</f>
        <v>#NUM!</v>
      </c>
      <c r="G651" s="34" t="str">
        <f>IF(AND('Entry point'!$B$22=Master!A651,Master!AG651="FLEET MANAGER"),Master!B651,"")</f>
        <v/>
      </c>
      <c r="H651" s="34" t="e">
        <f>SMALL($G:$G,ROWS($G$1:G650))</f>
        <v>#NUM!</v>
      </c>
      <c r="I651" s="34" t="str">
        <f>IF(AND('Entry point'!$B$22=Master!A651,Master!AG651="GROUP ISD"),Master!B651,"")</f>
        <v/>
      </c>
      <c r="J651" s="34" t="e">
        <f>SMALL($I:$I,ROWS($I$1:I650))</f>
        <v>#NUM!</v>
      </c>
      <c r="K651" s="34" t="str">
        <f>IF(AND('Entry point'!$B$22=Master!A651,Master!AG651="MANAGING DIRECTOR, CREW MANAGEMENT"),Master!B651,"")</f>
        <v/>
      </c>
      <c r="L651" s="34" t="e">
        <f>SMALL($K:$K,ROWS($K$1:K650))</f>
        <v>#NUM!</v>
      </c>
      <c r="M651" s="34" t="str">
        <f>IF(AND('Entry point'!$B$22=Master!A651,Master!AG651="MARINE SUPERINTENDENT"),Master!B651,"")</f>
        <v/>
      </c>
      <c r="N651" s="34" t="e">
        <f>SMALL($M:$M,ROWS($M$1:M650))</f>
        <v>#NUM!</v>
      </c>
      <c r="O651" s="34" t="str">
        <f>IF(AND('Entry point'!$B$22=Master!A651,Master!AG651="MD"),Master!B651,"")</f>
        <v/>
      </c>
      <c r="P651" s="34" t="e">
        <f>SMALL($O:$O,ROWS($O$1:O650))</f>
        <v>#NUM!</v>
      </c>
      <c r="Q651" s="34" t="str">
        <f>IF(AND('Entry point'!$B$22=Master!A651,Master!AG651="OD"),Master!B651,"")</f>
        <v/>
      </c>
      <c r="R651" s="34" t="e">
        <f>SMALL($Q:$Q,ROWS($Q$1:Q650))</f>
        <v>#NUM!</v>
      </c>
      <c r="S651" s="34">
        <f>IF(AND('Entry point'!$B$22=Master!A651,Master!AG651="OWNER"),Master!B651,"")</f>
        <v>652</v>
      </c>
      <c r="T651" s="34" t="e">
        <f>SMALL($S:$S,ROWS($S$1:S650))</f>
        <v>#NUM!</v>
      </c>
      <c r="U651" s="34" t="str">
        <f>IF(AND('Entry point'!$B$22=Master!A651,Master!AG651="PLANNING MANAGER"),Master!B651,"")</f>
        <v/>
      </c>
      <c r="V651" s="34" t="e">
        <f>SMALL($U:$U,ROWS($U$1:U650))</f>
        <v>#NUM!</v>
      </c>
      <c r="W651" s="34" t="str">
        <f>IF(AND('Entry point'!$B$22=Master!A651,Master!AG651="PROCUREMENT RESPONSIBLE"),Master!B651,"")</f>
        <v/>
      </c>
      <c r="X651" s="34" t="e">
        <f>SMALL($W:$W,ROWS($W$1:W650))</f>
        <v>#NUM!</v>
      </c>
      <c r="Y651" s="34" t="str">
        <f>IF(AND('Entry point'!$B$22=Master!A651,Master!AG651="TECH SUPERINTENDENT"),Master!B651,"")</f>
        <v/>
      </c>
      <c r="Z651" s="34" t="e">
        <f>SMALL($Y:$Y,ROWS($Y$1:Y650))</f>
        <v>#NUM!</v>
      </c>
      <c r="AA651" s="34" t="str">
        <f>IF(AND('Entry point'!$B$22=Master!A651,Master!AG651="HSEQ MANAGER"),Master!B651,"")</f>
        <v/>
      </c>
      <c r="AB651" s="34" t="e">
        <f>SMALL($AA:$AA,ROWS($AA$1:AA650))</f>
        <v>#NUM!</v>
      </c>
      <c r="AC651" s="34" t="str">
        <f>IF(AND('Entry point'!$B$22=Master!A651,Master!AG651="MARCAS"),Master!B651,"")</f>
        <v/>
      </c>
      <c r="AD651" s="34" t="e">
        <f>SMALL($AC:$AC,ROWS($AC$1:AC650))</f>
        <v>#NUM!</v>
      </c>
      <c r="AE651" s="37">
        <v>2</v>
      </c>
      <c r="AF651" s="27" t="s">
        <v>170</v>
      </c>
      <c r="AG651" s="36" t="s">
        <v>159</v>
      </c>
      <c r="AH651" s="36" t="s">
        <v>666</v>
      </c>
    </row>
    <row r="652" spans="1:34" ht="31.5" x14ac:dyDescent="0.25">
      <c r="A652" s="40" t="s">
        <v>569</v>
      </c>
      <c r="B652" s="34">
        <f>ROWS(A$1:$A653)</f>
        <v>653</v>
      </c>
      <c r="C652" s="34" t="str">
        <f>IF(AND('Entry point'!$B$22=Master!A652,Master!AG652="ACCOUNTING"),Master!B652,"")</f>
        <v/>
      </c>
      <c r="D652" s="34" t="e">
        <f>SMALL($C:$C,ROWS($C$1:C651))</f>
        <v>#NUM!</v>
      </c>
      <c r="E652" s="34" t="str">
        <f>IF(AND('Entry point'!$B$22=Master!A652,Master!AG652="CREW MANAGEMENT PARTNER"),Master!B652,"")</f>
        <v/>
      </c>
      <c r="F652" s="34" t="e">
        <f>SMALL($E:$E,ROWS($E$1:E651))</f>
        <v>#NUM!</v>
      </c>
      <c r="G652" s="34" t="str">
        <f>IF(AND('Entry point'!$B$22=Master!A652,Master!AG652="FLEET MANAGER"),Master!B652,"")</f>
        <v/>
      </c>
      <c r="H652" s="34" t="e">
        <f>SMALL($G:$G,ROWS($G$1:G651))</f>
        <v>#NUM!</v>
      </c>
      <c r="I652" s="34" t="str">
        <f>IF(AND('Entry point'!$B$22=Master!A652,Master!AG652="GROUP ISD"),Master!B652,"")</f>
        <v/>
      </c>
      <c r="J652" s="34" t="e">
        <f>SMALL($I:$I,ROWS($I$1:I651))</f>
        <v>#NUM!</v>
      </c>
      <c r="K652" s="34" t="str">
        <f>IF(AND('Entry point'!$B$22=Master!A652,Master!AG652="MANAGING DIRECTOR, CREW MANAGEMENT"),Master!B652,"")</f>
        <v/>
      </c>
      <c r="L652" s="34" t="e">
        <f>SMALL($K:$K,ROWS($K$1:K651))</f>
        <v>#NUM!</v>
      </c>
      <c r="M652" s="34" t="str">
        <f>IF(AND('Entry point'!$B$22=Master!A652,Master!AG652="MARINE SUPERINTENDENT"),Master!B652,"")</f>
        <v/>
      </c>
      <c r="N652" s="34" t="e">
        <f>SMALL($M:$M,ROWS($M$1:M651))</f>
        <v>#NUM!</v>
      </c>
      <c r="O652" s="34" t="str">
        <f>IF(AND('Entry point'!$B$22=Master!A652,Master!AG652="MD"),Master!B652,"")</f>
        <v/>
      </c>
      <c r="P652" s="34" t="e">
        <f>SMALL($O:$O,ROWS($O$1:O651))</f>
        <v>#NUM!</v>
      </c>
      <c r="Q652" s="34" t="str">
        <f>IF(AND('Entry point'!$B$22=Master!A652,Master!AG652="OD"),Master!B652,"")</f>
        <v/>
      </c>
      <c r="R652" s="34" t="e">
        <f>SMALL($Q:$Q,ROWS($Q$1:Q651))</f>
        <v>#NUM!</v>
      </c>
      <c r="S652" s="34" t="str">
        <f>IF(AND('Entry point'!$B$22=Master!A652,Master!AG652="OWNER"),Master!B652,"")</f>
        <v/>
      </c>
      <c r="T652" s="34" t="e">
        <f>SMALL($S:$S,ROWS($S$1:S651))</f>
        <v>#NUM!</v>
      </c>
      <c r="U652" s="34">
        <f>IF(AND('Entry point'!$B$22=Master!A652,Master!AG652="PLANNING MANAGER"),Master!B652,"")</f>
        <v>653</v>
      </c>
      <c r="V652" s="34" t="e">
        <f>SMALL($U:$U,ROWS($U$1:U651))</f>
        <v>#NUM!</v>
      </c>
      <c r="W652" s="34" t="str">
        <f>IF(AND('Entry point'!$B$22=Master!A652,Master!AG652="PROCUREMENT RESPONSIBLE"),Master!B652,"")</f>
        <v/>
      </c>
      <c r="X652" s="34" t="e">
        <f>SMALL($W:$W,ROWS($W$1:W651))</f>
        <v>#NUM!</v>
      </c>
      <c r="Y652" s="34" t="str">
        <f>IF(AND('Entry point'!$B$22=Master!A652,Master!AG652="TECH SUPERINTENDENT"),Master!B652,"")</f>
        <v/>
      </c>
      <c r="Z652" s="34" t="e">
        <f>SMALL($Y:$Y,ROWS($Y$1:Y651))</f>
        <v>#NUM!</v>
      </c>
      <c r="AA652" s="34" t="str">
        <f>IF(AND('Entry point'!$B$22=Master!A652,Master!AG652="HSEQ MANAGER"),Master!B652,"")</f>
        <v/>
      </c>
      <c r="AB652" s="34" t="e">
        <f>SMALL($AA:$AA,ROWS($AA$1:AA651))</f>
        <v>#NUM!</v>
      </c>
      <c r="AC652" s="34" t="str">
        <f>IF(AND('Entry point'!$B$22=Master!A652,Master!AG652="MARCAS"),Master!B652,"")</f>
        <v/>
      </c>
      <c r="AD652" s="34" t="e">
        <f>SMALL($AC:$AC,ROWS($AC$1:AC651))</f>
        <v>#NUM!</v>
      </c>
      <c r="AE652" s="34">
        <v>2</v>
      </c>
      <c r="AF652" s="35" t="s">
        <v>67</v>
      </c>
      <c r="AG652" s="36" t="s">
        <v>619</v>
      </c>
      <c r="AH652" s="36"/>
    </row>
    <row r="653" spans="1:34" ht="15.75" x14ac:dyDescent="0.25">
      <c r="A653" s="40" t="s">
        <v>569</v>
      </c>
      <c r="B653" s="34">
        <f>ROWS(A$1:$A654)</f>
        <v>654</v>
      </c>
      <c r="C653" s="34" t="str">
        <f>IF(AND('Entry point'!$B$22=Master!A653,Master!AG653="ACCOUNTING"),Master!B653,"")</f>
        <v/>
      </c>
      <c r="D653" s="34" t="e">
        <f>SMALL($C:$C,ROWS($C$1:C652))</f>
        <v>#NUM!</v>
      </c>
      <c r="E653" s="34">
        <f>IF(AND('Entry point'!$B$22=Master!A653,Master!AG653="CREW MANAGEMENT PARTNER"),Master!B653,"")</f>
        <v>654</v>
      </c>
      <c r="F653" s="34" t="e">
        <f>SMALL($E:$E,ROWS($E$1:E652))</f>
        <v>#NUM!</v>
      </c>
      <c r="G653" s="34" t="str">
        <f>IF(AND('Entry point'!$B$22=Master!A653,Master!AG653="FLEET MANAGER"),Master!B653,"")</f>
        <v/>
      </c>
      <c r="H653" s="34" t="e">
        <f>SMALL($G:$G,ROWS($G$1:G652))</f>
        <v>#NUM!</v>
      </c>
      <c r="I653" s="34" t="str">
        <f>IF(AND('Entry point'!$B$22=Master!A653,Master!AG653="GROUP ISD"),Master!B653,"")</f>
        <v/>
      </c>
      <c r="J653" s="34" t="e">
        <f>SMALL($I:$I,ROWS($I$1:I652))</f>
        <v>#NUM!</v>
      </c>
      <c r="K653" s="34" t="str">
        <f>IF(AND('Entry point'!$B$22=Master!A653,Master!AG653="MANAGING DIRECTOR, CREW MANAGEMENT"),Master!B653,"")</f>
        <v/>
      </c>
      <c r="L653" s="34" t="e">
        <f>SMALL($K:$K,ROWS($K$1:K652))</f>
        <v>#NUM!</v>
      </c>
      <c r="M653" s="34" t="str">
        <f>IF(AND('Entry point'!$B$22=Master!A653,Master!AG653="MARINE SUPERINTENDENT"),Master!B653,"")</f>
        <v/>
      </c>
      <c r="N653" s="34" t="e">
        <f>SMALL($M:$M,ROWS($M$1:M652))</f>
        <v>#NUM!</v>
      </c>
      <c r="O653" s="34" t="str">
        <f>IF(AND('Entry point'!$B$22=Master!A653,Master!AG653="MD"),Master!B653,"")</f>
        <v/>
      </c>
      <c r="P653" s="34" t="e">
        <f>SMALL($O:$O,ROWS($O$1:O652))</f>
        <v>#NUM!</v>
      </c>
      <c r="Q653" s="34" t="str">
        <f>IF(AND('Entry point'!$B$22=Master!A653,Master!AG653="OD"),Master!B653,"")</f>
        <v/>
      </c>
      <c r="R653" s="34" t="e">
        <f>SMALL($Q:$Q,ROWS($Q$1:Q652))</f>
        <v>#NUM!</v>
      </c>
      <c r="S653" s="34" t="str">
        <f>IF(AND('Entry point'!$B$22=Master!A653,Master!AG653="OWNER"),Master!B653,"")</f>
        <v/>
      </c>
      <c r="T653" s="34" t="e">
        <f>SMALL($S:$S,ROWS($S$1:S652))</f>
        <v>#NUM!</v>
      </c>
      <c r="U653" s="34" t="str">
        <f>IF(AND('Entry point'!$B$22=Master!A653,Master!AG653="PLANNING MANAGER"),Master!B653,"")</f>
        <v/>
      </c>
      <c r="V653" s="34" t="e">
        <f>SMALL($U:$U,ROWS($U$1:U652))</f>
        <v>#NUM!</v>
      </c>
      <c r="W653" s="34" t="str">
        <f>IF(AND('Entry point'!$B$22=Master!A653,Master!AG653="PROCUREMENT RESPONSIBLE"),Master!B653,"")</f>
        <v/>
      </c>
      <c r="X653" s="34" t="e">
        <f>SMALL($W:$W,ROWS($W$1:W652))</f>
        <v>#NUM!</v>
      </c>
      <c r="Y653" s="34" t="str">
        <f>IF(AND('Entry point'!$B$22=Master!A653,Master!AG653="TECH SUPERINTENDENT"),Master!B653,"")</f>
        <v/>
      </c>
      <c r="Z653" s="34" t="e">
        <f>SMALL($Y:$Y,ROWS($Y$1:Y652))</f>
        <v>#NUM!</v>
      </c>
      <c r="AA653" s="34" t="str">
        <f>IF(AND('Entry point'!$B$22=Master!A653,Master!AG653="HSEQ MANAGER"),Master!B653,"")</f>
        <v/>
      </c>
      <c r="AB653" s="34" t="e">
        <f>SMALL($AA:$AA,ROWS($AA$1:AA652))</f>
        <v>#NUM!</v>
      </c>
      <c r="AC653" s="34" t="str">
        <f>IF(AND('Entry point'!$B$22=Master!A653,Master!AG653="MARCAS"),Master!B653,"")</f>
        <v/>
      </c>
      <c r="AD653" s="34" t="e">
        <f>SMALL($AC:$AC,ROWS($AC$1:AC652))</f>
        <v>#NUM!</v>
      </c>
      <c r="AE653" s="34">
        <v>2</v>
      </c>
      <c r="AF653" s="167" t="s">
        <v>652</v>
      </c>
      <c r="AG653" s="36" t="s">
        <v>637</v>
      </c>
      <c r="AH653" s="36" t="s">
        <v>656</v>
      </c>
    </row>
    <row r="654" spans="1:34" ht="15.75" x14ac:dyDescent="0.25">
      <c r="A654" s="40" t="s">
        <v>569</v>
      </c>
      <c r="B654" s="34">
        <f>ROWS(A$1:$A655)</f>
        <v>655</v>
      </c>
      <c r="C654" s="34" t="str">
        <f>IF(AND('Entry point'!$B$22=Master!A654,Master!AG654="ACCOUNTING"),Master!B654,"")</f>
        <v/>
      </c>
      <c r="D654" s="34" t="e">
        <f>SMALL($C:$C,ROWS($C$1:C653))</f>
        <v>#NUM!</v>
      </c>
      <c r="E654" s="34" t="str">
        <f>IF(AND('Entry point'!$B$22=Master!A654,Master!AG654="CREW MANAGEMENT PARTNER"),Master!B654,"")</f>
        <v/>
      </c>
      <c r="F654" s="34" t="e">
        <f>SMALL($E:$E,ROWS($E$1:E653))</f>
        <v>#NUM!</v>
      </c>
      <c r="G654" s="34" t="str">
        <f>IF(AND('Entry point'!$B$22=Master!A654,Master!AG654="FLEET MANAGER"),Master!B654,"")</f>
        <v/>
      </c>
      <c r="H654" s="34" t="e">
        <f>SMALL($G:$G,ROWS($G$1:G653))</f>
        <v>#NUM!</v>
      </c>
      <c r="I654" s="34" t="str">
        <f>IF(AND('Entry point'!$B$22=Master!A654,Master!AG654="GROUP ISD"),Master!B654,"")</f>
        <v/>
      </c>
      <c r="J654" s="34" t="e">
        <f>SMALL($I:$I,ROWS($I$1:I653))</f>
        <v>#NUM!</v>
      </c>
      <c r="K654" s="34" t="str">
        <f>IF(AND('Entry point'!$B$22=Master!A654,Master!AG654="MANAGING DIRECTOR, CREW MANAGEMENT"),Master!B654,"")</f>
        <v/>
      </c>
      <c r="L654" s="34" t="e">
        <f>SMALL($K:$K,ROWS($K$1:K653))</f>
        <v>#NUM!</v>
      </c>
      <c r="M654" s="34" t="str">
        <f>IF(AND('Entry point'!$B$22=Master!A654,Master!AG654="MARINE SUPERINTENDENT"),Master!B654,"")</f>
        <v/>
      </c>
      <c r="N654" s="34" t="e">
        <f>SMALL($M:$M,ROWS($M$1:M653))</f>
        <v>#NUM!</v>
      </c>
      <c r="O654" s="34" t="str">
        <f>IF(AND('Entry point'!$B$22=Master!A654,Master!AG654="MD"),Master!B654,"")</f>
        <v/>
      </c>
      <c r="P654" s="34" t="e">
        <f>SMALL($O:$O,ROWS($O$1:O653))</f>
        <v>#NUM!</v>
      </c>
      <c r="Q654" s="34" t="str">
        <f>IF(AND('Entry point'!$B$22=Master!A654,Master!AG654="OD"),Master!B654,"")</f>
        <v/>
      </c>
      <c r="R654" s="34" t="e">
        <f>SMALL($Q:$Q,ROWS($Q$1:Q653))</f>
        <v>#NUM!</v>
      </c>
      <c r="S654" s="34" t="str">
        <f>IF(AND('Entry point'!$B$22=Master!A654,Master!AG654="OWNER"),Master!B654,"")</f>
        <v/>
      </c>
      <c r="T654" s="34" t="e">
        <f>SMALL($S:$S,ROWS($S$1:S653))</f>
        <v>#NUM!</v>
      </c>
      <c r="U654" s="34">
        <f>IF(AND('Entry point'!$B$22=Master!A654,Master!AG654="PLANNING MANAGER"),Master!B654,"")</f>
        <v>655</v>
      </c>
      <c r="V654" s="34" t="e">
        <f>SMALL($U:$U,ROWS($U$1:U653))</f>
        <v>#NUM!</v>
      </c>
      <c r="W654" s="34" t="str">
        <f>IF(AND('Entry point'!$B$22=Master!A654,Master!AG654="PROCUREMENT RESPONSIBLE"),Master!B654,"")</f>
        <v/>
      </c>
      <c r="X654" s="34" t="e">
        <f>SMALL($W:$W,ROWS($W$1:W653))</f>
        <v>#NUM!</v>
      </c>
      <c r="Y654" s="34" t="str">
        <f>IF(AND('Entry point'!$B$22=Master!A654,Master!AG654="TECH SUPERINTENDENT"),Master!B654,"")</f>
        <v/>
      </c>
      <c r="Z654" s="34" t="e">
        <f>SMALL($Y:$Y,ROWS($Y$1:Y653))</f>
        <v>#NUM!</v>
      </c>
      <c r="AA654" s="34" t="str">
        <f>IF(AND('Entry point'!$B$22=Master!A654,Master!AG654="HSEQ MANAGER"),Master!B654,"")</f>
        <v/>
      </c>
      <c r="AB654" s="34" t="e">
        <f>SMALL($AA:$AA,ROWS($AA$1:AA653))</f>
        <v>#NUM!</v>
      </c>
      <c r="AC654" s="34" t="str">
        <f>IF(AND('Entry point'!$B$22=Master!A654,Master!AG654="MARCAS"),Master!B654,"")</f>
        <v/>
      </c>
      <c r="AD654" s="34" t="e">
        <f>SMALL($AC:$AC,ROWS($AC$1:AC653))</f>
        <v>#NUM!</v>
      </c>
      <c r="AE654" s="34">
        <v>2</v>
      </c>
      <c r="AF654" s="167" t="s">
        <v>675</v>
      </c>
      <c r="AG654" s="36" t="s">
        <v>619</v>
      </c>
      <c r="AH654" s="36"/>
    </row>
    <row r="655" spans="1:34" ht="15.75" x14ac:dyDescent="0.25">
      <c r="A655" s="40" t="s">
        <v>569</v>
      </c>
      <c r="B655" s="34">
        <f>ROWS(A$1:$A656)</f>
        <v>656</v>
      </c>
      <c r="C655" s="34" t="str">
        <f>IF(AND('Entry point'!$B$22=Master!A655,Master!AG655="ACCOUNTING"),Master!B655,"")</f>
        <v/>
      </c>
      <c r="D655" s="34" t="e">
        <f>SMALL($C:$C,ROWS($C$1:C654))</f>
        <v>#NUM!</v>
      </c>
      <c r="E655" s="34" t="str">
        <f>IF(AND('Entry point'!$B$22=Master!A655,Master!AG655="CREW MANAGEMENT PARTNER"),Master!B655,"")</f>
        <v/>
      </c>
      <c r="F655" s="34" t="e">
        <f>SMALL($E:$E,ROWS($E$1:E654))</f>
        <v>#NUM!</v>
      </c>
      <c r="G655" s="34" t="str">
        <f>IF(AND('Entry point'!$B$22=Master!A655,Master!AG655="FLEET MANAGER"),Master!B655,"")</f>
        <v/>
      </c>
      <c r="H655" s="34" t="e">
        <f>SMALL($G:$G,ROWS($G$1:G654))</f>
        <v>#NUM!</v>
      </c>
      <c r="I655" s="34" t="str">
        <f>IF(AND('Entry point'!$B$22=Master!A655,Master!AG655="GROUP ISD"),Master!B655,"")</f>
        <v/>
      </c>
      <c r="J655" s="34" t="e">
        <f>SMALL($I:$I,ROWS($I$1:I654))</f>
        <v>#NUM!</v>
      </c>
      <c r="K655" s="34" t="str">
        <f>IF(AND('Entry point'!$B$22=Master!A655,Master!AG655="MANAGING DIRECTOR, CREW MANAGEMENT"),Master!B655,"")</f>
        <v/>
      </c>
      <c r="L655" s="34" t="e">
        <f>SMALL($K:$K,ROWS($K$1:K654))</f>
        <v>#NUM!</v>
      </c>
      <c r="M655" s="34" t="str">
        <f>IF(AND('Entry point'!$B$22=Master!A655,Master!AG655="MARINE SUPERINTENDENT"),Master!B655,"")</f>
        <v/>
      </c>
      <c r="N655" s="34" t="e">
        <f>SMALL($M:$M,ROWS($M$1:M654))</f>
        <v>#NUM!</v>
      </c>
      <c r="O655" s="34" t="str">
        <f>IF(AND('Entry point'!$B$22=Master!A655,Master!AG655="MD"),Master!B655,"")</f>
        <v/>
      </c>
      <c r="P655" s="34" t="e">
        <f>SMALL($O:$O,ROWS($O$1:O654))</f>
        <v>#NUM!</v>
      </c>
      <c r="Q655" s="34" t="str">
        <f>IF(AND('Entry point'!$B$22=Master!A655,Master!AG655="OD"),Master!B655,"")</f>
        <v/>
      </c>
      <c r="R655" s="34" t="e">
        <f>SMALL($Q:$Q,ROWS($Q$1:Q654))</f>
        <v>#NUM!</v>
      </c>
      <c r="S655" s="34" t="str">
        <f>IF(AND('Entry point'!$B$22=Master!A655,Master!AG655="OWNER"),Master!B655,"")</f>
        <v/>
      </c>
      <c r="T655" s="34" t="e">
        <f>SMALL($S:$S,ROWS($S$1:S654))</f>
        <v>#NUM!</v>
      </c>
      <c r="U655" s="34">
        <f>IF(AND('Entry point'!$B$22=Master!A655,Master!AG655="PLANNING MANAGER"),Master!B655,"")</f>
        <v>656</v>
      </c>
      <c r="V655" s="34" t="e">
        <f>SMALL($U:$U,ROWS($U$1:U654))</f>
        <v>#NUM!</v>
      </c>
      <c r="W655" s="34" t="str">
        <f>IF(AND('Entry point'!$B$22=Master!A655,Master!AG655="PROCUREMENT RESPONSIBLE"),Master!B655,"")</f>
        <v/>
      </c>
      <c r="X655" s="34" t="e">
        <f>SMALL($W:$W,ROWS($W$1:W654))</f>
        <v>#NUM!</v>
      </c>
      <c r="Y655" s="34" t="str">
        <f>IF(AND('Entry point'!$B$22=Master!A655,Master!AG655="TECH SUPERINTENDENT"),Master!B655,"")</f>
        <v/>
      </c>
      <c r="Z655" s="34" t="e">
        <f>SMALL($Y:$Y,ROWS($Y$1:Y654))</f>
        <v>#NUM!</v>
      </c>
      <c r="AA655" s="34" t="str">
        <f>IF(AND('Entry point'!$B$22=Master!A655,Master!AG655="HSEQ MANAGER"),Master!B655,"")</f>
        <v/>
      </c>
      <c r="AB655" s="34" t="e">
        <f>SMALL($AA:$AA,ROWS($AA$1:AA654))</f>
        <v>#NUM!</v>
      </c>
      <c r="AC655" s="34" t="str">
        <f>IF(AND('Entry point'!$B$22=Master!A655,Master!AG655="MARCAS"),Master!B655,"")</f>
        <v/>
      </c>
      <c r="AD655" s="34" t="e">
        <f>SMALL($AC:$AC,ROWS($AC$1:AC654))</f>
        <v>#NUM!</v>
      </c>
      <c r="AE655" s="34">
        <v>2</v>
      </c>
      <c r="AF655" s="167" t="s">
        <v>653</v>
      </c>
      <c r="AG655" s="36" t="s">
        <v>619</v>
      </c>
      <c r="AH655" s="36"/>
    </row>
    <row r="656" spans="1:34" ht="31.5" x14ac:dyDescent="0.25">
      <c r="A656" s="40" t="s">
        <v>569</v>
      </c>
      <c r="B656" s="34">
        <f>ROWS(A$1:$A657)</f>
        <v>657</v>
      </c>
      <c r="C656" s="34" t="str">
        <f>IF(AND('Entry point'!$B$22=Master!A656,Master!AG656="ACCOUNTING"),Master!B656,"")</f>
        <v/>
      </c>
      <c r="D656" s="34" t="e">
        <f>SMALL($C:$C,ROWS($C$1:C655))</f>
        <v>#NUM!</v>
      </c>
      <c r="E656" s="34">
        <f>IF(AND('Entry point'!$B$22=Master!A656,Master!AG656="CREW MANAGEMENT PARTNER"),Master!B656,"")</f>
        <v>657</v>
      </c>
      <c r="F656" s="34" t="e">
        <f>SMALL($E:$E,ROWS($E$1:E655))</f>
        <v>#NUM!</v>
      </c>
      <c r="G656" s="34" t="str">
        <f>IF(AND('Entry point'!$B$22=Master!A656,Master!AG656="FLEET MANAGER"),Master!B656,"")</f>
        <v/>
      </c>
      <c r="H656" s="34" t="e">
        <f>SMALL($G:$G,ROWS($G$1:G655))</f>
        <v>#NUM!</v>
      </c>
      <c r="I656" s="34" t="str">
        <f>IF(AND('Entry point'!$B$22=Master!A656,Master!AG656="GROUP ISD"),Master!B656,"")</f>
        <v/>
      </c>
      <c r="J656" s="34" t="e">
        <f>SMALL($I:$I,ROWS($I$1:I655))</f>
        <v>#NUM!</v>
      </c>
      <c r="K656" s="34" t="str">
        <f>IF(AND('Entry point'!$B$22=Master!A656,Master!AG656="MANAGING DIRECTOR, CREW MANAGEMENT"),Master!B656,"")</f>
        <v/>
      </c>
      <c r="L656" s="34" t="e">
        <f>SMALL($K:$K,ROWS($K$1:K655))</f>
        <v>#NUM!</v>
      </c>
      <c r="M656" s="34" t="str">
        <f>IF(AND('Entry point'!$B$22=Master!A656,Master!AG656="MARINE SUPERINTENDENT"),Master!B656,"")</f>
        <v/>
      </c>
      <c r="N656" s="34" t="e">
        <f>SMALL($M:$M,ROWS($M$1:M655))</f>
        <v>#NUM!</v>
      </c>
      <c r="O656" s="34" t="str">
        <f>IF(AND('Entry point'!$B$22=Master!A656,Master!AG656="MD"),Master!B656,"")</f>
        <v/>
      </c>
      <c r="P656" s="34" t="e">
        <f>SMALL($O:$O,ROWS($O$1:O655))</f>
        <v>#NUM!</v>
      </c>
      <c r="Q656" s="34" t="str">
        <f>IF(AND('Entry point'!$B$22=Master!A656,Master!AG656="OD"),Master!B656,"")</f>
        <v/>
      </c>
      <c r="R656" s="34" t="e">
        <f>SMALL($Q:$Q,ROWS($Q$1:Q655))</f>
        <v>#NUM!</v>
      </c>
      <c r="S656" s="34" t="str">
        <f>IF(AND('Entry point'!$B$22=Master!A656,Master!AG656="OWNER"),Master!B656,"")</f>
        <v/>
      </c>
      <c r="T656" s="34" t="e">
        <f>SMALL($S:$S,ROWS($S$1:S655))</f>
        <v>#NUM!</v>
      </c>
      <c r="U656" s="34" t="str">
        <f>IF(AND('Entry point'!$B$22=Master!A656,Master!AG656="PLANNING MANAGER"),Master!B656,"")</f>
        <v/>
      </c>
      <c r="V656" s="34" t="e">
        <f>SMALL($U:$U,ROWS($U$1:U655))</f>
        <v>#NUM!</v>
      </c>
      <c r="W656" s="34" t="str">
        <f>IF(AND('Entry point'!$B$22=Master!A656,Master!AG656="PROCUREMENT RESPONSIBLE"),Master!B656,"")</f>
        <v/>
      </c>
      <c r="X656" s="34" t="e">
        <f>SMALL($W:$W,ROWS($W$1:W655))</f>
        <v>#NUM!</v>
      </c>
      <c r="Y656" s="34" t="str">
        <f>IF(AND('Entry point'!$B$22=Master!A656,Master!AG656="TECH SUPERINTENDENT"),Master!B656,"")</f>
        <v/>
      </c>
      <c r="Z656" s="34" t="e">
        <f>SMALL($Y:$Y,ROWS($Y$1:Y655))</f>
        <v>#NUM!</v>
      </c>
      <c r="AA656" s="34" t="str">
        <f>IF(AND('Entry point'!$B$22=Master!A656,Master!AG656="HSEQ MANAGER"),Master!B656,"")</f>
        <v/>
      </c>
      <c r="AB656" s="34" t="e">
        <f>SMALL($AA:$AA,ROWS($AA$1:AA655))</f>
        <v>#NUM!</v>
      </c>
      <c r="AC656" s="34" t="str">
        <f>IF(AND('Entry point'!$B$22=Master!A656,Master!AG656="MARCAS"),Master!B656,"")</f>
        <v/>
      </c>
      <c r="AD656" s="34" t="e">
        <f>SMALL($AC:$AC,ROWS($AC$1:AC655))</f>
        <v>#NUM!</v>
      </c>
      <c r="AE656" s="34">
        <v>2</v>
      </c>
      <c r="AF656" s="35" t="s">
        <v>66</v>
      </c>
      <c r="AG656" s="36" t="s">
        <v>637</v>
      </c>
      <c r="AH656" s="36"/>
    </row>
    <row r="657" spans="1:34" ht="15.75" x14ac:dyDescent="0.25">
      <c r="A657" s="40" t="s">
        <v>569</v>
      </c>
      <c r="B657" s="34">
        <f>ROWS(A$1:$A658)</f>
        <v>658</v>
      </c>
      <c r="C657" s="34" t="str">
        <f>IF(AND('Entry point'!$B$22=Master!A657,Master!AG657="ACCOUNTING"),Master!B657,"")</f>
        <v/>
      </c>
      <c r="D657" s="34" t="e">
        <f>SMALL($C:$C,ROWS($C$1:C656))</f>
        <v>#NUM!</v>
      </c>
      <c r="E657" s="34">
        <f>IF(AND('Entry point'!$B$22=Master!A657,Master!AG657="CREW MANAGEMENT PARTNER"),Master!B657,"")</f>
        <v>658</v>
      </c>
      <c r="F657" s="34" t="e">
        <f>SMALL($E:$E,ROWS($E$1:E656))</f>
        <v>#NUM!</v>
      </c>
      <c r="G657" s="34" t="str">
        <f>IF(AND('Entry point'!$B$22=Master!A657,Master!AG657="FLEET MANAGER"),Master!B657,"")</f>
        <v/>
      </c>
      <c r="H657" s="34" t="e">
        <f>SMALL($G:$G,ROWS($G$1:G656))</f>
        <v>#NUM!</v>
      </c>
      <c r="I657" s="34" t="str">
        <f>IF(AND('Entry point'!$B$22=Master!A657,Master!AG657="GROUP ISD"),Master!B657,"")</f>
        <v/>
      </c>
      <c r="J657" s="34" t="e">
        <f>SMALL($I:$I,ROWS($I$1:I656))</f>
        <v>#NUM!</v>
      </c>
      <c r="K657" s="34" t="str">
        <f>IF(AND('Entry point'!$B$22=Master!A657,Master!AG657="MANAGING DIRECTOR, CREW MANAGEMENT"),Master!B657,"")</f>
        <v/>
      </c>
      <c r="L657" s="34" t="e">
        <f>SMALL($K:$K,ROWS($K$1:K656))</f>
        <v>#NUM!</v>
      </c>
      <c r="M657" s="34" t="str">
        <f>IF(AND('Entry point'!$B$22=Master!A657,Master!AG657="MARINE SUPERINTENDENT"),Master!B657,"")</f>
        <v/>
      </c>
      <c r="N657" s="34" t="e">
        <f>SMALL($M:$M,ROWS($M$1:M656))</f>
        <v>#NUM!</v>
      </c>
      <c r="O657" s="34" t="str">
        <f>IF(AND('Entry point'!$B$22=Master!A657,Master!AG657="MD"),Master!B657,"")</f>
        <v/>
      </c>
      <c r="P657" s="34" t="e">
        <f>SMALL($O:$O,ROWS($O$1:O656))</f>
        <v>#NUM!</v>
      </c>
      <c r="Q657" s="34" t="str">
        <f>IF(AND('Entry point'!$B$22=Master!A657,Master!AG657="OD"),Master!B657,"")</f>
        <v/>
      </c>
      <c r="R657" s="34" t="e">
        <f>SMALL($Q:$Q,ROWS($Q$1:Q656))</f>
        <v>#NUM!</v>
      </c>
      <c r="S657" s="34" t="str">
        <f>IF(AND('Entry point'!$B$22=Master!A657,Master!AG657="OWNER"),Master!B657,"")</f>
        <v/>
      </c>
      <c r="T657" s="34" t="e">
        <f>SMALL($S:$S,ROWS($S$1:S656))</f>
        <v>#NUM!</v>
      </c>
      <c r="U657" s="34" t="str">
        <f>IF(AND('Entry point'!$B$22=Master!A657,Master!AG657="PLANNING MANAGER"),Master!B657,"")</f>
        <v/>
      </c>
      <c r="V657" s="34" t="e">
        <f>SMALL($U:$U,ROWS($U$1:U656))</f>
        <v>#NUM!</v>
      </c>
      <c r="W657" s="34" t="str">
        <f>IF(AND('Entry point'!$B$22=Master!A657,Master!AG657="PROCUREMENT RESPONSIBLE"),Master!B657,"")</f>
        <v/>
      </c>
      <c r="X657" s="34" t="e">
        <f>SMALL($W:$W,ROWS($W$1:W656))</f>
        <v>#NUM!</v>
      </c>
      <c r="Y657" s="34" t="str">
        <f>IF(AND('Entry point'!$B$22=Master!A657,Master!AG657="TECH SUPERINTENDENT"),Master!B657,"")</f>
        <v/>
      </c>
      <c r="Z657" s="34" t="e">
        <f>SMALL($Y:$Y,ROWS($Y$1:Y656))</f>
        <v>#NUM!</v>
      </c>
      <c r="AA657" s="34" t="str">
        <f>IF(AND('Entry point'!$B$22=Master!A657,Master!AG657="HSEQ MANAGER"),Master!B657,"")</f>
        <v/>
      </c>
      <c r="AB657" s="34" t="e">
        <f>SMALL($AA:$AA,ROWS($AA$1:AA656))</f>
        <v>#NUM!</v>
      </c>
      <c r="AC657" s="34" t="str">
        <f>IF(AND('Entry point'!$B$22=Master!A657,Master!AG657="MARCAS"),Master!B657,"")</f>
        <v/>
      </c>
      <c r="AD657" s="34" t="e">
        <f>SMALL($AC:$AC,ROWS($AC$1:AC656))</f>
        <v>#NUM!</v>
      </c>
      <c r="AE657" s="34">
        <v>2</v>
      </c>
      <c r="AF657" s="167" t="s">
        <v>77</v>
      </c>
      <c r="AG657" s="36" t="s">
        <v>637</v>
      </c>
      <c r="AH657" s="36"/>
    </row>
    <row r="658" spans="1:34" ht="31.5" x14ac:dyDescent="0.25">
      <c r="A658" s="40" t="s">
        <v>569</v>
      </c>
      <c r="B658" s="34">
        <f>ROWS(A$1:$A659)</f>
        <v>659</v>
      </c>
      <c r="C658" s="34" t="str">
        <f>IF(AND('Entry point'!$B$22=Master!A658,Master!AG658="ACCOUNTING"),Master!B658,"")</f>
        <v/>
      </c>
      <c r="D658" s="34" t="e">
        <f>SMALL($C:$C,ROWS($C$1:C657))</f>
        <v>#NUM!</v>
      </c>
      <c r="E658" s="34" t="str">
        <f>IF(AND('Entry point'!$B$22=Master!A658,Master!AG658="CREW MANAGEMENT PARTNER"),Master!B658,"")</f>
        <v/>
      </c>
      <c r="F658" s="34" t="e">
        <f>SMALL($E:$E,ROWS($E$1:E657))</f>
        <v>#NUM!</v>
      </c>
      <c r="G658" s="34" t="str">
        <f>IF(AND('Entry point'!$B$22=Master!A658,Master!AG658="FLEET MANAGER"),Master!B658,"")</f>
        <v/>
      </c>
      <c r="H658" s="34" t="e">
        <f>SMALL($G:$G,ROWS($G$1:G657))</f>
        <v>#NUM!</v>
      </c>
      <c r="I658" s="34" t="str">
        <f>IF(AND('Entry point'!$B$22=Master!A658,Master!AG658="GROUP ISD"),Master!B658,"")</f>
        <v/>
      </c>
      <c r="J658" s="34" t="e">
        <f>SMALL($I:$I,ROWS($I$1:I657))</f>
        <v>#NUM!</v>
      </c>
      <c r="K658" s="34" t="str">
        <f>IF(AND('Entry point'!$B$22=Master!A658,Master!AG658="MANAGING DIRECTOR, CREW MANAGEMENT"),Master!B658,"")</f>
        <v/>
      </c>
      <c r="L658" s="34" t="e">
        <f>SMALL($K:$K,ROWS($K$1:K657))</f>
        <v>#NUM!</v>
      </c>
      <c r="M658" s="34" t="str">
        <f>IF(AND('Entry point'!$B$22=Master!A658,Master!AG658="MARINE SUPERINTENDENT"),Master!B658,"")</f>
        <v/>
      </c>
      <c r="N658" s="34" t="e">
        <f>SMALL($M:$M,ROWS($M$1:M657))</f>
        <v>#NUM!</v>
      </c>
      <c r="O658" s="34" t="str">
        <f>IF(AND('Entry point'!$B$22=Master!A658,Master!AG658="MD"),Master!B658,"")</f>
        <v/>
      </c>
      <c r="P658" s="34" t="e">
        <f>SMALL($O:$O,ROWS($O$1:O657))</f>
        <v>#NUM!</v>
      </c>
      <c r="Q658" s="34" t="str">
        <f>IF(AND('Entry point'!$B$22=Master!A658,Master!AG658="OD"),Master!B658,"")</f>
        <v/>
      </c>
      <c r="R658" s="34" t="e">
        <f>SMALL($Q:$Q,ROWS($Q$1:Q657))</f>
        <v>#NUM!</v>
      </c>
      <c r="S658" s="34" t="str">
        <f>IF(AND('Entry point'!$B$22=Master!A658,Master!AG658="OWNER"),Master!B658,"")</f>
        <v/>
      </c>
      <c r="T658" s="34" t="e">
        <f>SMALL($S:$S,ROWS($S$1:S657))</f>
        <v>#NUM!</v>
      </c>
      <c r="U658" s="34">
        <f>IF(AND('Entry point'!$B$22=Master!A658,Master!AG658="PLANNING MANAGER"),Master!B658,"")</f>
        <v>659</v>
      </c>
      <c r="V658" s="34" t="e">
        <f>SMALL($U:$U,ROWS($U$1:U657))</f>
        <v>#NUM!</v>
      </c>
      <c r="W658" s="34" t="str">
        <f>IF(AND('Entry point'!$B$22=Master!A658,Master!AG658="PROCUREMENT RESPONSIBLE"),Master!B658,"")</f>
        <v/>
      </c>
      <c r="X658" s="34" t="e">
        <f>SMALL($W:$W,ROWS($W$1:W657))</f>
        <v>#NUM!</v>
      </c>
      <c r="Y658" s="34" t="str">
        <f>IF(AND('Entry point'!$B$22=Master!A658,Master!AG658="TECH SUPERINTENDENT"),Master!B658,"")</f>
        <v/>
      </c>
      <c r="Z658" s="34" t="e">
        <f>SMALL($Y:$Y,ROWS($Y$1:Y657))</f>
        <v>#NUM!</v>
      </c>
      <c r="AA658" s="34" t="str">
        <f>IF(AND('Entry point'!$B$22=Master!A658,Master!AG658="HSEQ MANAGER"),Master!B658,"")</f>
        <v/>
      </c>
      <c r="AB658" s="34" t="e">
        <f>SMALL($AA:$AA,ROWS($AA$1:AA657))</f>
        <v>#NUM!</v>
      </c>
      <c r="AC658" s="34" t="str">
        <f>IF(AND('Entry point'!$B$22=Master!A658,Master!AG658="MARCAS"),Master!B658,"")</f>
        <v/>
      </c>
      <c r="AD658" s="34" t="e">
        <f>SMALL($AC:$AC,ROWS($AC$1:AC657))</f>
        <v>#NUM!</v>
      </c>
      <c r="AE658" s="34">
        <v>2</v>
      </c>
      <c r="AF658" s="35" t="s">
        <v>646</v>
      </c>
      <c r="AG658" s="36" t="s">
        <v>619</v>
      </c>
      <c r="AH658" s="36"/>
    </row>
    <row r="659" spans="1:34" ht="15.75" x14ac:dyDescent="0.25">
      <c r="A659" s="40" t="s">
        <v>569</v>
      </c>
      <c r="B659" s="34">
        <f>ROWS(A$1:$A660)</f>
        <v>660</v>
      </c>
      <c r="C659" s="34" t="str">
        <f>IF(AND('Entry point'!$B$22=Master!A659,Master!AG659="ACCOUNTING"),Master!B659,"")</f>
        <v/>
      </c>
      <c r="D659" s="34" t="e">
        <f>SMALL($C:$C,ROWS($C$1:C658))</f>
        <v>#NUM!</v>
      </c>
      <c r="E659" s="34">
        <f>IF(AND('Entry point'!$B$22=Master!A659,Master!AG659="CREW MANAGEMENT PARTNER"),Master!B659,"")</f>
        <v>660</v>
      </c>
      <c r="F659" s="34" t="e">
        <f>SMALL($E:$E,ROWS($E$1:E658))</f>
        <v>#NUM!</v>
      </c>
      <c r="G659" s="34" t="str">
        <f>IF(AND('Entry point'!$B$22=Master!A659,Master!AG659="FLEET MANAGER"),Master!B659,"")</f>
        <v/>
      </c>
      <c r="H659" s="34" t="e">
        <f>SMALL($G:$G,ROWS($G$1:G658))</f>
        <v>#NUM!</v>
      </c>
      <c r="I659" s="34" t="str">
        <f>IF(AND('Entry point'!$B$22=Master!A659,Master!AG659="GROUP ISD"),Master!B659,"")</f>
        <v/>
      </c>
      <c r="J659" s="34" t="e">
        <f>SMALL($I:$I,ROWS($I$1:I658))</f>
        <v>#NUM!</v>
      </c>
      <c r="K659" s="34" t="str">
        <f>IF(AND('Entry point'!$B$22=Master!A659,Master!AG659="MANAGING DIRECTOR, CREW MANAGEMENT"),Master!B659,"")</f>
        <v/>
      </c>
      <c r="L659" s="34" t="e">
        <f>SMALL($K:$K,ROWS($K$1:K658))</f>
        <v>#NUM!</v>
      </c>
      <c r="M659" s="34" t="str">
        <f>IF(AND('Entry point'!$B$22=Master!A659,Master!AG659="MARINE SUPERINTENDENT"),Master!B659,"")</f>
        <v/>
      </c>
      <c r="N659" s="34" t="e">
        <f>SMALL($M:$M,ROWS($M$1:M658))</f>
        <v>#NUM!</v>
      </c>
      <c r="O659" s="34" t="str">
        <f>IF(AND('Entry point'!$B$22=Master!A659,Master!AG659="MD"),Master!B659,"")</f>
        <v/>
      </c>
      <c r="P659" s="34" t="e">
        <f>SMALL($O:$O,ROWS($O$1:O658))</f>
        <v>#NUM!</v>
      </c>
      <c r="Q659" s="34" t="str">
        <f>IF(AND('Entry point'!$B$22=Master!A659,Master!AG659="OD"),Master!B659,"")</f>
        <v/>
      </c>
      <c r="R659" s="34" t="e">
        <f>SMALL($Q:$Q,ROWS($Q$1:Q658))</f>
        <v>#NUM!</v>
      </c>
      <c r="S659" s="34" t="str">
        <f>IF(AND('Entry point'!$B$22=Master!A659,Master!AG659="OWNER"),Master!B659,"")</f>
        <v/>
      </c>
      <c r="T659" s="34" t="e">
        <f>SMALL($S:$S,ROWS($S$1:S658))</f>
        <v>#NUM!</v>
      </c>
      <c r="U659" s="34" t="str">
        <f>IF(AND('Entry point'!$B$22=Master!A659,Master!AG659="PLANNING MANAGER"),Master!B659,"")</f>
        <v/>
      </c>
      <c r="V659" s="34" t="e">
        <f>SMALL($U:$U,ROWS($U$1:U658))</f>
        <v>#NUM!</v>
      </c>
      <c r="W659" s="34" t="str">
        <f>IF(AND('Entry point'!$B$22=Master!A659,Master!AG659="PROCUREMENT RESPONSIBLE"),Master!B659,"")</f>
        <v/>
      </c>
      <c r="X659" s="34" t="e">
        <f>SMALL($W:$W,ROWS($W$1:W658))</f>
        <v>#NUM!</v>
      </c>
      <c r="Y659" s="34" t="str">
        <f>IF(AND('Entry point'!$B$22=Master!A659,Master!AG659="TECH SUPERINTENDENT"),Master!B659,"")</f>
        <v/>
      </c>
      <c r="Z659" s="34" t="e">
        <f>SMALL($Y:$Y,ROWS($Y$1:Y658))</f>
        <v>#NUM!</v>
      </c>
      <c r="AA659" s="34" t="str">
        <f>IF(AND('Entry point'!$B$22=Master!A659,Master!AG659="HSEQ MANAGER"),Master!B659,"")</f>
        <v/>
      </c>
      <c r="AB659" s="34" t="e">
        <f>SMALL($AA:$AA,ROWS($AA$1:AA658))</f>
        <v>#NUM!</v>
      </c>
      <c r="AC659" s="34" t="str">
        <f>IF(AND('Entry point'!$B$22=Master!A659,Master!AG659="MARCAS"),Master!B659,"")</f>
        <v/>
      </c>
      <c r="AD659" s="34" t="e">
        <f>SMALL($AC:$AC,ROWS($AC$1:AC658))</f>
        <v>#NUM!</v>
      </c>
      <c r="AE659" s="34">
        <v>2</v>
      </c>
      <c r="AF659" s="35" t="s">
        <v>644</v>
      </c>
      <c r="AG659" s="36" t="s">
        <v>637</v>
      </c>
      <c r="AH659" s="36"/>
    </row>
    <row r="660" spans="1:34" ht="15.75" x14ac:dyDescent="0.25">
      <c r="A660" s="40" t="s">
        <v>569</v>
      </c>
      <c r="B660" s="34">
        <f>ROWS(A$1:$A661)</f>
        <v>661</v>
      </c>
      <c r="C660" s="34" t="str">
        <f>IF(AND('Entry point'!$B$22=Master!A660,Master!AG660="ACCOUNTING"),Master!B660,"")</f>
        <v/>
      </c>
      <c r="D660" s="34" t="e">
        <f>SMALL($C:$C,ROWS($C$1:C659))</f>
        <v>#NUM!</v>
      </c>
      <c r="E660" s="34">
        <f>IF(AND('Entry point'!$B$22=Master!A660,Master!AG660="CREW MANAGEMENT PARTNER"),Master!B660,"")</f>
        <v>661</v>
      </c>
      <c r="F660" s="34" t="e">
        <f>SMALL($E:$E,ROWS($E$1:E659))</f>
        <v>#NUM!</v>
      </c>
      <c r="G660" s="34" t="str">
        <f>IF(AND('Entry point'!$B$22=Master!A660,Master!AG660="FLEET MANAGER"),Master!B660,"")</f>
        <v/>
      </c>
      <c r="H660" s="34" t="e">
        <f>SMALL($G:$G,ROWS($G$1:G659))</f>
        <v>#NUM!</v>
      </c>
      <c r="I660" s="34" t="str">
        <f>IF(AND('Entry point'!$B$22=Master!A660,Master!AG660="GROUP ISD"),Master!B660,"")</f>
        <v/>
      </c>
      <c r="J660" s="34" t="e">
        <f>SMALL($I:$I,ROWS($I$1:I659))</f>
        <v>#NUM!</v>
      </c>
      <c r="K660" s="34" t="str">
        <f>IF(AND('Entry point'!$B$22=Master!A660,Master!AG660="MANAGING DIRECTOR, CREW MANAGEMENT"),Master!B660,"")</f>
        <v/>
      </c>
      <c r="L660" s="34" t="e">
        <f>SMALL($K:$K,ROWS($K$1:K659))</f>
        <v>#NUM!</v>
      </c>
      <c r="M660" s="34" t="str">
        <f>IF(AND('Entry point'!$B$22=Master!A660,Master!AG660="MARINE SUPERINTENDENT"),Master!B660,"")</f>
        <v/>
      </c>
      <c r="N660" s="34" t="e">
        <f>SMALL($M:$M,ROWS($M$1:M659))</f>
        <v>#NUM!</v>
      </c>
      <c r="O660" s="34" t="str">
        <f>IF(AND('Entry point'!$B$22=Master!A660,Master!AG660="MD"),Master!B660,"")</f>
        <v/>
      </c>
      <c r="P660" s="34" t="e">
        <f>SMALL($O:$O,ROWS($O$1:O659))</f>
        <v>#NUM!</v>
      </c>
      <c r="Q660" s="34" t="str">
        <f>IF(AND('Entry point'!$B$22=Master!A660,Master!AG660="OD"),Master!B660,"")</f>
        <v/>
      </c>
      <c r="R660" s="34" t="e">
        <f>SMALL($Q:$Q,ROWS($Q$1:Q659))</f>
        <v>#NUM!</v>
      </c>
      <c r="S660" s="34" t="str">
        <f>IF(AND('Entry point'!$B$22=Master!A660,Master!AG660="OWNER"),Master!B660,"")</f>
        <v/>
      </c>
      <c r="T660" s="34" t="e">
        <f>SMALL($S:$S,ROWS($S$1:S659))</f>
        <v>#NUM!</v>
      </c>
      <c r="U660" s="34" t="str">
        <f>IF(AND('Entry point'!$B$22=Master!A660,Master!AG660="PLANNING MANAGER"),Master!B660,"")</f>
        <v/>
      </c>
      <c r="V660" s="34" t="e">
        <f>SMALL($U:$U,ROWS($U$1:U659))</f>
        <v>#NUM!</v>
      </c>
      <c r="W660" s="34" t="str">
        <f>IF(AND('Entry point'!$B$22=Master!A660,Master!AG660="PROCUREMENT RESPONSIBLE"),Master!B660,"")</f>
        <v/>
      </c>
      <c r="X660" s="34" t="e">
        <f>SMALL($W:$W,ROWS($W$1:W659))</f>
        <v>#NUM!</v>
      </c>
      <c r="Y660" s="34" t="str">
        <f>IF(AND('Entry point'!$B$22=Master!A660,Master!AG660="TECH SUPERINTENDENT"),Master!B660,"")</f>
        <v/>
      </c>
      <c r="Z660" s="34" t="e">
        <f>SMALL($Y:$Y,ROWS($Y$1:Y659))</f>
        <v>#NUM!</v>
      </c>
      <c r="AA660" s="34" t="str">
        <f>IF(AND('Entry point'!$B$22=Master!A660,Master!AG660="HSEQ MANAGER"),Master!B660,"")</f>
        <v/>
      </c>
      <c r="AB660" s="34" t="e">
        <f>SMALL($AA:$AA,ROWS($AA$1:AA659))</f>
        <v>#NUM!</v>
      </c>
      <c r="AC660" s="34" t="str">
        <f>IF(AND('Entry point'!$B$22=Master!A660,Master!AG660="MARCAS"),Master!B660,"")</f>
        <v/>
      </c>
      <c r="AD660" s="34" t="e">
        <f>SMALL($AC:$AC,ROWS($AC$1:AC659))</f>
        <v>#NUM!</v>
      </c>
      <c r="AE660" s="34">
        <v>2</v>
      </c>
      <c r="AF660" s="35" t="s">
        <v>680</v>
      </c>
      <c r="AG660" s="36" t="s">
        <v>637</v>
      </c>
      <c r="AH660" s="36"/>
    </row>
    <row r="661" spans="1:34" ht="15.75" x14ac:dyDescent="0.25">
      <c r="A661" s="40" t="s">
        <v>569</v>
      </c>
      <c r="B661" s="34">
        <f>ROWS(A$1:$A662)</f>
        <v>662</v>
      </c>
      <c r="C661" s="34" t="str">
        <f>IF(AND('Entry point'!$B$22=Master!A661,Master!AG661="ACCOUNTING"),Master!B661,"")</f>
        <v/>
      </c>
      <c r="D661" s="34" t="e">
        <f>SMALL($C:$C,ROWS($C$1:C660))</f>
        <v>#NUM!</v>
      </c>
      <c r="E661" s="34" t="str">
        <f>IF(AND('Entry point'!$B$22=Master!A661,Master!AG661="CREW MANAGEMENT PARTNER"),Master!B661,"")</f>
        <v/>
      </c>
      <c r="F661" s="34" t="e">
        <f>SMALL($E:$E,ROWS($E$1:E660))</f>
        <v>#NUM!</v>
      </c>
      <c r="G661" s="34" t="str">
        <f>IF(AND('Entry point'!$B$22=Master!A661,Master!AG661="FLEET MANAGER"),Master!B661,"")</f>
        <v/>
      </c>
      <c r="H661" s="34" t="e">
        <f>SMALL($G:$G,ROWS($G$1:G660))</f>
        <v>#NUM!</v>
      </c>
      <c r="I661" s="34" t="str">
        <f>IF(AND('Entry point'!$B$22=Master!A661,Master!AG661="GROUP ISD"),Master!B661,"")</f>
        <v/>
      </c>
      <c r="J661" s="34" t="e">
        <f>SMALL($I:$I,ROWS($I$1:I660))</f>
        <v>#NUM!</v>
      </c>
      <c r="K661" s="34" t="str">
        <f>IF(AND('Entry point'!$B$22=Master!A661,Master!AG661="MANAGING DIRECTOR, CREW MANAGEMENT"),Master!B661,"")</f>
        <v/>
      </c>
      <c r="L661" s="34" t="e">
        <f>SMALL($K:$K,ROWS($K$1:K660))</f>
        <v>#NUM!</v>
      </c>
      <c r="M661" s="34" t="str">
        <f>IF(AND('Entry point'!$B$22=Master!A661,Master!AG661="MARINE SUPERINTENDENT"),Master!B661,"")</f>
        <v/>
      </c>
      <c r="N661" s="34" t="e">
        <f>SMALL($M:$M,ROWS($M$1:M660))</f>
        <v>#NUM!</v>
      </c>
      <c r="O661" s="34" t="str">
        <f>IF(AND('Entry point'!$B$22=Master!A661,Master!AG661="MD"),Master!B661,"")</f>
        <v/>
      </c>
      <c r="P661" s="34" t="e">
        <f>SMALL($O:$O,ROWS($O$1:O660))</f>
        <v>#NUM!</v>
      </c>
      <c r="Q661" s="34">
        <f>IF(AND('Entry point'!$B$22=Master!A661,Master!AG661="OD"),Master!B661,"")</f>
        <v>662</v>
      </c>
      <c r="R661" s="34" t="e">
        <f>SMALL($Q:$Q,ROWS($Q$1:Q660))</f>
        <v>#NUM!</v>
      </c>
      <c r="S661" s="34" t="str">
        <f>IF(AND('Entry point'!$B$22=Master!A661,Master!AG661="OWNER"),Master!B661,"")</f>
        <v/>
      </c>
      <c r="T661" s="34" t="e">
        <f>SMALL($S:$S,ROWS($S$1:S660))</f>
        <v>#NUM!</v>
      </c>
      <c r="U661" s="34" t="str">
        <f>IF(AND('Entry point'!$B$22=Master!A661,Master!AG661="PLANNING MANAGER"),Master!B661,"")</f>
        <v/>
      </c>
      <c r="V661" s="34" t="e">
        <f>SMALL($U:$U,ROWS($U$1:U660))</f>
        <v>#NUM!</v>
      </c>
      <c r="W661" s="34" t="str">
        <f>IF(AND('Entry point'!$B$22=Master!A661,Master!AG661="PROCUREMENT RESPONSIBLE"),Master!B661,"")</f>
        <v/>
      </c>
      <c r="X661" s="34" t="e">
        <f>SMALL($W:$W,ROWS($W$1:W660))</f>
        <v>#NUM!</v>
      </c>
      <c r="Y661" s="34" t="str">
        <f>IF(AND('Entry point'!$B$22=Master!A661,Master!AG661="TECH SUPERINTENDENT"),Master!B661,"")</f>
        <v/>
      </c>
      <c r="Z661" s="34" t="e">
        <f>SMALL($Y:$Y,ROWS($Y$1:Y660))</f>
        <v>#NUM!</v>
      </c>
      <c r="AA661" s="34" t="str">
        <f>IF(AND('Entry point'!$B$22=Master!A661,Master!AG661="HSEQ MANAGER"),Master!B661,"")</f>
        <v/>
      </c>
      <c r="AB661" s="34" t="e">
        <f>SMALL($AA:$AA,ROWS($AA$1:AA660))</f>
        <v>#NUM!</v>
      </c>
      <c r="AC661" s="34" t="str">
        <f>IF(AND('Entry point'!$B$22=Master!A661,Master!AG661="MARCAS"),Master!B661,"")</f>
        <v/>
      </c>
      <c r="AD661" s="34" t="e">
        <f>SMALL($AC:$AC,ROWS($AC$1:AC660))</f>
        <v>#NUM!</v>
      </c>
      <c r="AE661" s="34">
        <v>2</v>
      </c>
      <c r="AF661" s="35" t="s">
        <v>740</v>
      </c>
      <c r="AG661" s="36" t="s">
        <v>704</v>
      </c>
      <c r="AH661" s="36" t="s">
        <v>784</v>
      </c>
    </row>
    <row r="662" spans="1:34" ht="15.75" x14ac:dyDescent="0.25">
      <c r="A662" s="40" t="s">
        <v>569</v>
      </c>
      <c r="B662" s="34">
        <f>ROWS(A$1:$A663)</f>
        <v>663</v>
      </c>
      <c r="C662" s="34" t="str">
        <f>IF(AND('Entry point'!$B$22=Master!A662,Master!AG662="ACCOUNTING"),Master!B662,"")</f>
        <v/>
      </c>
      <c r="D662" s="34" t="e">
        <f>SMALL($C:$C,ROWS($C$1:C661))</f>
        <v>#NUM!</v>
      </c>
      <c r="E662" s="34" t="str">
        <f>IF(AND('Entry point'!$B$22=Master!A662,Master!AG662="CREW MANAGEMENT PARTNER"),Master!B662,"")</f>
        <v/>
      </c>
      <c r="F662" s="34" t="e">
        <f>SMALL($E:$E,ROWS($E$1:E661))</f>
        <v>#NUM!</v>
      </c>
      <c r="G662" s="34" t="str">
        <f>IF(AND('Entry point'!$B$22=Master!A662,Master!AG662="FLEET MANAGER"),Master!B662,"")</f>
        <v/>
      </c>
      <c r="H662" s="34" t="e">
        <f>SMALL($G:$G,ROWS($G$1:G661))</f>
        <v>#NUM!</v>
      </c>
      <c r="I662" s="34" t="str">
        <f>IF(AND('Entry point'!$B$22=Master!A662,Master!AG662="GROUP ISD"),Master!B662,"")</f>
        <v/>
      </c>
      <c r="J662" s="34" t="e">
        <f>SMALL($I:$I,ROWS($I$1:I661))</f>
        <v>#NUM!</v>
      </c>
      <c r="K662" s="34" t="str">
        <f>IF(AND('Entry point'!$B$22=Master!A662,Master!AG662="MANAGING DIRECTOR, CREW MANAGEMENT"),Master!B662,"")</f>
        <v/>
      </c>
      <c r="L662" s="34" t="e">
        <f>SMALL($K:$K,ROWS($K$1:K661))</f>
        <v>#NUM!</v>
      </c>
      <c r="M662" s="34" t="str">
        <f>IF(AND('Entry point'!$B$22=Master!A662,Master!AG662="MARINE SUPERINTENDENT"),Master!B662,"")</f>
        <v/>
      </c>
      <c r="N662" s="34" t="e">
        <f>SMALL($M:$M,ROWS($M$1:M661))</f>
        <v>#NUM!</v>
      </c>
      <c r="O662" s="34" t="str">
        <f>IF(AND('Entry point'!$B$22=Master!A662,Master!AG662="MD"),Master!B662,"")</f>
        <v/>
      </c>
      <c r="P662" s="34" t="e">
        <f>SMALL($O:$O,ROWS($O$1:O661))</f>
        <v>#NUM!</v>
      </c>
      <c r="Q662" s="34" t="str">
        <f>IF(AND('Entry point'!$B$22=Master!A662,Master!AG662="OD"),Master!B662,"")</f>
        <v/>
      </c>
      <c r="R662" s="34" t="e">
        <f>SMALL($Q:$Q,ROWS($Q$1:Q661))</f>
        <v>#NUM!</v>
      </c>
      <c r="S662" s="34" t="str">
        <f>IF(AND('Entry point'!$B$22=Master!A662,Master!AG662="OWNER"),Master!B662,"")</f>
        <v/>
      </c>
      <c r="T662" s="34" t="e">
        <f>SMALL($S:$S,ROWS($S$1:S661))</f>
        <v>#NUM!</v>
      </c>
      <c r="U662" s="34" t="str">
        <f>IF(AND('Entry point'!$B$22=Master!A662,Master!AG662="PLANNING MANAGER"),Master!B662,"")</f>
        <v/>
      </c>
      <c r="V662" s="34" t="e">
        <f>SMALL($U:$U,ROWS($U$1:U661))</f>
        <v>#NUM!</v>
      </c>
      <c r="W662" s="34" t="str">
        <f>IF(AND('Entry point'!$B$22=Master!A662,Master!AG662="PROCUREMENT RESPONSIBLE"),Master!B662,"")</f>
        <v/>
      </c>
      <c r="X662" s="34" t="e">
        <f>SMALL($W:$W,ROWS($W$1:W661))</f>
        <v>#NUM!</v>
      </c>
      <c r="Y662" s="34" t="str">
        <f>IF(AND('Entry point'!$B$22=Master!A662,Master!AG662="TECH SUPERINTENDENT"),Master!B662,"")</f>
        <v/>
      </c>
      <c r="Z662" s="34" t="e">
        <f>SMALL($Y:$Y,ROWS($Y$1:Y661))</f>
        <v>#NUM!</v>
      </c>
      <c r="AA662" s="34" t="str">
        <f>IF(AND('Entry point'!$B$22=Master!A662,Master!AG662="HSEQ MANAGER"),Master!B662,"")</f>
        <v/>
      </c>
      <c r="AB662" s="34" t="e">
        <f>SMALL($AA:$AA,ROWS($AA$1:AA661))</f>
        <v>#NUM!</v>
      </c>
      <c r="AC662" s="34">
        <f>IF(AND('Entry point'!$B$22=Master!A662,Master!AG662="MARCAS"),Master!B662,"")</f>
        <v>663</v>
      </c>
      <c r="AD662" s="34" t="e">
        <f>SMALL($AC:$AC,ROWS($AC$1:AC661))</f>
        <v>#NUM!</v>
      </c>
      <c r="AE662" s="34">
        <v>2</v>
      </c>
      <c r="AF662" s="35" t="s">
        <v>740</v>
      </c>
      <c r="AG662" s="36" t="s">
        <v>779</v>
      </c>
      <c r="AH662" s="36"/>
    </row>
    <row r="663" spans="1:34" ht="15.75" x14ac:dyDescent="0.25">
      <c r="A663" s="40" t="s">
        <v>569</v>
      </c>
      <c r="B663" s="34">
        <f>ROWS(A$1:$A664)</f>
        <v>664</v>
      </c>
      <c r="C663" s="34" t="str">
        <f>IF(AND('Entry point'!$B$22=Master!A663,Master!AG663="ACCOUNTING"),Master!B663,"")</f>
        <v/>
      </c>
      <c r="D663" s="34" t="e">
        <f>SMALL($C:$C,ROWS($C$1:C662))</f>
        <v>#NUM!</v>
      </c>
      <c r="E663" s="34" t="str">
        <f>IF(AND('Entry point'!$B$22=Master!A663,Master!AG663="CREW MANAGEMENT PARTNER"),Master!B663,"")</f>
        <v/>
      </c>
      <c r="F663" s="34" t="e">
        <f>SMALL($E:$E,ROWS($E$1:E662))</f>
        <v>#NUM!</v>
      </c>
      <c r="G663" s="34" t="str">
        <f>IF(AND('Entry point'!$B$22=Master!A663,Master!AG663="FLEET MANAGER"),Master!B663,"")</f>
        <v/>
      </c>
      <c r="H663" s="34" t="e">
        <f>SMALL($G:$G,ROWS($G$1:G662))</f>
        <v>#NUM!</v>
      </c>
      <c r="I663" s="34" t="str">
        <f>IF(AND('Entry point'!$B$22=Master!A663,Master!AG663="GROUP ISD"),Master!B663,"")</f>
        <v/>
      </c>
      <c r="J663" s="34" t="e">
        <f>SMALL($I:$I,ROWS($I$1:I662))</f>
        <v>#NUM!</v>
      </c>
      <c r="K663" s="34" t="str">
        <f>IF(AND('Entry point'!$B$22=Master!A663,Master!AG663="MANAGING DIRECTOR, CREW MANAGEMENT"),Master!B663,"")</f>
        <v/>
      </c>
      <c r="L663" s="34" t="e">
        <f>SMALL($K:$K,ROWS($K$1:K662))</f>
        <v>#NUM!</v>
      </c>
      <c r="M663" s="34" t="str">
        <f>IF(AND('Entry point'!$B$22=Master!A663,Master!AG663="MARINE SUPERINTENDENT"),Master!B663,"")</f>
        <v/>
      </c>
      <c r="N663" s="34" t="e">
        <f>SMALL($M:$M,ROWS($M$1:M662))</f>
        <v>#NUM!</v>
      </c>
      <c r="O663" s="34" t="str">
        <f>IF(AND('Entry point'!$B$22=Master!A663,Master!AG663="MD"),Master!B663,"")</f>
        <v/>
      </c>
      <c r="P663" s="34" t="e">
        <f>SMALL($O:$O,ROWS($O$1:O662))</f>
        <v>#NUM!</v>
      </c>
      <c r="Q663" s="34" t="str">
        <f>IF(AND('Entry point'!$B$22=Master!A663,Master!AG663="OD"),Master!B663,"")</f>
        <v/>
      </c>
      <c r="R663" s="34" t="e">
        <f>SMALL($Q:$Q,ROWS($Q$1:Q662))</f>
        <v>#NUM!</v>
      </c>
      <c r="S663" s="34" t="str">
        <f>IF(AND('Entry point'!$B$22=Master!A663,Master!AG663="OWNER"),Master!B663,"")</f>
        <v/>
      </c>
      <c r="T663" s="34" t="e">
        <f>SMALL($S:$S,ROWS($S$1:S662))</f>
        <v>#NUM!</v>
      </c>
      <c r="U663" s="34" t="str">
        <f>IF(AND('Entry point'!$B$22=Master!A663,Master!AG663="PLANNING MANAGER"),Master!B663,"")</f>
        <v/>
      </c>
      <c r="V663" s="34" t="e">
        <f>SMALL($U:$U,ROWS($U$1:U662))</f>
        <v>#NUM!</v>
      </c>
      <c r="W663" s="34" t="str">
        <f>IF(AND('Entry point'!$B$22=Master!A663,Master!AG663="PROCUREMENT RESPONSIBLE"),Master!B663,"")</f>
        <v/>
      </c>
      <c r="X663" s="34" t="e">
        <f>SMALL($W:$W,ROWS($W$1:W662))</f>
        <v>#NUM!</v>
      </c>
      <c r="Y663" s="34">
        <f>IF(AND('Entry point'!$B$22=Master!A663,Master!AG663="TECH SUPERINTENDENT"),Master!B663,"")</f>
        <v>664</v>
      </c>
      <c r="Z663" s="34" t="e">
        <f>SMALL($Y:$Y,ROWS($Y$1:Y662))</f>
        <v>#NUM!</v>
      </c>
      <c r="AA663" s="34" t="str">
        <f>IF(AND('Entry point'!$B$22=Master!A663,Master!AG663="HSEQ MANAGER"),Master!B663,"")</f>
        <v/>
      </c>
      <c r="AB663" s="34" t="e">
        <f>SMALL($AA:$AA,ROWS($AA$1:AA662))</f>
        <v>#NUM!</v>
      </c>
      <c r="AC663" s="34" t="str">
        <f>IF(AND('Entry point'!$B$22=Master!A663,Master!AG663="MARCAS"),Master!B663,"")</f>
        <v/>
      </c>
      <c r="AD663" s="34" t="e">
        <f>SMALL($AC:$AC,ROWS($AC$1:AC662))</f>
        <v>#NUM!</v>
      </c>
      <c r="AE663" s="34">
        <v>2</v>
      </c>
      <c r="AF663" s="35" t="s">
        <v>741</v>
      </c>
      <c r="AG663" s="36" t="s">
        <v>91</v>
      </c>
      <c r="AH663" s="36" t="s">
        <v>788</v>
      </c>
    </row>
    <row r="664" spans="1:34" ht="15.75" x14ac:dyDescent="0.25">
      <c r="A664" s="40" t="s">
        <v>569</v>
      </c>
      <c r="B664" s="34">
        <f>ROWS(A$1:$A665)</f>
        <v>665</v>
      </c>
      <c r="C664" s="34" t="str">
        <f>IF(AND('Entry point'!$B$22=Master!A664,Master!AG664="ACCOUNTING"),Master!B664,"")</f>
        <v/>
      </c>
      <c r="D664" s="34" t="e">
        <f>SMALL($C:$C,ROWS($C$1:C663))</f>
        <v>#NUM!</v>
      </c>
      <c r="E664" s="34" t="str">
        <f>IF(AND('Entry point'!$B$22=Master!A664,Master!AG664="CREW MANAGEMENT PARTNER"),Master!B664,"")</f>
        <v/>
      </c>
      <c r="F664" s="34" t="e">
        <f>SMALL($E:$E,ROWS($E$1:E663))</f>
        <v>#NUM!</v>
      </c>
      <c r="G664" s="34" t="str">
        <f>IF(AND('Entry point'!$B$22=Master!A664,Master!AG664="FLEET MANAGER"),Master!B664,"")</f>
        <v/>
      </c>
      <c r="H664" s="34" t="e">
        <f>SMALL($G:$G,ROWS($G$1:G663))</f>
        <v>#NUM!</v>
      </c>
      <c r="I664" s="34" t="str">
        <f>IF(AND('Entry point'!$B$22=Master!A664,Master!AG664="GROUP ISD"),Master!B664,"")</f>
        <v/>
      </c>
      <c r="J664" s="34" t="e">
        <f>SMALL($I:$I,ROWS($I$1:I663))</f>
        <v>#NUM!</v>
      </c>
      <c r="K664" s="34" t="str">
        <f>IF(AND('Entry point'!$B$22=Master!A664,Master!AG664="MANAGING DIRECTOR, CREW MANAGEMENT"),Master!B664,"")</f>
        <v/>
      </c>
      <c r="L664" s="34" t="e">
        <f>SMALL($K:$K,ROWS($K$1:K663))</f>
        <v>#NUM!</v>
      </c>
      <c r="M664" s="34" t="str">
        <f>IF(AND('Entry point'!$B$22=Master!A664,Master!AG664="MARINE SUPERINTENDENT"),Master!B664,"")</f>
        <v/>
      </c>
      <c r="N664" s="34" t="e">
        <f>SMALL($M:$M,ROWS($M$1:M663))</f>
        <v>#NUM!</v>
      </c>
      <c r="O664" s="34" t="str">
        <f>IF(AND('Entry point'!$B$22=Master!A664,Master!AG664="MD"),Master!B664,"")</f>
        <v/>
      </c>
      <c r="P664" s="34" t="e">
        <f>SMALL($O:$O,ROWS($O$1:O663))</f>
        <v>#NUM!</v>
      </c>
      <c r="Q664" s="34" t="str">
        <f>IF(AND('Entry point'!$B$22=Master!A664,Master!AG664="OD"),Master!B664,"")</f>
        <v/>
      </c>
      <c r="R664" s="34" t="e">
        <f>SMALL($Q:$Q,ROWS($Q$1:Q663))</f>
        <v>#NUM!</v>
      </c>
      <c r="S664" s="34" t="str">
        <f>IF(AND('Entry point'!$B$22=Master!A664,Master!AG664="OWNER"),Master!B664,"")</f>
        <v/>
      </c>
      <c r="T664" s="34" t="e">
        <f>SMALL($S:$S,ROWS($S$1:S663))</f>
        <v>#NUM!</v>
      </c>
      <c r="U664" s="34" t="str">
        <f>IF(AND('Entry point'!$B$22=Master!A664,Master!AG664="PLANNING MANAGER"),Master!B664,"")</f>
        <v/>
      </c>
      <c r="V664" s="34" t="e">
        <f>SMALL($U:$U,ROWS($U$1:U663))</f>
        <v>#NUM!</v>
      </c>
      <c r="W664" s="34" t="str">
        <f>IF(AND('Entry point'!$B$22=Master!A664,Master!AG664="PROCUREMENT RESPONSIBLE"),Master!B664,"")</f>
        <v/>
      </c>
      <c r="X664" s="34" t="e">
        <f>SMALL($W:$W,ROWS($W$1:W663))</f>
        <v>#NUM!</v>
      </c>
      <c r="Y664" s="34" t="str">
        <f>IF(AND('Entry point'!$B$22=Master!A664,Master!AG664="TECH SUPERINTENDENT"),Master!B664,"")</f>
        <v/>
      </c>
      <c r="Z664" s="34" t="e">
        <f>SMALL($Y:$Y,ROWS($Y$1:Y663))</f>
        <v>#NUM!</v>
      </c>
      <c r="AA664" s="34" t="str">
        <f>IF(AND('Entry point'!$B$22=Master!A664,Master!AG664="HSEQ MANAGER"),Master!B664,"")</f>
        <v/>
      </c>
      <c r="AB664" s="34" t="e">
        <f>SMALL($AA:$AA,ROWS($AA$1:AA663))</f>
        <v>#NUM!</v>
      </c>
      <c r="AC664" s="34">
        <f>IF(AND('Entry point'!$B$22=Master!A664,Master!AG664="MARCAS"),Master!B664,"")</f>
        <v>665</v>
      </c>
      <c r="AD664" s="34" t="e">
        <f>SMALL($AC:$AC,ROWS($AC$1:AC663))</f>
        <v>#NUM!</v>
      </c>
      <c r="AE664" s="34">
        <v>2</v>
      </c>
      <c r="AF664" s="35" t="s">
        <v>741</v>
      </c>
      <c r="AG664" s="36" t="s">
        <v>779</v>
      </c>
      <c r="AH664" s="36" t="s">
        <v>789</v>
      </c>
    </row>
    <row r="665" spans="1:34" ht="17.25" customHeight="1" x14ac:dyDescent="0.25">
      <c r="A665" s="40" t="s">
        <v>569</v>
      </c>
      <c r="B665" s="34">
        <f>ROWS(A$1:$A666)</f>
        <v>666</v>
      </c>
      <c r="C665" s="34" t="str">
        <f>IF(AND('Entry point'!$B$22=Master!A665,Master!AG665="ACCOUNTING"),Master!B665,"")</f>
        <v/>
      </c>
      <c r="D665" s="34" t="e">
        <f>SMALL($C:$C,ROWS($C$1:C664))</f>
        <v>#NUM!</v>
      </c>
      <c r="E665" s="34" t="str">
        <f>IF(AND('Entry point'!$B$22=Master!A665,Master!AG665="CREW MANAGEMENT PARTNER"),Master!B665,"")</f>
        <v/>
      </c>
      <c r="F665" s="34" t="e">
        <f>SMALL($E:$E,ROWS($E$1:E664))</f>
        <v>#NUM!</v>
      </c>
      <c r="G665" s="34" t="str">
        <f>IF(AND('Entry point'!$B$22=Master!A665,Master!AG665="FLEET MANAGER"),Master!B665,"")</f>
        <v/>
      </c>
      <c r="H665" s="34" t="e">
        <f>SMALL($G:$G,ROWS($G$1:G664))</f>
        <v>#NUM!</v>
      </c>
      <c r="I665" s="34" t="str">
        <f>IF(AND('Entry point'!$B$22=Master!A665,Master!AG665="GROUP ISD"),Master!B665,"")</f>
        <v/>
      </c>
      <c r="J665" s="34" t="e">
        <f>SMALL($I:$I,ROWS($I$1:I664))</f>
        <v>#NUM!</v>
      </c>
      <c r="K665" s="34" t="str">
        <f>IF(AND('Entry point'!$B$22=Master!A665,Master!AG665="MANAGING DIRECTOR, CREW MANAGEMENT"),Master!B665,"")</f>
        <v/>
      </c>
      <c r="L665" s="34" t="e">
        <f>SMALL($K:$K,ROWS($K$1:K664))</f>
        <v>#NUM!</v>
      </c>
      <c r="M665" s="34" t="str">
        <f>IF(AND('Entry point'!$B$22=Master!A665,Master!AG665="MARINE SUPERINTENDENT"),Master!B665,"")</f>
        <v/>
      </c>
      <c r="N665" s="34" t="e">
        <f>SMALL($M:$M,ROWS($M$1:M664))</f>
        <v>#NUM!</v>
      </c>
      <c r="O665" s="34" t="str">
        <f>IF(AND('Entry point'!$B$22=Master!A665,Master!AG665="MD"),Master!B665,"")</f>
        <v/>
      </c>
      <c r="P665" s="34" t="e">
        <f>SMALL($O:$O,ROWS($O$1:O664))</f>
        <v>#NUM!</v>
      </c>
      <c r="Q665" s="34" t="str">
        <f>IF(AND('Entry point'!$B$22=Master!A665,Master!AG665="OD"),Master!B665,"")</f>
        <v/>
      </c>
      <c r="R665" s="34" t="e">
        <f>SMALL($Q:$Q,ROWS($Q$1:Q664))</f>
        <v>#NUM!</v>
      </c>
      <c r="S665" s="34" t="str">
        <f>IF(AND('Entry point'!$B$22=Master!A665,Master!AG665="OWNER"),Master!B665,"")</f>
        <v/>
      </c>
      <c r="T665" s="34" t="e">
        <f>SMALL($S:$S,ROWS($S$1:S664))</f>
        <v>#NUM!</v>
      </c>
      <c r="U665" s="34" t="str">
        <f>IF(AND('Entry point'!$B$22=Master!A665,Master!AG665="PLANNING MANAGER"),Master!B665,"")</f>
        <v/>
      </c>
      <c r="V665" s="34" t="e">
        <f>SMALL($U:$U,ROWS($U$1:U664))</f>
        <v>#NUM!</v>
      </c>
      <c r="W665" s="34" t="str">
        <f>IF(AND('Entry point'!$B$22=Master!A665,Master!AG665="PROCUREMENT RESPONSIBLE"),Master!B665,"")</f>
        <v/>
      </c>
      <c r="X665" s="34" t="e">
        <f>SMALL($W:$W,ROWS($W$1:W664))</f>
        <v>#NUM!</v>
      </c>
      <c r="Y665" s="34">
        <f>IF(AND('Entry point'!$B$22=Master!A665,Master!AG665="TECH SUPERINTENDENT"),Master!B665,"")</f>
        <v>666</v>
      </c>
      <c r="Z665" s="34" t="e">
        <f>SMALL($Y:$Y,ROWS($Y$1:Y664))</f>
        <v>#NUM!</v>
      </c>
      <c r="AA665" s="34" t="str">
        <f>IF(AND('Entry point'!$B$22=Master!A665,Master!AG665="HSEQ MANAGER"),Master!B665,"")</f>
        <v/>
      </c>
      <c r="AB665" s="34" t="e">
        <f>SMALL($AA:$AA,ROWS($AA$1:AA664))</f>
        <v>#NUM!</v>
      </c>
      <c r="AC665" s="34" t="str">
        <f>IF(AND('Entry point'!$B$22=Master!A665,Master!AG665="MARCAS"),Master!B665,"")</f>
        <v/>
      </c>
      <c r="AD665" s="34" t="e">
        <f>SMALL($AC:$AC,ROWS($AC$1:AC664))</f>
        <v>#NUM!</v>
      </c>
      <c r="AE665" s="34">
        <v>2</v>
      </c>
      <c r="AF665" s="35" t="s">
        <v>746</v>
      </c>
      <c r="AG665" s="36" t="s">
        <v>91</v>
      </c>
      <c r="AH665" s="36" t="s">
        <v>752</v>
      </c>
    </row>
    <row r="666" spans="1:34" ht="17.25" customHeight="1" x14ac:dyDescent="0.25">
      <c r="A666" s="40" t="s">
        <v>569</v>
      </c>
      <c r="B666" s="34">
        <f>ROWS(A$1:$A667)</f>
        <v>667</v>
      </c>
      <c r="C666" s="34" t="str">
        <f>IF(AND('Entry point'!$B$22=Master!A666,Master!AG666="ACCOUNTING"),Master!B666,"")</f>
        <v/>
      </c>
      <c r="D666" s="34" t="e">
        <f>SMALL($C:$C,ROWS($C$1:C665))</f>
        <v>#NUM!</v>
      </c>
      <c r="E666" s="34" t="str">
        <f>IF(AND('Entry point'!$B$22=Master!A666,Master!AG666="CREW MANAGEMENT PARTNER"),Master!B666,"")</f>
        <v/>
      </c>
      <c r="F666" s="34" t="e">
        <f>SMALL($E:$E,ROWS($E$1:E665))</f>
        <v>#NUM!</v>
      </c>
      <c r="G666" s="34" t="str">
        <f>IF(AND('Entry point'!$B$22=Master!A666,Master!AG666="FLEET MANAGER"),Master!B666,"")</f>
        <v/>
      </c>
      <c r="H666" s="34" t="e">
        <f>SMALL($G:$G,ROWS($G$1:G665))</f>
        <v>#NUM!</v>
      </c>
      <c r="I666" s="34" t="str">
        <f>IF(AND('Entry point'!$B$22=Master!A666,Master!AG666="GROUP ISD"),Master!B666,"")</f>
        <v/>
      </c>
      <c r="J666" s="34" t="e">
        <f>SMALL($I:$I,ROWS($I$1:I665))</f>
        <v>#NUM!</v>
      </c>
      <c r="K666" s="34" t="str">
        <f>IF(AND('Entry point'!$B$22=Master!A666,Master!AG666="MANAGING DIRECTOR, CREW MANAGEMENT"),Master!B666,"")</f>
        <v/>
      </c>
      <c r="L666" s="34" t="e">
        <f>SMALL($K:$K,ROWS($K$1:K665))</f>
        <v>#NUM!</v>
      </c>
      <c r="M666" s="34" t="str">
        <f>IF(AND('Entry point'!$B$22=Master!A666,Master!AG666="MARINE SUPERINTENDENT"),Master!B666,"")</f>
        <v/>
      </c>
      <c r="N666" s="34" t="e">
        <f>SMALL($M:$M,ROWS($M$1:M665))</f>
        <v>#NUM!</v>
      </c>
      <c r="O666" s="34" t="str">
        <f>IF(AND('Entry point'!$B$22=Master!A666,Master!AG666="MD"),Master!B666,"")</f>
        <v/>
      </c>
      <c r="P666" s="34" t="e">
        <f>SMALL($O:$O,ROWS($O$1:O665))</f>
        <v>#NUM!</v>
      </c>
      <c r="Q666" s="34" t="str">
        <f>IF(AND('Entry point'!$B$22=Master!A666,Master!AG666="OD"),Master!B666,"")</f>
        <v/>
      </c>
      <c r="R666" s="34" t="e">
        <f>SMALL($Q:$Q,ROWS($Q$1:Q665))</f>
        <v>#NUM!</v>
      </c>
      <c r="S666" s="34" t="str">
        <f>IF(AND('Entry point'!$B$22=Master!A666,Master!AG666="OWNER"),Master!B666,"")</f>
        <v/>
      </c>
      <c r="T666" s="34" t="e">
        <f>SMALL($S:$S,ROWS($S$1:S665))</f>
        <v>#NUM!</v>
      </c>
      <c r="U666" s="34" t="str">
        <f>IF(AND('Entry point'!$B$22=Master!A666,Master!AG666="PLANNING MANAGER"),Master!B666,"")</f>
        <v/>
      </c>
      <c r="V666" s="34" t="e">
        <f>SMALL($U:$U,ROWS($U$1:U665))</f>
        <v>#NUM!</v>
      </c>
      <c r="W666" s="34" t="str">
        <f>IF(AND('Entry point'!$B$22=Master!A666,Master!AG666="PROCUREMENT RESPONSIBLE"),Master!B666,"")</f>
        <v/>
      </c>
      <c r="X666" s="34" t="e">
        <f>SMALL($W:$W,ROWS($W$1:W665))</f>
        <v>#NUM!</v>
      </c>
      <c r="Y666" s="34" t="str">
        <f>IF(AND('Entry point'!$B$22=Master!A666,Master!AG666="TECH SUPERINTENDENT"),Master!B666,"")</f>
        <v/>
      </c>
      <c r="Z666" s="34" t="e">
        <f>SMALL($Y:$Y,ROWS($Y$1:Y665))</f>
        <v>#NUM!</v>
      </c>
      <c r="AA666" s="34" t="str">
        <f>IF(AND('Entry point'!$B$22=Master!A666,Master!AG666="HSEQ MANAGER"),Master!B666,"")</f>
        <v/>
      </c>
      <c r="AB666" s="34" t="e">
        <f>SMALL($AA:$AA,ROWS($AA$1:AA665))</f>
        <v>#NUM!</v>
      </c>
      <c r="AC666" s="34">
        <f>IF(AND('Entry point'!$B$22=Master!A666,Master!AG666="MARCAS"),Master!B666,"")</f>
        <v>667</v>
      </c>
      <c r="AD666" s="34" t="e">
        <f>SMALL($AC:$AC,ROWS($AC$1:AC665))</f>
        <v>#NUM!</v>
      </c>
      <c r="AE666" s="34">
        <v>2</v>
      </c>
      <c r="AF666" s="35" t="s">
        <v>746</v>
      </c>
      <c r="AG666" s="36" t="s">
        <v>779</v>
      </c>
      <c r="AH666" s="36" t="s">
        <v>752</v>
      </c>
    </row>
    <row r="667" spans="1:34" ht="15.75" x14ac:dyDescent="0.25">
      <c r="A667" s="40" t="s">
        <v>569</v>
      </c>
      <c r="B667" s="34">
        <f>ROWS(A$1:$A668)</f>
        <v>668</v>
      </c>
      <c r="C667" s="34" t="str">
        <f>IF(AND('Entry point'!$B$22=Master!A667,Master!AG667="ACCOUNTING"),Master!B667,"")</f>
        <v/>
      </c>
      <c r="D667" s="34" t="e">
        <f>SMALL($C:$C,ROWS($C$1:C666))</f>
        <v>#NUM!</v>
      </c>
      <c r="E667" s="34" t="str">
        <f>IF(AND('Entry point'!$B$22=Master!A667,Master!AG667="CREW MANAGEMENT PARTNER"),Master!B667,"")</f>
        <v/>
      </c>
      <c r="F667" s="34" t="e">
        <f>SMALL($E:$E,ROWS($E$1:E666))</f>
        <v>#NUM!</v>
      </c>
      <c r="G667" s="34" t="str">
        <f>IF(AND('Entry point'!$B$22=Master!A667,Master!AG667="FLEET MANAGER"),Master!B667,"")</f>
        <v/>
      </c>
      <c r="H667" s="34" t="e">
        <f>SMALL($G:$G,ROWS($G$1:G666))</f>
        <v>#NUM!</v>
      </c>
      <c r="I667" s="34" t="str">
        <f>IF(AND('Entry point'!$B$22=Master!A667,Master!AG667="GROUP ISD"),Master!B667,"")</f>
        <v/>
      </c>
      <c r="J667" s="34" t="e">
        <f>SMALL($I:$I,ROWS($I$1:I666))</f>
        <v>#NUM!</v>
      </c>
      <c r="K667" s="34" t="str">
        <f>IF(AND('Entry point'!$B$22=Master!A667,Master!AG667="MANAGING DIRECTOR, CREW MANAGEMENT"),Master!B667,"")</f>
        <v/>
      </c>
      <c r="L667" s="34" t="e">
        <f>SMALL($K:$K,ROWS($K$1:K666))</f>
        <v>#NUM!</v>
      </c>
      <c r="M667" s="34" t="str">
        <f>IF(AND('Entry point'!$B$22=Master!A667,Master!AG667="MARINE SUPERINTENDENT"),Master!B667,"")</f>
        <v/>
      </c>
      <c r="N667" s="34" t="e">
        <f>SMALL($M:$M,ROWS($M$1:M666))</f>
        <v>#NUM!</v>
      </c>
      <c r="O667" s="34" t="str">
        <f>IF(AND('Entry point'!$B$22=Master!A667,Master!AG667="MD"),Master!B667,"")</f>
        <v/>
      </c>
      <c r="P667" s="34" t="e">
        <f>SMALL($O:$O,ROWS($O$1:O666))</f>
        <v>#NUM!</v>
      </c>
      <c r="Q667" s="34" t="str">
        <f>IF(AND('Entry point'!$B$22=Master!A667,Master!AG667="OD"),Master!B667,"")</f>
        <v/>
      </c>
      <c r="R667" s="34" t="e">
        <f>SMALL($Q:$Q,ROWS($Q$1:Q666))</f>
        <v>#NUM!</v>
      </c>
      <c r="S667" s="34" t="str">
        <f>IF(AND('Entry point'!$B$22=Master!A667,Master!AG667="OWNER"),Master!B667,"")</f>
        <v/>
      </c>
      <c r="T667" s="34" t="e">
        <f>SMALL($S:$S,ROWS($S$1:S666))</f>
        <v>#NUM!</v>
      </c>
      <c r="U667" s="34" t="str">
        <f>IF(AND('Entry point'!$B$22=Master!A667,Master!AG667="PLANNING MANAGER"),Master!B667,"")</f>
        <v/>
      </c>
      <c r="V667" s="34" t="e">
        <f>SMALL($U:$U,ROWS($U$1:U666))</f>
        <v>#NUM!</v>
      </c>
      <c r="W667" s="34" t="str">
        <f>IF(AND('Entry point'!$B$22=Master!A667,Master!AG667="PROCUREMENT RESPONSIBLE"),Master!B667,"")</f>
        <v/>
      </c>
      <c r="X667" s="34" t="e">
        <f>SMALL($W:$W,ROWS($W$1:W666))</f>
        <v>#NUM!</v>
      </c>
      <c r="Y667" s="34">
        <f>IF(AND('Entry point'!$B$22=Master!A667,Master!AG667="TECH SUPERINTENDENT"),Master!B667,"")</f>
        <v>668</v>
      </c>
      <c r="Z667" s="34" t="e">
        <f>SMALL($Y:$Y,ROWS($Y$1:Y666))</f>
        <v>#NUM!</v>
      </c>
      <c r="AA667" s="34" t="str">
        <f>IF(AND('Entry point'!$B$22=Master!A667,Master!AG667="HSEQ MANAGER"),Master!B667,"")</f>
        <v/>
      </c>
      <c r="AB667" s="34" t="e">
        <f>SMALL($AA:$AA,ROWS($AA$1:AA666))</f>
        <v>#NUM!</v>
      </c>
      <c r="AC667" s="34" t="str">
        <f>IF(AND('Entry point'!$B$22=Master!A667,Master!AG667="MARCAS"),Master!B667,"")</f>
        <v/>
      </c>
      <c r="AD667" s="34" t="e">
        <f>SMALL($AC:$AC,ROWS($AC$1:AC666))</f>
        <v>#NUM!</v>
      </c>
      <c r="AE667" s="34">
        <v>2</v>
      </c>
      <c r="AF667" s="35" t="s">
        <v>747</v>
      </c>
      <c r="AG667" s="36" t="s">
        <v>91</v>
      </c>
      <c r="AH667" s="36" t="s">
        <v>753</v>
      </c>
    </row>
    <row r="668" spans="1:34" ht="15.75" x14ac:dyDescent="0.25">
      <c r="A668" s="40" t="s">
        <v>569</v>
      </c>
      <c r="B668" s="34">
        <f>ROWS(A$1:$A669)</f>
        <v>669</v>
      </c>
      <c r="C668" s="34" t="str">
        <f>IF(AND('Entry point'!$B$22=Master!A668,Master!AG668="ACCOUNTING"),Master!B668,"")</f>
        <v/>
      </c>
      <c r="D668" s="34" t="e">
        <f>SMALL($C:$C,ROWS($C$1:C667))</f>
        <v>#NUM!</v>
      </c>
      <c r="E668" s="34" t="str">
        <f>IF(AND('Entry point'!$B$22=Master!A668,Master!AG668="CREW MANAGEMENT PARTNER"),Master!B668,"")</f>
        <v/>
      </c>
      <c r="F668" s="34" t="e">
        <f>SMALL($E:$E,ROWS($E$1:E667))</f>
        <v>#NUM!</v>
      </c>
      <c r="G668" s="34" t="str">
        <f>IF(AND('Entry point'!$B$22=Master!A668,Master!AG668="FLEET MANAGER"),Master!B668,"")</f>
        <v/>
      </c>
      <c r="H668" s="34" t="e">
        <f>SMALL($G:$G,ROWS($G$1:G667))</f>
        <v>#NUM!</v>
      </c>
      <c r="I668" s="34" t="str">
        <f>IF(AND('Entry point'!$B$22=Master!A668,Master!AG668="GROUP ISD"),Master!B668,"")</f>
        <v/>
      </c>
      <c r="J668" s="34" t="e">
        <f>SMALL($I:$I,ROWS($I$1:I667))</f>
        <v>#NUM!</v>
      </c>
      <c r="K668" s="34" t="str">
        <f>IF(AND('Entry point'!$B$22=Master!A668,Master!AG668="MANAGING DIRECTOR, CREW MANAGEMENT"),Master!B668,"")</f>
        <v/>
      </c>
      <c r="L668" s="34" t="e">
        <f>SMALL($K:$K,ROWS($K$1:K667))</f>
        <v>#NUM!</v>
      </c>
      <c r="M668" s="34" t="str">
        <f>IF(AND('Entry point'!$B$22=Master!A668,Master!AG668="MARINE SUPERINTENDENT"),Master!B668,"")</f>
        <v/>
      </c>
      <c r="N668" s="34" t="e">
        <f>SMALL($M:$M,ROWS($M$1:M667))</f>
        <v>#NUM!</v>
      </c>
      <c r="O668" s="34" t="str">
        <f>IF(AND('Entry point'!$B$22=Master!A668,Master!AG668="MD"),Master!B668,"")</f>
        <v/>
      </c>
      <c r="P668" s="34" t="e">
        <f>SMALL($O:$O,ROWS($O$1:O667))</f>
        <v>#NUM!</v>
      </c>
      <c r="Q668" s="34" t="str">
        <f>IF(AND('Entry point'!$B$22=Master!A668,Master!AG668="OD"),Master!B668,"")</f>
        <v/>
      </c>
      <c r="R668" s="34" t="e">
        <f>SMALL($Q:$Q,ROWS($Q$1:Q667))</f>
        <v>#NUM!</v>
      </c>
      <c r="S668" s="34" t="str">
        <f>IF(AND('Entry point'!$B$22=Master!A668,Master!AG668="OWNER"),Master!B668,"")</f>
        <v/>
      </c>
      <c r="T668" s="34" t="e">
        <f>SMALL($S:$S,ROWS($S$1:S667))</f>
        <v>#NUM!</v>
      </c>
      <c r="U668" s="34" t="str">
        <f>IF(AND('Entry point'!$B$22=Master!A668,Master!AG668="PLANNING MANAGER"),Master!B668,"")</f>
        <v/>
      </c>
      <c r="V668" s="34" t="e">
        <f>SMALL($U:$U,ROWS($U$1:U667))</f>
        <v>#NUM!</v>
      </c>
      <c r="W668" s="34" t="str">
        <f>IF(AND('Entry point'!$B$22=Master!A668,Master!AG668="PROCUREMENT RESPONSIBLE"),Master!B668,"")</f>
        <v/>
      </c>
      <c r="X668" s="34" t="e">
        <f>SMALL($W:$W,ROWS($W$1:W667))</f>
        <v>#NUM!</v>
      </c>
      <c r="Y668" s="34" t="str">
        <f>IF(AND('Entry point'!$B$22=Master!A668,Master!AG668="TECH SUPERINTENDENT"),Master!B668,"")</f>
        <v/>
      </c>
      <c r="Z668" s="34" t="e">
        <f>SMALL($Y:$Y,ROWS($Y$1:Y667))</f>
        <v>#NUM!</v>
      </c>
      <c r="AA668" s="34" t="str">
        <f>IF(AND('Entry point'!$B$22=Master!A668,Master!AG668="HSEQ MANAGER"),Master!B668,"")</f>
        <v/>
      </c>
      <c r="AB668" s="34" t="e">
        <f>SMALL($AA:$AA,ROWS($AA$1:AA667))</f>
        <v>#NUM!</v>
      </c>
      <c r="AC668" s="34">
        <f>IF(AND('Entry point'!$B$22=Master!A668,Master!AG668="MARCAS"),Master!B668,"")</f>
        <v>669</v>
      </c>
      <c r="AD668" s="34" t="e">
        <f>SMALL($AC:$AC,ROWS($AC$1:AC667))</f>
        <v>#NUM!</v>
      </c>
      <c r="AE668" s="34">
        <v>2</v>
      </c>
      <c r="AF668" s="35" t="s">
        <v>747</v>
      </c>
      <c r="AG668" s="36" t="s">
        <v>779</v>
      </c>
      <c r="AH668" s="36" t="s">
        <v>753</v>
      </c>
    </row>
    <row r="669" spans="1:34" ht="15.75" x14ac:dyDescent="0.25">
      <c r="A669" s="40" t="s">
        <v>569</v>
      </c>
      <c r="B669" s="34">
        <f>ROWS(A$1:$A670)</f>
        <v>670</v>
      </c>
      <c r="C669" s="34" t="str">
        <f>IF(AND('Entry point'!$B$22=Master!A669,Master!AG669="ACCOUNTING"),Master!B669,"")</f>
        <v/>
      </c>
      <c r="D669" s="34" t="e">
        <f>SMALL($C:$C,ROWS($C$1:C668))</f>
        <v>#NUM!</v>
      </c>
      <c r="E669" s="34" t="str">
        <f>IF(AND('Entry point'!$B$22=Master!A669,Master!AG669="CREW MANAGEMENT PARTNER"),Master!B669,"")</f>
        <v/>
      </c>
      <c r="F669" s="34" t="e">
        <f>SMALL($E:$E,ROWS($E$1:E668))</f>
        <v>#NUM!</v>
      </c>
      <c r="G669" s="34" t="str">
        <f>IF(AND('Entry point'!$B$22=Master!A669,Master!AG669="FLEET MANAGER"),Master!B669,"")</f>
        <v/>
      </c>
      <c r="H669" s="34" t="e">
        <f>SMALL($G:$G,ROWS($G$1:G668))</f>
        <v>#NUM!</v>
      </c>
      <c r="I669" s="34" t="str">
        <f>IF(AND('Entry point'!$B$22=Master!A669,Master!AG669="GROUP ISD"),Master!B669,"")</f>
        <v/>
      </c>
      <c r="J669" s="34" t="e">
        <f>SMALL($I:$I,ROWS($I$1:I668))</f>
        <v>#NUM!</v>
      </c>
      <c r="K669" s="34" t="str">
        <f>IF(AND('Entry point'!$B$22=Master!A669,Master!AG669="MANAGING DIRECTOR, CREW MANAGEMENT"),Master!B669,"")</f>
        <v/>
      </c>
      <c r="L669" s="34" t="e">
        <f>SMALL($K:$K,ROWS($K$1:K668))</f>
        <v>#NUM!</v>
      </c>
      <c r="M669" s="34" t="str">
        <f>IF(AND('Entry point'!$B$22=Master!A669,Master!AG669="MARINE SUPERINTENDENT"),Master!B669,"")</f>
        <v/>
      </c>
      <c r="N669" s="34" t="e">
        <f>SMALL($M:$M,ROWS($M$1:M668))</f>
        <v>#NUM!</v>
      </c>
      <c r="O669" s="34" t="str">
        <f>IF(AND('Entry point'!$B$22=Master!A669,Master!AG669="MD"),Master!B669,"")</f>
        <v/>
      </c>
      <c r="P669" s="34" t="e">
        <f>SMALL($O:$O,ROWS($O$1:O668))</f>
        <v>#NUM!</v>
      </c>
      <c r="Q669" s="34" t="str">
        <f>IF(AND('Entry point'!$B$22=Master!A669,Master!AG669="OD"),Master!B669,"")</f>
        <v/>
      </c>
      <c r="R669" s="34" t="e">
        <f>SMALL($Q:$Q,ROWS($Q$1:Q668))</f>
        <v>#NUM!</v>
      </c>
      <c r="S669" s="34" t="str">
        <f>IF(AND('Entry point'!$B$22=Master!A669,Master!AG669="OWNER"),Master!B669,"")</f>
        <v/>
      </c>
      <c r="T669" s="34" t="e">
        <f>SMALL($S:$S,ROWS($S$1:S668))</f>
        <v>#NUM!</v>
      </c>
      <c r="U669" s="34" t="str">
        <f>IF(AND('Entry point'!$B$22=Master!A669,Master!AG669="PLANNING MANAGER"),Master!B669,"")</f>
        <v/>
      </c>
      <c r="V669" s="34" t="e">
        <f>SMALL($U:$U,ROWS($U$1:U668))</f>
        <v>#NUM!</v>
      </c>
      <c r="W669" s="34" t="str">
        <f>IF(AND('Entry point'!$B$22=Master!A669,Master!AG669="PROCUREMENT RESPONSIBLE"),Master!B669,"")</f>
        <v/>
      </c>
      <c r="X669" s="34" t="e">
        <f>SMALL($W:$W,ROWS($W$1:W668))</f>
        <v>#NUM!</v>
      </c>
      <c r="Y669" s="34">
        <f>IF(AND('Entry point'!$B$22=Master!A669,Master!AG669="TECH SUPERINTENDENT"),Master!B669,"")</f>
        <v>670</v>
      </c>
      <c r="Z669" s="34" t="e">
        <f>SMALL($Y:$Y,ROWS($Y$1:Y668))</f>
        <v>#NUM!</v>
      </c>
      <c r="AA669" s="34" t="str">
        <f>IF(AND('Entry point'!$B$22=Master!A669,Master!AG669="HSEQ MANAGER"),Master!B669,"")</f>
        <v/>
      </c>
      <c r="AB669" s="34" t="e">
        <f>SMALL($AA:$AA,ROWS($AA$1:AA668))</f>
        <v>#NUM!</v>
      </c>
      <c r="AC669" s="34" t="str">
        <f>IF(AND('Entry point'!$B$22=Master!A669,Master!AG669="MARCAS"),Master!B669,"")</f>
        <v/>
      </c>
      <c r="AD669" s="34" t="e">
        <f>SMALL($AC:$AC,ROWS($AC$1:AC668))</f>
        <v>#NUM!</v>
      </c>
      <c r="AE669" s="34">
        <v>2</v>
      </c>
      <c r="AF669" s="35" t="s">
        <v>748</v>
      </c>
      <c r="AG669" s="36" t="s">
        <v>91</v>
      </c>
      <c r="AH669" s="36"/>
    </row>
    <row r="670" spans="1:34" ht="15.75" x14ac:dyDescent="0.25">
      <c r="A670" s="40" t="s">
        <v>569</v>
      </c>
      <c r="B670" s="34">
        <f>ROWS(A$1:$A671)</f>
        <v>671</v>
      </c>
      <c r="C670" s="34" t="str">
        <f>IF(AND('Entry point'!$B$22=Master!A670,Master!AG670="ACCOUNTING"),Master!B670,"")</f>
        <v/>
      </c>
      <c r="D670" s="34" t="e">
        <f>SMALL($C:$C,ROWS($C$1:C669))</f>
        <v>#NUM!</v>
      </c>
      <c r="E670" s="34" t="str">
        <f>IF(AND('Entry point'!$B$22=Master!A670,Master!AG670="CREW MANAGEMENT PARTNER"),Master!B670,"")</f>
        <v/>
      </c>
      <c r="F670" s="34" t="e">
        <f>SMALL($E:$E,ROWS($E$1:E669))</f>
        <v>#NUM!</v>
      </c>
      <c r="G670" s="34" t="str">
        <f>IF(AND('Entry point'!$B$22=Master!A670,Master!AG670="FLEET MANAGER"),Master!B670,"")</f>
        <v/>
      </c>
      <c r="H670" s="34" t="e">
        <f>SMALL($G:$G,ROWS($G$1:G669))</f>
        <v>#NUM!</v>
      </c>
      <c r="I670" s="34" t="str">
        <f>IF(AND('Entry point'!$B$22=Master!A670,Master!AG670="GROUP ISD"),Master!B670,"")</f>
        <v/>
      </c>
      <c r="J670" s="34" t="e">
        <f>SMALL($I:$I,ROWS($I$1:I669))</f>
        <v>#NUM!</v>
      </c>
      <c r="K670" s="34" t="str">
        <f>IF(AND('Entry point'!$B$22=Master!A670,Master!AG670="MANAGING DIRECTOR, CREW MANAGEMENT"),Master!B670,"")</f>
        <v/>
      </c>
      <c r="L670" s="34" t="e">
        <f>SMALL($K:$K,ROWS($K$1:K669))</f>
        <v>#NUM!</v>
      </c>
      <c r="M670" s="34" t="str">
        <f>IF(AND('Entry point'!$B$22=Master!A670,Master!AG670="MARINE SUPERINTENDENT"),Master!B670,"")</f>
        <v/>
      </c>
      <c r="N670" s="34" t="e">
        <f>SMALL($M:$M,ROWS($M$1:M669))</f>
        <v>#NUM!</v>
      </c>
      <c r="O670" s="34" t="str">
        <f>IF(AND('Entry point'!$B$22=Master!A670,Master!AG670="MD"),Master!B670,"")</f>
        <v/>
      </c>
      <c r="P670" s="34" t="e">
        <f>SMALL($O:$O,ROWS($O$1:O669))</f>
        <v>#NUM!</v>
      </c>
      <c r="Q670" s="34" t="str">
        <f>IF(AND('Entry point'!$B$22=Master!A670,Master!AG670="OD"),Master!B670,"")</f>
        <v/>
      </c>
      <c r="R670" s="34" t="e">
        <f>SMALL($Q:$Q,ROWS($Q$1:Q669))</f>
        <v>#NUM!</v>
      </c>
      <c r="S670" s="34" t="str">
        <f>IF(AND('Entry point'!$B$22=Master!A670,Master!AG670="OWNER"),Master!B670,"")</f>
        <v/>
      </c>
      <c r="T670" s="34" t="e">
        <f>SMALL($S:$S,ROWS($S$1:S669))</f>
        <v>#NUM!</v>
      </c>
      <c r="U670" s="34" t="str">
        <f>IF(AND('Entry point'!$B$22=Master!A670,Master!AG670="PLANNING MANAGER"),Master!B670,"")</f>
        <v/>
      </c>
      <c r="V670" s="34" t="e">
        <f>SMALL($U:$U,ROWS($U$1:U669))</f>
        <v>#NUM!</v>
      </c>
      <c r="W670" s="34" t="str">
        <f>IF(AND('Entry point'!$B$22=Master!A670,Master!AG670="PROCUREMENT RESPONSIBLE"),Master!B670,"")</f>
        <v/>
      </c>
      <c r="X670" s="34" t="e">
        <f>SMALL($W:$W,ROWS($W$1:W669))</f>
        <v>#NUM!</v>
      </c>
      <c r="Y670" s="34" t="str">
        <f>IF(AND('Entry point'!$B$22=Master!A670,Master!AG670="TECH SUPERINTENDENT"),Master!B670,"")</f>
        <v/>
      </c>
      <c r="Z670" s="34" t="e">
        <f>SMALL($Y:$Y,ROWS($Y$1:Y669))</f>
        <v>#NUM!</v>
      </c>
      <c r="AA670" s="34" t="str">
        <f>IF(AND('Entry point'!$B$22=Master!A670,Master!AG670="HSEQ MANAGER"),Master!B670,"")</f>
        <v/>
      </c>
      <c r="AB670" s="34" t="e">
        <f>SMALL($AA:$AA,ROWS($AA$1:AA669))</f>
        <v>#NUM!</v>
      </c>
      <c r="AC670" s="34">
        <f>IF(AND('Entry point'!$B$22=Master!A670,Master!AG670="MARCAS"),Master!B670,"")</f>
        <v>671</v>
      </c>
      <c r="AD670" s="34" t="e">
        <f>SMALL($AC:$AC,ROWS($AC$1:AC669))</f>
        <v>#NUM!</v>
      </c>
      <c r="AE670" s="34">
        <v>2</v>
      </c>
      <c r="AF670" s="35" t="s">
        <v>748</v>
      </c>
      <c r="AG670" s="36" t="s">
        <v>779</v>
      </c>
      <c r="AH670" s="36"/>
    </row>
    <row r="671" spans="1:34" ht="15.75" x14ac:dyDescent="0.25">
      <c r="A671" s="40" t="s">
        <v>569</v>
      </c>
      <c r="B671" s="34">
        <f>ROWS(A$1:$A672)</f>
        <v>672</v>
      </c>
      <c r="C671" s="34" t="str">
        <f>IF(AND('Entry point'!$B$22=Master!A671,Master!AG671="ACCOUNTING"),Master!B671,"")</f>
        <v/>
      </c>
      <c r="D671" s="34" t="e">
        <f>SMALL($C:$C,ROWS($C$1:C670))</f>
        <v>#NUM!</v>
      </c>
      <c r="E671" s="34" t="str">
        <f>IF(AND('Entry point'!$B$22=Master!A671,Master!AG671="CREW MANAGEMENT PARTNER"),Master!B671,"")</f>
        <v/>
      </c>
      <c r="F671" s="34" t="e">
        <f>SMALL($E:$E,ROWS($E$1:E670))</f>
        <v>#NUM!</v>
      </c>
      <c r="G671" s="34" t="str">
        <f>IF(AND('Entry point'!$B$22=Master!A671,Master!AG671="FLEET MANAGER"),Master!B671,"")</f>
        <v/>
      </c>
      <c r="H671" s="34" t="e">
        <f>SMALL($G:$G,ROWS($G$1:G670))</f>
        <v>#NUM!</v>
      </c>
      <c r="I671" s="34" t="str">
        <f>IF(AND('Entry point'!$B$22=Master!A671,Master!AG671="GROUP ISD"),Master!B671,"")</f>
        <v/>
      </c>
      <c r="J671" s="34" t="e">
        <f>SMALL($I:$I,ROWS($I$1:I670))</f>
        <v>#NUM!</v>
      </c>
      <c r="K671" s="34" t="str">
        <f>IF(AND('Entry point'!$B$22=Master!A671,Master!AG671="MANAGING DIRECTOR, CREW MANAGEMENT"),Master!B671,"")</f>
        <v/>
      </c>
      <c r="L671" s="34" t="e">
        <f>SMALL($K:$K,ROWS($K$1:K670))</f>
        <v>#NUM!</v>
      </c>
      <c r="M671" s="34" t="str">
        <f>IF(AND('Entry point'!$B$22=Master!A671,Master!AG671="MARINE SUPERINTENDENT"),Master!B671,"")</f>
        <v/>
      </c>
      <c r="N671" s="34" t="e">
        <f>SMALL($M:$M,ROWS($M$1:M670))</f>
        <v>#NUM!</v>
      </c>
      <c r="O671" s="34" t="str">
        <f>IF(AND('Entry point'!$B$22=Master!A671,Master!AG671="MD"),Master!B671,"")</f>
        <v/>
      </c>
      <c r="P671" s="34" t="e">
        <f>SMALL($O:$O,ROWS($O$1:O670))</f>
        <v>#NUM!</v>
      </c>
      <c r="Q671" s="34" t="str">
        <f>IF(AND('Entry point'!$B$22=Master!A671,Master!AG671="OD"),Master!B671,"")</f>
        <v/>
      </c>
      <c r="R671" s="34" t="e">
        <f>SMALL($Q:$Q,ROWS($Q$1:Q670))</f>
        <v>#NUM!</v>
      </c>
      <c r="S671" s="34" t="str">
        <f>IF(AND('Entry point'!$B$22=Master!A671,Master!AG671="OWNER"),Master!B671,"")</f>
        <v/>
      </c>
      <c r="T671" s="34" t="e">
        <f>SMALL($S:$S,ROWS($S$1:S670))</f>
        <v>#NUM!</v>
      </c>
      <c r="U671" s="34" t="str">
        <f>IF(AND('Entry point'!$B$22=Master!A671,Master!AG671="PLANNING MANAGER"),Master!B671,"")</f>
        <v/>
      </c>
      <c r="V671" s="34" t="e">
        <f>SMALL($U:$U,ROWS($U$1:U670))</f>
        <v>#NUM!</v>
      </c>
      <c r="W671" s="34" t="str">
        <f>IF(AND('Entry point'!$B$22=Master!A671,Master!AG671="PROCUREMENT RESPONSIBLE"),Master!B671,"")</f>
        <v/>
      </c>
      <c r="X671" s="34" t="e">
        <f>SMALL($W:$W,ROWS($W$1:W670))</f>
        <v>#NUM!</v>
      </c>
      <c r="Y671" s="34">
        <f>IF(AND('Entry point'!$B$22=Master!A671,Master!AG671="TECH SUPERINTENDENT"),Master!B671,"")</f>
        <v>672</v>
      </c>
      <c r="Z671" s="34" t="e">
        <f>SMALL($Y:$Y,ROWS($Y$1:Y670))</f>
        <v>#NUM!</v>
      </c>
      <c r="AA671" s="34" t="str">
        <f>IF(AND('Entry point'!$B$22=Master!A671,Master!AG671="HSEQ MANAGER"),Master!B671,"")</f>
        <v/>
      </c>
      <c r="AB671" s="34" t="e">
        <f>SMALL($AA:$AA,ROWS($AA$1:AA670))</f>
        <v>#NUM!</v>
      </c>
      <c r="AC671" s="34" t="str">
        <f>IF(AND('Entry point'!$B$22=Master!A671,Master!AG671="MARCAS"),Master!B671,"")</f>
        <v/>
      </c>
      <c r="AD671" s="34" t="e">
        <f>SMALL($AC:$AC,ROWS($AC$1:AC670))</f>
        <v>#NUM!</v>
      </c>
      <c r="AE671" s="34">
        <v>2</v>
      </c>
      <c r="AF671" s="35" t="s">
        <v>749</v>
      </c>
      <c r="AG671" s="36" t="s">
        <v>91</v>
      </c>
      <c r="AH671" s="36"/>
    </row>
    <row r="672" spans="1:34" ht="15.75" x14ac:dyDescent="0.25">
      <c r="A672" s="40" t="s">
        <v>569</v>
      </c>
      <c r="B672" s="34">
        <f>ROWS(A$1:$A673)</f>
        <v>673</v>
      </c>
      <c r="C672" s="34" t="str">
        <f>IF(AND('Entry point'!$B$22=Master!A672,Master!AG672="ACCOUNTING"),Master!B672,"")</f>
        <v/>
      </c>
      <c r="D672" s="34" t="e">
        <f>SMALL($C:$C,ROWS($C$1:C671))</f>
        <v>#NUM!</v>
      </c>
      <c r="E672" s="34" t="str">
        <f>IF(AND('Entry point'!$B$22=Master!A672,Master!AG672="CREW MANAGEMENT PARTNER"),Master!B672,"")</f>
        <v/>
      </c>
      <c r="F672" s="34" t="e">
        <f>SMALL($E:$E,ROWS($E$1:E671))</f>
        <v>#NUM!</v>
      </c>
      <c r="G672" s="34" t="str">
        <f>IF(AND('Entry point'!$B$22=Master!A672,Master!AG672="FLEET MANAGER"),Master!B672,"")</f>
        <v/>
      </c>
      <c r="H672" s="34" t="e">
        <f>SMALL($G:$G,ROWS($G$1:G671))</f>
        <v>#NUM!</v>
      </c>
      <c r="I672" s="34" t="str">
        <f>IF(AND('Entry point'!$B$22=Master!A672,Master!AG672="GROUP ISD"),Master!B672,"")</f>
        <v/>
      </c>
      <c r="J672" s="34" t="e">
        <f>SMALL($I:$I,ROWS($I$1:I671))</f>
        <v>#NUM!</v>
      </c>
      <c r="K672" s="34" t="str">
        <f>IF(AND('Entry point'!$B$22=Master!A672,Master!AG672="MANAGING DIRECTOR, CREW MANAGEMENT"),Master!B672,"")</f>
        <v/>
      </c>
      <c r="L672" s="34" t="e">
        <f>SMALL($K:$K,ROWS($K$1:K671))</f>
        <v>#NUM!</v>
      </c>
      <c r="M672" s="34" t="str">
        <f>IF(AND('Entry point'!$B$22=Master!A672,Master!AG672="MARINE SUPERINTENDENT"),Master!B672,"")</f>
        <v/>
      </c>
      <c r="N672" s="34" t="e">
        <f>SMALL($M:$M,ROWS($M$1:M671))</f>
        <v>#NUM!</v>
      </c>
      <c r="O672" s="34" t="str">
        <f>IF(AND('Entry point'!$B$22=Master!A672,Master!AG672="MD"),Master!B672,"")</f>
        <v/>
      </c>
      <c r="P672" s="34" t="e">
        <f>SMALL($O:$O,ROWS($O$1:O671))</f>
        <v>#NUM!</v>
      </c>
      <c r="Q672" s="34" t="str">
        <f>IF(AND('Entry point'!$B$22=Master!A672,Master!AG672="OD"),Master!B672,"")</f>
        <v/>
      </c>
      <c r="R672" s="34" t="e">
        <f>SMALL($Q:$Q,ROWS($Q$1:Q671))</f>
        <v>#NUM!</v>
      </c>
      <c r="S672" s="34" t="str">
        <f>IF(AND('Entry point'!$B$22=Master!A672,Master!AG672="OWNER"),Master!B672,"")</f>
        <v/>
      </c>
      <c r="T672" s="34" t="e">
        <f>SMALL($S:$S,ROWS($S$1:S671))</f>
        <v>#NUM!</v>
      </c>
      <c r="U672" s="34" t="str">
        <f>IF(AND('Entry point'!$B$22=Master!A672,Master!AG672="PLANNING MANAGER"),Master!B672,"")</f>
        <v/>
      </c>
      <c r="V672" s="34" t="e">
        <f>SMALL($U:$U,ROWS($U$1:U671))</f>
        <v>#NUM!</v>
      </c>
      <c r="W672" s="34" t="str">
        <f>IF(AND('Entry point'!$B$22=Master!A672,Master!AG672="PROCUREMENT RESPONSIBLE"),Master!B672,"")</f>
        <v/>
      </c>
      <c r="X672" s="34" t="e">
        <f>SMALL($W:$W,ROWS($W$1:W671))</f>
        <v>#NUM!</v>
      </c>
      <c r="Y672" s="34" t="str">
        <f>IF(AND('Entry point'!$B$22=Master!A672,Master!AG672="TECH SUPERINTENDENT"),Master!B672,"")</f>
        <v/>
      </c>
      <c r="Z672" s="34" t="e">
        <f>SMALL($Y:$Y,ROWS($Y$1:Y671))</f>
        <v>#NUM!</v>
      </c>
      <c r="AA672" s="34" t="str">
        <f>IF(AND('Entry point'!$B$22=Master!A672,Master!AG672="HSEQ MANAGER"),Master!B672,"")</f>
        <v/>
      </c>
      <c r="AB672" s="34" t="e">
        <f>SMALL($AA:$AA,ROWS($AA$1:AA671))</f>
        <v>#NUM!</v>
      </c>
      <c r="AC672" s="34">
        <f>IF(AND('Entry point'!$B$22=Master!A672,Master!AG672="MARCAS"),Master!B672,"")</f>
        <v>673</v>
      </c>
      <c r="AD672" s="34" t="e">
        <f>SMALL($AC:$AC,ROWS($AC$1:AC671))</f>
        <v>#NUM!</v>
      </c>
      <c r="AE672" s="34">
        <v>2</v>
      </c>
      <c r="AF672" s="35" t="s">
        <v>749</v>
      </c>
      <c r="AG672" s="36" t="s">
        <v>779</v>
      </c>
      <c r="AH672" s="36"/>
    </row>
    <row r="673" spans="1:34" ht="15.75" x14ac:dyDescent="0.25">
      <c r="A673" s="40" t="s">
        <v>569</v>
      </c>
      <c r="B673" s="34">
        <f>ROWS(A$1:$A674)</f>
        <v>674</v>
      </c>
      <c r="C673" s="34" t="str">
        <f>IF(AND('Entry point'!$B$22=Master!A673,Master!AG673="ACCOUNTING"),Master!B673,"")</f>
        <v/>
      </c>
      <c r="D673" s="34" t="e">
        <f>SMALL($C:$C,ROWS($C$1:C672))</f>
        <v>#NUM!</v>
      </c>
      <c r="E673" s="34" t="str">
        <f>IF(AND('Entry point'!$B$22=Master!A673,Master!AG673="CREW MANAGEMENT PARTNER"),Master!B673,"")</f>
        <v/>
      </c>
      <c r="F673" s="34" t="e">
        <f>SMALL($E:$E,ROWS($E$1:E672))</f>
        <v>#NUM!</v>
      </c>
      <c r="G673" s="34" t="str">
        <f>IF(AND('Entry point'!$B$22=Master!A673,Master!AG673="FLEET MANAGER"),Master!B673,"")</f>
        <v/>
      </c>
      <c r="H673" s="34" t="e">
        <f>SMALL($G:$G,ROWS($G$1:G672))</f>
        <v>#NUM!</v>
      </c>
      <c r="I673" s="34" t="str">
        <f>IF(AND('Entry point'!$B$22=Master!A673,Master!AG673="GROUP ISD"),Master!B673,"")</f>
        <v/>
      </c>
      <c r="J673" s="34" t="e">
        <f>SMALL($I:$I,ROWS($I$1:I672))</f>
        <v>#NUM!</v>
      </c>
      <c r="K673" s="34" t="str">
        <f>IF(AND('Entry point'!$B$22=Master!A673,Master!AG673="MANAGING DIRECTOR, CREW MANAGEMENT"),Master!B673,"")</f>
        <v/>
      </c>
      <c r="L673" s="34" t="e">
        <f>SMALL($K:$K,ROWS($K$1:K672))</f>
        <v>#NUM!</v>
      </c>
      <c r="M673" s="34" t="str">
        <f>IF(AND('Entry point'!$B$22=Master!A673,Master!AG673="MARINE SUPERINTENDENT"),Master!B673,"")</f>
        <v/>
      </c>
      <c r="N673" s="34" t="e">
        <f>SMALL($M:$M,ROWS($M$1:M672))</f>
        <v>#NUM!</v>
      </c>
      <c r="O673" s="34" t="str">
        <f>IF(AND('Entry point'!$B$22=Master!A673,Master!AG673="MD"),Master!B673,"")</f>
        <v/>
      </c>
      <c r="P673" s="34" t="e">
        <f>SMALL($O:$O,ROWS($O$1:O672))</f>
        <v>#NUM!</v>
      </c>
      <c r="Q673" s="34" t="str">
        <f>IF(AND('Entry point'!$B$22=Master!A673,Master!AG673="OD"),Master!B673,"")</f>
        <v/>
      </c>
      <c r="R673" s="34" t="e">
        <f>SMALL($Q:$Q,ROWS($Q$1:Q672))</f>
        <v>#NUM!</v>
      </c>
      <c r="S673" s="34" t="str">
        <f>IF(AND('Entry point'!$B$22=Master!A673,Master!AG673="OWNER"),Master!B673,"")</f>
        <v/>
      </c>
      <c r="T673" s="34" t="e">
        <f>SMALL($S:$S,ROWS($S$1:S672))</f>
        <v>#NUM!</v>
      </c>
      <c r="U673" s="34" t="str">
        <f>IF(AND('Entry point'!$B$22=Master!A673,Master!AG673="PLANNING MANAGER"),Master!B673,"")</f>
        <v/>
      </c>
      <c r="V673" s="34" t="e">
        <f>SMALL($U:$U,ROWS($U$1:U672))</f>
        <v>#NUM!</v>
      </c>
      <c r="W673" s="34" t="str">
        <f>IF(AND('Entry point'!$B$22=Master!A673,Master!AG673="PROCUREMENT RESPONSIBLE"),Master!B673,"")</f>
        <v/>
      </c>
      <c r="X673" s="34" t="e">
        <f>SMALL($W:$W,ROWS($W$1:W672))</f>
        <v>#NUM!</v>
      </c>
      <c r="Y673" s="34">
        <f>IF(AND('Entry point'!$B$22=Master!A673,Master!AG673="TECH SUPERINTENDENT"),Master!B673,"")</f>
        <v>674</v>
      </c>
      <c r="Z673" s="34" t="e">
        <f>SMALL($Y:$Y,ROWS($Y$1:Y672))</f>
        <v>#NUM!</v>
      </c>
      <c r="AA673" s="34" t="str">
        <f>IF(AND('Entry point'!$B$22=Master!A673,Master!AG673="HSEQ MANAGER"),Master!B673,"")</f>
        <v/>
      </c>
      <c r="AB673" s="34" t="e">
        <f>SMALL($AA:$AA,ROWS($AA$1:AA672))</f>
        <v>#NUM!</v>
      </c>
      <c r="AC673" s="34" t="str">
        <f>IF(AND('Entry point'!$B$22=Master!A673,Master!AG673="MARCAS"),Master!B673,"")</f>
        <v/>
      </c>
      <c r="AD673" s="34" t="e">
        <f>SMALL($AC:$AC,ROWS($AC$1:AC672))</f>
        <v>#NUM!</v>
      </c>
      <c r="AE673" s="34">
        <v>2</v>
      </c>
      <c r="AF673" s="35" t="s">
        <v>750</v>
      </c>
      <c r="AG673" s="36" t="s">
        <v>91</v>
      </c>
      <c r="AH673" s="36"/>
    </row>
    <row r="674" spans="1:34" ht="15.75" x14ac:dyDescent="0.25">
      <c r="A674" s="40" t="s">
        <v>569</v>
      </c>
      <c r="B674" s="34">
        <f>ROWS(A$1:$A675)</f>
        <v>675</v>
      </c>
      <c r="C674" s="34" t="str">
        <f>IF(AND('Entry point'!$B$22=Master!A674,Master!AG674="ACCOUNTING"),Master!B674,"")</f>
        <v/>
      </c>
      <c r="D674" s="34" t="e">
        <f>SMALL($C:$C,ROWS($C$1:C673))</f>
        <v>#NUM!</v>
      </c>
      <c r="E674" s="34" t="str">
        <f>IF(AND('Entry point'!$B$22=Master!A674,Master!AG674="CREW MANAGEMENT PARTNER"),Master!B674,"")</f>
        <v/>
      </c>
      <c r="F674" s="34" t="e">
        <f>SMALL($E:$E,ROWS($E$1:E673))</f>
        <v>#NUM!</v>
      </c>
      <c r="G674" s="34" t="str">
        <f>IF(AND('Entry point'!$B$22=Master!A674,Master!AG674="FLEET MANAGER"),Master!B674,"")</f>
        <v/>
      </c>
      <c r="H674" s="34" t="e">
        <f>SMALL($G:$G,ROWS($G$1:G673))</f>
        <v>#NUM!</v>
      </c>
      <c r="I674" s="34" t="str">
        <f>IF(AND('Entry point'!$B$22=Master!A674,Master!AG674="GROUP ISD"),Master!B674,"")</f>
        <v/>
      </c>
      <c r="J674" s="34" t="e">
        <f>SMALL($I:$I,ROWS($I$1:I673))</f>
        <v>#NUM!</v>
      </c>
      <c r="K674" s="34" t="str">
        <f>IF(AND('Entry point'!$B$22=Master!A674,Master!AG674="MANAGING DIRECTOR, CREW MANAGEMENT"),Master!B674,"")</f>
        <v/>
      </c>
      <c r="L674" s="34" t="e">
        <f>SMALL($K:$K,ROWS($K$1:K673))</f>
        <v>#NUM!</v>
      </c>
      <c r="M674" s="34" t="str">
        <f>IF(AND('Entry point'!$B$22=Master!A674,Master!AG674="MARINE SUPERINTENDENT"),Master!B674,"")</f>
        <v/>
      </c>
      <c r="N674" s="34" t="e">
        <f>SMALL($M:$M,ROWS($M$1:M673))</f>
        <v>#NUM!</v>
      </c>
      <c r="O674" s="34" t="str">
        <f>IF(AND('Entry point'!$B$22=Master!A674,Master!AG674="MD"),Master!B674,"")</f>
        <v/>
      </c>
      <c r="P674" s="34" t="e">
        <f>SMALL($O:$O,ROWS($O$1:O673))</f>
        <v>#NUM!</v>
      </c>
      <c r="Q674" s="34" t="str">
        <f>IF(AND('Entry point'!$B$22=Master!A674,Master!AG674="OD"),Master!B674,"")</f>
        <v/>
      </c>
      <c r="R674" s="34" t="e">
        <f>SMALL($Q:$Q,ROWS($Q$1:Q673))</f>
        <v>#NUM!</v>
      </c>
      <c r="S674" s="34" t="str">
        <f>IF(AND('Entry point'!$B$22=Master!A674,Master!AG674="OWNER"),Master!B674,"")</f>
        <v/>
      </c>
      <c r="T674" s="34" t="e">
        <f>SMALL($S:$S,ROWS($S$1:S673))</f>
        <v>#NUM!</v>
      </c>
      <c r="U674" s="34" t="str">
        <f>IF(AND('Entry point'!$B$22=Master!A674,Master!AG674="PLANNING MANAGER"),Master!B674,"")</f>
        <v/>
      </c>
      <c r="V674" s="34" t="e">
        <f>SMALL($U:$U,ROWS($U$1:U673))</f>
        <v>#NUM!</v>
      </c>
      <c r="W674" s="34" t="str">
        <f>IF(AND('Entry point'!$B$22=Master!A674,Master!AG674="PROCUREMENT RESPONSIBLE"),Master!B674,"")</f>
        <v/>
      </c>
      <c r="X674" s="34" t="e">
        <f>SMALL($W:$W,ROWS($W$1:W673))</f>
        <v>#NUM!</v>
      </c>
      <c r="Y674" s="34" t="str">
        <f>IF(AND('Entry point'!$B$22=Master!A674,Master!AG674="TECH SUPERINTENDENT"),Master!B674,"")</f>
        <v/>
      </c>
      <c r="Z674" s="34" t="e">
        <f>SMALL($Y:$Y,ROWS($Y$1:Y673))</f>
        <v>#NUM!</v>
      </c>
      <c r="AA674" s="34" t="str">
        <f>IF(AND('Entry point'!$B$22=Master!A674,Master!AG674="HSEQ MANAGER"),Master!B674,"")</f>
        <v/>
      </c>
      <c r="AB674" s="34" t="e">
        <f>SMALL($AA:$AA,ROWS($AA$1:AA673))</f>
        <v>#NUM!</v>
      </c>
      <c r="AC674" s="34">
        <f>IF(AND('Entry point'!$B$22=Master!A674,Master!AG674="MARCAS"),Master!B674,"")</f>
        <v>675</v>
      </c>
      <c r="AD674" s="34" t="e">
        <f>SMALL($AC:$AC,ROWS($AC$1:AC673))</f>
        <v>#NUM!</v>
      </c>
      <c r="AE674" s="34">
        <v>2</v>
      </c>
      <c r="AF674" s="35" t="s">
        <v>750</v>
      </c>
      <c r="AG674" s="36" t="s">
        <v>779</v>
      </c>
      <c r="AH674" s="36"/>
    </row>
    <row r="675" spans="1:34" ht="31.5" x14ac:dyDescent="0.25">
      <c r="A675" s="40" t="s">
        <v>569</v>
      </c>
      <c r="B675" s="34">
        <f>ROWS(A$1:$A676)</f>
        <v>676</v>
      </c>
      <c r="C675" s="34" t="str">
        <f>IF(AND('Entry point'!$B$22=Master!A675,Master!AG675="ACCOUNTING"),Master!B675,"")</f>
        <v/>
      </c>
      <c r="D675" s="34" t="e">
        <f>SMALL($C:$C,ROWS($C$1:C674))</f>
        <v>#NUM!</v>
      </c>
      <c r="E675" s="34" t="str">
        <f>IF(AND('Entry point'!$B$22=Master!A675,Master!AG675="CREW MANAGEMENT PARTNER"),Master!B675,"")</f>
        <v/>
      </c>
      <c r="F675" s="34" t="e">
        <f>SMALL($E:$E,ROWS($E$1:E674))</f>
        <v>#NUM!</v>
      </c>
      <c r="G675" s="34" t="str">
        <f>IF(AND('Entry point'!$B$22=Master!A675,Master!AG675="FLEET MANAGER"),Master!B675,"")</f>
        <v/>
      </c>
      <c r="H675" s="34" t="e">
        <f>SMALL($G:$G,ROWS($G$1:G674))</f>
        <v>#NUM!</v>
      </c>
      <c r="I675" s="34" t="str">
        <f>IF(AND('Entry point'!$B$22=Master!A675,Master!AG675="GROUP ISD"),Master!B675,"")</f>
        <v/>
      </c>
      <c r="J675" s="34" t="e">
        <f>SMALL($I:$I,ROWS($I$1:I674))</f>
        <v>#NUM!</v>
      </c>
      <c r="K675" s="34" t="str">
        <f>IF(AND('Entry point'!$B$22=Master!A675,Master!AG675="MANAGING DIRECTOR, CREW MANAGEMENT"),Master!B675,"")</f>
        <v/>
      </c>
      <c r="L675" s="34" t="e">
        <f>SMALL($K:$K,ROWS($K$1:K674))</f>
        <v>#NUM!</v>
      </c>
      <c r="M675" s="34" t="str">
        <f>IF(AND('Entry point'!$B$22=Master!A675,Master!AG675="MARINE SUPERINTENDENT"),Master!B675,"")</f>
        <v/>
      </c>
      <c r="N675" s="34" t="e">
        <f>SMALL($M:$M,ROWS($M$1:M674))</f>
        <v>#NUM!</v>
      </c>
      <c r="O675" s="34" t="str">
        <f>IF(AND('Entry point'!$B$22=Master!A675,Master!AG675="MD"),Master!B675,"")</f>
        <v/>
      </c>
      <c r="P675" s="34" t="e">
        <f>SMALL($O:$O,ROWS($O$1:O674))</f>
        <v>#NUM!</v>
      </c>
      <c r="Q675" s="34" t="str">
        <f>IF(AND('Entry point'!$B$22=Master!A675,Master!AG675="OD"),Master!B675,"")</f>
        <v/>
      </c>
      <c r="R675" s="34" t="e">
        <f>SMALL($Q:$Q,ROWS($Q$1:Q674))</f>
        <v>#NUM!</v>
      </c>
      <c r="S675" s="34" t="str">
        <f>IF(AND('Entry point'!$B$22=Master!A675,Master!AG675="OWNER"),Master!B675,"")</f>
        <v/>
      </c>
      <c r="T675" s="34" t="e">
        <f>SMALL($S:$S,ROWS($S$1:S674))</f>
        <v>#NUM!</v>
      </c>
      <c r="U675" s="34" t="str">
        <f>IF(AND('Entry point'!$B$22=Master!A675,Master!AG675="PLANNING MANAGER"),Master!B675,"")</f>
        <v/>
      </c>
      <c r="V675" s="34" t="e">
        <f>SMALL($U:$U,ROWS($U$1:U674))</f>
        <v>#NUM!</v>
      </c>
      <c r="W675" s="34" t="str">
        <f>IF(AND('Entry point'!$B$22=Master!A675,Master!AG675="PROCUREMENT RESPONSIBLE"),Master!B675,"")</f>
        <v/>
      </c>
      <c r="X675" s="34" t="e">
        <f>SMALL($W:$W,ROWS($W$1:W674))</f>
        <v>#NUM!</v>
      </c>
      <c r="Y675" s="34" t="str">
        <f>IF(AND('Entry point'!$B$22=Master!A675,Master!AG675="TECH SUPERINTENDENT"),Master!B675,"")</f>
        <v/>
      </c>
      <c r="Z675" s="34" t="e">
        <f>SMALL($Y:$Y,ROWS($Y$1:Y674))</f>
        <v>#NUM!</v>
      </c>
      <c r="AA675" s="34" t="str">
        <f>IF(AND('Entry point'!$B$22=Master!A675,Master!AG675="HSEQ MANAGER"),Master!B675,"")</f>
        <v/>
      </c>
      <c r="AB675" s="34" t="e">
        <f>SMALL($AA:$AA,ROWS($AA$1:AA674))</f>
        <v>#NUM!</v>
      </c>
      <c r="AC675" s="34">
        <f>IF(AND('Entry point'!$B$22=Master!A675,Master!AG675="MARCAS"),Master!B675,"")</f>
        <v>676</v>
      </c>
      <c r="AD675" s="34" t="e">
        <f>SMALL($AC:$AC,ROWS($AC$1:AC674))</f>
        <v>#NUM!</v>
      </c>
      <c r="AE675" s="34">
        <v>2</v>
      </c>
      <c r="AF675" s="35" t="s">
        <v>751</v>
      </c>
      <c r="AG675" s="36" t="s">
        <v>779</v>
      </c>
      <c r="AH675" s="38" t="s">
        <v>754</v>
      </c>
    </row>
    <row r="676" spans="1:34" ht="31.5" x14ac:dyDescent="0.25">
      <c r="A676" s="40" t="s">
        <v>569</v>
      </c>
      <c r="B676" s="34">
        <f>ROWS(A$1:$A677)</f>
        <v>677</v>
      </c>
      <c r="C676" s="34" t="str">
        <f>IF(AND('Entry point'!$B$22=Master!A676,Master!AG676="ACCOUNTING"),Master!B676,"")</f>
        <v/>
      </c>
      <c r="D676" s="34" t="e">
        <f>SMALL($C:$C,ROWS($C$1:C675))</f>
        <v>#NUM!</v>
      </c>
      <c r="E676" s="34" t="str">
        <f>IF(AND('Entry point'!$B$22=Master!A676,Master!AG676="CREW MANAGEMENT PARTNER"),Master!B676,"")</f>
        <v/>
      </c>
      <c r="F676" s="34" t="e">
        <f>SMALL($E:$E,ROWS($E$1:E675))</f>
        <v>#NUM!</v>
      </c>
      <c r="G676" s="34" t="str">
        <f>IF(AND('Entry point'!$B$22=Master!A676,Master!AG676="FLEET MANAGER"),Master!B676,"")</f>
        <v/>
      </c>
      <c r="H676" s="34" t="e">
        <f>SMALL($G:$G,ROWS($G$1:G675))</f>
        <v>#NUM!</v>
      </c>
      <c r="I676" s="34" t="str">
        <f>IF(AND('Entry point'!$B$22=Master!A676,Master!AG676="GROUP ISD"),Master!B676,"")</f>
        <v/>
      </c>
      <c r="J676" s="34" t="e">
        <f>SMALL($I:$I,ROWS($I$1:I675))</f>
        <v>#NUM!</v>
      </c>
      <c r="K676" s="34" t="str">
        <f>IF(AND('Entry point'!$B$22=Master!A676,Master!AG676="MANAGING DIRECTOR, CREW MANAGEMENT"),Master!B676,"")</f>
        <v/>
      </c>
      <c r="L676" s="34" t="e">
        <f>SMALL($K:$K,ROWS($K$1:K675))</f>
        <v>#NUM!</v>
      </c>
      <c r="M676" s="34" t="str">
        <f>IF(AND('Entry point'!$B$22=Master!A676,Master!AG676="MARINE SUPERINTENDENT"),Master!B676,"")</f>
        <v/>
      </c>
      <c r="N676" s="34" t="e">
        <f>SMALL($M:$M,ROWS($M$1:M675))</f>
        <v>#NUM!</v>
      </c>
      <c r="O676" s="34" t="str">
        <f>IF(AND('Entry point'!$B$22=Master!A676,Master!AG676="MD"),Master!B676,"")</f>
        <v/>
      </c>
      <c r="P676" s="34" t="e">
        <f>SMALL($O:$O,ROWS($O$1:O675))</f>
        <v>#NUM!</v>
      </c>
      <c r="Q676" s="34" t="str">
        <f>IF(AND('Entry point'!$B$22=Master!A676,Master!AG676="OD"),Master!B676,"")</f>
        <v/>
      </c>
      <c r="R676" s="34" t="e">
        <f>SMALL($Q:$Q,ROWS($Q$1:Q675))</f>
        <v>#NUM!</v>
      </c>
      <c r="S676" s="34" t="str">
        <f>IF(AND('Entry point'!$B$22=Master!A676,Master!AG676="OWNER"),Master!B676,"")</f>
        <v/>
      </c>
      <c r="T676" s="34" t="e">
        <f>SMALL($S:$S,ROWS($S$1:S675))</f>
        <v>#NUM!</v>
      </c>
      <c r="U676" s="34" t="str">
        <f>IF(AND('Entry point'!$B$22=Master!A676,Master!AG676="PLANNING MANAGER"),Master!B676,"")</f>
        <v/>
      </c>
      <c r="V676" s="34" t="e">
        <f>SMALL($U:$U,ROWS($U$1:U675))</f>
        <v>#NUM!</v>
      </c>
      <c r="W676" s="34" t="str">
        <f>IF(AND('Entry point'!$B$22=Master!A676,Master!AG676="PROCUREMENT RESPONSIBLE"),Master!B676,"")</f>
        <v/>
      </c>
      <c r="X676" s="34" t="e">
        <f>SMALL($W:$W,ROWS($W$1:W675))</f>
        <v>#NUM!</v>
      </c>
      <c r="Y676" s="34">
        <f>IF(AND('Entry point'!$B$22=Master!A676,Master!AG676="TECH SUPERINTENDENT"),Master!B676,"")</f>
        <v>677</v>
      </c>
      <c r="Z676" s="34" t="e">
        <f>SMALL($Y:$Y,ROWS($Y$1:Y675))</f>
        <v>#NUM!</v>
      </c>
      <c r="AA676" s="34" t="str">
        <f>IF(AND('Entry point'!$B$22=Master!A676,Master!AG676="HSEQ MANAGER"),Master!B676,"")</f>
        <v/>
      </c>
      <c r="AB676" s="34" t="e">
        <f>SMALL($AA:$AA,ROWS($AA$1:AA675))</f>
        <v>#NUM!</v>
      </c>
      <c r="AC676" s="34" t="str">
        <f>IF(AND('Entry point'!$B$22=Master!A676,Master!AG676="MARCAS"),Master!B676,"")</f>
        <v/>
      </c>
      <c r="AD676" s="34" t="e">
        <f>SMALL($AC:$AC,ROWS($AC$1:AC675))</f>
        <v>#NUM!</v>
      </c>
      <c r="AE676" s="34">
        <v>2</v>
      </c>
      <c r="AF676" s="35" t="s">
        <v>751</v>
      </c>
      <c r="AG676" s="36" t="s">
        <v>91</v>
      </c>
      <c r="AH676" s="38" t="s">
        <v>754</v>
      </c>
    </row>
    <row r="677" spans="1:34" ht="31.5" x14ac:dyDescent="0.25">
      <c r="A677" s="34" t="s">
        <v>31</v>
      </c>
      <c r="B677" s="34">
        <f>ROWS(A$1:$A678)</f>
        <v>678</v>
      </c>
      <c r="C677" s="34" t="str">
        <f>IF(AND('Entry point'!$B$22=Master!A677,Master!AG677="ACCOUNTING"),Master!B677,"")</f>
        <v/>
      </c>
      <c r="D677" s="34" t="e">
        <f>SMALL($C:$C,ROWS($C$1:C676))</f>
        <v>#NUM!</v>
      </c>
      <c r="E677" s="34" t="str">
        <f>IF(AND('Entry point'!$B$22=Master!A677,Master!AG677="CREW MANAGEMENT PARTNER"),Master!B677,"")</f>
        <v/>
      </c>
      <c r="F677" s="34" t="e">
        <f>SMALL($E:$E,ROWS($E$1:E676))</f>
        <v>#NUM!</v>
      </c>
      <c r="G677" s="34" t="str">
        <f>IF(AND('Entry point'!$B$22=Master!A677,Master!AG677="FLEET MANAGER"),Master!B677,"")</f>
        <v/>
      </c>
      <c r="H677" s="34" t="e">
        <f>SMALL($G:$G,ROWS($G$1:G676))</f>
        <v>#NUM!</v>
      </c>
      <c r="I677" s="34" t="str">
        <f>IF(AND('Entry point'!$B$22=Master!A677,Master!AG677="GROUP ISD"),Master!B677,"")</f>
        <v/>
      </c>
      <c r="J677" s="34" t="e">
        <f>SMALL($I:$I,ROWS($I$1:I676))</f>
        <v>#NUM!</v>
      </c>
      <c r="K677" s="34" t="str">
        <f>IF(AND('Entry point'!$B$22=Master!A677,Master!AG677="MANAGING DIRECTOR, CREW MANAGEMENT"),Master!B677,"")</f>
        <v/>
      </c>
      <c r="L677" s="34" t="e">
        <f>SMALL($K:$K,ROWS($K$1:K676))</f>
        <v>#NUM!</v>
      </c>
      <c r="M677" s="34" t="str">
        <f>IF(AND('Entry point'!$B$22=Master!A677,Master!AG677="MARINE SUPERINTENDENT"),Master!B677,"")</f>
        <v/>
      </c>
      <c r="N677" s="34" t="e">
        <f>SMALL($M:$M,ROWS($M$1:M676))</f>
        <v>#NUM!</v>
      </c>
      <c r="O677" s="34" t="str">
        <f>IF(AND('Entry point'!$B$22=Master!A677,Master!AG677="MD"),Master!B677,"")</f>
        <v/>
      </c>
      <c r="P677" s="34" t="e">
        <f>SMALL($O:$O,ROWS($O$1:O676))</f>
        <v>#NUM!</v>
      </c>
      <c r="Q677" s="34" t="str">
        <f>IF(AND('Entry point'!$B$22=Master!A677,Master!AG677="OD"),Master!B677,"")</f>
        <v/>
      </c>
      <c r="R677" s="34" t="e">
        <f>SMALL($Q:$Q,ROWS($Q$1:Q676))</f>
        <v>#NUM!</v>
      </c>
      <c r="S677" s="34" t="str">
        <f>IF(AND('Entry point'!$B$22=Master!A677,Master!AG677="OWNER"),Master!B677,"")</f>
        <v/>
      </c>
      <c r="T677" s="34" t="e">
        <f>SMALL($S:$S,ROWS($S$1:S676))</f>
        <v>#NUM!</v>
      </c>
      <c r="U677" s="34" t="str">
        <f>IF(AND('Entry point'!$B$22=Master!A677,Master!AG677="PLANNING MANAGER"),Master!B677,"")</f>
        <v/>
      </c>
      <c r="V677" s="34" t="e">
        <f>SMALL($U:$U,ROWS($U$1:U676))</f>
        <v>#NUM!</v>
      </c>
      <c r="W677" s="34" t="str">
        <f>IF(AND('Entry point'!$B$22=Master!A677,Master!AG677="PROCUREMENT RESPONSIBLE"),Master!B677,"")</f>
        <v/>
      </c>
      <c r="X677" s="34" t="e">
        <f>SMALL($W:$W,ROWS($W$1:W676))</f>
        <v>#NUM!</v>
      </c>
      <c r="Y677" s="34" t="str">
        <f>IF(AND('Entry point'!$B$22=Master!A677,Master!AG677="TECH SUPERINTENDENT"),Master!B677,"")</f>
        <v/>
      </c>
      <c r="Z677" s="34" t="e">
        <f>SMALL($Y:$Y,ROWS($Y$1:Y676))</f>
        <v>#NUM!</v>
      </c>
      <c r="AA677" s="34" t="str">
        <f>IF(AND('Entry point'!$B$22=Master!A677,Master!AG677="HSEQ MANAGER"),Master!B677,"")</f>
        <v/>
      </c>
      <c r="AB677" s="34" t="e">
        <f>SMALL($AA:$AA,ROWS($AA$1:AA676))</f>
        <v>#NUM!</v>
      </c>
      <c r="AC677" s="34" t="str">
        <f>IF(AND('Entry point'!$B$22=Master!A677,Master!AG677="MARCAS"),Master!B677,"")</f>
        <v/>
      </c>
      <c r="AD677" s="34" t="e">
        <f>SMALL($AC:$AC,ROWS($AC$1:AC676))</f>
        <v>#NUM!</v>
      </c>
      <c r="AE677" s="34">
        <v>2</v>
      </c>
      <c r="AF677" s="26" t="s">
        <v>463</v>
      </c>
      <c r="AG677" s="36" t="s">
        <v>35</v>
      </c>
      <c r="AH677" s="38" t="s">
        <v>514</v>
      </c>
    </row>
    <row r="678" spans="1:34" ht="15.75" x14ac:dyDescent="0.25">
      <c r="A678" s="34" t="s">
        <v>31</v>
      </c>
      <c r="B678" s="34">
        <f>ROWS(A$1:$A679)</f>
        <v>679</v>
      </c>
      <c r="C678" s="34" t="str">
        <f>IF(AND('Entry point'!$B$22=Master!A678,Master!AG678="ACCOUNTING"),Master!B678,"")</f>
        <v/>
      </c>
      <c r="D678" s="34" t="e">
        <f>SMALL($C:$C,ROWS($C$1:C677))</f>
        <v>#NUM!</v>
      </c>
      <c r="E678" s="34" t="str">
        <f>IF(AND('Entry point'!$B$22=Master!A678,Master!AG678="CREW MANAGEMENT PARTNER"),Master!B678,"")</f>
        <v/>
      </c>
      <c r="F678" s="34" t="e">
        <f>SMALL($E:$E,ROWS($E$1:E677))</f>
        <v>#NUM!</v>
      </c>
      <c r="G678" s="34" t="str">
        <f>IF(AND('Entry point'!$B$22=Master!A678,Master!AG678="FLEET MANAGER"),Master!B678,"")</f>
        <v/>
      </c>
      <c r="H678" s="34" t="e">
        <f>SMALL($G:$G,ROWS($G$1:G677))</f>
        <v>#NUM!</v>
      </c>
      <c r="I678" s="34" t="str">
        <f>IF(AND('Entry point'!$B$22=Master!A678,Master!AG678="GROUP ISD"),Master!B678,"")</f>
        <v/>
      </c>
      <c r="J678" s="34" t="e">
        <f>SMALL($I:$I,ROWS($I$1:I677))</f>
        <v>#NUM!</v>
      </c>
      <c r="K678" s="34" t="str">
        <f>IF(AND('Entry point'!$B$22=Master!A678,Master!AG678="MANAGING DIRECTOR, CREW MANAGEMENT"),Master!B678,"")</f>
        <v/>
      </c>
      <c r="L678" s="34" t="e">
        <f>SMALL($K:$K,ROWS($K$1:K677))</f>
        <v>#NUM!</v>
      </c>
      <c r="M678" s="34" t="str">
        <f>IF(AND('Entry point'!$B$22=Master!A678,Master!AG678="MARINE SUPERINTENDENT"),Master!B678,"")</f>
        <v/>
      </c>
      <c r="N678" s="34" t="e">
        <f>SMALL($M:$M,ROWS($M$1:M677))</f>
        <v>#NUM!</v>
      </c>
      <c r="O678" s="34" t="str">
        <f>IF(AND('Entry point'!$B$22=Master!A678,Master!AG678="MD"),Master!B678,"")</f>
        <v/>
      </c>
      <c r="P678" s="34" t="e">
        <f>SMALL($O:$O,ROWS($O$1:O677))</f>
        <v>#NUM!</v>
      </c>
      <c r="Q678" s="34" t="str">
        <f>IF(AND('Entry point'!$B$22=Master!A678,Master!AG678="OD"),Master!B678,"")</f>
        <v/>
      </c>
      <c r="R678" s="34" t="e">
        <f>SMALL($Q:$Q,ROWS($Q$1:Q677))</f>
        <v>#NUM!</v>
      </c>
      <c r="S678" s="34" t="str">
        <f>IF(AND('Entry point'!$B$22=Master!A678,Master!AG678="OWNER"),Master!B678,"")</f>
        <v/>
      </c>
      <c r="T678" s="34" t="e">
        <f>SMALL($S:$S,ROWS($S$1:S677))</f>
        <v>#NUM!</v>
      </c>
      <c r="U678" s="34" t="str">
        <f>IF(AND('Entry point'!$B$22=Master!A678,Master!AG678="PLANNING MANAGER"),Master!B678,"")</f>
        <v/>
      </c>
      <c r="V678" s="34" t="e">
        <f>SMALL($U:$U,ROWS($U$1:U677))</f>
        <v>#NUM!</v>
      </c>
      <c r="W678" s="34" t="str">
        <f>IF(AND('Entry point'!$B$22=Master!A678,Master!AG678="PROCUREMENT RESPONSIBLE"),Master!B678,"")</f>
        <v/>
      </c>
      <c r="X678" s="34" t="e">
        <f>SMALL($W:$W,ROWS($W$1:W677))</f>
        <v>#NUM!</v>
      </c>
      <c r="Y678" s="34" t="str">
        <f>IF(AND('Entry point'!$B$22=Master!A678,Master!AG678="TECH SUPERINTENDENT"),Master!B678,"")</f>
        <v/>
      </c>
      <c r="Z678" s="34" t="e">
        <f>SMALL($Y:$Y,ROWS($Y$1:Y677))</f>
        <v>#NUM!</v>
      </c>
      <c r="AA678" s="34" t="str">
        <f>IF(AND('Entry point'!$B$22=Master!A678,Master!AG678="HSEQ MANAGER"),Master!B678,"")</f>
        <v/>
      </c>
      <c r="AB678" s="34" t="e">
        <f>SMALL($AA:$AA,ROWS($AA$1:AA677))</f>
        <v>#NUM!</v>
      </c>
      <c r="AC678" s="34" t="str">
        <f>IF(AND('Entry point'!$B$22=Master!A678,Master!AG678="MARCAS"),Master!B678,"")</f>
        <v/>
      </c>
      <c r="AD678" s="34" t="e">
        <f>SMALL($AC:$AC,ROWS($AC$1:AC677))</f>
        <v>#NUM!</v>
      </c>
      <c r="AE678" s="34">
        <v>2</v>
      </c>
      <c r="AF678" s="27" t="s">
        <v>465</v>
      </c>
      <c r="AG678" s="36" t="s">
        <v>685</v>
      </c>
      <c r="AH678" s="36"/>
    </row>
    <row r="679" spans="1:34" ht="15.75" x14ac:dyDescent="0.25">
      <c r="A679" s="34" t="s">
        <v>31</v>
      </c>
      <c r="B679" s="34">
        <f>ROWS(A$1:$A680)</f>
        <v>680</v>
      </c>
      <c r="C679" s="34" t="str">
        <f>IF(AND('Entry point'!$B$22=Master!A679,Master!AG679="ACCOUNTING"),Master!B679,"")</f>
        <v/>
      </c>
      <c r="D679" s="34" t="e">
        <f>SMALL($C:$C,ROWS($C$1:C678))</f>
        <v>#NUM!</v>
      </c>
      <c r="E679" s="34" t="str">
        <f>IF(AND('Entry point'!$B$22=Master!A679,Master!AG679="CREW MANAGEMENT PARTNER"),Master!B679,"")</f>
        <v/>
      </c>
      <c r="F679" s="34" t="e">
        <f>SMALL($E:$E,ROWS($E$1:E678))</f>
        <v>#NUM!</v>
      </c>
      <c r="G679" s="34" t="str">
        <f>IF(AND('Entry point'!$B$22=Master!A679,Master!AG679="FLEET MANAGER"),Master!B679,"")</f>
        <v/>
      </c>
      <c r="H679" s="34" t="e">
        <f>SMALL($G:$G,ROWS($G$1:G678))</f>
        <v>#NUM!</v>
      </c>
      <c r="I679" s="34" t="str">
        <f>IF(AND('Entry point'!$B$22=Master!A679,Master!AG679="GROUP ISD"),Master!B679,"")</f>
        <v/>
      </c>
      <c r="J679" s="34" t="e">
        <f>SMALL($I:$I,ROWS($I$1:I678))</f>
        <v>#NUM!</v>
      </c>
      <c r="K679" s="34" t="str">
        <f>IF(AND('Entry point'!$B$22=Master!A679,Master!AG679="MANAGING DIRECTOR, CREW MANAGEMENT"),Master!B679,"")</f>
        <v/>
      </c>
      <c r="L679" s="34" t="e">
        <f>SMALL($K:$K,ROWS($K$1:K678))</f>
        <v>#NUM!</v>
      </c>
      <c r="M679" s="34" t="str">
        <f>IF(AND('Entry point'!$B$22=Master!A679,Master!AG679="MARINE SUPERINTENDENT"),Master!B679,"")</f>
        <v/>
      </c>
      <c r="N679" s="34" t="e">
        <f>SMALL($M:$M,ROWS($M$1:M678))</f>
        <v>#NUM!</v>
      </c>
      <c r="O679" s="34" t="str">
        <f>IF(AND('Entry point'!$B$22=Master!A679,Master!AG679="MD"),Master!B679,"")</f>
        <v/>
      </c>
      <c r="P679" s="34" t="e">
        <f>SMALL($O:$O,ROWS($O$1:O678))</f>
        <v>#NUM!</v>
      </c>
      <c r="Q679" s="34" t="str">
        <f>IF(AND('Entry point'!$B$22=Master!A679,Master!AG679="OD"),Master!B679,"")</f>
        <v/>
      </c>
      <c r="R679" s="34" t="e">
        <f>SMALL($Q:$Q,ROWS($Q$1:Q678))</f>
        <v>#NUM!</v>
      </c>
      <c r="S679" s="34" t="str">
        <f>IF(AND('Entry point'!$B$22=Master!A679,Master!AG679="OWNER"),Master!B679,"")</f>
        <v/>
      </c>
      <c r="T679" s="34" t="e">
        <f>SMALL($S:$S,ROWS($S$1:S678))</f>
        <v>#NUM!</v>
      </c>
      <c r="U679" s="34" t="str">
        <f>IF(AND('Entry point'!$B$22=Master!A679,Master!AG679="PLANNING MANAGER"),Master!B679,"")</f>
        <v/>
      </c>
      <c r="V679" s="34" t="e">
        <f>SMALL($U:$U,ROWS($U$1:U678))</f>
        <v>#NUM!</v>
      </c>
      <c r="W679" s="34" t="str">
        <f>IF(AND('Entry point'!$B$22=Master!A679,Master!AG679="PROCUREMENT RESPONSIBLE"),Master!B679,"")</f>
        <v/>
      </c>
      <c r="X679" s="34" t="e">
        <f>SMALL($W:$W,ROWS($W$1:W678))</f>
        <v>#NUM!</v>
      </c>
      <c r="Y679" s="34" t="str">
        <f>IF(AND('Entry point'!$B$22=Master!A679,Master!AG679="TECH SUPERINTENDENT"),Master!B679,"")</f>
        <v/>
      </c>
      <c r="Z679" s="34" t="e">
        <f>SMALL($Y:$Y,ROWS($Y$1:Y678))</f>
        <v>#NUM!</v>
      </c>
      <c r="AA679" s="34" t="str">
        <f>IF(AND('Entry point'!$B$22=Master!A679,Master!AG679="HSEQ MANAGER"),Master!B679,"")</f>
        <v/>
      </c>
      <c r="AB679" s="34" t="e">
        <f>SMALL($AA:$AA,ROWS($AA$1:AA678))</f>
        <v>#NUM!</v>
      </c>
      <c r="AC679" s="34" t="str">
        <f>IF(AND('Entry point'!$B$22=Master!A679,Master!AG679="MARCAS"),Master!B679,"")</f>
        <v/>
      </c>
      <c r="AD679" s="34" t="e">
        <f>SMALL($AC:$AC,ROWS($AC$1:AC678))</f>
        <v>#NUM!</v>
      </c>
      <c r="AE679" s="34">
        <v>2</v>
      </c>
      <c r="AF679" s="26" t="s">
        <v>464</v>
      </c>
      <c r="AG679" s="36" t="s">
        <v>35</v>
      </c>
      <c r="AH679" s="36"/>
    </row>
    <row r="680" spans="1:34" ht="15.75" x14ac:dyDescent="0.25">
      <c r="A680" s="34" t="s">
        <v>31</v>
      </c>
      <c r="B680" s="34">
        <f>ROWS(A$1:$A681)</f>
        <v>681</v>
      </c>
      <c r="C680" s="34" t="str">
        <f>IF(AND('Entry point'!$B$22=Master!A680,Master!AG680="ACCOUNTING"),Master!B680,"")</f>
        <v/>
      </c>
      <c r="D680" s="34" t="e">
        <f>SMALL($C:$C,ROWS($C$1:C679))</f>
        <v>#NUM!</v>
      </c>
      <c r="E680" s="34" t="str">
        <f>IF(AND('Entry point'!$B$22=Master!A680,Master!AG680="CREW MANAGEMENT PARTNER"),Master!B680,"")</f>
        <v/>
      </c>
      <c r="F680" s="34" t="e">
        <f>SMALL($E:$E,ROWS($E$1:E679))</f>
        <v>#NUM!</v>
      </c>
      <c r="G680" s="34" t="str">
        <f>IF(AND('Entry point'!$B$22=Master!A680,Master!AG680="FLEET MANAGER"),Master!B680,"")</f>
        <v/>
      </c>
      <c r="H680" s="34" t="e">
        <f>SMALL($G:$G,ROWS($G$1:G679))</f>
        <v>#NUM!</v>
      </c>
      <c r="I680" s="34" t="str">
        <f>IF(AND('Entry point'!$B$22=Master!A680,Master!AG680="GROUP ISD"),Master!B680,"")</f>
        <v/>
      </c>
      <c r="J680" s="34" t="e">
        <f>SMALL($I:$I,ROWS($I$1:I679))</f>
        <v>#NUM!</v>
      </c>
      <c r="K680" s="34" t="str">
        <f>IF(AND('Entry point'!$B$22=Master!A680,Master!AG680="MANAGING DIRECTOR, CREW MANAGEMENT"),Master!B680,"")</f>
        <v/>
      </c>
      <c r="L680" s="34" t="e">
        <f>SMALL($K:$K,ROWS($K$1:K679))</f>
        <v>#NUM!</v>
      </c>
      <c r="M680" s="34" t="str">
        <f>IF(AND('Entry point'!$B$22=Master!A680,Master!AG680="MARINE SUPERINTENDENT"),Master!B680,"")</f>
        <v/>
      </c>
      <c r="N680" s="34" t="e">
        <f>SMALL($M:$M,ROWS($M$1:M679))</f>
        <v>#NUM!</v>
      </c>
      <c r="O680" s="34" t="str">
        <f>IF(AND('Entry point'!$B$22=Master!A680,Master!AG680="MD"),Master!B680,"")</f>
        <v/>
      </c>
      <c r="P680" s="34" t="e">
        <f>SMALL($O:$O,ROWS($O$1:O679))</f>
        <v>#NUM!</v>
      </c>
      <c r="Q680" s="34" t="str">
        <f>IF(AND('Entry point'!$B$22=Master!A680,Master!AG680="OD"),Master!B680,"")</f>
        <v/>
      </c>
      <c r="R680" s="34" t="e">
        <f>SMALL($Q:$Q,ROWS($Q$1:Q679))</f>
        <v>#NUM!</v>
      </c>
      <c r="S680" s="34" t="str">
        <f>IF(AND('Entry point'!$B$22=Master!A680,Master!AG680="OWNER"),Master!B680,"")</f>
        <v/>
      </c>
      <c r="T680" s="34" t="e">
        <f>SMALL($S:$S,ROWS($S$1:S679))</f>
        <v>#NUM!</v>
      </c>
      <c r="U680" s="34" t="str">
        <f>IF(AND('Entry point'!$B$22=Master!A680,Master!AG680="PLANNING MANAGER"),Master!B680,"")</f>
        <v/>
      </c>
      <c r="V680" s="34" t="e">
        <f>SMALL($U:$U,ROWS($U$1:U679))</f>
        <v>#NUM!</v>
      </c>
      <c r="W680" s="34" t="str">
        <f>IF(AND('Entry point'!$B$22=Master!A680,Master!AG680="PROCUREMENT RESPONSIBLE"),Master!B680,"")</f>
        <v/>
      </c>
      <c r="X680" s="34" t="e">
        <f>SMALL($W:$W,ROWS($W$1:W679))</f>
        <v>#NUM!</v>
      </c>
      <c r="Y680" s="34" t="str">
        <f>IF(AND('Entry point'!$B$22=Master!A680,Master!AG680="TECH SUPERINTENDENT"),Master!B680,"")</f>
        <v/>
      </c>
      <c r="Z680" s="34" t="e">
        <f>SMALL($Y:$Y,ROWS($Y$1:Y679))</f>
        <v>#NUM!</v>
      </c>
      <c r="AA680" s="34" t="str">
        <f>IF(AND('Entry point'!$B$22=Master!A680,Master!AG680="HSEQ MANAGER"),Master!B680,"")</f>
        <v/>
      </c>
      <c r="AB680" s="34" t="e">
        <f>SMALL($AA:$AA,ROWS($AA$1:AA679))</f>
        <v>#NUM!</v>
      </c>
      <c r="AC680" s="34" t="str">
        <f>IF(AND('Entry point'!$B$22=Master!A680,Master!AG680="MARCAS"),Master!B680,"")</f>
        <v/>
      </c>
      <c r="AD680" s="34" t="e">
        <f>SMALL($AC:$AC,ROWS($AC$1:AC679))</f>
        <v>#NUM!</v>
      </c>
      <c r="AE680" s="34">
        <v>2</v>
      </c>
      <c r="AF680" s="27" t="s">
        <v>407</v>
      </c>
      <c r="AG680" s="36" t="s">
        <v>614</v>
      </c>
      <c r="AH680" s="36" t="s">
        <v>408</v>
      </c>
    </row>
    <row r="681" spans="1:34" ht="15.75" x14ac:dyDescent="0.25">
      <c r="A681" s="34" t="s">
        <v>31</v>
      </c>
      <c r="B681" s="34">
        <f>ROWS(A$1:$A682)</f>
        <v>682</v>
      </c>
      <c r="C681" s="34" t="str">
        <f>IF(AND('Entry point'!$B$22=Master!A681,Master!AG681="ACCOUNTING"),Master!B681,"")</f>
        <v/>
      </c>
      <c r="D681" s="34" t="e">
        <f>SMALL($C:$C,ROWS($C$1:C680))</f>
        <v>#NUM!</v>
      </c>
      <c r="E681" s="34" t="str">
        <f>IF(AND('Entry point'!$B$22=Master!A681,Master!AG681="CREW MANAGEMENT PARTNER"),Master!B681,"")</f>
        <v/>
      </c>
      <c r="F681" s="34" t="e">
        <f>SMALL($E:$E,ROWS($E$1:E680))</f>
        <v>#NUM!</v>
      </c>
      <c r="G681" s="34" t="str">
        <f>IF(AND('Entry point'!$B$22=Master!A681,Master!AG681="FLEET MANAGER"),Master!B681,"")</f>
        <v/>
      </c>
      <c r="H681" s="34" t="e">
        <f>SMALL($G:$G,ROWS($G$1:G680))</f>
        <v>#NUM!</v>
      </c>
      <c r="I681" s="34" t="str">
        <f>IF(AND('Entry point'!$B$22=Master!A681,Master!AG681="GROUP ISD"),Master!B681,"")</f>
        <v/>
      </c>
      <c r="J681" s="34" t="e">
        <f>SMALL($I:$I,ROWS($I$1:I680))</f>
        <v>#NUM!</v>
      </c>
      <c r="K681" s="34" t="str">
        <f>IF(AND('Entry point'!$B$22=Master!A681,Master!AG681="MANAGING DIRECTOR, CREW MANAGEMENT"),Master!B681,"")</f>
        <v/>
      </c>
      <c r="L681" s="34" t="e">
        <f>SMALL($K:$K,ROWS($K$1:K680))</f>
        <v>#NUM!</v>
      </c>
      <c r="M681" s="34" t="str">
        <f>IF(AND('Entry point'!$B$22=Master!A681,Master!AG681="MARINE SUPERINTENDENT"),Master!B681,"")</f>
        <v/>
      </c>
      <c r="N681" s="34" t="e">
        <f>SMALL($M:$M,ROWS($M$1:M680))</f>
        <v>#NUM!</v>
      </c>
      <c r="O681" s="34" t="str">
        <f>IF(AND('Entry point'!$B$22=Master!A681,Master!AG681="MD"),Master!B681,"")</f>
        <v/>
      </c>
      <c r="P681" s="34" t="e">
        <f>SMALL($O:$O,ROWS($O$1:O680))</f>
        <v>#NUM!</v>
      </c>
      <c r="Q681" s="34" t="str">
        <f>IF(AND('Entry point'!$B$22=Master!A681,Master!AG681="OD"),Master!B681,"")</f>
        <v/>
      </c>
      <c r="R681" s="34" t="e">
        <f>SMALL($Q:$Q,ROWS($Q$1:Q680))</f>
        <v>#NUM!</v>
      </c>
      <c r="S681" s="34" t="str">
        <f>IF(AND('Entry point'!$B$22=Master!A681,Master!AG681="OWNER"),Master!B681,"")</f>
        <v/>
      </c>
      <c r="T681" s="34" t="e">
        <f>SMALL($S:$S,ROWS($S$1:S680))</f>
        <v>#NUM!</v>
      </c>
      <c r="U681" s="34" t="str">
        <f>IF(AND('Entry point'!$B$22=Master!A681,Master!AG681="PLANNING MANAGER"),Master!B681,"")</f>
        <v/>
      </c>
      <c r="V681" s="34" t="e">
        <f>SMALL($U:$U,ROWS($U$1:U680))</f>
        <v>#NUM!</v>
      </c>
      <c r="W681" s="34" t="str">
        <f>IF(AND('Entry point'!$B$22=Master!A681,Master!AG681="PROCUREMENT RESPONSIBLE"),Master!B681,"")</f>
        <v/>
      </c>
      <c r="X681" s="34" t="e">
        <f>SMALL($W:$W,ROWS($W$1:W680))</f>
        <v>#NUM!</v>
      </c>
      <c r="Y681" s="34" t="str">
        <f>IF(AND('Entry point'!$B$22=Master!A681,Master!AG681="TECH SUPERINTENDENT"),Master!B681,"")</f>
        <v/>
      </c>
      <c r="Z681" s="34" t="e">
        <f>SMALL($Y:$Y,ROWS($Y$1:Y680))</f>
        <v>#NUM!</v>
      </c>
      <c r="AA681" s="34" t="str">
        <f>IF(AND('Entry point'!$B$22=Master!A681,Master!AG681="HSEQ MANAGER"),Master!B681,"")</f>
        <v/>
      </c>
      <c r="AB681" s="34" t="e">
        <f>SMALL($AA:$AA,ROWS($AA$1:AA680))</f>
        <v>#NUM!</v>
      </c>
      <c r="AC681" s="34" t="str">
        <f>IF(AND('Entry point'!$B$22=Master!A681,Master!AG681="MARCAS"),Master!B681,"")</f>
        <v/>
      </c>
      <c r="AD681" s="34" t="e">
        <f>SMALL($AC:$AC,ROWS($AC$1:AC680))</f>
        <v>#NUM!</v>
      </c>
      <c r="AE681" s="34">
        <v>2</v>
      </c>
      <c r="AF681" s="27" t="s">
        <v>410</v>
      </c>
      <c r="AG681" s="36" t="s">
        <v>614</v>
      </c>
      <c r="AH681" s="36" t="s">
        <v>408</v>
      </c>
    </row>
    <row r="682" spans="1:34" ht="15.75" x14ac:dyDescent="0.25">
      <c r="A682" s="34" t="s">
        <v>31</v>
      </c>
      <c r="B682" s="34">
        <f>ROWS(A$1:$A683)</f>
        <v>683</v>
      </c>
      <c r="C682" s="34" t="str">
        <f>IF(AND('Entry point'!$B$22=Master!A682,Master!AG682="ACCOUNTING"),Master!B682,"")</f>
        <v/>
      </c>
      <c r="D682" s="34" t="e">
        <f>SMALL($C:$C,ROWS($C$1:C681))</f>
        <v>#NUM!</v>
      </c>
      <c r="E682" s="34" t="str">
        <f>IF(AND('Entry point'!$B$22=Master!A682,Master!AG682="CREW MANAGEMENT PARTNER"),Master!B682,"")</f>
        <v/>
      </c>
      <c r="F682" s="34" t="e">
        <f>SMALL($E:$E,ROWS($E$1:E681))</f>
        <v>#NUM!</v>
      </c>
      <c r="G682" s="34" t="str">
        <f>IF(AND('Entry point'!$B$22=Master!A682,Master!AG682="FLEET MANAGER"),Master!B682,"")</f>
        <v/>
      </c>
      <c r="H682" s="34" t="e">
        <f>SMALL($G:$G,ROWS($G$1:G681))</f>
        <v>#NUM!</v>
      </c>
      <c r="I682" s="34" t="str">
        <f>IF(AND('Entry point'!$B$22=Master!A682,Master!AG682="GROUP ISD"),Master!B682,"")</f>
        <v/>
      </c>
      <c r="J682" s="34" t="e">
        <f>SMALL($I:$I,ROWS($I$1:I681))</f>
        <v>#NUM!</v>
      </c>
      <c r="K682" s="34" t="str">
        <f>IF(AND('Entry point'!$B$22=Master!A682,Master!AG682="MANAGING DIRECTOR, CREW MANAGEMENT"),Master!B682,"")</f>
        <v/>
      </c>
      <c r="L682" s="34" t="e">
        <f>SMALL($K:$K,ROWS($K$1:K681))</f>
        <v>#NUM!</v>
      </c>
      <c r="M682" s="34" t="str">
        <f>IF(AND('Entry point'!$B$22=Master!A682,Master!AG682="MARINE SUPERINTENDENT"),Master!B682,"")</f>
        <v/>
      </c>
      <c r="N682" s="34" t="e">
        <f>SMALL($M:$M,ROWS($M$1:M681))</f>
        <v>#NUM!</v>
      </c>
      <c r="O682" s="34" t="str">
        <f>IF(AND('Entry point'!$B$22=Master!A682,Master!AG682="MD"),Master!B682,"")</f>
        <v/>
      </c>
      <c r="P682" s="34" t="e">
        <f>SMALL($O:$O,ROWS($O$1:O681))</f>
        <v>#NUM!</v>
      </c>
      <c r="Q682" s="34" t="str">
        <f>IF(AND('Entry point'!$B$22=Master!A682,Master!AG682="OD"),Master!B682,"")</f>
        <v/>
      </c>
      <c r="R682" s="34" t="e">
        <f>SMALL($Q:$Q,ROWS($Q$1:Q681))</f>
        <v>#NUM!</v>
      </c>
      <c r="S682" s="34" t="str">
        <f>IF(AND('Entry point'!$B$22=Master!A682,Master!AG682="OWNER"),Master!B682,"")</f>
        <v/>
      </c>
      <c r="T682" s="34" t="e">
        <f>SMALL($S:$S,ROWS($S$1:S681))</f>
        <v>#NUM!</v>
      </c>
      <c r="U682" s="34" t="str">
        <f>IF(AND('Entry point'!$B$22=Master!A682,Master!AG682="PLANNING MANAGER"),Master!B682,"")</f>
        <v/>
      </c>
      <c r="V682" s="34" t="e">
        <f>SMALL($U:$U,ROWS($U$1:U681))</f>
        <v>#NUM!</v>
      </c>
      <c r="W682" s="34" t="str">
        <f>IF(AND('Entry point'!$B$22=Master!A682,Master!AG682="PROCUREMENT RESPONSIBLE"),Master!B682,"")</f>
        <v/>
      </c>
      <c r="X682" s="34" t="e">
        <f>SMALL($W:$W,ROWS($W$1:W681))</f>
        <v>#NUM!</v>
      </c>
      <c r="Y682" s="34" t="str">
        <f>IF(AND('Entry point'!$B$22=Master!A682,Master!AG682="TECH SUPERINTENDENT"),Master!B682,"")</f>
        <v/>
      </c>
      <c r="Z682" s="34" t="e">
        <f>SMALL($Y:$Y,ROWS($Y$1:Y681))</f>
        <v>#NUM!</v>
      </c>
      <c r="AA682" s="34" t="str">
        <f>IF(AND('Entry point'!$B$22=Master!A682,Master!AG682="HSEQ MANAGER"),Master!B682,"")</f>
        <v/>
      </c>
      <c r="AB682" s="34" t="e">
        <f>SMALL($AA:$AA,ROWS($AA$1:AA681))</f>
        <v>#NUM!</v>
      </c>
      <c r="AC682" s="34" t="str">
        <f>IF(AND('Entry point'!$B$22=Master!A682,Master!AG682="MARCAS"),Master!B682,"")</f>
        <v/>
      </c>
      <c r="AD682" s="34" t="e">
        <f>SMALL($AC:$AC,ROWS($AC$1:AC681))</f>
        <v>#NUM!</v>
      </c>
      <c r="AE682" s="34">
        <v>2</v>
      </c>
      <c r="AF682" s="27" t="s">
        <v>411</v>
      </c>
      <c r="AG682" s="36" t="s">
        <v>614</v>
      </c>
      <c r="AH682" s="36" t="s">
        <v>408</v>
      </c>
    </row>
    <row r="683" spans="1:34" ht="15.75" x14ac:dyDescent="0.25">
      <c r="A683" s="34" t="s">
        <v>31</v>
      </c>
      <c r="B683" s="34">
        <f>ROWS(A$1:$A684)</f>
        <v>684</v>
      </c>
      <c r="C683" s="34" t="str">
        <f>IF(AND('Entry point'!$B$22=Master!A683,Master!AG683="ACCOUNTING"),Master!B683,"")</f>
        <v/>
      </c>
      <c r="D683" s="34" t="e">
        <f>SMALL($C:$C,ROWS($C$1:C682))</f>
        <v>#NUM!</v>
      </c>
      <c r="E683" s="34" t="str">
        <f>IF(AND('Entry point'!$B$22=Master!A683,Master!AG683="CREW MANAGEMENT PARTNER"),Master!B683,"")</f>
        <v/>
      </c>
      <c r="F683" s="34" t="e">
        <f>SMALL($E:$E,ROWS($E$1:E682))</f>
        <v>#NUM!</v>
      </c>
      <c r="G683" s="34" t="str">
        <f>IF(AND('Entry point'!$B$22=Master!A683,Master!AG683="FLEET MANAGER"),Master!B683,"")</f>
        <v/>
      </c>
      <c r="H683" s="34" t="e">
        <f>SMALL($G:$G,ROWS($G$1:G682))</f>
        <v>#NUM!</v>
      </c>
      <c r="I683" s="34" t="str">
        <f>IF(AND('Entry point'!$B$22=Master!A683,Master!AG683="GROUP ISD"),Master!B683,"")</f>
        <v/>
      </c>
      <c r="J683" s="34" t="e">
        <f>SMALL($I:$I,ROWS($I$1:I682))</f>
        <v>#NUM!</v>
      </c>
      <c r="K683" s="34" t="str">
        <f>IF(AND('Entry point'!$B$22=Master!A683,Master!AG683="MANAGING DIRECTOR, CREW MANAGEMENT"),Master!B683,"")</f>
        <v/>
      </c>
      <c r="L683" s="34" t="e">
        <f>SMALL($K:$K,ROWS($K$1:K682))</f>
        <v>#NUM!</v>
      </c>
      <c r="M683" s="34" t="str">
        <f>IF(AND('Entry point'!$B$22=Master!A683,Master!AG683="MARINE SUPERINTENDENT"),Master!B683,"")</f>
        <v/>
      </c>
      <c r="N683" s="34" t="e">
        <f>SMALL($M:$M,ROWS($M$1:M682))</f>
        <v>#NUM!</v>
      </c>
      <c r="O683" s="34" t="str">
        <f>IF(AND('Entry point'!$B$22=Master!A683,Master!AG683="MD"),Master!B683,"")</f>
        <v/>
      </c>
      <c r="P683" s="34" t="e">
        <f>SMALL($O:$O,ROWS($O$1:O682))</f>
        <v>#NUM!</v>
      </c>
      <c r="Q683" s="34" t="str">
        <f>IF(AND('Entry point'!$B$22=Master!A683,Master!AG683="OD"),Master!B683,"")</f>
        <v/>
      </c>
      <c r="R683" s="34" t="e">
        <f>SMALL($Q:$Q,ROWS($Q$1:Q682))</f>
        <v>#NUM!</v>
      </c>
      <c r="S683" s="34" t="str">
        <f>IF(AND('Entry point'!$B$22=Master!A683,Master!AG683="OWNER"),Master!B683,"")</f>
        <v/>
      </c>
      <c r="T683" s="34" t="e">
        <f>SMALL($S:$S,ROWS($S$1:S682))</f>
        <v>#NUM!</v>
      </c>
      <c r="U683" s="34" t="str">
        <f>IF(AND('Entry point'!$B$22=Master!A683,Master!AG683="PLANNING MANAGER"),Master!B683,"")</f>
        <v/>
      </c>
      <c r="V683" s="34" t="e">
        <f>SMALL($U:$U,ROWS($U$1:U682))</f>
        <v>#NUM!</v>
      </c>
      <c r="W683" s="34" t="str">
        <f>IF(AND('Entry point'!$B$22=Master!A683,Master!AG683="PROCUREMENT RESPONSIBLE"),Master!B683,"")</f>
        <v/>
      </c>
      <c r="X683" s="34" t="e">
        <f>SMALL($W:$W,ROWS($W$1:W682))</f>
        <v>#NUM!</v>
      </c>
      <c r="Y683" s="34" t="str">
        <f>IF(AND('Entry point'!$B$22=Master!A683,Master!AG683="TECH SUPERINTENDENT"),Master!B683,"")</f>
        <v/>
      </c>
      <c r="Z683" s="34" t="e">
        <f>SMALL($Y:$Y,ROWS($Y$1:Y682))</f>
        <v>#NUM!</v>
      </c>
      <c r="AA683" s="34" t="str">
        <f>IF(AND('Entry point'!$B$22=Master!A683,Master!AG683="HSEQ MANAGER"),Master!B683,"")</f>
        <v/>
      </c>
      <c r="AB683" s="34" t="e">
        <f>SMALL($AA:$AA,ROWS($AA$1:AA682))</f>
        <v>#NUM!</v>
      </c>
      <c r="AC683" s="34" t="str">
        <f>IF(AND('Entry point'!$B$22=Master!A683,Master!AG683="MARCAS"),Master!B683,"")</f>
        <v/>
      </c>
      <c r="AD683" s="34" t="e">
        <f>SMALL($AC:$AC,ROWS($AC$1:AC682))</f>
        <v>#NUM!</v>
      </c>
      <c r="AE683" s="34">
        <v>2</v>
      </c>
      <c r="AF683" s="26" t="s">
        <v>688</v>
      </c>
      <c r="AG683" s="36" t="s">
        <v>35</v>
      </c>
      <c r="AH683" s="36"/>
    </row>
    <row r="684" spans="1:34" ht="15.75" x14ac:dyDescent="0.25">
      <c r="A684" s="34" t="s">
        <v>31</v>
      </c>
      <c r="B684" s="34">
        <f>ROWS(A$1:$A685)</f>
        <v>685</v>
      </c>
      <c r="C684" s="34" t="str">
        <f>IF(AND('Entry point'!$B$22=Master!A684,Master!AG684="ACCOUNTING"),Master!B684,"")</f>
        <v/>
      </c>
      <c r="D684" s="34" t="e">
        <f>SMALL($C:$C,ROWS($C$1:C683))</f>
        <v>#NUM!</v>
      </c>
      <c r="E684" s="34" t="str">
        <f>IF(AND('Entry point'!$B$22=Master!A684,Master!AG684="CREW MANAGEMENT PARTNER"),Master!B684,"")</f>
        <v/>
      </c>
      <c r="F684" s="34" t="e">
        <f>SMALL($E:$E,ROWS($E$1:E683))</f>
        <v>#NUM!</v>
      </c>
      <c r="G684" s="34" t="str">
        <f>IF(AND('Entry point'!$B$22=Master!A684,Master!AG684="FLEET MANAGER"),Master!B684,"")</f>
        <v/>
      </c>
      <c r="H684" s="34" t="e">
        <f>SMALL($G:$G,ROWS($G$1:G683))</f>
        <v>#NUM!</v>
      </c>
      <c r="I684" s="34" t="str">
        <f>IF(AND('Entry point'!$B$22=Master!A684,Master!AG684="GROUP ISD"),Master!B684,"")</f>
        <v/>
      </c>
      <c r="J684" s="34" t="e">
        <f>SMALL($I:$I,ROWS($I$1:I683))</f>
        <v>#NUM!</v>
      </c>
      <c r="K684" s="34" t="str">
        <f>IF(AND('Entry point'!$B$22=Master!A684,Master!AG684="MANAGING DIRECTOR, CREW MANAGEMENT"),Master!B684,"")</f>
        <v/>
      </c>
      <c r="L684" s="34" t="e">
        <f>SMALL($K:$K,ROWS($K$1:K683))</f>
        <v>#NUM!</v>
      </c>
      <c r="M684" s="34" t="str">
        <f>IF(AND('Entry point'!$B$22=Master!A684,Master!AG684="MARINE SUPERINTENDENT"),Master!B684,"")</f>
        <v/>
      </c>
      <c r="N684" s="34" t="e">
        <f>SMALL($M:$M,ROWS($M$1:M683))</f>
        <v>#NUM!</v>
      </c>
      <c r="O684" s="34" t="str">
        <f>IF(AND('Entry point'!$B$22=Master!A684,Master!AG684="MD"),Master!B684,"")</f>
        <v/>
      </c>
      <c r="P684" s="34" t="e">
        <f>SMALL($O:$O,ROWS($O$1:O683))</f>
        <v>#NUM!</v>
      </c>
      <c r="Q684" s="34" t="str">
        <f>IF(AND('Entry point'!$B$22=Master!A684,Master!AG684="OD"),Master!B684,"")</f>
        <v/>
      </c>
      <c r="R684" s="34" t="e">
        <f>SMALL($Q:$Q,ROWS($Q$1:Q683))</f>
        <v>#NUM!</v>
      </c>
      <c r="S684" s="34" t="str">
        <f>IF(AND('Entry point'!$B$22=Master!A684,Master!AG684="OWNER"),Master!B684,"")</f>
        <v/>
      </c>
      <c r="T684" s="34" t="e">
        <f>SMALL($S:$S,ROWS($S$1:S683))</f>
        <v>#NUM!</v>
      </c>
      <c r="U684" s="34" t="str">
        <f>IF(AND('Entry point'!$B$22=Master!A684,Master!AG684="PLANNING MANAGER"),Master!B684,"")</f>
        <v/>
      </c>
      <c r="V684" s="34" t="e">
        <f>SMALL($U:$U,ROWS($U$1:U683))</f>
        <v>#NUM!</v>
      </c>
      <c r="W684" s="34" t="str">
        <f>IF(AND('Entry point'!$B$22=Master!A684,Master!AG684="PROCUREMENT RESPONSIBLE"),Master!B684,"")</f>
        <v/>
      </c>
      <c r="X684" s="34" t="e">
        <f>SMALL($W:$W,ROWS($W$1:W683))</f>
        <v>#NUM!</v>
      </c>
      <c r="Y684" s="34" t="str">
        <f>IF(AND('Entry point'!$B$22=Master!A684,Master!AG684="TECH SUPERINTENDENT"),Master!B684,"")</f>
        <v/>
      </c>
      <c r="Z684" s="34" t="e">
        <f>SMALL($Y:$Y,ROWS($Y$1:Y683))</f>
        <v>#NUM!</v>
      </c>
      <c r="AA684" s="34" t="str">
        <f>IF(AND('Entry point'!$B$22=Master!A684,Master!AG684="HSEQ MANAGER"),Master!B684,"")</f>
        <v/>
      </c>
      <c r="AB684" s="34" t="e">
        <f>SMALL($AA:$AA,ROWS($AA$1:AA683))</f>
        <v>#NUM!</v>
      </c>
      <c r="AC684" s="34" t="str">
        <f>IF(AND('Entry point'!$B$22=Master!A684,Master!AG684="MARCAS"),Master!B684,"")</f>
        <v/>
      </c>
      <c r="AD684" s="34" t="e">
        <f>SMALL($AC:$AC,ROWS($AC$1:AC683))</f>
        <v>#NUM!</v>
      </c>
      <c r="AE684" s="34">
        <v>2</v>
      </c>
      <c r="AF684" s="27" t="s">
        <v>409</v>
      </c>
      <c r="AG684" s="36" t="s">
        <v>614</v>
      </c>
      <c r="AH684" s="36" t="s">
        <v>408</v>
      </c>
    </row>
    <row r="685" spans="1:34" ht="15.75" x14ac:dyDescent="0.25">
      <c r="A685" s="40" t="s">
        <v>39</v>
      </c>
      <c r="B685" s="34">
        <f>ROWS(A$1:$A686)</f>
        <v>686</v>
      </c>
      <c r="C685" s="34" t="str">
        <f>IF(AND('Entry point'!$B$22=Master!A685,Master!AG685="ACCOUNTING"),Master!B685,"")</f>
        <v/>
      </c>
      <c r="D685" s="34" t="e">
        <f>SMALL($C:$C,ROWS($C$1:C684))</f>
        <v>#NUM!</v>
      </c>
      <c r="E685" s="34" t="str">
        <f>IF(AND('Entry point'!$B$22=Master!A685,Master!AG685="CREW MANAGEMENT PARTNER"),Master!B685,"")</f>
        <v/>
      </c>
      <c r="F685" s="34" t="e">
        <f>SMALL($E:$E,ROWS($E$1:E684))</f>
        <v>#NUM!</v>
      </c>
      <c r="G685" s="34" t="str">
        <f>IF(AND('Entry point'!$B$22=Master!A685,Master!AG685="FLEET MANAGER"),Master!B685,"")</f>
        <v/>
      </c>
      <c r="H685" s="34" t="e">
        <f>SMALL($G:$G,ROWS($G$1:G684))</f>
        <v>#NUM!</v>
      </c>
      <c r="I685" s="34" t="str">
        <f>IF(AND('Entry point'!$B$22=Master!A685,Master!AG685="GROUP ISD"),Master!B685,"")</f>
        <v/>
      </c>
      <c r="J685" s="34" t="e">
        <f>SMALL($I:$I,ROWS($I$1:I684))</f>
        <v>#NUM!</v>
      </c>
      <c r="K685" s="34" t="str">
        <f>IF(AND('Entry point'!$B$22=Master!A685,Master!AG685="MANAGING DIRECTOR, CREW MANAGEMENT"),Master!B685,"")</f>
        <v/>
      </c>
      <c r="L685" s="34" t="e">
        <f>SMALL($K:$K,ROWS($K$1:K684))</f>
        <v>#NUM!</v>
      </c>
      <c r="M685" s="34" t="str">
        <f>IF(AND('Entry point'!$B$22=Master!A685,Master!AG685="MARINE SUPERINTENDENT"),Master!B685,"")</f>
        <v/>
      </c>
      <c r="N685" s="34" t="e">
        <f>SMALL($M:$M,ROWS($M$1:M684))</f>
        <v>#NUM!</v>
      </c>
      <c r="O685" s="34" t="str">
        <f>IF(AND('Entry point'!$B$22=Master!A685,Master!AG685="MD"),Master!B685,"")</f>
        <v/>
      </c>
      <c r="P685" s="34" t="e">
        <f>SMALL($O:$O,ROWS($O$1:O684))</f>
        <v>#NUM!</v>
      </c>
      <c r="Q685" s="34" t="str">
        <f>IF(AND('Entry point'!$B$22=Master!A685,Master!AG685="OD"),Master!B685,"")</f>
        <v/>
      </c>
      <c r="R685" s="34" t="e">
        <f>SMALL($Q:$Q,ROWS($Q$1:Q684))</f>
        <v>#NUM!</v>
      </c>
      <c r="S685" s="34" t="str">
        <f>IF(AND('Entry point'!$B$22=Master!A685,Master!AG685="OWNER"),Master!B685,"")</f>
        <v/>
      </c>
      <c r="T685" s="34" t="e">
        <f>SMALL($S:$S,ROWS($S$1:S684))</f>
        <v>#NUM!</v>
      </c>
      <c r="U685" s="34" t="str">
        <f>IF(AND('Entry point'!$B$22=Master!A685,Master!AG685="PLANNING MANAGER"),Master!B685,"")</f>
        <v/>
      </c>
      <c r="V685" s="34" t="e">
        <f>SMALL($U:$U,ROWS($U$1:U684))</f>
        <v>#NUM!</v>
      </c>
      <c r="W685" s="34" t="str">
        <f>IF(AND('Entry point'!$B$22=Master!A685,Master!AG685="PROCUREMENT RESPONSIBLE"),Master!B685,"")</f>
        <v/>
      </c>
      <c r="X685" s="34" t="e">
        <f>SMALL($W:$W,ROWS($W$1:W684))</f>
        <v>#NUM!</v>
      </c>
      <c r="Y685" s="34" t="str">
        <f>IF(AND('Entry point'!$B$22=Master!A685,Master!AG685="TECH SUPERINTENDENT"),Master!B685,"")</f>
        <v/>
      </c>
      <c r="Z685" s="34" t="e">
        <f>SMALL($Y:$Y,ROWS($Y$1:Y684))</f>
        <v>#NUM!</v>
      </c>
      <c r="AA685" s="34" t="str">
        <f>IF(AND('Entry point'!$B$22=Master!A685,Master!AG685="HSEQ MANAGER"),Master!B685,"")</f>
        <v/>
      </c>
      <c r="AB685" s="34" t="e">
        <f>SMALL($AA:$AA,ROWS($AA$1:AA684))</f>
        <v>#NUM!</v>
      </c>
      <c r="AC685" s="34" t="str">
        <f>IF(AND('Entry point'!$B$22=Master!A685,Master!AG685="MARCAS"),Master!B685,"")</f>
        <v/>
      </c>
      <c r="AD685" s="34" t="e">
        <f>SMALL($AC:$AC,ROWS($AC$1:AC684))</f>
        <v>#NUM!</v>
      </c>
      <c r="AE685" s="34">
        <v>2</v>
      </c>
      <c r="AF685" s="36" t="s">
        <v>492</v>
      </c>
      <c r="AG685" s="36" t="s">
        <v>35</v>
      </c>
      <c r="AH685" s="36" t="s">
        <v>493</v>
      </c>
    </row>
    <row r="686" spans="1:34" ht="15.75" x14ac:dyDescent="0.25">
      <c r="A686" s="40" t="s">
        <v>39</v>
      </c>
      <c r="B686" s="34">
        <f>ROWS(A$1:$A687)</f>
        <v>687</v>
      </c>
      <c r="C686" s="34" t="str">
        <f>IF(AND('Entry point'!$B$22=Master!A686,Master!AG686="ACCOUNTING"),Master!B686,"")</f>
        <v/>
      </c>
      <c r="D686" s="34" t="e">
        <f>SMALL($C:$C,ROWS($C$1:C685))</f>
        <v>#NUM!</v>
      </c>
      <c r="E686" s="34" t="str">
        <f>IF(AND('Entry point'!$B$22=Master!A686,Master!AG686="CREW MANAGEMENT PARTNER"),Master!B686,"")</f>
        <v/>
      </c>
      <c r="F686" s="34" t="e">
        <f>SMALL($E:$E,ROWS($E$1:E685))</f>
        <v>#NUM!</v>
      </c>
      <c r="G686" s="34" t="str">
        <f>IF(AND('Entry point'!$B$22=Master!A686,Master!AG686="FLEET MANAGER"),Master!B686,"")</f>
        <v/>
      </c>
      <c r="H686" s="34" t="e">
        <f>SMALL($G:$G,ROWS($G$1:G685))</f>
        <v>#NUM!</v>
      </c>
      <c r="I686" s="34" t="str">
        <f>IF(AND('Entry point'!$B$22=Master!A686,Master!AG686="GROUP ISD"),Master!B686,"")</f>
        <v/>
      </c>
      <c r="J686" s="34" t="e">
        <f>SMALL($I:$I,ROWS($I$1:I685))</f>
        <v>#NUM!</v>
      </c>
      <c r="K686" s="34" t="str">
        <f>IF(AND('Entry point'!$B$22=Master!A686,Master!AG686="MANAGING DIRECTOR, CREW MANAGEMENT"),Master!B686,"")</f>
        <v/>
      </c>
      <c r="L686" s="34" t="e">
        <f>SMALL($K:$K,ROWS($K$1:K685))</f>
        <v>#NUM!</v>
      </c>
      <c r="M686" s="34" t="str">
        <f>IF(AND('Entry point'!$B$22=Master!A686,Master!AG686="MARINE SUPERINTENDENT"),Master!B686,"")</f>
        <v/>
      </c>
      <c r="N686" s="34" t="e">
        <f>SMALL($M:$M,ROWS($M$1:M685))</f>
        <v>#NUM!</v>
      </c>
      <c r="O686" s="34" t="str">
        <f>IF(AND('Entry point'!$B$22=Master!A686,Master!AG686="MD"),Master!B686,"")</f>
        <v/>
      </c>
      <c r="P686" s="34" t="e">
        <f>SMALL($O:$O,ROWS($O$1:O685))</f>
        <v>#NUM!</v>
      </c>
      <c r="Q686" s="34" t="str">
        <f>IF(AND('Entry point'!$B$22=Master!A686,Master!AG686="OD"),Master!B686,"")</f>
        <v/>
      </c>
      <c r="R686" s="34" t="e">
        <f>SMALL($Q:$Q,ROWS($Q$1:Q685))</f>
        <v>#NUM!</v>
      </c>
      <c r="S686" s="34" t="str">
        <f>IF(AND('Entry point'!$B$22=Master!A686,Master!AG686="OWNER"),Master!B686,"")</f>
        <v/>
      </c>
      <c r="T686" s="34" t="e">
        <f>SMALL($S:$S,ROWS($S$1:S685))</f>
        <v>#NUM!</v>
      </c>
      <c r="U686" s="34" t="str">
        <f>IF(AND('Entry point'!$B$22=Master!A686,Master!AG686="PLANNING MANAGER"),Master!B686,"")</f>
        <v/>
      </c>
      <c r="V686" s="34" t="e">
        <f>SMALL($U:$U,ROWS($U$1:U685))</f>
        <v>#NUM!</v>
      </c>
      <c r="W686" s="34" t="str">
        <f>IF(AND('Entry point'!$B$22=Master!A686,Master!AG686="PROCUREMENT RESPONSIBLE"),Master!B686,"")</f>
        <v/>
      </c>
      <c r="X686" s="34" t="e">
        <f>SMALL($W:$W,ROWS($W$1:W685))</f>
        <v>#NUM!</v>
      </c>
      <c r="Y686" s="34" t="str">
        <f>IF(AND('Entry point'!$B$22=Master!A686,Master!AG686="TECH SUPERINTENDENT"),Master!B686,"")</f>
        <v/>
      </c>
      <c r="Z686" s="34" t="e">
        <f>SMALL($Y:$Y,ROWS($Y$1:Y685))</f>
        <v>#NUM!</v>
      </c>
      <c r="AA686" s="34" t="str">
        <f>IF(AND('Entry point'!$B$22=Master!A686,Master!AG686="HSEQ MANAGER"),Master!B686,"")</f>
        <v/>
      </c>
      <c r="AB686" s="34" t="e">
        <f>SMALL($AA:$AA,ROWS($AA$1:AA685))</f>
        <v>#NUM!</v>
      </c>
      <c r="AC686" s="34" t="str">
        <f>IF(AND('Entry point'!$B$22=Master!A686,Master!AG686="MARCAS"),Master!B686,"")</f>
        <v/>
      </c>
      <c r="AD686" s="34" t="e">
        <f>SMALL($AC:$AC,ROWS($AC$1:AC685))</f>
        <v>#NUM!</v>
      </c>
      <c r="AE686" s="34">
        <v>2</v>
      </c>
      <c r="AF686" s="36" t="s">
        <v>463</v>
      </c>
      <c r="AG686" s="36" t="s">
        <v>35</v>
      </c>
      <c r="AH686" s="36" t="s">
        <v>514</v>
      </c>
    </row>
    <row r="687" spans="1:34" ht="15.75" x14ac:dyDescent="0.25">
      <c r="A687" s="40" t="s">
        <v>39</v>
      </c>
      <c r="B687" s="34">
        <f>ROWS(A$1:$A688)</f>
        <v>688</v>
      </c>
      <c r="C687" s="34" t="str">
        <f>IF(AND('Entry point'!$B$22=Master!A687,Master!AG687="ACCOUNTING"),Master!B687,"")</f>
        <v/>
      </c>
      <c r="D687" s="34" t="e">
        <f>SMALL($C:$C,ROWS($C$1:C686))</f>
        <v>#NUM!</v>
      </c>
      <c r="E687" s="34" t="str">
        <f>IF(AND('Entry point'!$B$22=Master!A687,Master!AG687="CREW MANAGEMENT PARTNER"),Master!B687,"")</f>
        <v/>
      </c>
      <c r="F687" s="34" t="e">
        <f>SMALL($E:$E,ROWS($E$1:E686))</f>
        <v>#NUM!</v>
      </c>
      <c r="G687" s="34" t="str">
        <f>IF(AND('Entry point'!$B$22=Master!A687,Master!AG687="FLEET MANAGER"),Master!B687,"")</f>
        <v/>
      </c>
      <c r="H687" s="34" t="e">
        <f>SMALL($G:$G,ROWS($G$1:G686))</f>
        <v>#NUM!</v>
      </c>
      <c r="I687" s="34" t="str">
        <f>IF(AND('Entry point'!$B$22=Master!A687,Master!AG687="GROUP ISD"),Master!B687,"")</f>
        <v/>
      </c>
      <c r="J687" s="34" t="e">
        <f>SMALL($I:$I,ROWS($I$1:I686))</f>
        <v>#NUM!</v>
      </c>
      <c r="K687" s="34" t="str">
        <f>IF(AND('Entry point'!$B$22=Master!A687,Master!AG687="MANAGING DIRECTOR, CREW MANAGEMENT"),Master!B687,"")</f>
        <v/>
      </c>
      <c r="L687" s="34" t="e">
        <f>SMALL($K:$K,ROWS($K$1:K686))</f>
        <v>#NUM!</v>
      </c>
      <c r="M687" s="34" t="str">
        <f>IF(AND('Entry point'!$B$22=Master!A687,Master!AG687="MARINE SUPERINTENDENT"),Master!B687,"")</f>
        <v/>
      </c>
      <c r="N687" s="34" t="e">
        <f>SMALL($M:$M,ROWS($M$1:M686))</f>
        <v>#NUM!</v>
      </c>
      <c r="O687" s="34" t="str">
        <f>IF(AND('Entry point'!$B$22=Master!A687,Master!AG687="MD"),Master!B687,"")</f>
        <v/>
      </c>
      <c r="P687" s="34" t="e">
        <f>SMALL($O:$O,ROWS($O$1:O686))</f>
        <v>#NUM!</v>
      </c>
      <c r="Q687" s="34" t="str">
        <f>IF(AND('Entry point'!$B$22=Master!A687,Master!AG687="OD"),Master!B687,"")</f>
        <v/>
      </c>
      <c r="R687" s="34" t="e">
        <f>SMALL($Q:$Q,ROWS($Q$1:Q686))</f>
        <v>#NUM!</v>
      </c>
      <c r="S687" s="34" t="str">
        <f>IF(AND('Entry point'!$B$22=Master!A687,Master!AG687="OWNER"),Master!B687,"")</f>
        <v/>
      </c>
      <c r="T687" s="34" t="e">
        <f>SMALL($S:$S,ROWS($S$1:S686))</f>
        <v>#NUM!</v>
      </c>
      <c r="U687" s="34" t="str">
        <f>IF(AND('Entry point'!$B$22=Master!A687,Master!AG687="PLANNING MANAGER"),Master!B687,"")</f>
        <v/>
      </c>
      <c r="V687" s="34" t="e">
        <f>SMALL($U:$U,ROWS($U$1:U686))</f>
        <v>#NUM!</v>
      </c>
      <c r="W687" s="34" t="str">
        <f>IF(AND('Entry point'!$B$22=Master!A687,Master!AG687="PROCUREMENT RESPONSIBLE"),Master!B687,"")</f>
        <v/>
      </c>
      <c r="X687" s="34" t="e">
        <f>SMALL($W:$W,ROWS($W$1:W686))</f>
        <v>#NUM!</v>
      </c>
      <c r="Y687" s="34" t="str">
        <f>IF(AND('Entry point'!$B$22=Master!A687,Master!AG687="TECH SUPERINTENDENT"),Master!B687,"")</f>
        <v/>
      </c>
      <c r="Z687" s="34" t="e">
        <f>SMALL($Y:$Y,ROWS($Y$1:Y686))</f>
        <v>#NUM!</v>
      </c>
      <c r="AA687" s="34" t="str">
        <f>IF(AND('Entry point'!$B$22=Master!A687,Master!AG687="HSEQ MANAGER"),Master!B687,"")</f>
        <v/>
      </c>
      <c r="AB687" s="34" t="e">
        <f>SMALL($AA:$AA,ROWS($AA$1:AA686))</f>
        <v>#NUM!</v>
      </c>
      <c r="AC687" s="34" t="str">
        <f>IF(AND('Entry point'!$B$22=Master!A687,Master!AG687="MARCAS"),Master!B687,"")</f>
        <v/>
      </c>
      <c r="AD687" s="34" t="e">
        <f>SMALL($AC:$AC,ROWS($AC$1:AC686))</f>
        <v>#NUM!</v>
      </c>
      <c r="AE687" s="34">
        <v>2</v>
      </c>
      <c r="AF687" s="36" t="s">
        <v>465</v>
      </c>
      <c r="AG687" s="36" t="s">
        <v>685</v>
      </c>
      <c r="AH687" s="36"/>
    </row>
    <row r="688" spans="1:34" ht="15.75" x14ac:dyDescent="0.25">
      <c r="A688" s="40" t="s">
        <v>39</v>
      </c>
      <c r="B688" s="34">
        <f>ROWS(A$1:$A689)</f>
        <v>689</v>
      </c>
      <c r="C688" s="34" t="str">
        <f>IF(AND('Entry point'!$B$22=Master!A688,Master!AG688="ACCOUNTING"),Master!B688,"")</f>
        <v/>
      </c>
      <c r="D688" s="34" t="e">
        <f>SMALL($C:$C,ROWS($C$1:C687))</f>
        <v>#NUM!</v>
      </c>
      <c r="E688" s="34" t="str">
        <f>IF(AND('Entry point'!$B$22=Master!A688,Master!AG688="CREW MANAGEMENT PARTNER"),Master!B688,"")</f>
        <v/>
      </c>
      <c r="F688" s="34" t="e">
        <f>SMALL($E:$E,ROWS($E$1:E687))</f>
        <v>#NUM!</v>
      </c>
      <c r="G688" s="34" t="str">
        <f>IF(AND('Entry point'!$B$22=Master!A688,Master!AG688="FLEET MANAGER"),Master!B688,"")</f>
        <v/>
      </c>
      <c r="H688" s="34" t="e">
        <f>SMALL($G:$G,ROWS($G$1:G687))</f>
        <v>#NUM!</v>
      </c>
      <c r="I688" s="34" t="str">
        <f>IF(AND('Entry point'!$B$22=Master!A688,Master!AG688="GROUP ISD"),Master!B688,"")</f>
        <v/>
      </c>
      <c r="J688" s="34" t="e">
        <f>SMALL($I:$I,ROWS($I$1:I687))</f>
        <v>#NUM!</v>
      </c>
      <c r="K688" s="34" t="str">
        <f>IF(AND('Entry point'!$B$22=Master!A688,Master!AG688="MANAGING DIRECTOR, CREW MANAGEMENT"),Master!B688,"")</f>
        <v/>
      </c>
      <c r="L688" s="34" t="e">
        <f>SMALL($K:$K,ROWS($K$1:K687))</f>
        <v>#NUM!</v>
      </c>
      <c r="M688" s="34" t="str">
        <f>IF(AND('Entry point'!$B$22=Master!A688,Master!AG688="MARINE SUPERINTENDENT"),Master!B688,"")</f>
        <v/>
      </c>
      <c r="N688" s="34" t="e">
        <f>SMALL($M:$M,ROWS($M$1:M687))</f>
        <v>#NUM!</v>
      </c>
      <c r="O688" s="34" t="str">
        <f>IF(AND('Entry point'!$B$22=Master!A688,Master!AG688="MD"),Master!B688,"")</f>
        <v/>
      </c>
      <c r="P688" s="34" t="e">
        <f>SMALL($O:$O,ROWS($O$1:O687))</f>
        <v>#NUM!</v>
      </c>
      <c r="Q688" s="34" t="str">
        <f>IF(AND('Entry point'!$B$22=Master!A688,Master!AG688="OD"),Master!B688,"")</f>
        <v/>
      </c>
      <c r="R688" s="34" t="e">
        <f>SMALL($Q:$Q,ROWS($Q$1:Q687))</f>
        <v>#NUM!</v>
      </c>
      <c r="S688" s="34" t="str">
        <f>IF(AND('Entry point'!$B$22=Master!A688,Master!AG688="OWNER"),Master!B688,"")</f>
        <v/>
      </c>
      <c r="T688" s="34" t="e">
        <f>SMALL($S:$S,ROWS($S$1:S687))</f>
        <v>#NUM!</v>
      </c>
      <c r="U688" s="34" t="str">
        <f>IF(AND('Entry point'!$B$22=Master!A688,Master!AG688="PLANNING MANAGER"),Master!B688,"")</f>
        <v/>
      </c>
      <c r="V688" s="34" t="e">
        <f>SMALL($U:$U,ROWS($U$1:U687))</f>
        <v>#NUM!</v>
      </c>
      <c r="W688" s="34" t="str">
        <f>IF(AND('Entry point'!$B$22=Master!A688,Master!AG688="PROCUREMENT RESPONSIBLE"),Master!B688,"")</f>
        <v/>
      </c>
      <c r="X688" s="34" t="e">
        <f>SMALL($W:$W,ROWS($W$1:W687))</f>
        <v>#NUM!</v>
      </c>
      <c r="Y688" s="34" t="str">
        <f>IF(AND('Entry point'!$B$22=Master!A688,Master!AG688="TECH SUPERINTENDENT"),Master!B688,"")</f>
        <v/>
      </c>
      <c r="Z688" s="34" t="e">
        <f>SMALL($Y:$Y,ROWS($Y$1:Y687))</f>
        <v>#NUM!</v>
      </c>
      <c r="AA688" s="34" t="str">
        <f>IF(AND('Entry point'!$B$22=Master!A688,Master!AG688="HSEQ MANAGER"),Master!B688,"")</f>
        <v/>
      </c>
      <c r="AB688" s="34" t="e">
        <f>SMALL($AA:$AA,ROWS($AA$1:AA687))</f>
        <v>#NUM!</v>
      </c>
      <c r="AC688" s="34" t="str">
        <f>IF(AND('Entry point'!$B$22=Master!A688,Master!AG688="MARCAS"),Master!B688,"")</f>
        <v/>
      </c>
      <c r="AD688" s="34" t="e">
        <f>SMALL($AC:$AC,ROWS($AC$1:AC687))</f>
        <v>#NUM!</v>
      </c>
      <c r="AE688" s="34">
        <v>2</v>
      </c>
      <c r="AF688" s="36" t="s">
        <v>505</v>
      </c>
      <c r="AG688" s="36" t="s">
        <v>91</v>
      </c>
      <c r="AH688" s="36"/>
    </row>
    <row r="689" spans="1:34" ht="15.75" x14ac:dyDescent="0.25">
      <c r="A689" s="40" t="s">
        <v>39</v>
      </c>
      <c r="B689" s="34">
        <f>ROWS(A$1:$A690)</f>
        <v>690</v>
      </c>
      <c r="C689" s="34" t="str">
        <f>IF(AND('Entry point'!$B$22=Master!A689,Master!AG689="ACCOUNTING"),Master!B689,"")</f>
        <v/>
      </c>
      <c r="D689" s="34" t="e">
        <f>SMALL($C:$C,ROWS($C$1:C688))</f>
        <v>#NUM!</v>
      </c>
      <c r="E689" s="34" t="str">
        <f>IF(AND('Entry point'!$B$22=Master!A689,Master!AG689="CREW MANAGEMENT PARTNER"),Master!B689,"")</f>
        <v/>
      </c>
      <c r="F689" s="34" t="e">
        <f>SMALL($E:$E,ROWS($E$1:E688))</f>
        <v>#NUM!</v>
      </c>
      <c r="G689" s="34" t="str">
        <f>IF(AND('Entry point'!$B$22=Master!A689,Master!AG689="FLEET MANAGER"),Master!B689,"")</f>
        <v/>
      </c>
      <c r="H689" s="34" t="e">
        <f>SMALL($G:$G,ROWS($G$1:G688))</f>
        <v>#NUM!</v>
      </c>
      <c r="I689" s="34" t="str">
        <f>IF(AND('Entry point'!$B$22=Master!A689,Master!AG689="GROUP ISD"),Master!B689,"")</f>
        <v/>
      </c>
      <c r="J689" s="34" t="e">
        <f>SMALL($I:$I,ROWS($I$1:I688))</f>
        <v>#NUM!</v>
      </c>
      <c r="K689" s="34" t="str">
        <f>IF(AND('Entry point'!$B$22=Master!A689,Master!AG689="MANAGING DIRECTOR, CREW MANAGEMENT"),Master!B689,"")</f>
        <v/>
      </c>
      <c r="L689" s="34" t="e">
        <f>SMALL($K:$K,ROWS($K$1:K688))</f>
        <v>#NUM!</v>
      </c>
      <c r="M689" s="34" t="str">
        <f>IF(AND('Entry point'!$B$22=Master!A689,Master!AG689="MARINE SUPERINTENDENT"),Master!B689,"")</f>
        <v/>
      </c>
      <c r="N689" s="34" t="e">
        <f>SMALL($M:$M,ROWS($M$1:M688))</f>
        <v>#NUM!</v>
      </c>
      <c r="O689" s="34" t="str">
        <f>IF(AND('Entry point'!$B$22=Master!A689,Master!AG689="MD"),Master!B689,"")</f>
        <v/>
      </c>
      <c r="P689" s="34" t="e">
        <f>SMALL($O:$O,ROWS($O$1:O688))</f>
        <v>#NUM!</v>
      </c>
      <c r="Q689" s="34" t="str">
        <f>IF(AND('Entry point'!$B$22=Master!A689,Master!AG689="OD"),Master!B689,"")</f>
        <v/>
      </c>
      <c r="R689" s="34" t="e">
        <f>SMALL($Q:$Q,ROWS($Q$1:Q688))</f>
        <v>#NUM!</v>
      </c>
      <c r="S689" s="34" t="str">
        <f>IF(AND('Entry point'!$B$22=Master!A689,Master!AG689="OWNER"),Master!B689,"")</f>
        <v/>
      </c>
      <c r="T689" s="34" t="e">
        <f>SMALL($S:$S,ROWS($S$1:S688))</f>
        <v>#NUM!</v>
      </c>
      <c r="U689" s="34" t="str">
        <f>IF(AND('Entry point'!$B$22=Master!A689,Master!AG689="PLANNING MANAGER"),Master!B689,"")</f>
        <v/>
      </c>
      <c r="V689" s="34" t="e">
        <f>SMALL($U:$U,ROWS($U$1:U688))</f>
        <v>#NUM!</v>
      </c>
      <c r="W689" s="34" t="str">
        <f>IF(AND('Entry point'!$B$22=Master!A689,Master!AG689="PROCUREMENT RESPONSIBLE"),Master!B689,"")</f>
        <v/>
      </c>
      <c r="X689" s="34" t="e">
        <f>SMALL($W:$W,ROWS($W$1:W688))</f>
        <v>#NUM!</v>
      </c>
      <c r="Y689" s="34" t="str">
        <f>IF(AND('Entry point'!$B$22=Master!A689,Master!AG689="TECH SUPERINTENDENT"),Master!B689,"")</f>
        <v/>
      </c>
      <c r="Z689" s="34" t="e">
        <f>SMALL($Y:$Y,ROWS($Y$1:Y688))</f>
        <v>#NUM!</v>
      </c>
      <c r="AA689" s="34" t="str">
        <f>IF(AND('Entry point'!$B$22=Master!A689,Master!AG689="HSEQ MANAGER"),Master!B689,"")</f>
        <v/>
      </c>
      <c r="AB689" s="34" t="e">
        <f>SMALL($AA:$AA,ROWS($AA$1:AA688))</f>
        <v>#NUM!</v>
      </c>
      <c r="AC689" s="34" t="str">
        <f>IF(AND('Entry point'!$B$22=Master!A689,Master!AG689="MARCAS"),Master!B689,"")</f>
        <v/>
      </c>
      <c r="AD689" s="34" t="e">
        <f>SMALL($AC:$AC,ROWS($AC$1:AC688))</f>
        <v>#NUM!</v>
      </c>
      <c r="AE689" s="34">
        <v>2</v>
      </c>
      <c r="AF689" s="36" t="s">
        <v>504</v>
      </c>
      <c r="AG689" s="36" t="s">
        <v>91</v>
      </c>
      <c r="AH689" s="36"/>
    </row>
    <row r="690" spans="1:34" ht="15.75" x14ac:dyDescent="0.25">
      <c r="A690" s="40" t="s">
        <v>39</v>
      </c>
      <c r="B690" s="34">
        <f>ROWS(A$1:$A691)</f>
        <v>691</v>
      </c>
      <c r="C690" s="34" t="str">
        <f>IF(AND('Entry point'!$B$22=Master!A690,Master!AG690="ACCOUNTING"),Master!B690,"")</f>
        <v/>
      </c>
      <c r="D690" s="34" t="e">
        <f>SMALL($C:$C,ROWS($C$1:C689))</f>
        <v>#NUM!</v>
      </c>
      <c r="E690" s="34" t="str">
        <f>IF(AND('Entry point'!$B$22=Master!A690,Master!AG690="CREW MANAGEMENT PARTNER"),Master!B690,"")</f>
        <v/>
      </c>
      <c r="F690" s="34" t="e">
        <f>SMALL($E:$E,ROWS($E$1:E689))</f>
        <v>#NUM!</v>
      </c>
      <c r="G690" s="34" t="str">
        <f>IF(AND('Entry point'!$B$22=Master!A690,Master!AG690="FLEET MANAGER"),Master!B690,"")</f>
        <v/>
      </c>
      <c r="H690" s="34" t="e">
        <f>SMALL($G:$G,ROWS($G$1:G689))</f>
        <v>#NUM!</v>
      </c>
      <c r="I690" s="34" t="str">
        <f>IF(AND('Entry point'!$B$22=Master!A690,Master!AG690="GROUP ISD"),Master!B690,"")</f>
        <v/>
      </c>
      <c r="J690" s="34" t="e">
        <f>SMALL($I:$I,ROWS($I$1:I689))</f>
        <v>#NUM!</v>
      </c>
      <c r="K690" s="34" t="str">
        <f>IF(AND('Entry point'!$B$22=Master!A690,Master!AG690="MANAGING DIRECTOR, CREW MANAGEMENT"),Master!B690,"")</f>
        <v/>
      </c>
      <c r="L690" s="34" t="e">
        <f>SMALL($K:$K,ROWS($K$1:K689))</f>
        <v>#NUM!</v>
      </c>
      <c r="M690" s="34" t="str">
        <f>IF(AND('Entry point'!$B$22=Master!A690,Master!AG690="MARINE SUPERINTENDENT"),Master!B690,"")</f>
        <v/>
      </c>
      <c r="N690" s="34" t="e">
        <f>SMALL($M:$M,ROWS($M$1:M689))</f>
        <v>#NUM!</v>
      </c>
      <c r="O690" s="34" t="str">
        <f>IF(AND('Entry point'!$B$22=Master!A690,Master!AG690="MD"),Master!B690,"")</f>
        <v/>
      </c>
      <c r="P690" s="34" t="e">
        <f>SMALL($O:$O,ROWS($O$1:O689))</f>
        <v>#NUM!</v>
      </c>
      <c r="Q690" s="34" t="str">
        <f>IF(AND('Entry point'!$B$22=Master!A690,Master!AG690="OD"),Master!B690,"")</f>
        <v/>
      </c>
      <c r="R690" s="34" t="e">
        <f>SMALL($Q:$Q,ROWS($Q$1:Q689))</f>
        <v>#NUM!</v>
      </c>
      <c r="S690" s="34" t="str">
        <f>IF(AND('Entry point'!$B$22=Master!A690,Master!AG690="OWNER"),Master!B690,"")</f>
        <v/>
      </c>
      <c r="T690" s="34" t="e">
        <f>SMALL($S:$S,ROWS($S$1:S689))</f>
        <v>#NUM!</v>
      </c>
      <c r="U690" s="34" t="str">
        <f>IF(AND('Entry point'!$B$22=Master!A690,Master!AG690="PLANNING MANAGER"),Master!B690,"")</f>
        <v/>
      </c>
      <c r="V690" s="34" t="e">
        <f>SMALL($U:$U,ROWS($U$1:U689))</f>
        <v>#NUM!</v>
      </c>
      <c r="W690" s="34" t="str">
        <f>IF(AND('Entry point'!$B$22=Master!A690,Master!AG690="PROCUREMENT RESPONSIBLE"),Master!B690,"")</f>
        <v/>
      </c>
      <c r="X690" s="34" t="e">
        <f>SMALL($W:$W,ROWS($W$1:W689))</f>
        <v>#NUM!</v>
      </c>
      <c r="Y690" s="34" t="str">
        <f>IF(AND('Entry point'!$B$22=Master!A690,Master!AG690="TECH SUPERINTENDENT"),Master!B690,"")</f>
        <v/>
      </c>
      <c r="Z690" s="34" t="e">
        <f>SMALL($Y:$Y,ROWS($Y$1:Y689))</f>
        <v>#NUM!</v>
      </c>
      <c r="AA690" s="34" t="str">
        <f>IF(AND('Entry point'!$B$22=Master!A690,Master!AG690="HSEQ MANAGER"),Master!B690,"")</f>
        <v/>
      </c>
      <c r="AB690" s="34" t="e">
        <f>SMALL($AA:$AA,ROWS($AA$1:AA689))</f>
        <v>#NUM!</v>
      </c>
      <c r="AC690" s="34" t="str">
        <f>IF(AND('Entry point'!$B$22=Master!A690,Master!AG690="MARCAS"),Master!B690,"")</f>
        <v/>
      </c>
      <c r="AD690" s="34" t="e">
        <f>SMALL($AC:$AC,ROWS($AC$1:AC689))</f>
        <v>#NUM!</v>
      </c>
      <c r="AE690" s="34">
        <v>2</v>
      </c>
      <c r="AF690" s="36" t="s">
        <v>500</v>
      </c>
      <c r="AG690" s="36" t="s">
        <v>35</v>
      </c>
      <c r="AH690" s="36" t="s">
        <v>501</v>
      </c>
    </row>
    <row r="691" spans="1:34" ht="15.75" x14ac:dyDescent="0.25">
      <c r="A691" s="40" t="s">
        <v>39</v>
      </c>
      <c r="B691" s="34">
        <f>ROWS(A$1:$A692)</f>
        <v>692</v>
      </c>
      <c r="C691" s="34" t="str">
        <f>IF(AND('Entry point'!$B$22=Master!A691,Master!AG691="ACCOUNTING"),Master!B691,"")</f>
        <v/>
      </c>
      <c r="D691" s="34" t="e">
        <f>SMALL($C:$C,ROWS($C$1:C690))</f>
        <v>#NUM!</v>
      </c>
      <c r="E691" s="34" t="str">
        <f>IF(AND('Entry point'!$B$22=Master!A691,Master!AG691="CREW MANAGEMENT PARTNER"),Master!B691,"")</f>
        <v/>
      </c>
      <c r="F691" s="34" t="e">
        <f>SMALL($E:$E,ROWS($E$1:E690))</f>
        <v>#NUM!</v>
      </c>
      <c r="G691" s="34" t="str">
        <f>IF(AND('Entry point'!$B$22=Master!A691,Master!AG691="FLEET MANAGER"),Master!B691,"")</f>
        <v/>
      </c>
      <c r="H691" s="34" t="e">
        <f>SMALL($G:$G,ROWS($G$1:G690))</f>
        <v>#NUM!</v>
      </c>
      <c r="I691" s="34" t="str">
        <f>IF(AND('Entry point'!$B$22=Master!A691,Master!AG691="GROUP ISD"),Master!B691,"")</f>
        <v/>
      </c>
      <c r="J691" s="34" t="e">
        <f>SMALL($I:$I,ROWS($I$1:I690))</f>
        <v>#NUM!</v>
      </c>
      <c r="K691" s="34" t="str">
        <f>IF(AND('Entry point'!$B$22=Master!A691,Master!AG691="MANAGING DIRECTOR, CREW MANAGEMENT"),Master!B691,"")</f>
        <v/>
      </c>
      <c r="L691" s="34" t="e">
        <f>SMALL($K:$K,ROWS($K$1:K690))</f>
        <v>#NUM!</v>
      </c>
      <c r="M691" s="34" t="str">
        <f>IF(AND('Entry point'!$B$22=Master!A691,Master!AG691="MARINE SUPERINTENDENT"),Master!B691,"")</f>
        <v/>
      </c>
      <c r="N691" s="34" t="e">
        <f>SMALL($M:$M,ROWS($M$1:M690))</f>
        <v>#NUM!</v>
      </c>
      <c r="O691" s="34" t="str">
        <f>IF(AND('Entry point'!$B$22=Master!A691,Master!AG691="MD"),Master!B691,"")</f>
        <v/>
      </c>
      <c r="P691" s="34" t="e">
        <f>SMALL($O:$O,ROWS($O$1:O690))</f>
        <v>#NUM!</v>
      </c>
      <c r="Q691" s="34" t="str">
        <f>IF(AND('Entry point'!$B$22=Master!A691,Master!AG691="OD"),Master!B691,"")</f>
        <v/>
      </c>
      <c r="R691" s="34" t="e">
        <f>SMALL($Q:$Q,ROWS($Q$1:Q690))</f>
        <v>#NUM!</v>
      </c>
      <c r="S691" s="34" t="str">
        <f>IF(AND('Entry point'!$B$22=Master!A691,Master!AG691="OWNER"),Master!B691,"")</f>
        <v/>
      </c>
      <c r="T691" s="34" t="e">
        <f>SMALL($S:$S,ROWS($S$1:S690))</f>
        <v>#NUM!</v>
      </c>
      <c r="U691" s="34" t="str">
        <f>IF(AND('Entry point'!$B$22=Master!A691,Master!AG691="PLANNING MANAGER"),Master!B691,"")</f>
        <v/>
      </c>
      <c r="V691" s="34" t="e">
        <f>SMALL($U:$U,ROWS($U$1:U690))</f>
        <v>#NUM!</v>
      </c>
      <c r="W691" s="34" t="str">
        <f>IF(AND('Entry point'!$B$22=Master!A691,Master!AG691="PROCUREMENT RESPONSIBLE"),Master!B691,"")</f>
        <v/>
      </c>
      <c r="X691" s="34" t="e">
        <f>SMALL($W:$W,ROWS($W$1:W690))</f>
        <v>#NUM!</v>
      </c>
      <c r="Y691" s="34" t="str">
        <f>IF(AND('Entry point'!$B$22=Master!A691,Master!AG691="TECH SUPERINTENDENT"),Master!B691,"")</f>
        <v/>
      </c>
      <c r="Z691" s="34" t="e">
        <f>SMALL($Y:$Y,ROWS($Y$1:Y690))</f>
        <v>#NUM!</v>
      </c>
      <c r="AA691" s="34" t="str">
        <f>IF(AND('Entry point'!$B$22=Master!A691,Master!AG691="HSEQ MANAGER"),Master!B691,"")</f>
        <v/>
      </c>
      <c r="AB691" s="34" t="e">
        <f>SMALL($AA:$AA,ROWS($AA$1:AA690))</f>
        <v>#NUM!</v>
      </c>
      <c r="AC691" s="34" t="str">
        <f>IF(AND('Entry point'!$B$22=Master!A691,Master!AG691="MARCAS"),Master!B691,"")</f>
        <v/>
      </c>
      <c r="AD691" s="34" t="e">
        <f>SMALL($AC:$AC,ROWS($AC$1:AC690))</f>
        <v>#NUM!</v>
      </c>
      <c r="AE691" s="34">
        <v>2</v>
      </c>
      <c r="AF691" s="36" t="s">
        <v>464</v>
      </c>
      <c r="AG691" s="36" t="s">
        <v>35</v>
      </c>
      <c r="AH691" s="38"/>
    </row>
    <row r="692" spans="1:34" ht="15.75" x14ac:dyDescent="0.25">
      <c r="A692" s="40" t="s">
        <v>39</v>
      </c>
      <c r="B692" s="34">
        <f>ROWS(A$1:$A693)</f>
        <v>693</v>
      </c>
      <c r="C692" s="34" t="str">
        <f>IF(AND('Entry point'!$B$22=Master!A692,Master!AG692="ACCOUNTING"),Master!B692,"")</f>
        <v/>
      </c>
      <c r="D692" s="34" t="e">
        <f>SMALL($C:$C,ROWS($C$1:C691))</f>
        <v>#NUM!</v>
      </c>
      <c r="E692" s="34" t="str">
        <f>IF(AND('Entry point'!$B$22=Master!A692,Master!AG692="CREW MANAGEMENT PARTNER"),Master!B692,"")</f>
        <v/>
      </c>
      <c r="F692" s="34" t="e">
        <f>SMALL($E:$E,ROWS($E$1:E691))</f>
        <v>#NUM!</v>
      </c>
      <c r="G692" s="34" t="str">
        <f>IF(AND('Entry point'!$B$22=Master!A692,Master!AG692="FLEET MANAGER"),Master!B692,"")</f>
        <v/>
      </c>
      <c r="H692" s="34" t="e">
        <f>SMALL($G:$G,ROWS($G$1:G691))</f>
        <v>#NUM!</v>
      </c>
      <c r="I692" s="34" t="str">
        <f>IF(AND('Entry point'!$B$22=Master!A692,Master!AG692="GROUP ISD"),Master!B692,"")</f>
        <v/>
      </c>
      <c r="J692" s="34" t="e">
        <f>SMALL($I:$I,ROWS($I$1:I691))</f>
        <v>#NUM!</v>
      </c>
      <c r="K692" s="34" t="str">
        <f>IF(AND('Entry point'!$B$22=Master!A692,Master!AG692="MANAGING DIRECTOR, CREW MANAGEMENT"),Master!B692,"")</f>
        <v/>
      </c>
      <c r="L692" s="34" t="e">
        <f>SMALL($K:$K,ROWS($K$1:K691))</f>
        <v>#NUM!</v>
      </c>
      <c r="M692" s="34" t="str">
        <f>IF(AND('Entry point'!$B$22=Master!A692,Master!AG692="MARINE SUPERINTENDENT"),Master!B692,"")</f>
        <v/>
      </c>
      <c r="N692" s="34" t="e">
        <f>SMALL($M:$M,ROWS($M$1:M691))</f>
        <v>#NUM!</v>
      </c>
      <c r="O692" s="34" t="str">
        <f>IF(AND('Entry point'!$B$22=Master!A692,Master!AG692="MD"),Master!B692,"")</f>
        <v/>
      </c>
      <c r="P692" s="34" t="e">
        <f>SMALL($O:$O,ROWS($O$1:O691))</f>
        <v>#NUM!</v>
      </c>
      <c r="Q692" s="34" t="str">
        <f>IF(AND('Entry point'!$B$22=Master!A692,Master!AG692="OD"),Master!B692,"")</f>
        <v/>
      </c>
      <c r="R692" s="34" t="e">
        <f>SMALL($Q:$Q,ROWS($Q$1:Q691))</f>
        <v>#NUM!</v>
      </c>
      <c r="S692" s="34" t="str">
        <f>IF(AND('Entry point'!$B$22=Master!A692,Master!AG692="OWNER"),Master!B692,"")</f>
        <v/>
      </c>
      <c r="T692" s="34" t="e">
        <f>SMALL($S:$S,ROWS($S$1:S691))</f>
        <v>#NUM!</v>
      </c>
      <c r="U692" s="34" t="str">
        <f>IF(AND('Entry point'!$B$22=Master!A692,Master!AG692="PLANNING MANAGER"),Master!B692,"")</f>
        <v/>
      </c>
      <c r="V692" s="34" t="e">
        <f>SMALL($U:$U,ROWS($U$1:U691))</f>
        <v>#NUM!</v>
      </c>
      <c r="W692" s="34" t="str">
        <f>IF(AND('Entry point'!$B$22=Master!A692,Master!AG692="PROCUREMENT RESPONSIBLE"),Master!B692,"")</f>
        <v/>
      </c>
      <c r="X692" s="34" t="e">
        <f>SMALL($W:$W,ROWS($W$1:W691))</f>
        <v>#NUM!</v>
      </c>
      <c r="Y692" s="34" t="str">
        <f>IF(AND('Entry point'!$B$22=Master!A692,Master!AG692="TECH SUPERINTENDENT"),Master!B692,"")</f>
        <v/>
      </c>
      <c r="Z692" s="34" t="e">
        <f>SMALL($Y:$Y,ROWS($Y$1:Y691))</f>
        <v>#NUM!</v>
      </c>
      <c r="AA692" s="34" t="str">
        <f>IF(AND('Entry point'!$B$22=Master!A692,Master!AG692="HSEQ MANAGER"),Master!B692,"")</f>
        <v/>
      </c>
      <c r="AB692" s="34" t="e">
        <f>SMALL($AA:$AA,ROWS($AA$1:AA691))</f>
        <v>#NUM!</v>
      </c>
      <c r="AC692" s="34" t="str">
        <f>IF(AND('Entry point'!$B$22=Master!A692,Master!AG692="MARCAS"),Master!B692,"")</f>
        <v/>
      </c>
      <c r="AD692" s="34" t="e">
        <f>SMALL($AC:$AC,ROWS($AC$1:AC691))</f>
        <v>#NUM!</v>
      </c>
      <c r="AE692" s="34">
        <v>2</v>
      </c>
      <c r="AF692" s="36" t="s">
        <v>488</v>
      </c>
      <c r="AG692" s="36" t="s">
        <v>91</v>
      </c>
      <c r="AH692" s="36" t="s">
        <v>489</v>
      </c>
    </row>
    <row r="693" spans="1:34" ht="15.75" x14ac:dyDescent="0.25">
      <c r="A693" s="40" t="s">
        <v>39</v>
      </c>
      <c r="B693" s="34">
        <f>ROWS(A$1:$A694)</f>
        <v>694</v>
      </c>
      <c r="C693" s="34" t="str">
        <f>IF(AND('Entry point'!$B$22=Master!A693,Master!AG693="ACCOUNTING"),Master!B693,"")</f>
        <v/>
      </c>
      <c r="D693" s="34" t="e">
        <f>SMALL($C:$C,ROWS($C$1:C692))</f>
        <v>#NUM!</v>
      </c>
      <c r="E693" s="34" t="str">
        <f>IF(AND('Entry point'!$B$22=Master!A693,Master!AG693="CREW MANAGEMENT PARTNER"),Master!B693,"")</f>
        <v/>
      </c>
      <c r="F693" s="34" t="e">
        <f>SMALL($E:$E,ROWS($E$1:E692))</f>
        <v>#NUM!</v>
      </c>
      <c r="G693" s="34" t="str">
        <f>IF(AND('Entry point'!$B$22=Master!A693,Master!AG693="FLEET MANAGER"),Master!B693,"")</f>
        <v/>
      </c>
      <c r="H693" s="34" t="e">
        <f>SMALL($G:$G,ROWS($G$1:G692))</f>
        <v>#NUM!</v>
      </c>
      <c r="I693" s="34" t="str">
        <f>IF(AND('Entry point'!$B$22=Master!A693,Master!AG693="GROUP ISD"),Master!B693,"")</f>
        <v/>
      </c>
      <c r="J693" s="34" t="e">
        <f>SMALL($I:$I,ROWS($I$1:I692))</f>
        <v>#NUM!</v>
      </c>
      <c r="K693" s="34" t="str">
        <f>IF(AND('Entry point'!$B$22=Master!A693,Master!AG693="MANAGING DIRECTOR, CREW MANAGEMENT"),Master!B693,"")</f>
        <v/>
      </c>
      <c r="L693" s="34" t="e">
        <f>SMALL($K:$K,ROWS($K$1:K692))</f>
        <v>#NUM!</v>
      </c>
      <c r="M693" s="34" t="str">
        <f>IF(AND('Entry point'!$B$22=Master!A693,Master!AG693="MARINE SUPERINTENDENT"),Master!B693,"")</f>
        <v/>
      </c>
      <c r="N693" s="34" t="e">
        <f>SMALL($M:$M,ROWS($M$1:M692))</f>
        <v>#NUM!</v>
      </c>
      <c r="O693" s="34" t="str">
        <f>IF(AND('Entry point'!$B$22=Master!A693,Master!AG693="MD"),Master!B693,"")</f>
        <v/>
      </c>
      <c r="P693" s="34" t="e">
        <f>SMALL($O:$O,ROWS($O$1:O692))</f>
        <v>#NUM!</v>
      </c>
      <c r="Q693" s="34" t="str">
        <f>IF(AND('Entry point'!$B$22=Master!A693,Master!AG693="OD"),Master!B693,"")</f>
        <v/>
      </c>
      <c r="R693" s="34" t="e">
        <f>SMALL($Q:$Q,ROWS($Q$1:Q692))</f>
        <v>#NUM!</v>
      </c>
      <c r="S693" s="34" t="str">
        <f>IF(AND('Entry point'!$B$22=Master!A693,Master!AG693="OWNER"),Master!B693,"")</f>
        <v/>
      </c>
      <c r="T693" s="34" t="e">
        <f>SMALL($S:$S,ROWS($S$1:S692))</f>
        <v>#NUM!</v>
      </c>
      <c r="U693" s="34" t="str">
        <f>IF(AND('Entry point'!$B$22=Master!A693,Master!AG693="PLANNING MANAGER"),Master!B693,"")</f>
        <v/>
      </c>
      <c r="V693" s="34" t="e">
        <f>SMALL($U:$U,ROWS($U$1:U692))</f>
        <v>#NUM!</v>
      </c>
      <c r="W693" s="34" t="str">
        <f>IF(AND('Entry point'!$B$22=Master!A693,Master!AG693="PROCUREMENT RESPONSIBLE"),Master!B693,"")</f>
        <v/>
      </c>
      <c r="X693" s="34" t="e">
        <f>SMALL($W:$W,ROWS($W$1:W692))</f>
        <v>#NUM!</v>
      </c>
      <c r="Y693" s="34" t="str">
        <f>IF(AND('Entry point'!$B$22=Master!A693,Master!AG693="TECH SUPERINTENDENT"),Master!B693,"")</f>
        <v/>
      </c>
      <c r="Z693" s="34" t="e">
        <f>SMALL($Y:$Y,ROWS($Y$1:Y692))</f>
        <v>#NUM!</v>
      </c>
      <c r="AA693" s="34" t="str">
        <f>IF(AND('Entry point'!$B$22=Master!A693,Master!AG693="HSEQ MANAGER"),Master!B693,"")</f>
        <v/>
      </c>
      <c r="AB693" s="34" t="e">
        <f>SMALL($AA:$AA,ROWS($AA$1:AA692))</f>
        <v>#NUM!</v>
      </c>
      <c r="AC693" s="34" t="str">
        <f>IF(AND('Entry point'!$B$22=Master!A693,Master!AG693="MARCAS"),Master!B693,"")</f>
        <v/>
      </c>
      <c r="AD693" s="34" t="e">
        <f>SMALL($AC:$AC,ROWS($AC$1:AC692))</f>
        <v>#NUM!</v>
      </c>
      <c r="AE693" s="34">
        <v>2</v>
      </c>
      <c r="AF693" s="36" t="s">
        <v>498</v>
      </c>
      <c r="AG693" s="36" t="s">
        <v>35</v>
      </c>
      <c r="AH693" s="36" t="s">
        <v>499</v>
      </c>
    </row>
    <row r="694" spans="1:34" ht="15.75" x14ac:dyDescent="0.25">
      <c r="A694" s="40" t="s">
        <v>39</v>
      </c>
      <c r="B694" s="34">
        <f>ROWS(A$1:$A695)</f>
        <v>695</v>
      </c>
      <c r="C694" s="34" t="str">
        <f>IF(AND('Entry point'!$B$22=Master!A694,Master!AG694="ACCOUNTING"),Master!B694,"")</f>
        <v/>
      </c>
      <c r="D694" s="34" t="e">
        <f>SMALL($C:$C,ROWS($C$1:C693))</f>
        <v>#NUM!</v>
      </c>
      <c r="E694" s="34" t="str">
        <f>IF(AND('Entry point'!$B$22=Master!A694,Master!AG694="CREW MANAGEMENT PARTNER"),Master!B694,"")</f>
        <v/>
      </c>
      <c r="F694" s="34" t="e">
        <f>SMALL($E:$E,ROWS($E$1:E693))</f>
        <v>#NUM!</v>
      </c>
      <c r="G694" s="34" t="str">
        <f>IF(AND('Entry point'!$B$22=Master!A694,Master!AG694="FLEET MANAGER"),Master!B694,"")</f>
        <v/>
      </c>
      <c r="H694" s="34" t="e">
        <f>SMALL($G:$G,ROWS($G$1:G693))</f>
        <v>#NUM!</v>
      </c>
      <c r="I694" s="34" t="str">
        <f>IF(AND('Entry point'!$B$22=Master!A694,Master!AG694="GROUP ISD"),Master!B694,"")</f>
        <v/>
      </c>
      <c r="J694" s="34" t="e">
        <f>SMALL($I:$I,ROWS($I$1:I693))</f>
        <v>#NUM!</v>
      </c>
      <c r="K694" s="34" t="str">
        <f>IF(AND('Entry point'!$B$22=Master!A694,Master!AG694="MANAGING DIRECTOR, CREW MANAGEMENT"),Master!B694,"")</f>
        <v/>
      </c>
      <c r="L694" s="34" t="e">
        <f>SMALL($K:$K,ROWS($K$1:K693))</f>
        <v>#NUM!</v>
      </c>
      <c r="M694" s="34" t="str">
        <f>IF(AND('Entry point'!$B$22=Master!A694,Master!AG694="MARINE SUPERINTENDENT"),Master!B694,"")</f>
        <v/>
      </c>
      <c r="N694" s="34" t="e">
        <f>SMALL($M:$M,ROWS($M$1:M693))</f>
        <v>#NUM!</v>
      </c>
      <c r="O694" s="34" t="str">
        <f>IF(AND('Entry point'!$B$22=Master!A694,Master!AG694="MD"),Master!B694,"")</f>
        <v/>
      </c>
      <c r="P694" s="34" t="e">
        <f>SMALL($O:$O,ROWS($O$1:O693))</f>
        <v>#NUM!</v>
      </c>
      <c r="Q694" s="34" t="str">
        <f>IF(AND('Entry point'!$B$22=Master!A694,Master!AG694="OD"),Master!B694,"")</f>
        <v/>
      </c>
      <c r="R694" s="34" t="e">
        <f>SMALL($Q:$Q,ROWS($Q$1:Q693))</f>
        <v>#NUM!</v>
      </c>
      <c r="S694" s="34" t="str">
        <f>IF(AND('Entry point'!$B$22=Master!A694,Master!AG694="OWNER"),Master!B694,"")</f>
        <v/>
      </c>
      <c r="T694" s="34" t="e">
        <f>SMALL($S:$S,ROWS($S$1:S693))</f>
        <v>#NUM!</v>
      </c>
      <c r="U694" s="34" t="str">
        <f>IF(AND('Entry point'!$B$22=Master!A694,Master!AG694="PLANNING MANAGER"),Master!B694,"")</f>
        <v/>
      </c>
      <c r="V694" s="34" t="e">
        <f>SMALL($U:$U,ROWS($U$1:U693))</f>
        <v>#NUM!</v>
      </c>
      <c r="W694" s="34" t="str">
        <f>IF(AND('Entry point'!$B$22=Master!A694,Master!AG694="PROCUREMENT RESPONSIBLE"),Master!B694,"")</f>
        <v/>
      </c>
      <c r="X694" s="34" t="e">
        <f>SMALL($W:$W,ROWS($W$1:W693))</f>
        <v>#NUM!</v>
      </c>
      <c r="Y694" s="34" t="str">
        <f>IF(AND('Entry point'!$B$22=Master!A694,Master!AG694="TECH SUPERINTENDENT"),Master!B694,"")</f>
        <v/>
      </c>
      <c r="Z694" s="34" t="e">
        <f>SMALL($Y:$Y,ROWS($Y$1:Y693))</f>
        <v>#NUM!</v>
      </c>
      <c r="AA694" s="34" t="str">
        <f>IF(AND('Entry point'!$B$22=Master!A694,Master!AG694="HSEQ MANAGER"),Master!B694,"")</f>
        <v/>
      </c>
      <c r="AB694" s="34" t="e">
        <f>SMALL($AA:$AA,ROWS($AA$1:AA693))</f>
        <v>#NUM!</v>
      </c>
      <c r="AC694" s="34" t="str">
        <f>IF(AND('Entry point'!$B$22=Master!A694,Master!AG694="MARCAS"),Master!B694,"")</f>
        <v/>
      </c>
      <c r="AD694" s="34" t="e">
        <f>SMALL($AC:$AC,ROWS($AC$1:AC693))</f>
        <v>#NUM!</v>
      </c>
      <c r="AE694" s="34">
        <v>2</v>
      </c>
      <c r="AF694" s="36" t="s">
        <v>407</v>
      </c>
      <c r="AG694" s="36" t="s">
        <v>614</v>
      </c>
      <c r="AH694" s="36" t="s">
        <v>408</v>
      </c>
    </row>
    <row r="695" spans="1:34" ht="15.75" x14ac:dyDescent="0.25">
      <c r="A695" s="40" t="s">
        <v>39</v>
      </c>
      <c r="B695" s="34">
        <f>ROWS(A$1:$A696)</f>
        <v>696</v>
      </c>
      <c r="C695" s="34" t="str">
        <f>IF(AND('Entry point'!$B$22=Master!A695,Master!AG695="ACCOUNTING"),Master!B695,"")</f>
        <v/>
      </c>
      <c r="D695" s="34" t="e">
        <f>SMALL($C:$C,ROWS($C$1:C694))</f>
        <v>#NUM!</v>
      </c>
      <c r="E695" s="34" t="str">
        <f>IF(AND('Entry point'!$B$22=Master!A695,Master!AG695="CREW MANAGEMENT PARTNER"),Master!B695,"")</f>
        <v/>
      </c>
      <c r="F695" s="34" t="e">
        <f>SMALL($E:$E,ROWS($E$1:E694))</f>
        <v>#NUM!</v>
      </c>
      <c r="G695" s="34" t="str">
        <f>IF(AND('Entry point'!$B$22=Master!A695,Master!AG695="FLEET MANAGER"),Master!B695,"")</f>
        <v/>
      </c>
      <c r="H695" s="34" t="e">
        <f>SMALL($G:$G,ROWS($G$1:G694))</f>
        <v>#NUM!</v>
      </c>
      <c r="I695" s="34" t="str">
        <f>IF(AND('Entry point'!$B$22=Master!A695,Master!AG695="GROUP ISD"),Master!B695,"")</f>
        <v/>
      </c>
      <c r="J695" s="34" t="e">
        <f>SMALL($I:$I,ROWS($I$1:I694))</f>
        <v>#NUM!</v>
      </c>
      <c r="K695" s="34" t="str">
        <f>IF(AND('Entry point'!$B$22=Master!A695,Master!AG695="MANAGING DIRECTOR, CREW MANAGEMENT"),Master!B695,"")</f>
        <v/>
      </c>
      <c r="L695" s="34" t="e">
        <f>SMALL($K:$K,ROWS($K$1:K694))</f>
        <v>#NUM!</v>
      </c>
      <c r="M695" s="34" t="str">
        <f>IF(AND('Entry point'!$B$22=Master!A695,Master!AG695="MARINE SUPERINTENDENT"),Master!B695,"")</f>
        <v/>
      </c>
      <c r="N695" s="34" t="e">
        <f>SMALL($M:$M,ROWS($M$1:M694))</f>
        <v>#NUM!</v>
      </c>
      <c r="O695" s="34" t="str">
        <f>IF(AND('Entry point'!$B$22=Master!A695,Master!AG695="MD"),Master!B695,"")</f>
        <v/>
      </c>
      <c r="P695" s="34" t="e">
        <f>SMALL($O:$O,ROWS($O$1:O694))</f>
        <v>#NUM!</v>
      </c>
      <c r="Q695" s="34" t="str">
        <f>IF(AND('Entry point'!$B$22=Master!A695,Master!AG695="OD"),Master!B695,"")</f>
        <v/>
      </c>
      <c r="R695" s="34" t="e">
        <f>SMALL($Q:$Q,ROWS($Q$1:Q694))</f>
        <v>#NUM!</v>
      </c>
      <c r="S695" s="34" t="str">
        <f>IF(AND('Entry point'!$B$22=Master!A695,Master!AG695="OWNER"),Master!B695,"")</f>
        <v/>
      </c>
      <c r="T695" s="34" t="e">
        <f>SMALL($S:$S,ROWS($S$1:S694))</f>
        <v>#NUM!</v>
      </c>
      <c r="U695" s="34" t="str">
        <f>IF(AND('Entry point'!$B$22=Master!A695,Master!AG695="PLANNING MANAGER"),Master!B695,"")</f>
        <v/>
      </c>
      <c r="V695" s="34" t="e">
        <f>SMALL($U:$U,ROWS($U$1:U694))</f>
        <v>#NUM!</v>
      </c>
      <c r="W695" s="34" t="str">
        <f>IF(AND('Entry point'!$B$22=Master!A695,Master!AG695="PROCUREMENT RESPONSIBLE"),Master!B695,"")</f>
        <v/>
      </c>
      <c r="X695" s="34" t="e">
        <f>SMALL($W:$W,ROWS($W$1:W694))</f>
        <v>#NUM!</v>
      </c>
      <c r="Y695" s="34" t="str">
        <f>IF(AND('Entry point'!$B$22=Master!A695,Master!AG695="TECH SUPERINTENDENT"),Master!B695,"")</f>
        <v/>
      </c>
      <c r="Z695" s="34" t="e">
        <f>SMALL($Y:$Y,ROWS($Y$1:Y694))</f>
        <v>#NUM!</v>
      </c>
      <c r="AA695" s="34" t="str">
        <f>IF(AND('Entry point'!$B$22=Master!A695,Master!AG695="HSEQ MANAGER"),Master!B695,"")</f>
        <v/>
      </c>
      <c r="AB695" s="34" t="e">
        <f>SMALL($AA:$AA,ROWS($AA$1:AA694))</f>
        <v>#NUM!</v>
      </c>
      <c r="AC695" s="34" t="str">
        <f>IF(AND('Entry point'!$B$22=Master!A695,Master!AG695="MARCAS"),Master!B695,"")</f>
        <v/>
      </c>
      <c r="AD695" s="34" t="e">
        <f>SMALL($AC:$AC,ROWS($AC$1:AC694))</f>
        <v>#NUM!</v>
      </c>
      <c r="AE695" s="34">
        <v>2</v>
      </c>
      <c r="AF695" s="36" t="s">
        <v>506</v>
      </c>
      <c r="AG695" s="36" t="s">
        <v>91</v>
      </c>
      <c r="AH695" s="38"/>
    </row>
    <row r="696" spans="1:34" ht="15.75" x14ac:dyDescent="0.25">
      <c r="A696" s="40" t="s">
        <v>39</v>
      </c>
      <c r="B696" s="34">
        <f>ROWS(A$1:$A697)</f>
        <v>697</v>
      </c>
      <c r="C696" s="34" t="str">
        <f>IF(AND('Entry point'!$B$22=Master!A696,Master!AG696="ACCOUNTING"),Master!B696,"")</f>
        <v/>
      </c>
      <c r="D696" s="34" t="e">
        <f>SMALL($C:$C,ROWS($C$1:C695))</f>
        <v>#NUM!</v>
      </c>
      <c r="E696" s="34" t="str">
        <f>IF(AND('Entry point'!$B$22=Master!A696,Master!AG696="CREW MANAGEMENT PARTNER"),Master!B696,"")</f>
        <v/>
      </c>
      <c r="F696" s="34" t="e">
        <f>SMALL($E:$E,ROWS($E$1:E695))</f>
        <v>#NUM!</v>
      </c>
      <c r="G696" s="34" t="str">
        <f>IF(AND('Entry point'!$B$22=Master!A696,Master!AG696="FLEET MANAGER"),Master!B696,"")</f>
        <v/>
      </c>
      <c r="H696" s="34" t="e">
        <f>SMALL($G:$G,ROWS($G$1:G695))</f>
        <v>#NUM!</v>
      </c>
      <c r="I696" s="34" t="str">
        <f>IF(AND('Entry point'!$B$22=Master!A696,Master!AG696="GROUP ISD"),Master!B696,"")</f>
        <v/>
      </c>
      <c r="J696" s="34" t="e">
        <f>SMALL($I:$I,ROWS($I$1:I695))</f>
        <v>#NUM!</v>
      </c>
      <c r="K696" s="34" t="str">
        <f>IF(AND('Entry point'!$B$22=Master!A696,Master!AG696="MANAGING DIRECTOR, CREW MANAGEMENT"),Master!B696,"")</f>
        <v/>
      </c>
      <c r="L696" s="34" t="e">
        <f>SMALL($K:$K,ROWS($K$1:K695))</f>
        <v>#NUM!</v>
      </c>
      <c r="M696" s="34" t="str">
        <f>IF(AND('Entry point'!$B$22=Master!A696,Master!AG696="MARINE SUPERINTENDENT"),Master!B696,"")</f>
        <v/>
      </c>
      <c r="N696" s="34" t="e">
        <f>SMALL($M:$M,ROWS($M$1:M695))</f>
        <v>#NUM!</v>
      </c>
      <c r="O696" s="34" t="str">
        <f>IF(AND('Entry point'!$B$22=Master!A696,Master!AG696="MD"),Master!B696,"")</f>
        <v/>
      </c>
      <c r="P696" s="34" t="e">
        <f>SMALL($O:$O,ROWS($O$1:O695))</f>
        <v>#NUM!</v>
      </c>
      <c r="Q696" s="34" t="str">
        <f>IF(AND('Entry point'!$B$22=Master!A696,Master!AG696="OD"),Master!B696,"")</f>
        <v/>
      </c>
      <c r="R696" s="34" t="e">
        <f>SMALL($Q:$Q,ROWS($Q$1:Q695))</f>
        <v>#NUM!</v>
      </c>
      <c r="S696" s="34" t="str">
        <f>IF(AND('Entry point'!$B$22=Master!A696,Master!AG696="OWNER"),Master!B696,"")</f>
        <v/>
      </c>
      <c r="T696" s="34" t="e">
        <f>SMALL($S:$S,ROWS($S$1:S695))</f>
        <v>#NUM!</v>
      </c>
      <c r="U696" s="34" t="str">
        <f>IF(AND('Entry point'!$B$22=Master!A696,Master!AG696="PLANNING MANAGER"),Master!B696,"")</f>
        <v/>
      </c>
      <c r="V696" s="34" t="e">
        <f>SMALL($U:$U,ROWS($U$1:U695))</f>
        <v>#NUM!</v>
      </c>
      <c r="W696" s="34" t="str">
        <f>IF(AND('Entry point'!$B$22=Master!A696,Master!AG696="PROCUREMENT RESPONSIBLE"),Master!B696,"")</f>
        <v/>
      </c>
      <c r="X696" s="34" t="e">
        <f>SMALL($W:$W,ROWS($W$1:W695))</f>
        <v>#NUM!</v>
      </c>
      <c r="Y696" s="34" t="str">
        <f>IF(AND('Entry point'!$B$22=Master!A696,Master!AG696="TECH SUPERINTENDENT"),Master!B696,"")</f>
        <v/>
      </c>
      <c r="Z696" s="34" t="e">
        <f>SMALL($Y:$Y,ROWS($Y$1:Y695))</f>
        <v>#NUM!</v>
      </c>
      <c r="AA696" s="34" t="str">
        <f>IF(AND('Entry point'!$B$22=Master!A696,Master!AG696="HSEQ MANAGER"),Master!B696,"")</f>
        <v/>
      </c>
      <c r="AB696" s="34" t="e">
        <f>SMALL($AA:$AA,ROWS($AA$1:AA695))</f>
        <v>#NUM!</v>
      </c>
      <c r="AC696" s="34" t="str">
        <f>IF(AND('Entry point'!$B$22=Master!A696,Master!AG696="MARCAS"),Master!B696,"")</f>
        <v/>
      </c>
      <c r="AD696" s="34" t="e">
        <f>SMALL($AC:$AC,ROWS($AC$1:AC695))</f>
        <v>#NUM!</v>
      </c>
      <c r="AE696" s="34">
        <v>2</v>
      </c>
      <c r="AF696" s="36" t="s">
        <v>410</v>
      </c>
      <c r="AG696" s="36" t="s">
        <v>614</v>
      </c>
      <c r="AH696" s="36" t="s">
        <v>408</v>
      </c>
    </row>
    <row r="697" spans="1:34" ht="15.75" x14ac:dyDescent="0.25">
      <c r="A697" s="40" t="s">
        <v>39</v>
      </c>
      <c r="B697" s="34">
        <f>ROWS(A$1:$A698)</f>
        <v>698</v>
      </c>
      <c r="C697" s="34" t="str">
        <f>IF(AND('Entry point'!$B$22=Master!A697,Master!AG697="ACCOUNTING"),Master!B697,"")</f>
        <v/>
      </c>
      <c r="D697" s="34" t="e">
        <f>SMALL($C:$C,ROWS($C$1:C696))</f>
        <v>#NUM!</v>
      </c>
      <c r="E697" s="34" t="str">
        <f>IF(AND('Entry point'!$B$22=Master!A697,Master!AG697="CREW MANAGEMENT PARTNER"),Master!B697,"")</f>
        <v/>
      </c>
      <c r="F697" s="34" t="e">
        <f>SMALL($E:$E,ROWS($E$1:E696))</f>
        <v>#NUM!</v>
      </c>
      <c r="G697" s="34" t="str">
        <f>IF(AND('Entry point'!$B$22=Master!A697,Master!AG697="FLEET MANAGER"),Master!B697,"")</f>
        <v/>
      </c>
      <c r="H697" s="34" t="e">
        <f>SMALL($G:$G,ROWS($G$1:G696))</f>
        <v>#NUM!</v>
      </c>
      <c r="I697" s="34" t="str">
        <f>IF(AND('Entry point'!$B$22=Master!A697,Master!AG697="GROUP ISD"),Master!B697,"")</f>
        <v/>
      </c>
      <c r="J697" s="34" t="e">
        <f>SMALL($I:$I,ROWS($I$1:I696))</f>
        <v>#NUM!</v>
      </c>
      <c r="K697" s="34" t="str">
        <f>IF(AND('Entry point'!$B$22=Master!A697,Master!AG697="MANAGING DIRECTOR, CREW MANAGEMENT"),Master!B697,"")</f>
        <v/>
      </c>
      <c r="L697" s="34" t="e">
        <f>SMALL($K:$K,ROWS($K$1:K696))</f>
        <v>#NUM!</v>
      </c>
      <c r="M697" s="34" t="str">
        <f>IF(AND('Entry point'!$B$22=Master!A697,Master!AG697="MARINE SUPERINTENDENT"),Master!B697,"")</f>
        <v/>
      </c>
      <c r="N697" s="34" t="e">
        <f>SMALL($M:$M,ROWS($M$1:M696))</f>
        <v>#NUM!</v>
      </c>
      <c r="O697" s="34" t="str">
        <f>IF(AND('Entry point'!$B$22=Master!A697,Master!AG697="MD"),Master!B697,"")</f>
        <v/>
      </c>
      <c r="P697" s="34" t="e">
        <f>SMALL($O:$O,ROWS($O$1:O696))</f>
        <v>#NUM!</v>
      </c>
      <c r="Q697" s="34" t="str">
        <f>IF(AND('Entry point'!$B$22=Master!A697,Master!AG697="OD"),Master!B697,"")</f>
        <v/>
      </c>
      <c r="R697" s="34" t="e">
        <f>SMALL($Q:$Q,ROWS($Q$1:Q696))</f>
        <v>#NUM!</v>
      </c>
      <c r="S697" s="34" t="str">
        <f>IF(AND('Entry point'!$B$22=Master!A697,Master!AG697="OWNER"),Master!B697,"")</f>
        <v/>
      </c>
      <c r="T697" s="34" t="e">
        <f>SMALL($S:$S,ROWS($S$1:S696))</f>
        <v>#NUM!</v>
      </c>
      <c r="U697" s="34" t="str">
        <f>IF(AND('Entry point'!$B$22=Master!A697,Master!AG697="PLANNING MANAGER"),Master!B697,"")</f>
        <v/>
      </c>
      <c r="V697" s="34" t="e">
        <f>SMALL($U:$U,ROWS($U$1:U696))</f>
        <v>#NUM!</v>
      </c>
      <c r="W697" s="34" t="str">
        <f>IF(AND('Entry point'!$B$22=Master!A697,Master!AG697="PROCUREMENT RESPONSIBLE"),Master!B697,"")</f>
        <v/>
      </c>
      <c r="X697" s="34" t="e">
        <f>SMALL($W:$W,ROWS($W$1:W696))</f>
        <v>#NUM!</v>
      </c>
      <c r="Y697" s="34" t="str">
        <f>IF(AND('Entry point'!$B$22=Master!A697,Master!AG697="TECH SUPERINTENDENT"),Master!B697,"")</f>
        <v/>
      </c>
      <c r="Z697" s="34" t="e">
        <f>SMALL($Y:$Y,ROWS($Y$1:Y696))</f>
        <v>#NUM!</v>
      </c>
      <c r="AA697" s="34" t="str">
        <f>IF(AND('Entry point'!$B$22=Master!A697,Master!AG697="HSEQ MANAGER"),Master!B697,"")</f>
        <v/>
      </c>
      <c r="AB697" s="34" t="e">
        <f>SMALL($AA:$AA,ROWS($AA$1:AA696))</f>
        <v>#NUM!</v>
      </c>
      <c r="AC697" s="34" t="str">
        <f>IF(AND('Entry point'!$B$22=Master!A697,Master!AG697="MARCAS"),Master!B697,"")</f>
        <v/>
      </c>
      <c r="AD697" s="34" t="e">
        <f>SMALL($AC:$AC,ROWS($AC$1:AC696))</f>
        <v>#NUM!</v>
      </c>
      <c r="AE697" s="34">
        <v>2</v>
      </c>
      <c r="AF697" s="36" t="s">
        <v>411</v>
      </c>
      <c r="AG697" s="36" t="s">
        <v>614</v>
      </c>
      <c r="AH697" s="36" t="s">
        <v>408</v>
      </c>
    </row>
    <row r="698" spans="1:34" ht="31.5" x14ac:dyDescent="0.25">
      <c r="A698" s="40" t="s">
        <v>39</v>
      </c>
      <c r="B698" s="34">
        <f>ROWS(A$1:$A699)</f>
        <v>699</v>
      </c>
      <c r="C698" s="34" t="str">
        <f>IF(AND('Entry point'!$B$22=Master!A698,Master!AG698="ACCOUNTING"),Master!B698,"")</f>
        <v/>
      </c>
      <c r="D698" s="34" t="e">
        <f>SMALL($C:$C,ROWS($C$1:C697))</f>
        <v>#NUM!</v>
      </c>
      <c r="E698" s="34" t="str">
        <f>IF(AND('Entry point'!$B$22=Master!A698,Master!AG698="CREW MANAGEMENT PARTNER"),Master!B698,"")</f>
        <v/>
      </c>
      <c r="F698" s="34" t="e">
        <f>SMALL($E:$E,ROWS($E$1:E697))</f>
        <v>#NUM!</v>
      </c>
      <c r="G698" s="34" t="str">
        <f>IF(AND('Entry point'!$B$22=Master!A698,Master!AG698="FLEET MANAGER"),Master!B698,"")</f>
        <v/>
      </c>
      <c r="H698" s="34" t="e">
        <f>SMALL($G:$G,ROWS($G$1:G697))</f>
        <v>#NUM!</v>
      </c>
      <c r="I698" s="34" t="str">
        <f>IF(AND('Entry point'!$B$22=Master!A698,Master!AG698="GROUP ISD"),Master!B698,"")</f>
        <v/>
      </c>
      <c r="J698" s="34" t="e">
        <f>SMALL($I:$I,ROWS($I$1:I697))</f>
        <v>#NUM!</v>
      </c>
      <c r="K698" s="34" t="str">
        <f>IF(AND('Entry point'!$B$22=Master!A698,Master!AG698="MANAGING DIRECTOR, CREW MANAGEMENT"),Master!B698,"")</f>
        <v/>
      </c>
      <c r="L698" s="34" t="e">
        <f>SMALL($K:$K,ROWS($K$1:K697))</f>
        <v>#NUM!</v>
      </c>
      <c r="M698" s="34" t="str">
        <f>IF(AND('Entry point'!$B$22=Master!A698,Master!AG698="MARINE SUPERINTENDENT"),Master!B698,"")</f>
        <v/>
      </c>
      <c r="N698" s="34" t="e">
        <f>SMALL($M:$M,ROWS($M$1:M697))</f>
        <v>#NUM!</v>
      </c>
      <c r="O698" s="34" t="str">
        <f>IF(AND('Entry point'!$B$22=Master!A698,Master!AG698="MD"),Master!B698,"")</f>
        <v/>
      </c>
      <c r="P698" s="34" t="e">
        <f>SMALL($O:$O,ROWS($O$1:O697))</f>
        <v>#NUM!</v>
      </c>
      <c r="Q698" s="34" t="str">
        <f>IF(AND('Entry point'!$B$22=Master!A698,Master!AG698="OD"),Master!B698,"")</f>
        <v/>
      </c>
      <c r="R698" s="34" t="e">
        <f>SMALL($Q:$Q,ROWS($Q$1:Q697))</f>
        <v>#NUM!</v>
      </c>
      <c r="S698" s="34" t="str">
        <f>IF(AND('Entry point'!$B$22=Master!A698,Master!AG698="OWNER"),Master!B698,"")</f>
        <v/>
      </c>
      <c r="T698" s="34" t="e">
        <f>SMALL($S:$S,ROWS($S$1:S697))</f>
        <v>#NUM!</v>
      </c>
      <c r="U698" s="34" t="str">
        <f>IF(AND('Entry point'!$B$22=Master!A698,Master!AG698="PLANNING MANAGER"),Master!B698,"")</f>
        <v/>
      </c>
      <c r="V698" s="34" t="e">
        <f>SMALL($U:$U,ROWS($U$1:U697))</f>
        <v>#NUM!</v>
      </c>
      <c r="W698" s="34" t="str">
        <f>IF(AND('Entry point'!$B$22=Master!A698,Master!AG698="PROCUREMENT RESPONSIBLE"),Master!B698,"")</f>
        <v/>
      </c>
      <c r="X698" s="34" t="e">
        <f>SMALL($W:$W,ROWS($W$1:W697))</f>
        <v>#NUM!</v>
      </c>
      <c r="Y698" s="34" t="str">
        <f>IF(AND('Entry point'!$B$22=Master!A698,Master!AG698="TECH SUPERINTENDENT"),Master!B698,"")</f>
        <v/>
      </c>
      <c r="Z698" s="34" t="e">
        <f>SMALL($Y:$Y,ROWS($Y$1:Y697))</f>
        <v>#NUM!</v>
      </c>
      <c r="AA698" s="34" t="str">
        <f>IF(AND('Entry point'!$B$22=Master!A698,Master!AG698="HSEQ MANAGER"),Master!B698,"")</f>
        <v/>
      </c>
      <c r="AB698" s="34" t="e">
        <f>SMALL($AA:$AA,ROWS($AA$1:AA697))</f>
        <v>#NUM!</v>
      </c>
      <c r="AC698" s="34" t="str">
        <f>IF(AND('Entry point'!$B$22=Master!A698,Master!AG698="MARCAS"),Master!B698,"")</f>
        <v/>
      </c>
      <c r="AD698" s="34" t="e">
        <f>SMALL($AC:$AC,ROWS($AC$1:AC697))</f>
        <v>#NUM!</v>
      </c>
      <c r="AE698" s="34">
        <v>2</v>
      </c>
      <c r="AF698" s="36" t="s">
        <v>490</v>
      </c>
      <c r="AG698" s="36" t="s">
        <v>91</v>
      </c>
      <c r="AH698" s="38" t="s">
        <v>491</v>
      </c>
    </row>
    <row r="699" spans="1:34" ht="15.75" x14ac:dyDescent="0.25">
      <c r="A699" s="40" t="s">
        <v>39</v>
      </c>
      <c r="B699" s="34">
        <f>ROWS(A$1:$A700)</f>
        <v>700</v>
      </c>
      <c r="C699" s="34" t="str">
        <f>IF(AND('Entry point'!$B$22=Master!A699,Master!AG699="ACCOUNTING"),Master!B699,"")</f>
        <v/>
      </c>
      <c r="D699" s="34" t="e">
        <f>SMALL($C:$C,ROWS($C$1:C698))</f>
        <v>#NUM!</v>
      </c>
      <c r="E699" s="34" t="str">
        <f>IF(AND('Entry point'!$B$22=Master!A699,Master!AG699="CREW MANAGEMENT PARTNER"),Master!B699,"")</f>
        <v/>
      </c>
      <c r="F699" s="34" t="e">
        <f>SMALL($E:$E,ROWS($E$1:E698))</f>
        <v>#NUM!</v>
      </c>
      <c r="G699" s="34" t="str">
        <f>IF(AND('Entry point'!$B$22=Master!A699,Master!AG699="FLEET MANAGER"),Master!B699,"")</f>
        <v/>
      </c>
      <c r="H699" s="34" t="e">
        <f>SMALL($G:$G,ROWS($G$1:G698))</f>
        <v>#NUM!</v>
      </c>
      <c r="I699" s="34" t="str">
        <f>IF(AND('Entry point'!$B$22=Master!A699,Master!AG699="GROUP ISD"),Master!B699,"")</f>
        <v/>
      </c>
      <c r="J699" s="34" t="e">
        <f>SMALL($I:$I,ROWS($I$1:I698))</f>
        <v>#NUM!</v>
      </c>
      <c r="K699" s="34" t="str">
        <f>IF(AND('Entry point'!$B$22=Master!A699,Master!AG699="MANAGING DIRECTOR, CREW MANAGEMENT"),Master!B699,"")</f>
        <v/>
      </c>
      <c r="L699" s="34" t="e">
        <f>SMALL($K:$K,ROWS($K$1:K698))</f>
        <v>#NUM!</v>
      </c>
      <c r="M699" s="34" t="str">
        <f>IF(AND('Entry point'!$B$22=Master!A699,Master!AG699="MARINE SUPERINTENDENT"),Master!B699,"")</f>
        <v/>
      </c>
      <c r="N699" s="34" t="e">
        <f>SMALL($M:$M,ROWS($M$1:M698))</f>
        <v>#NUM!</v>
      </c>
      <c r="O699" s="34" t="str">
        <f>IF(AND('Entry point'!$B$22=Master!A699,Master!AG699="MD"),Master!B699,"")</f>
        <v/>
      </c>
      <c r="P699" s="34" t="e">
        <f>SMALL($O:$O,ROWS($O$1:O698))</f>
        <v>#NUM!</v>
      </c>
      <c r="Q699" s="34" t="str">
        <f>IF(AND('Entry point'!$B$22=Master!A699,Master!AG699="OD"),Master!B699,"")</f>
        <v/>
      </c>
      <c r="R699" s="34" t="e">
        <f>SMALL($Q:$Q,ROWS($Q$1:Q698))</f>
        <v>#NUM!</v>
      </c>
      <c r="S699" s="34" t="str">
        <f>IF(AND('Entry point'!$B$22=Master!A699,Master!AG699="OWNER"),Master!B699,"")</f>
        <v/>
      </c>
      <c r="T699" s="34" t="e">
        <f>SMALL($S:$S,ROWS($S$1:S698))</f>
        <v>#NUM!</v>
      </c>
      <c r="U699" s="34" t="str">
        <f>IF(AND('Entry point'!$B$22=Master!A699,Master!AG699="PLANNING MANAGER"),Master!B699,"")</f>
        <v/>
      </c>
      <c r="V699" s="34" t="e">
        <f>SMALL($U:$U,ROWS($U$1:U698))</f>
        <v>#NUM!</v>
      </c>
      <c r="W699" s="34" t="str">
        <f>IF(AND('Entry point'!$B$22=Master!A699,Master!AG699="PROCUREMENT RESPONSIBLE"),Master!B699,"")</f>
        <v/>
      </c>
      <c r="X699" s="34" t="e">
        <f>SMALL($W:$W,ROWS($W$1:W698))</f>
        <v>#NUM!</v>
      </c>
      <c r="Y699" s="34" t="str">
        <f>IF(AND('Entry point'!$B$22=Master!A699,Master!AG699="TECH SUPERINTENDENT"),Master!B699,"")</f>
        <v/>
      </c>
      <c r="Z699" s="34" t="e">
        <f>SMALL($Y:$Y,ROWS($Y$1:Y698))</f>
        <v>#NUM!</v>
      </c>
      <c r="AA699" s="34" t="str">
        <f>IF(AND('Entry point'!$B$22=Master!A699,Master!AG699="HSEQ MANAGER"),Master!B699,"")</f>
        <v/>
      </c>
      <c r="AB699" s="34" t="e">
        <f>SMALL($AA:$AA,ROWS($AA$1:AA698))</f>
        <v>#NUM!</v>
      </c>
      <c r="AC699" s="34" t="str">
        <f>IF(AND('Entry point'!$B$22=Master!A699,Master!AG699="MARCAS"),Master!B699,"")</f>
        <v/>
      </c>
      <c r="AD699" s="34" t="e">
        <f>SMALL($AC:$AC,ROWS($AC$1:AC698))</f>
        <v>#NUM!</v>
      </c>
      <c r="AE699" s="34">
        <v>2</v>
      </c>
      <c r="AF699" s="36" t="s">
        <v>688</v>
      </c>
      <c r="AG699" s="36" t="s">
        <v>35</v>
      </c>
      <c r="AH699" s="36"/>
    </row>
    <row r="700" spans="1:34" ht="15.75" x14ac:dyDescent="0.25">
      <c r="A700" s="40" t="s">
        <v>39</v>
      </c>
      <c r="B700" s="34">
        <f>ROWS(A$1:$A701)</f>
        <v>701</v>
      </c>
      <c r="C700" s="34" t="str">
        <f>IF(AND('Entry point'!$B$22=Master!A700,Master!AG700="ACCOUNTING"),Master!B700,"")</f>
        <v/>
      </c>
      <c r="D700" s="34" t="e">
        <f>SMALL($C:$C,ROWS($C$1:C699))</f>
        <v>#NUM!</v>
      </c>
      <c r="E700" s="34" t="str">
        <f>IF(AND('Entry point'!$B$22=Master!A700,Master!AG700="CREW MANAGEMENT PARTNER"),Master!B700,"")</f>
        <v/>
      </c>
      <c r="F700" s="34" t="e">
        <f>SMALL($E:$E,ROWS($E$1:E699))</f>
        <v>#NUM!</v>
      </c>
      <c r="G700" s="34" t="str">
        <f>IF(AND('Entry point'!$B$22=Master!A700,Master!AG700="FLEET MANAGER"),Master!B700,"")</f>
        <v/>
      </c>
      <c r="H700" s="34" t="e">
        <f>SMALL($G:$G,ROWS($G$1:G699))</f>
        <v>#NUM!</v>
      </c>
      <c r="I700" s="34" t="str">
        <f>IF(AND('Entry point'!$B$22=Master!A700,Master!AG700="GROUP ISD"),Master!B700,"")</f>
        <v/>
      </c>
      <c r="J700" s="34" t="e">
        <f>SMALL($I:$I,ROWS($I$1:I699))</f>
        <v>#NUM!</v>
      </c>
      <c r="K700" s="34" t="str">
        <f>IF(AND('Entry point'!$B$22=Master!A700,Master!AG700="MANAGING DIRECTOR, CREW MANAGEMENT"),Master!B700,"")</f>
        <v/>
      </c>
      <c r="L700" s="34" t="e">
        <f>SMALL($K:$K,ROWS($K$1:K699))</f>
        <v>#NUM!</v>
      </c>
      <c r="M700" s="34" t="str">
        <f>IF(AND('Entry point'!$B$22=Master!A700,Master!AG700="MARINE SUPERINTENDENT"),Master!B700,"")</f>
        <v/>
      </c>
      <c r="N700" s="34" t="e">
        <f>SMALL($M:$M,ROWS($M$1:M699))</f>
        <v>#NUM!</v>
      </c>
      <c r="O700" s="34" t="str">
        <f>IF(AND('Entry point'!$B$22=Master!A700,Master!AG700="MD"),Master!B700,"")</f>
        <v/>
      </c>
      <c r="P700" s="34" t="e">
        <f>SMALL($O:$O,ROWS($O$1:O699))</f>
        <v>#NUM!</v>
      </c>
      <c r="Q700" s="34" t="str">
        <f>IF(AND('Entry point'!$B$22=Master!A700,Master!AG700="OD"),Master!B700,"")</f>
        <v/>
      </c>
      <c r="R700" s="34" t="e">
        <f>SMALL($Q:$Q,ROWS($Q$1:Q699))</f>
        <v>#NUM!</v>
      </c>
      <c r="S700" s="34" t="str">
        <f>IF(AND('Entry point'!$B$22=Master!A700,Master!AG700="OWNER"),Master!B700,"")</f>
        <v/>
      </c>
      <c r="T700" s="34" t="e">
        <f>SMALL($S:$S,ROWS($S$1:S699))</f>
        <v>#NUM!</v>
      </c>
      <c r="U700" s="34" t="str">
        <f>IF(AND('Entry point'!$B$22=Master!A700,Master!AG700="PLANNING MANAGER"),Master!B700,"")</f>
        <v/>
      </c>
      <c r="V700" s="34" t="e">
        <f>SMALL($U:$U,ROWS($U$1:U699))</f>
        <v>#NUM!</v>
      </c>
      <c r="W700" s="34" t="str">
        <f>IF(AND('Entry point'!$B$22=Master!A700,Master!AG700="PROCUREMENT RESPONSIBLE"),Master!B700,"")</f>
        <v/>
      </c>
      <c r="X700" s="34" t="e">
        <f>SMALL($W:$W,ROWS($W$1:W699))</f>
        <v>#NUM!</v>
      </c>
      <c r="Y700" s="34" t="str">
        <f>IF(AND('Entry point'!$B$22=Master!A700,Master!AG700="TECH SUPERINTENDENT"),Master!B700,"")</f>
        <v/>
      </c>
      <c r="Z700" s="34" t="e">
        <f>SMALL($Y:$Y,ROWS($Y$1:Y699))</f>
        <v>#NUM!</v>
      </c>
      <c r="AA700" s="34" t="str">
        <f>IF(AND('Entry point'!$B$22=Master!A700,Master!AG700="HSEQ MANAGER"),Master!B700,"")</f>
        <v/>
      </c>
      <c r="AB700" s="34" t="e">
        <f>SMALL($AA:$AA,ROWS($AA$1:AA699))</f>
        <v>#NUM!</v>
      </c>
      <c r="AC700" s="34" t="str">
        <f>IF(AND('Entry point'!$B$22=Master!A700,Master!AG700="MARCAS"),Master!B700,"")</f>
        <v/>
      </c>
      <c r="AD700" s="34" t="e">
        <f>SMALL($AC:$AC,ROWS($AC$1:AC699))</f>
        <v>#NUM!</v>
      </c>
      <c r="AE700" s="34">
        <v>2</v>
      </c>
      <c r="AF700" s="36" t="s">
        <v>494</v>
      </c>
      <c r="AG700" s="36" t="s">
        <v>35</v>
      </c>
      <c r="AH700" s="36" t="s">
        <v>495</v>
      </c>
    </row>
    <row r="701" spans="1:34" ht="15.75" x14ac:dyDescent="0.25">
      <c r="A701" s="40" t="s">
        <v>39</v>
      </c>
      <c r="B701" s="34">
        <f>ROWS(A$1:$A702)</f>
        <v>702</v>
      </c>
      <c r="C701" s="34" t="str">
        <f>IF(AND('Entry point'!$B$22=Master!A701,Master!AG701="ACCOUNTING"),Master!B701,"")</f>
        <v/>
      </c>
      <c r="D701" s="34" t="e">
        <f>SMALL($C:$C,ROWS($C$1:C700))</f>
        <v>#NUM!</v>
      </c>
      <c r="E701" s="34" t="str">
        <f>IF(AND('Entry point'!$B$22=Master!A701,Master!AG701="CREW MANAGEMENT PARTNER"),Master!B701,"")</f>
        <v/>
      </c>
      <c r="F701" s="34" t="e">
        <f>SMALL($E:$E,ROWS($E$1:E700))</f>
        <v>#NUM!</v>
      </c>
      <c r="G701" s="34" t="str">
        <f>IF(AND('Entry point'!$B$22=Master!A701,Master!AG701="FLEET MANAGER"),Master!B701,"")</f>
        <v/>
      </c>
      <c r="H701" s="34" t="e">
        <f>SMALL($G:$G,ROWS($G$1:G700))</f>
        <v>#NUM!</v>
      </c>
      <c r="I701" s="34" t="str">
        <f>IF(AND('Entry point'!$B$22=Master!A701,Master!AG701="GROUP ISD"),Master!B701,"")</f>
        <v/>
      </c>
      <c r="J701" s="34" t="e">
        <f>SMALL($I:$I,ROWS($I$1:I700))</f>
        <v>#NUM!</v>
      </c>
      <c r="K701" s="34" t="str">
        <f>IF(AND('Entry point'!$B$22=Master!A701,Master!AG701="MANAGING DIRECTOR, CREW MANAGEMENT"),Master!B701,"")</f>
        <v/>
      </c>
      <c r="L701" s="34" t="e">
        <f>SMALL($K:$K,ROWS($K$1:K700))</f>
        <v>#NUM!</v>
      </c>
      <c r="M701" s="34" t="str">
        <f>IF(AND('Entry point'!$B$22=Master!A701,Master!AG701="MARINE SUPERINTENDENT"),Master!B701,"")</f>
        <v/>
      </c>
      <c r="N701" s="34" t="e">
        <f>SMALL($M:$M,ROWS($M$1:M700))</f>
        <v>#NUM!</v>
      </c>
      <c r="O701" s="34" t="str">
        <f>IF(AND('Entry point'!$B$22=Master!A701,Master!AG701="MD"),Master!B701,"")</f>
        <v/>
      </c>
      <c r="P701" s="34" t="e">
        <f>SMALL($O:$O,ROWS($O$1:O700))</f>
        <v>#NUM!</v>
      </c>
      <c r="Q701" s="34" t="str">
        <f>IF(AND('Entry point'!$B$22=Master!A701,Master!AG701="OD"),Master!B701,"")</f>
        <v/>
      </c>
      <c r="R701" s="34" t="e">
        <f>SMALL($Q:$Q,ROWS($Q$1:Q700))</f>
        <v>#NUM!</v>
      </c>
      <c r="S701" s="34" t="str">
        <f>IF(AND('Entry point'!$B$22=Master!A701,Master!AG701="OWNER"),Master!B701,"")</f>
        <v/>
      </c>
      <c r="T701" s="34" t="e">
        <f>SMALL($S:$S,ROWS($S$1:S700))</f>
        <v>#NUM!</v>
      </c>
      <c r="U701" s="34" t="str">
        <f>IF(AND('Entry point'!$B$22=Master!A701,Master!AG701="PLANNING MANAGER"),Master!B701,"")</f>
        <v/>
      </c>
      <c r="V701" s="34" t="e">
        <f>SMALL($U:$U,ROWS($U$1:U700))</f>
        <v>#NUM!</v>
      </c>
      <c r="W701" s="34" t="str">
        <f>IF(AND('Entry point'!$B$22=Master!A701,Master!AG701="PROCUREMENT RESPONSIBLE"),Master!B701,"")</f>
        <v/>
      </c>
      <c r="X701" s="34" t="e">
        <f>SMALL($W:$W,ROWS($W$1:W700))</f>
        <v>#NUM!</v>
      </c>
      <c r="Y701" s="34" t="str">
        <f>IF(AND('Entry point'!$B$22=Master!A701,Master!AG701="TECH SUPERINTENDENT"),Master!B701,"")</f>
        <v/>
      </c>
      <c r="Z701" s="34" t="e">
        <f>SMALL($Y:$Y,ROWS($Y$1:Y700))</f>
        <v>#NUM!</v>
      </c>
      <c r="AA701" s="34" t="str">
        <f>IF(AND('Entry point'!$B$22=Master!A701,Master!AG701="HSEQ MANAGER"),Master!B701,"")</f>
        <v/>
      </c>
      <c r="AB701" s="34" t="e">
        <f>SMALL($AA:$AA,ROWS($AA$1:AA700))</f>
        <v>#NUM!</v>
      </c>
      <c r="AC701" s="34" t="str">
        <f>IF(AND('Entry point'!$B$22=Master!A701,Master!AG701="MARCAS"),Master!B701,"")</f>
        <v/>
      </c>
      <c r="AD701" s="34" t="e">
        <f>SMALL($AC:$AC,ROWS($AC$1:AC700))</f>
        <v>#NUM!</v>
      </c>
      <c r="AE701" s="34">
        <v>2</v>
      </c>
      <c r="AF701" s="36" t="s">
        <v>486</v>
      </c>
      <c r="AG701" s="36" t="s">
        <v>91</v>
      </c>
      <c r="AH701" s="36" t="s">
        <v>487</v>
      </c>
    </row>
    <row r="702" spans="1:34" ht="15.75" x14ac:dyDescent="0.25">
      <c r="A702" s="40" t="s">
        <v>39</v>
      </c>
      <c r="B702" s="34">
        <f>ROWS(A$1:$A703)</f>
        <v>703</v>
      </c>
      <c r="C702" s="34" t="str">
        <f>IF(AND('Entry point'!$B$22=Master!A702,Master!AG702="ACCOUNTING"),Master!B702,"")</f>
        <v/>
      </c>
      <c r="D702" s="34" t="e">
        <f>SMALL($C:$C,ROWS($C$1:C701))</f>
        <v>#NUM!</v>
      </c>
      <c r="E702" s="34" t="str">
        <f>IF(AND('Entry point'!$B$22=Master!A702,Master!AG702="CREW MANAGEMENT PARTNER"),Master!B702,"")</f>
        <v/>
      </c>
      <c r="F702" s="34" t="e">
        <f>SMALL($E:$E,ROWS($E$1:E701))</f>
        <v>#NUM!</v>
      </c>
      <c r="G702" s="34" t="str">
        <f>IF(AND('Entry point'!$B$22=Master!A702,Master!AG702="FLEET MANAGER"),Master!B702,"")</f>
        <v/>
      </c>
      <c r="H702" s="34" t="e">
        <f>SMALL($G:$G,ROWS($G$1:G701))</f>
        <v>#NUM!</v>
      </c>
      <c r="I702" s="34" t="str">
        <f>IF(AND('Entry point'!$B$22=Master!A702,Master!AG702="GROUP ISD"),Master!B702,"")</f>
        <v/>
      </c>
      <c r="J702" s="34" t="e">
        <f>SMALL($I:$I,ROWS($I$1:I701))</f>
        <v>#NUM!</v>
      </c>
      <c r="K702" s="34" t="str">
        <f>IF(AND('Entry point'!$B$22=Master!A702,Master!AG702="MANAGING DIRECTOR, CREW MANAGEMENT"),Master!B702,"")</f>
        <v/>
      </c>
      <c r="L702" s="34" t="e">
        <f>SMALL($K:$K,ROWS($K$1:K701))</f>
        <v>#NUM!</v>
      </c>
      <c r="M702" s="34" t="str">
        <f>IF(AND('Entry point'!$B$22=Master!A702,Master!AG702="MARINE SUPERINTENDENT"),Master!B702,"")</f>
        <v/>
      </c>
      <c r="N702" s="34" t="e">
        <f>SMALL($M:$M,ROWS($M$1:M701))</f>
        <v>#NUM!</v>
      </c>
      <c r="O702" s="34" t="str">
        <f>IF(AND('Entry point'!$B$22=Master!A702,Master!AG702="MD"),Master!B702,"")</f>
        <v/>
      </c>
      <c r="P702" s="34" t="e">
        <f>SMALL($O:$O,ROWS($O$1:O701))</f>
        <v>#NUM!</v>
      </c>
      <c r="Q702" s="34" t="str">
        <f>IF(AND('Entry point'!$B$22=Master!A702,Master!AG702="OD"),Master!B702,"")</f>
        <v/>
      </c>
      <c r="R702" s="34" t="e">
        <f>SMALL($Q:$Q,ROWS($Q$1:Q701))</f>
        <v>#NUM!</v>
      </c>
      <c r="S702" s="34" t="str">
        <f>IF(AND('Entry point'!$B$22=Master!A702,Master!AG702="OWNER"),Master!B702,"")</f>
        <v/>
      </c>
      <c r="T702" s="34" t="e">
        <f>SMALL($S:$S,ROWS($S$1:S701))</f>
        <v>#NUM!</v>
      </c>
      <c r="U702" s="34" t="str">
        <f>IF(AND('Entry point'!$B$22=Master!A702,Master!AG702="PLANNING MANAGER"),Master!B702,"")</f>
        <v/>
      </c>
      <c r="V702" s="34" t="e">
        <f>SMALL($U:$U,ROWS($U$1:U701))</f>
        <v>#NUM!</v>
      </c>
      <c r="W702" s="34" t="str">
        <f>IF(AND('Entry point'!$B$22=Master!A702,Master!AG702="PROCUREMENT RESPONSIBLE"),Master!B702,"")</f>
        <v/>
      </c>
      <c r="X702" s="34" t="e">
        <f>SMALL($W:$W,ROWS($W$1:W701))</f>
        <v>#NUM!</v>
      </c>
      <c r="Y702" s="34" t="str">
        <f>IF(AND('Entry point'!$B$22=Master!A702,Master!AG702="TECH SUPERINTENDENT"),Master!B702,"")</f>
        <v/>
      </c>
      <c r="Z702" s="34" t="e">
        <f>SMALL($Y:$Y,ROWS($Y$1:Y701))</f>
        <v>#NUM!</v>
      </c>
      <c r="AA702" s="34" t="str">
        <f>IF(AND('Entry point'!$B$22=Master!A702,Master!AG702="HSEQ MANAGER"),Master!B702,"")</f>
        <v/>
      </c>
      <c r="AB702" s="34" t="e">
        <f>SMALL($AA:$AA,ROWS($AA$1:AA701))</f>
        <v>#NUM!</v>
      </c>
      <c r="AC702" s="34" t="str">
        <f>IF(AND('Entry point'!$B$22=Master!A702,Master!AG702="MARCAS"),Master!B702,"")</f>
        <v/>
      </c>
      <c r="AD702" s="34" t="e">
        <f>SMALL($AC:$AC,ROWS($AC$1:AC701))</f>
        <v>#NUM!</v>
      </c>
      <c r="AE702" s="34">
        <v>2</v>
      </c>
      <c r="AF702" s="36" t="s">
        <v>502</v>
      </c>
      <c r="AG702" s="36" t="s">
        <v>91</v>
      </c>
      <c r="AH702" s="36" t="s">
        <v>503</v>
      </c>
    </row>
    <row r="703" spans="1:34" ht="15.75" x14ac:dyDescent="0.25">
      <c r="A703" s="40" t="s">
        <v>39</v>
      </c>
      <c r="B703" s="34">
        <f>ROWS(A$1:$A704)</f>
        <v>704</v>
      </c>
      <c r="C703" s="34" t="str">
        <f>IF(AND('Entry point'!$B$22=Master!A703,Master!AG703="ACCOUNTING"),Master!B703,"")</f>
        <v/>
      </c>
      <c r="D703" s="34" t="e">
        <f>SMALL($C:$C,ROWS($C$1:C702))</f>
        <v>#NUM!</v>
      </c>
      <c r="E703" s="34" t="str">
        <f>IF(AND('Entry point'!$B$22=Master!A703,Master!AG703="CREW MANAGEMENT PARTNER"),Master!B703,"")</f>
        <v/>
      </c>
      <c r="F703" s="34" t="e">
        <f>SMALL($E:$E,ROWS($E$1:E702))</f>
        <v>#NUM!</v>
      </c>
      <c r="G703" s="34" t="str">
        <f>IF(AND('Entry point'!$B$22=Master!A703,Master!AG703="FLEET MANAGER"),Master!B703,"")</f>
        <v/>
      </c>
      <c r="H703" s="34" t="e">
        <f>SMALL($G:$G,ROWS($G$1:G702))</f>
        <v>#NUM!</v>
      </c>
      <c r="I703" s="34" t="str">
        <f>IF(AND('Entry point'!$B$22=Master!A703,Master!AG703="GROUP ISD"),Master!B703,"")</f>
        <v/>
      </c>
      <c r="J703" s="34" t="e">
        <f>SMALL($I:$I,ROWS($I$1:I702))</f>
        <v>#NUM!</v>
      </c>
      <c r="K703" s="34" t="str">
        <f>IF(AND('Entry point'!$B$22=Master!A703,Master!AG703="MANAGING DIRECTOR, CREW MANAGEMENT"),Master!B703,"")</f>
        <v/>
      </c>
      <c r="L703" s="34" t="e">
        <f>SMALL($K:$K,ROWS($K$1:K702))</f>
        <v>#NUM!</v>
      </c>
      <c r="M703" s="34" t="str">
        <f>IF(AND('Entry point'!$B$22=Master!A703,Master!AG703="MARINE SUPERINTENDENT"),Master!B703,"")</f>
        <v/>
      </c>
      <c r="N703" s="34" t="e">
        <f>SMALL($M:$M,ROWS($M$1:M702))</f>
        <v>#NUM!</v>
      </c>
      <c r="O703" s="34" t="str">
        <f>IF(AND('Entry point'!$B$22=Master!A703,Master!AG703="MD"),Master!B703,"")</f>
        <v/>
      </c>
      <c r="P703" s="34" t="e">
        <f>SMALL($O:$O,ROWS($O$1:O702))</f>
        <v>#NUM!</v>
      </c>
      <c r="Q703" s="34" t="str">
        <f>IF(AND('Entry point'!$B$22=Master!A703,Master!AG703="OD"),Master!B703,"")</f>
        <v/>
      </c>
      <c r="R703" s="34" t="e">
        <f>SMALL($Q:$Q,ROWS($Q$1:Q702))</f>
        <v>#NUM!</v>
      </c>
      <c r="S703" s="34" t="str">
        <f>IF(AND('Entry point'!$B$22=Master!A703,Master!AG703="OWNER"),Master!B703,"")</f>
        <v/>
      </c>
      <c r="T703" s="34" t="e">
        <f>SMALL($S:$S,ROWS($S$1:S702))</f>
        <v>#NUM!</v>
      </c>
      <c r="U703" s="34" t="str">
        <f>IF(AND('Entry point'!$B$22=Master!A703,Master!AG703="PLANNING MANAGER"),Master!B703,"")</f>
        <v/>
      </c>
      <c r="V703" s="34" t="e">
        <f>SMALL($U:$U,ROWS($U$1:U702))</f>
        <v>#NUM!</v>
      </c>
      <c r="W703" s="34" t="str">
        <f>IF(AND('Entry point'!$B$22=Master!A703,Master!AG703="PROCUREMENT RESPONSIBLE"),Master!B703,"")</f>
        <v/>
      </c>
      <c r="X703" s="34" t="e">
        <f>SMALL($W:$W,ROWS($W$1:W702))</f>
        <v>#NUM!</v>
      </c>
      <c r="Y703" s="34" t="str">
        <f>IF(AND('Entry point'!$B$22=Master!A703,Master!AG703="TECH SUPERINTENDENT"),Master!B703,"")</f>
        <v/>
      </c>
      <c r="Z703" s="34" t="e">
        <f>SMALL($Y:$Y,ROWS($Y$1:Y702))</f>
        <v>#NUM!</v>
      </c>
      <c r="AA703" s="34" t="str">
        <f>IF(AND('Entry point'!$B$22=Master!A703,Master!AG703="HSEQ MANAGER"),Master!B703,"")</f>
        <v/>
      </c>
      <c r="AB703" s="34" t="e">
        <f>SMALL($AA:$AA,ROWS($AA$1:AA702))</f>
        <v>#NUM!</v>
      </c>
      <c r="AC703" s="34" t="str">
        <f>IF(AND('Entry point'!$B$22=Master!A703,Master!AG703="MARCAS"),Master!B703,"")</f>
        <v/>
      </c>
      <c r="AD703" s="34" t="e">
        <f>SMALL($AC:$AC,ROWS($AC$1:AC702))</f>
        <v>#NUM!</v>
      </c>
      <c r="AE703" s="34">
        <v>2</v>
      </c>
      <c r="AF703" s="36" t="s">
        <v>409</v>
      </c>
      <c r="AG703" s="36" t="s">
        <v>614</v>
      </c>
      <c r="AH703" s="36" t="s">
        <v>408</v>
      </c>
    </row>
    <row r="704" spans="1:34" ht="15.75" x14ac:dyDescent="0.25">
      <c r="A704" s="40" t="s">
        <v>39</v>
      </c>
      <c r="B704" s="34">
        <f>ROWS(A$1:$A705)</f>
        <v>705</v>
      </c>
      <c r="C704" s="34" t="str">
        <f>IF(AND('Entry point'!$B$22=Master!A704,Master!AG704="ACCOUNTING"),Master!B704,"")</f>
        <v/>
      </c>
      <c r="D704" s="34" t="e">
        <f>SMALL($C:$C,ROWS($C$1:C703))</f>
        <v>#NUM!</v>
      </c>
      <c r="E704" s="34" t="str">
        <f>IF(AND('Entry point'!$B$22=Master!A704,Master!AG704="CREW MANAGEMENT PARTNER"),Master!B704,"")</f>
        <v/>
      </c>
      <c r="F704" s="34" t="e">
        <f>SMALL($E:$E,ROWS($E$1:E703))</f>
        <v>#NUM!</v>
      </c>
      <c r="G704" s="34" t="str">
        <f>IF(AND('Entry point'!$B$22=Master!A704,Master!AG704="FLEET MANAGER"),Master!B704,"")</f>
        <v/>
      </c>
      <c r="H704" s="34" t="e">
        <f>SMALL($G:$G,ROWS($G$1:G703))</f>
        <v>#NUM!</v>
      </c>
      <c r="I704" s="34" t="str">
        <f>IF(AND('Entry point'!$B$22=Master!A704,Master!AG704="GROUP ISD"),Master!B704,"")</f>
        <v/>
      </c>
      <c r="J704" s="34" t="e">
        <f>SMALL($I:$I,ROWS($I$1:I703))</f>
        <v>#NUM!</v>
      </c>
      <c r="K704" s="34" t="str">
        <f>IF(AND('Entry point'!$B$22=Master!A704,Master!AG704="MANAGING DIRECTOR, CREW MANAGEMENT"),Master!B704,"")</f>
        <v/>
      </c>
      <c r="L704" s="34" t="e">
        <f>SMALL($K:$K,ROWS($K$1:K703))</f>
        <v>#NUM!</v>
      </c>
      <c r="M704" s="34" t="str">
        <f>IF(AND('Entry point'!$B$22=Master!A704,Master!AG704="MARINE SUPERINTENDENT"),Master!B704,"")</f>
        <v/>
      </c>
      <c r="N704" s="34" t="e">
        <f>SMALL($M:$M,ROWS($M$1:M703))</f>
        <v>#NUM!</v>
      </c>
      <c r="O704" s="34" t="str">
        <f>IF(AND('Entry point'!$B$22=Master!A704,Master!AG704="MD"),Master!B704,"")</f>
        <v/>
      </c>
      <c r="P704" s="34" t="e">
        <f>SMALL($O:$O,ROWS($O$1:O703))</f>
        <v>#NUM!</v>
      </c>
      <c r="Q704" s="34" t="str">
        <f>IF(AND('Entry point'!$B$22=Master!A704,Master!AG704="OD"),Master!B704,"")</f>
        <v/>
      </c>
      <c r="R704" s="34" t="e">
        <f>SMALL($Q:$Q,ROWS($Q$1:Q703))</f>
        <v>#NUM!</v>
      </c>
      <c r="S704" s="34" t="str">
        <f>IF(AND('Entry point'!$B$22=Master!A704,Master!AG704="OWNER"),Master!B704,"")</f>
        <v/>
      </c>
      <c r="T704" s="34" t="e">
        <f>SMALL($S:$S,ROWS($S$1:S703))</f>
        <v>#NUM!</v>
      </c>
      <c r="U704" s="34" t="str">
        <f>IF(AND('Entry point'!$B$22=Master!A704,Master!AG704="PLANNING MANAGER"),Master!B704,"")</f>
        <v/>
      </c>
      <c r="V704" s="34" t="e">
        <f>SMALL($U:$U,ROWS($U$1:U703))</f>
        <v>#NUM!</v>
      </c>
      <c r="W704" s="34" t="str">
        <f>IF(AND('Entry point'!$B$22=Master!A704,Master!AG704="PROCUREMENT RESPONSIBLE"),Master!B704,"")</f>
        <v/>
      </c>
      <c r="X704" s="34" t="e">
        <f>SMALL($W:$W,ROWS($W$1:W703))</f>
        <v>#NUM!</v>
      </c>
      <c r="Y704" s="34" t="str">
        <f>IF(AND('Entry point'!$B$22=Master!A704,Master!AG704="TECH SUPERINTENDENT"),Master!B704,"")</f>
        <v/>
      </c>
      <c r="Z704" s="34" t="e">
        <f>SMALL($Y:$Y,ROWS($Y$1:Y703))</f>
        <v>#NUM!</v>
      </c>
      <c r="AA704" s="34" t="str">
        <f>IF(AND('Entry point'!$B$22=Master!A704,Master!AG704="HSEQ MANAGER"),Master!B704,"")</f>
        <v/>
      </c>
      <c r="AB704" s="34" t="e">
        <f>SMALL($AA:$AA,ROWS($AA$1:AA703))</f>
        <v>#NUM!</v>
      </c>
      <c r="AC704" s="34" t="str">
        <f>IF(AND('Entry point'!$B$22=Master!A704,Master!AG704="MARCAS"),Master!B704,"")</f>
        <v/>
      </c>
      <c r="AD704" s="34" t="e">
        <f>SMALL($AC:$AC,ROWS($AC$1:AC703))</f>
        <v>#NUM!</v>
      </c>
      <c r="AE704" s="34">
        <v>2</v>
      </c>
      <c r="AF704" s="36" t="s">
        <v>496</v>
      </c>
      <c r="AG704" s="36" t="s">
        <v>91</v>
      </c>
      <c r="AH704" s="36" t="s">
        <v>497</v>
      </c>
    </row>
    <row r="705" spans="1:61" ht="15.75" x14ac:dyDescent="0.25">
      <c r="A705" s="34" t="s">
        <v>36</v>
      </c>
      <c r="B705" s="34">
        <f>ROWS(A$1:$A706)</f>
        <v>706</v>
      </c>
      <c r="C705" s="34" t="str">
        <f>IF(AND('Entry point'!$B$22=Master!A705,Master!AG705="ACCOUNTING"),Master!B705,"")</f>
        <v/>
      </c>
      <c r="D705" s="34" t="e">
        <f>SMALL($C:$C,ROWS($C$1:C704))</f>
        <v>#NUM!</v>
      </c>
      <c r="E705" s="34" t="str">
        <f>IF(AND('Entry point'!$B$22=Master!A705,Master!AG705="CREW MANAGEMENT PARTNER"),Master!B705,"")</f>
        <v/>
      </c>
      <c r="F705" s="34" t="e">
        <f>SMALL($E:$E,ROWS($E$1:E704))</f>
        <v>#NUM!</v>
      </c>
      <c r="G705" s="34" t="str">
        <f>IF(AND('Entry point'!$B$22=Master!A705,Master!AG705="FLEET MANAGER"),Master!B705,"")</f>
        <v/>
      </c>
      <c r="H705" s="34" t="e">
        <f>SMALL($G:$G,ROWS($G$1:G704))</f>
        <v>#NUM!</v>
      </c>
      <c r="I705" s="34" t="str">
        <f>IF(AND('Entry point'!$B$22=Master!A705,Master!AG705="GROUP ISD"),Master!B705,"")</f>
        <v/>
      </c>
      <c r="J705" s="34" t="e">
        <f>SMALL($I:$I,ROWS($I$1:I704))</f>
        <v>#NUM!</v>
      </c>
      <c r="K705" s="34" t="str">
        <f>IF(AND('Entry point'!$B$22=Master!A705,Master!AG705="MANAGING DIRECTOR, CREW MANAGEMENT"),Master!B705,"")</f>
        <v/>
      </c>
      <c r="L705" s="34" t="e">
        <f>SMALL($K:$K,ROWS($K$1:K704))</f>
        <v>#NUM!</v>
      </c>
      <c r="M705" s="34" t="str">
        <f>IF(AND('Entry point'!$B$22=Master!A705,Master!AG705="MARINE SUPERINTENDENT"),Master!B705,"")</f>
        <v/>
      </c>
      <c r="N705" s="34" t="e">
        <f>SMALL($M:$M,ROWS($M$1:M704))</f>
        <v>#NUM!</v>
      </c>
      <c r="O705" s="34" t="str">
        <f>IF(AND('Entry point'!$B$22=Master!A705,Master!AG705="MD"),Master!B705,"")</f>
        <v/>
      </c>
      <c r="P705" s="34" t="e">
        <f>SMALL($O:$O,ROWS($O$1:O704))</f>
        <v>#NUM!</v>
      </c>
      <c r="Q705" s="34" t="str">
        <f>IF(AND('Entry point'!$B$22=Master!A705,Master!AG705="OD"),Master!B705,"")</f>
        <v/>
      </c>
      <c r="R705" s="34" t="e">
        <f>SMALL($Q:$Q,ROWS($Q$1:Q704))</f>
        <v>#NUM!</v>
      </c>
      <c r="S705" s="34" t="str">
        <f>IF(AND('Entry point'!$B$22=Master!A705,Master!AG705="OWNER"),Master!B705,"")</f>
        <v/>
      </c>
      <c r="T705" s="34" t="e">
        <f>SMALL($S:$S,ROWS($S$1:S704))</f>
        <v>#NUM!</v>
      </c>
      <c r="U705" s="34" t="str">
        <f>IF(AND('Entry point'!$B$22=Master!A705,Master!AG705="PLANNING MANAGER"),Master!B705,"")</f>
        <v/>
      </c>
      <c r="V705" s="34" t="e">
        <f>SMALL($U:$U,ROWS($U$1:U704))</f>
        <v>#NUM!</v>
      </c>
      <c r="W705" s="34" t="str">
        <f>IF(AND('Entry point'!$B$22=Master!A705,Master!AG705="PROCUREMENT RESPONSIBLE"),Master!B705,"")</f>
        <v/>
      </c>
      <c r="X705" s="34" t="e">
        <f>SMALL($W:$W,ROWS($W$1:W704))</f>
        <v>#NUM!</v>
      </c>
      <c r="Y705" s="34" t="str">
        <f>IF(AND('Entry point'!$B$22=Master!A705,Master!AG705="TECH SUPERINTENDENT"),Master!B705,"")</f>
        <v/>
      </c>
      <c r="Z705" s="34" t="e">
        <f>SMALL($Y:$Y,ROWS($Y$1:Y704))</f>
        <v>#NUM!</v>
      </c>
      <c r="AA705" s="34" t="str">
        <f>IF(AND('Entry point'!$B$22=Master!A705,Master!AG705="HSEQ MANAGER"),Master!B705,"")</f>
        <v/>
      </c>
      <c r="AB705" s="34" t="e">
        <f>SMALL($AA:$AA,ROWS($AA$1:AA704))</f>
        <v>#NUM!</v>
      </c>
      <c r="AC705" s="34" t="str">
        <f>IF(AND('Entry point'!$B$22=Master!A705,Master!AG705="MARCAS"),Master!B705,"")</f>
        <v/>
      </c>
      <c r="AD705" s="34" t="e">
        <f>SMALL($AC:$AC,ROWS($AC$1:AC704))</f>
        <v>#NUM!</v>
      </c>
      <c r="AE705" s="34">
        <v>3</v>
      </c>
      <c r="AF705" s="167" t="s">
        <v>84</v>
      </c>
      <c r="AG705" s="36" t="s">
        <v>637</v>
      </c>
      <c r="AH705" s="36" t="s">
        <v>641</v>
      </c>
      <c r="AN705" s="126"/>
      <c r="AO705" s="126"/>
      <c r="AP705" s="126"/>
      <c r="AQ705" s="126"/>
      <c r="AR705" s="126"/>
      <c r="AS705" s="126"/>
      <c r="AT705" s="126"/>
      <c r="AU705" s="126"/>
      <c r="AV705" s="126"/>
      <c r="AW705" s="126"/>
      <c r="AX705" s="126"/>
      <c r="AY705" s="126"/>
      <c r="AZ705" s="126"/>
      <c r="BA705" s="126"/>
      <c r="BB705" s="126"/>
      <c r="BC705" s="126"/>
      <c r="BD705" s="126"/>
      <c r="BE705" s="126"/>
      <c r="BF705" s="126"/>
      <c r="BG705" s="126"/>
      <c r="BH705" s="126"/>
      <c r="BI705" s="126"/>
    </row>
    <row r="706" spans="1:61" ht="15.75" x14ac:dyDescent="0.25">
      <c r="A706" s="34" t="s">
        <v>36</v>
      </c>
      <c r="B706" s="34">
        <f>ROWS(A$1:$A707)</f>
        <v>707</v>
      </c>
      <c r="C706" s="34" t="str">
        <f>IF(AND('Entry point'!$B$22=Master!A706,Master!AG706="ACCOUNTING"),Master!B706,"")</f>
        <v/>
      </c>
      <c r="D706" s="34" t="e">
        <f>SMALL($C:$C,ROWS($C$1:C705))</f>
        <v>#NUM!</v>
      </c>
      <c r="E706" s="34" t="str">
        <f>IF(AND('Entry point'!$B$22=Master!A706,Master!AG706="CREW MANAGEMENT PARTNER"),Master!B706,"")</f>
        <v/>
      </c>
      <c r="F706" s="34" t="e">
        <f>SMALL($E:$E,ROWS($E$1:E705))</f>
        <v>#NUM!</v>
      </c>
      <c r="G706" s="34" t="str">
        <f>IF(AND('Entry point'!$B$22=Master!A706,Master!AG706="FLEET MANAGER"),Master!B706,"")</f>
        <v/>
      </c>
      <c r="H706" s="34" t="e">
        <f>SMALL($G:$G,ROWS($G$1:G705))</f>
        <v>#NUM!</v>
      </c>
      <c r="I706" s="34" t="str">
        <f>IF(AND('Entry point'!$B$22=Master!A706,Master!AG706="GROUP ISD"),Master!B706,"")</f>
        <v/>
      </c>
      <c r="J706" s="34" t="e">
        <f>SMALL($I:$I,ROWS($I$1:I705))</f>
        <v>#NUM!</v>
      </c>
      <c r="K706" s="34" t="str">
        <f>IF(AND('Entry point'!$B$22=Master!A706,Master!AG706="MANAGING DIRECTOR, CREW MANAGEMENT"),Master!B706,"")</f>
        <v/>
      </c>
      <c r="L706" s="34" t="e">
        <f>SMALL($K:$K,ROWS($K$1:K705))</f>
        <v>#NUM!</v>
      </c>
      <c r="M706" s="34" t="str">
        <f>IF(AND('Entry point'!$B$22=Master!A706,Master!AG706="MARINE SUPERINTENDENT"),Master!B706,"")</f>
        <v/>
      </c>
      <c r="N706" s="34" t="e">
        <f>SMALL($M:$M,ROWS($M$1:M705))</f>
        <v>#NUM!</v>
      </c>
      <c r="O706" s="34" t="str">
        <f>IF(AND('Entry point'!$B$22=Master!A706,Master!AG706="MD"),Master!B706,"")</f>
        <v/>
      </c>
      <c r="P706" s="34" t="e">
        <f>SMALL($O:$O,ROWS($O$1:O705))</f>
        <v>#NUM!</v>
      </c>
      <c r="Q706" s="34" t="str">
        <f>IF(AND('Entry point'!$B$22=Master!A706,Master!AG706="OD"),Master!B706,"")</f>
        <v/>
      </c>
      <c r="R706" s="34" t="e">
        <f>SMALL($Q:$Q,ROWS($Q$1:Q705))</f>
        <v>#NUM!</v>
      </c>
      <c r="S706" s="34" t="str">
        <f>IF(AND('Entry point'!$B$22=Master!A706,Master!AG706="OWNER"),Master!B706,"")</f>
        <v/>
      </c>
      <c r="T706" s="34" t="e">
        <f>SMALL($S:$S,ROWS($S$1:S705))</f>
        <v>#NUM!</v>
      </c>
      <c r="U706" s="34" t="str">
        <f>IF(AND('Entry point'!$B$22=Master!A706,Master!AG706="PLANNING MANAGER"),Master!B706,"")</f>
        <v/>
      </c>
      <c r="V706" s="34" t="e">
        <f>SMALL($U:$U,ROWS($U$1:U705))</f>
        <v>#NUM!</v>
      </c>
      <c r="W706" s="34" t="str">
        <f>IF(AND('Entry point'!$B$22=Master!A706,Master!AG706="PROCUREMENT RESPONSIBLE"),Master!B706,"")</f>
        <v/>
      </c>
      <c r="X706" s="34" t="e">
        <f>SMALL($W:$W,ROWS($W$1:W705))</f>
        <v>#NUM!</v>
      </c>
      <c r="Y706" s="34" t="str">
        <f>IF(AND('Entry point'!$B$22=Master!A706,Master!AG706="TECH SUPERINTENDENT"),Master!B706,"")</f>
        <v/>
      </c>
      <c r="Z706" s="34" t="e">
        <f>SMALL($Y:$Y,ROWS($Y$1:Y705))</f>
        <v>#NUM!</v>
      </c>
      <c r="AA706" s="34" t="str">
        <f>IF(AND('Entry point'!$B$22=Master!A706,Master!AG706="HSEQ MANAGER"),Master!B706,"")</f>
        <v/>
      </c>
      <c r="AB706" s="34" t="e">
        <f>SMALL($AA:$AA,ROWS($AA$1:AA705))</f>
        <v>#NUM!</v>
      </c>
      <c r="AC706" s="34" t="str">
        <f>IF(AND('Entry point'!$B$22=Master!A706,Master!AG706="MARCAS"),Master!B706,"")</f>
        <v/>
      </c>
      <c r="AD706" s="34" t="e">
        <f>SMALL($AC:$AC,ROWS($AC$1:AC705))</f>
        <v>#NUM!</v>
      </c>
      <c r="AE706" s="34">
        <v>3</v>
      </c>
      <c r="AF706" s="167" t="s">
        <v>651</v>
      </c>
      <c r="AG706" s="36" t="s">
        <v>637</v>
      </c>
      <c r="AH706" s="36"/>
    </row>
    <row r="707" spans="1:61" ht="15.75" x14ac:dyDescent="0.25">
      <c r="A707" s="34" t="s">
        <v>36</v>
      </c>
      <c r="B707" s="34">
        <f>ROWS(A$1:$A708)</f>
        <v>708</v>
      </c>
      <c r="C707" s="34" t="str">
        <f>IF(AND('Entry point'!$B$22=Master!A707,Master!AG707="ACCOUNTING"),Master!B707,"")</f>
        <v/>
      </c>
      <c r="D707" s="34" t="e">
        <f>SMALL($C:$C,ROWS($C$1:C706))</f>
        <v>#NUM!</v>
      </c>
      <c r="E707" s="34" t="str">
        <f>IF(AND('Entry point'!$B$22=Master!A707,Master!AG707="CREW MANAGEMENT PARTNER"),Master!B707,"")</f>
        <v/>
      </c>
      <c r="F707" s="34" t="e">
        <f>SMALL($E:$E,ROWS($E$1:E706))</f>
        <v>#NUM!</v>
      </c>
      <c r="G707" s="34" t="str">
        <f>IF(AND('Entry point'!$B$22=Master!A707,Master!AG707="FLEET MANAGER"),Master!B707,"")</f>
        <v/>
      </c>
      <c r="H707" s="34" t="e">
        <f>SMALL($G:$G,ROWS($G$1:G706))</f>
        <v>#NUM!</v>
      </c>
      <c r="I707" s="34" t="str">
        <f>IF(AND('Entry point'!$B$22=Master!A707,Master!AG707="GROUP ISD"),Master!B707,"")</f>
        <v/>
      </c>
      <c r="J707" s="34" t="e">
        <f>SMALL($I:$I,ROWS($I$1:I706))</f>
        <v>#NUM!</v>
      </c>
      <c r="K707" s="34" t="str">
        <f>IF(AND('Entry point'!$B$22=Master!A707,Master!AG707="MANAGING DIRECTOR, CREW MANAGEMENT"),Master!B707,"")</f>
        <v/>
      </c>
      <c r="L707" s="34" t="e">
        <f>SMALL($K:$K,ROWS($K$1:K706))</f>
        <v>#NUM!</v>
      </c>
      <c r="M707" s="34" t="str">
        <f>IF(AND('Entry point'!$B$22=Master!A707,Master!AG707="MARINE SUPERINTENDENT"),Master!B707,"")</f>
        <v/>
      </c>
      <c r="N707" s="34" t="e">
        <f>SMALL($M:$M,ROWS($M$1:M706))</f>
        <v>#NUM!</v>
      </c>
      <c r="O707" s="34" t="str">
        <f>IF(AND('Entry point'!$B$22=Master!A707,Master!AG707="MD"),Master!B707,"")</f>
        <v/>
      </c>
      <c r="P707" s="34" t="e">
        <f>SMALL($O:$O,ROWS($O$1:O706))</f>
        <v>#NUM!</v>
      </c>
      <c r="Q707" s="34" t="str">
        <f>IF(AND('Entry point'!$B$22=Master!A707,Master!AG707="OD"),Master!B707,"")</f>
        <v/>
      </c>
      <c r="R707" s="34" t="e">
        <f>SMALL($Q:$Q,ROWS($Q$1:Q706))</f>
        <v>#NUM!</v>
      </c>
      <c r="S707" s="34" t="str">
        <f>IF(AND('Entry point'!$B$22=Master!A707,Master!AG707="OWNER"),Master!B707,"")</f>
        <v/>
      </c>
      <c r="T707" s="34" t="e">
        <f>SMALL($S:$S,ROWS($S$1:S706))</f>
        <v>#NUM!</v>
      </c>
      <c r="U707" s="34" t="str">
        <f>IF(AND('Entry point'!$B$22=Master!A707,Master!AG707="PLANNING MANAGER"),Master!B707,"")</f>
        <v/>
      </c>
      <c r="V707" s="34" t="e">
        <f>SMALL($U:$U,ROWS($U$1:U706))</f>
        <v>#NUM!</v>
      </c>
      <c r="W707" s="34" t="str">
        <f>IF(AND('Entry point'!$B$22=Master!A707,Master!AG707="PROCUREMENT RESPONSIBLE"),Master!B707,"")</f>
        <v/>
      </c>
      <c r="X707" s="34" t="e">
        <f>SMALL($W:$W,ROWS($W$1:W706))</f>
        <v>#NUM!</v>
      </c>
      <c r="Y707" s="34" t="str">
        <f>IF(AND('Entry point'!$B$22=Master!A707,Master!AG707="TECH SUPERINTENDENT"),Master!B707,"")</f>
        <v/>
      </c>
      <c r="Z707" s="34" t="e">
        <f>SMALL($Y:$Y,ROWS($Y$1:Y706))</f>
        <v>#NUM!</v>
      </c>
      <c r="AA707" s="34" t="str">
        <f>IF(AND('Entry point'!$B$22=Master!A707,Master!AG707="HSEQ MANAGER"),Master!B707,"")</f>
        <v/>
      </c>
      <c r="AB707" s="34" t="e">
        <f>SMALL($AA:$AA,ROWS($AA$1:AA706))</f>
        <v>#NUM!</v>
      </c>
      <c r="AC707" s="34" t="str">
        <f>IF(AND('Entry point'!$B$22=Master!A707,Master!AG707="MARCAS"),Master!B707,"")</f>
        <v/>
      </c>
      <c r="AD707" s="34" t="e">
        <f>SMALL($AC:$AC,ROWS($AC$1:AC706))</f>
        <v>#NUM!</v>
      </c>
      <c r="AE707" s="34">
        <v>3</v>
      </c>
      <c r="AF707" s="167" t="s">
        <v>677</v>
      </c>
      <c r="AG707" s="36" t="s">
        <v>637</v>
      </c>
      <c r="AH707" s="36"/>
    </row>
    <row r="708" spans="1:61" ht="15.75" x14ac:dyDescent="0.25">
      <c r="A708" s="34" t="s">
        <v>36</v>
      </c>
      <c r="B708" s="34">
        <f>ROWS(A$1:$A709)</f>
        <v>709</v>
      </c>
      <c r="C708" s="34" t="str">
        <f>IF(AND('Entry point'!$B$22=Master!A708,Master!AG708="ACCOUNTING"),Master!B708,"")</f>
        <v/>
      </c>
      <c r="D708" s="34" t="e">
        <f>SMALL($C:$C,ROWS($C$1:C707))</f>
        <v>#NUM!</v>
      </c>
      <c r="E708" s="34" t="str">
        <f>IF(AND('Entry point'!$B$22=Master!A708,Master!AG708="CREW MANAGEMENT PARTNER"),Master!B708,"")</f>
        <v/>
      </c>
      <c r="F708" s="34" t="e">
        <f>SMALL($E:$E,ROWS($E$1:E707))</f>
        <v>#NUM!</v>
      </c>
      <c r="G708" s="34" t="str">
        <f>IF(AND('Entry point'!$B$22=Master!A708,Master!AG708="FLEET MANAGER"),Master!B708,"")</f>
        <v/>
      </c>
      <c r="H708" s="34" t="e">
        <f>SMALL($G:$G,ROWS($G$1:G707))</f>
        <v>#NUM!</v>
      </c>
      <c r="I708" s="34" t="str">
        <f>IF(AND('Entry point'!$B$22=Master!A708,Master!AG708="GROUP ISD"),Master!B708,"")</f>
        <v/>
      </c>
      <c r="J708" s="34" t="e">
        <f>SMALL($I:$I,ROWS($I$1:I707))</f>
        <v>#NUM!</v>
      </c>
      <c r="K708" s="34" t="str">
        <f>IF(AND('Entry point'!$B$22=Master!A708,Master!AG708="MANAGING DIRECTOR, CREW MANAGEMENT"),Master!B708,"")</f>
        <v/>
      </c>
      <c r="L708" s="34" t="e">
        <f>SMALL($K:$K,ROWS($K$1:K707))</f>
        <v>#NUM!</v>
      </c>
      <c r="M708" s="34" t="str">
        <f>IF(AND('Entry point'!$B$22=Master!A708,Master!AG708="MARINE SUPERINTENDENT"),Master!B708,"")</f>
        <v/>
      </c>
      <c r="N708" s="34" t="e">
        <f>SMALL($M:$M,ROWS($M$1:M707))</f>
        <v>#NUM!</v>
      </c>
      <c r="O708" s="34" t="str">
        <f>IF(AND('Entry point'!$B$22=Master!A708,Master!AG708="MD"),Master!B708,"")</f>
        <v/>
      </c>
      <c r="P708" s="34" t="e">
        <f>SMALL($O:$O,ROWS($O$1:O707))</f>
        <v>#NUM!</v>
      </c>
      <c r="Q708" s="34" t="str">
        <f>IF(AND('Entry point'!$B$22=Master!A708,Master!AG708="OD"),Master!B708,"")</f>
        <v/>
      </c>
      <c r="R708" s="34" t="e">
        <f>SMALL($Q:$Q,ROWS($Q$1:Q707))</f>
        <v>#NUM!</v>
      </c>
      <c r="S708" s="34" t="str">
        <f>IF(AND('Entry point'!$B$22=Master!A708,Master!AG708="OWNER"),Master!B708,"")</f>
        <v/>
      </c>
      <c r="T708" s="34" t="e">
        <f>SMALL($S:$S,ROWS($S$1:S707))</f>
        <v>#NUM!</v>
      </c>
      <c r="U708" s="34" t="str">
        <f>IF(AND('Entry point'!$B$22=Master!A708,Master!AG708="PLANNING MANAGER"),Master!B708,"")</f>
        <v/>
      </c>
      <c r="V708" s="34" t="e">
        <f>SMALL($U:$U,ROWS($U$1:U707))</f>
        <v>#NUM!</v>
      </c>
      <c r="W708" s="34" t="str">
        <f>IF(AND('Entry point'!$B$22=Master!A708,Master!AG708="PROCUREMENT RESPONSIBLE"),Master!B708,"")</f>
        <v/>
      </c>
      <c r="X708" s="34" t="e">
        <f>SMALL($W:$W,ROWS($W$1:W707))</f>
        <v>#NUM!</v>
      </c>
      <c r="Y708" s="34" t="str">
        <f>IF(AND('Entry point'!$B$22=Master!A708,Master!AG708="TECH SUPERINTENDENT"),Master!B708,"")</f>
        <v/>
      </c>
      <c r="Z708" s="34" t="e">
        <f>SMALL($Y:$Y,ROWS($Y$1:Y707))</f>
        <v>#NUM!</v>
      </c>
      <c r="AA708" s="34" t="str">
        <f>IF(AND('Entry point'!$B$22=Master!A708,Master!AG708="HSEQ MANAGER"),Master!B708,"")</f>
        <v/>
      </c>
      <c r="AB708" s="34" t="e">
        <f>SMALL($AA:$AA,ROWS($AA$1:AA707))</f>
        <v>#NUM!</v>
      </c>
      <c r="AC708" s="34" t="str">
        <f>IF(AND('Entry point'!$B$22=Master!A708,Master!AG708="MARCAS"),Master!B708,"")</f>
        <v/>
      </c>
      <c r="AD708" s="34" t="e">
        <f>SMALL($AC:$AC,ROWS($AC$1:AC707))</f>
        <v>#NUM!</v>
      </c>
      <c r="AE708" s="34">
        <v>3</v>
      </c>
      <c r="AF708" s="167" t="s">
        <v>650</v>
      </c>
      <c r="AG708" s="36" t="s">
        <v>637</v>
      </c>
      <c r="AH708" s="36" t="s">
        <v>639</v>
      </c>
    </row>
    <row r="709" spans="1:61" ht="15.75" x14ac:dyDescent="0.25">
      <c r="A709" s="34" t="s">
        <v>36</v>
      </c>
      <c r="B709" s="34">
        <f>ROWS(A$1:$A710)</f>
        <v>710</v>
      </c>
      <c r="C709" s="34" t="str">
        <f>IF(AND('Entry point'!$B$22=Master!A709,Master!AG709="ACCOUNTING"),Master!B709,"")</f>
        <v/>
      </c>
      <c r="D709" s="34" t="e">
        <f>SMALL($C:$C,ROWS($C$1:C708))</f>
        <v>#NUM!</v>
      </c>
      <c r="E709" s="34" t="str">
        <f>IF(AND('Entry point'!$B$22=Master!A709,Master!AG709="CREW MANAGEMENT PARTNER"),Master!B709,"")</f>
        <v/>
      </c>
      <c r="F709" s="34" t="e">
        <f>SMALL($E:$E,ROWS($E$1:E708))</f>
        <v>#NUM!</v>
      </c>
      <c r="G709" s="34" t="str">
        <f>IF(AND('Entry point'!$B$22=Master!A709,Master!AG709="FLEET MANAGER"),Master!B709,"")</f>
        <v/>
      </c>
      <c r="H709" s="34" t="e">
        <f>SMALL($G:$G,ROWS($G$1:G708))</f>
        <v>#NUM!</v>
      </c>
      <c r="I709" s="34" t="str">
        <f>IF(AND('Entry point'!$B$22=Master!A709,Master!AG709="GROUP ISD"),Master!B709,"")</f>
        <v/>
      </c>
      <c r="J709" s="34" t="e">
        <f>SMALL($I:$I,ROWS($I$1:I708))</f>
        <v>#NUM!</v>
      </c>
      <c r="K709" s="34" t="str">
        <f>IF(AND('Entry point'!$B$22=Master!A709,Master!AG709="MANAGING DIRECTOR, CREW MANAGEMENT"),Master!B709,"")</f>
        <v/>
      </c>
      <c r="L709" s="34" t="e">
        <f>SMALL($K:$K,ROWS($K$1:K708))</f>
        <v>#NUM!</v>
      </c>
      <c r="M709" s="34" t="str">
        <f>IF(AND('Entry point'!$B$22=Master!A709,Master!AG709="MARINE SUPERINTENDENT"),Master!B709,"")</f>
        <v/>
      </c>
      <c r="N709" s="34" t="e">
        <f>SMALL($M:$M,ROWS($M$1:M708))</f>
        <v>#NUM!</v>
      </c>
      <c r="O709" s="34" t="str">
        <f>IF(AND('Entry point'!$B$22=Master!A709,Master!AG709="MD"),Master!B709,"")</f>
        <v/>
      </c>
      <c r="P709" s="34" t="e">
        <f>SMALL($O:$O,ROWS($O$1:O708))</f>
        <v>#NUM!</v>
      </c>
      <c r="Q709" s="34" t="str">
        <f>IF(AND('Entry point'!$B$22=Master!A709,Master!AG709="OD"),Master!B709,"")</f>
        <v/>
      </c>
      <c r="R709" s="34" t="e">
        <f>SMALL($Q:$Q,ROWS($Q$1:Q708))</f>
        <v>#NUM!</v>
      </c>
      <c r="S709" s="34" t="str">
        <f>IF(AND('Entry point'!$B$22=Master!A709,Master!AG709="OWNER"),Master!B709,"")</f>
        <v/>
      </c>
      <c r="T709" s="34" t="e">
        <f>SMALL($S:$S,ROWS($S$1:S708))</f>
        <v>#NUM!</v>
      </c>
      <c r="U709" s="34" t="str">
        <f>IF(AND('Entry point'!$B$22=Master!A709,Master!AG709="PLANNING MANAGER"),Master!B709,"")</f>
        <v/>
      </c>
      <c r="V709" s="34" t="e">
        <f>SMALL($U:$U,ROWS($U$1:U708))</f>
        <v>#NUM!</v>
      </c>
      <c r="W709" s="34" t="str">
        <f>IF(AND('Entry point'!$B$22=Master!A709,Master!AG709="PROCUREMENT RESPONSIBLE"),Master!B709,"")</f>
        <v/>
      </c>
      <c r="X709" s="34" t="e">
        <f>SMALL($W:$W,ROWS($W$1:W708))</f>
        <v>#NUM!</v>
      </c>
      <c r="Y709" s="34" t="str">
        <f>IF(AND('Entry point'!$B$22=Master!A709,Master!AG709="TECH SUPERINTENDENT"),Master!B709,"")</f>
        <v/>
      </c>
      <c r="Z709" s="34" t="e">
        <f>SMALL($Y:$Y,ROWS($Y$1:Y708))</f>
        <v>#NUM!</v>
      </c>
      <c r="AA709" s="34" t="str">
        <f>IF(AND('Entry point'!$B$22=Master!A709,Master!AG709="HSEQ MANAGER"),Master!B709,"")</f>
        <v/>
      </c>
      <c r="AB709" s="34" t="e">
        <f>SMALL($AA:$AA,ROWS($AA$1:AA708))</f>
        <v>#NUM!</v>
      </c>
      <c r="AC709" s="34" t="str">
        <f>IF(AND('Entry point'!$B$22=Master!A709,Master!AG709="MARCAS"),Master!B709,"")</f>
        <v/>
      </c>
      <c r="AD709" s="34" t="e">
        <f>SMALL($AC:$AC,ROWS($AC$1:AC708))</f>
        <v>#NUM!</v>
      </c>
      <c r="AE709" s="34">
        <v>3</v>
      </c>
      <c r="AF709" s="36" t="s">
        <v>558</v>
      </c>
      <c r="AG709" s="36" t="s">
        <v>619</v>
      </c>
      <c r="AH709" s="36"/>
    </row>
    <row r="710" spans="1:61" ht="15.75" x14ac:dyDescent="0.25">
      <c r="A710" s="34" t="s">
        <v>36</v>
      </c>
      <c r="B710" s="34">
        <f>ROWS(A$1:$A711)</f>
        <v>711</v>
      </c>
      <c r="C710" s="34" t="str">
        <f>IF(AND('Entry point'!$B$22=Master!A710,Master!AG710="ACCOUNTING"),Master!B710,"")</f>
        <v/>
      </c>
      <c r="D710" s="34" t="e">
        <f>SMALL($C:$C,ROWS($C$1:C709))</f>
        <v>#NUM!</v>
      </c>
      <c r="E710" s="34" t="str">
        <f>IF(AND('Entry point'!$B$22=Master!A710,Master!AG710="CREW MANAGEMENT PARTNER"),Master!B710,"")</f>
        <v/>
      </c>
      <c r="F710" s="34" t="e">
        <f>SMALL($E:$E,ROWS($E$1:E709))</f>
        <v>#NUM!</v>
      </c>
      <c r="G710" s="34" t="str">
        <f>IF(AND('Entry point'!$B$22=Master!A710,Master!AG710="FLEET MANAGER"),Master!B710,"")</f>
        <v/>
      </c>
      <c r="H710" s="34" t="e">
        <f>SMALL($G:$G,ROWS($G$1:G709))</f>
        <v>#NUM!</v>
      </c>
      <c r="I710" s="34" t="str">
        <f>IF(AND('Entry point'!$B$22=Master!A710,Master!AG710="GROUP ISD"),Master!B710,"")</f>
        <v/>
      </c>
      <c r="J710" s="34" t="e">
        <f>SMALL($I:$I,ROWS($I$1:I709))</f>
        <v>#NUM!</v>
      </c>
      <c r="K710" s="34" t="str">
        <f>IF(AND('Entry point'!$B$22=Master!A710,Master!AG710="MANAGING DIRECTOR, CREW MANAGEMENT"),Master!B710,"")</f>
        <v/>
      </c>
      <c r="L710" s="34" t="e">
        <f>SMALL($K:$K,ROWS($K$1:K709))</f>
        <v>#NUM!</v>
      </c>
      <c r="M710" s="34" t="str">
        <f>IF(AND('Entry point'!$B$22=Master!A710,Master!AG710="MARINE SUPERINTENDENT"),Master!B710,"")</f>
        <v/>
      </c>
      <c r="N710" s="34" t="e">
        <f>SMALL($M:$M,ROWS($M$1:M709))</f>
        <v>#NUM!</v>
      </c>
      <c r="O710" s="34" t="str">
        <f>IF(AND('Entry point'!$B$22=Master!A710,Master!AG710="MD"),Master!B710,"")</f>
        <v/>
      </c>
      <c r="P710" s="34" t="e">
        <f>SMALL($O:$O,ROWS($O$1:O709))</f>
        <v>#NUM!</v>
      </c>
      <c r="Q710" s="34" t="str">
        <f>IF(AND('Entry point'!$B$22=Master!A710,Master!AG710="OD"),Master!B710,"")</f>
        <v/>
      </c>
      <c r="R710" s="34" t="e">
        <f>SMALL($Q:$Q,ROWS($Q$1:Q709))</f>
        <v>#NUM!</v>
      </c>
      <c r="S710" s="34" t="str">
        <f>IF(AND('Entry point'!$B$22=Master!A710,Master!AG710="OWNER"),Master!B710,"")</f>
        <v/>
      </c>
      <c r="T710" s="34" t="e">
        <f>SMALL($S:$S,ROWS($S$1:S709))</f>
        <v>#NUM!</v>
      </c>
      <c r="U710" s="34" t="str">
        <f>IF(AND('Entry point'!$B$22=Master!A710,Master!AG710="PLANNING MANAGER"),Master!B710,"")</f>
        <v/>
      </c>
      <c r="V710" s="34" t="e">
        <f>SMALL($U:$U,ROWS($U$1:U709))</f>
        <v>#NUM!</v>
      </c>
      <c r="W710" s="34" t="str">
        <f>IF(AND('Entry point'!$B$22=Master!A710,Master!AG710="PROCUREMENT RESPONSIBLE"),Master!B710,"")</f>
        <v/>
      </c>
      <c r="X710" s="34" t="e">
        <f>SMALL($W:$W,ROWS($W$1:W709))</f>
        <v>#NUM!</v>
      </c>
      <c r="Y710" s="34" t="str">
        <f>IF(AND('Entry point'!$B$22=Master!A710,Master!AG710="TECH SUPERINTENDENT"),Master!B710,"")</f>
        <v/>
      </c>
      <c r="Z710" s="34" t="e">
        <f>SMALL($Y:$Y,ROWS($Y$1:Y709))</f>
        <v>#NUM!</v>
      </c>
      <c r="AA710" s="34" t="str">
        <f>IF(AND('Entry point'!$B$22=Master!A710,Master!AG710="HSEQ MANAGER"),Master!B710,"")</f>
        <v/>
      </c>
      <c r="AB710" s="34" t="e">
        <f>SMALL($AA:$AA,ROWS($AA$1:AA709))</f>
        <v>#NUM!</v>
      </c>
      <c r="AC710" s="34" t="str">
        <f>IF(AND('Entry point'!$B$22=Master!A710,Master!AG710="MARCAS"),Master!B710,"")</f>
        <v/>
      </c>
      <c r="AD710" s="34" t="e">
        <f>SMALL($AC:$AC,ROWS($AC$1:AC709))</f>
        <v>#NUM!</v>
      </c>
      <c r="AE710" s="34">
        <v>3</v>
      </c>
      <c r="AF710" s="167" t="s">
        <v>678</v>
      </c>
      <c r="AG710" s="36" t="s">
        <v>159</v>
      </c>
      <c r="AH710" s="36" t="s">
        <v>679</v>
      </c>
    </row>
    <row r="711" spans="1:61" ht="15.75" x14ac:dyDescent="0.25">
      <c r="A711" s="34" t="s">
        <v>36</v>
      </c>
      <c r="B711" s="34">
        <f>ROWS(A$1:$A712)</f>
        <v>712</v>
      </c>
      <c r="C711" s="34" t="str">
        <f>IF(AND('Entry point'!$B$22=Master!A711,Master!AG711="ACCOUNTING"),Master!B711,"")</f>
        <v/>
      </c>
      <c r="D711" s="34" t="e">
        <f>SMALL($C:$C,ROWS($C$1:C710))</f>
        <v>#NUM!</v>
      </c>
      <c r="E711" s="34" t="str">
        <f>IF(AND('Entry point'!$B$22=Master!A711,Master!AG711="CREW MANAGEMENT PARTNER"),Master!B711,"")</f>
        <v/>
      </c>
      <c r="F711" s="34" t="e">
        <f>SMALL($E:$E,ROWS($E$1:E710))</f>
        <v>#NUM!</v>
      </c>
      <c r="G711" s="34" t="str">
        <f>IF(AND('Entry point'!$B$22=Master!A711,Master!AG711="FLEET MANAGER"),Master!B711,"")</f>
        <v/>
      </c>
      <c r="H711" s="34" t="e">
        <f>SMALL($G:$G,ROWS($G$1:G710))</f>
        <v>#NUM!</v>
      </c>
      <c r="I711" s="34" t="str">
        <f>IF(AND('Entry point'!$B$22=Master!A711,Master!AG711="GROUP ISD"),Master!B711,"")</f>
        <v/>
      </c>
      <c r="J711" s="34" t="e">
        <f>SMALL($I:$I,ROWS($I$1:I710))</f>
        <v>#NUM!</v>
      </c>
      <c r="K711" s="34" t="str">
        <f>IF(AND('Entry point'!$B$22=Master!A711,Master!AG711="MANAGING DIRECTOR, CREW MANAGEMENT"),Master!B711,"")</f>
        <v/>
      </c>
      <c r="L711" s="34" t="e">
        <f>SMALL($K:$K,ROWS($K$1:K710))</f>
        <v>#NUM!</v>
      </c>
      <c r="M711" s="34" t="str">
        <f>IF(AND('Entry point'!$B$22=Master!A711,Master!AG711="MARINE SUPERINTENDENT"),Master!B711,"")</f>
        <v/>
      </c>
      <c r="N711" s="34" t="e">
        <f>SMALL($M:$M,ROWS($M$1:M710))</f>
        <v>#NUM!</v>
      </c>
      <c r="O711" s="34" t="str">
        <f>IF(AND('Entry point'!$B$22=Master!A711,Master!AG711="MD"),Master!B711,"")</f>
        <v/>
      </c>
      <c r="P711" s="34" t="e">
        <f>SMALL($O:$O,ROWS($O$1:O710))</f>
        <v>#NUM!</v>
      </c>
      <c r="Q711" s="34" t="str">
        <f>IF(AND('Entry point'!$B$22=Master!A711,Master!AG711="OD"),Master!B711,"")</f>
        <v/>
      </c>
      <c r="R711" s="34" t="e">
        <f>SMALL($Q:$Q,ROWS($Q$1:Q710))</f>
        <v>#NUM!</v>
      </c>
      <c r="S711" s="34" t="str">
        <f>IF(AND('Entry point'!$B$22=Master!A711,Master!AG711="OWNER"),Master!B711,"")</f>
        <v/>
      </c>
      <c r="T711" s="34" t="e">
        <f>SMALL($S:$S,ROWS($S$1:S710))</f>
        <v>#NUM!</v>
      </c>
      <c r="U711" s="34" t="str">
        <f>IF(AND('Entry point'!$B$22=Master!A711,Master!AG711="PLANNING MANAGER"),Master!B711,"")</f>
        <v/>
      </c>
      <c r="V711" s="34" t="e">
        <f>SMALL($U:$U,ROWS($U$1:U710))</f>
        <v>#NUM!</v>
      </c>
      <c r="W711" s="34" t="str">
        <f>IF(AND('Entry point'!$B$22=Master!A711,Master!AG711="PROCUREMENT RESPONSIBLE"),Master!B711,"")</f>
        <v/>
      </c>
      <c r="X711" s="34" t="e">
        <f>SMALL($W:$W,ROWS($W$1:W710))</f>
        <v>#NUM!</v>
      </c>
      <c r="Y711" s="34" t="str">
        <f>IF(AND('Entry point'!$B$22=Master!A711,Master!AG711="TECH SUPERINTENDENT"),Master!B711,"")</f>
        <v/>
      </c>
      <c r="Z711" s="34" t="e">
        <f>SMALL($Y:$Y,ROWS($Y$1:Y710))</f>
        <v>#NUM!</v>
      </c>
      <c r="AA711" s="34" t="str">
        <f>IF(AND('Entry point'!$B$22=Master!A711,Master!AG711="HSEQ MANAGER"),Master!B711,"")</f>
        <v/>
      </c>
      <c r="AB711" s="34" t="e">
        <f>SMALL($AA:$AA,ROWS($AA$1:AA710))</f>
        <v>#NUM!</v>
      </c>
      <c r="AC711" s="34" t="str">
        <f>IF(AND('Entry point'!$B$22=Master!A711,Master!AG711="MARCAS"),Master!B711,"")</f>
        <v/>
      </c>
      <c r="AD711" s="34" t="e">
        <f>SMALL($AC:$AC,ROWS($AC$1:AC710))</f>
        <v>#NUM!</v>
      </c>
      <c r="AE711" s="34">
        <v>3</v>
      </c>
      <c r="AF711" s="167" t="s">
        <v>89</v>
      </c>
      <c r="AG711" s="36" t="s">
        <v>619</v>
      </c>
      <c r="AH711" s="36"/>
    </row>
    <row r="712" spans="1:61" ht="15.75" x14ac:dyDescent="0.25">
      <c r="A712" s="34" t="s">
        <v>38</v>
      </c>
      <c r="B712" s="34">
        <f>ROWS(A$1:$A713)</f>
        <v>713</v>
      </c>
      <c r="C712" s="34" t="str">
        <f>IF(AND('Entry point'!$B$22=Master!A712,Master!AG712="ACCOUNTING"),Master!B712,"")</f>
        <v/>
      </c>
      <c r="D712" s="34" t="e">
        <f>SMALL($C:$C,ROWS($C$1:C711))</f>
        <v>#NUM!</v>
      </c>
      <c r="E712" s="34" t="str">
        <f>IF(AND('Entry point'!$B$22=Master!A712,Master!AG712="CREW MANAGEMENT PARTNER"),Master!B712,"")</f>
        <v/>
      </c>
      <c r="F712" s="34" t="e">
        <f>SMALL($E:$E,ROWS($E$1:E711))</f>
        <v>#NUM!</v>
      </c>
      <c r="G712" s="34" t="str">
        <f>IF(AND('Entry point'!$B$22=Master!A712,Master!AG712="FLEET MANAGER"),Master!B712,"")</f>
        <v/>
      </c>
      <c r="H712" s="34" t="e">
        <f>SMALL($G:$G,ROWS($G$1:G711))</f>
        <v>#NUM!</v>
      </c>
      <c r="I712" s="34" t="str">
        <f>IF(AND('Entry point'!$B$22=Master!A712,Master!AG712="GROUP ISD"),Master!B712,"")</f>
        <v/>
      </c>
      <c r="J712" s="34" t="e">
        <f>SMALL($I:$I,ROWS($I$1:I711))</f>
        <v>#NUM!</v>
      </c>
      <c r="K712" s="34" t="str">
        <f>IF(AND('Entry point'!$B$22=Master!A712,Master!AG712="MANAGING DIRECTOR, CREW MANAGEMENT"),Master!B712,"")</f>
        <v/>
      </c>
      <c r="L712" s="34" t="e">
        <f>SMALL($K:$K,ROWS($K$1:K711))</f>
        <v>#NUM!</v>
      </c>
      <c r="M712" s="34" t="str">
        <f>IF(AND('Entry point'!$B$22=Master!A712,Master!AG712="MARINE SUPERINTENDENT"),Master!B712,"")</f>
        <v/>
      </c>
      <c r="N712" s="34" t="e">
        <f>SMALL($M:$M,ROWS($M$1:M711))</f>
        <v>#NUM!</v>
      </c>
      <c r="O712" s="34" t="str">
        <f>IF(AND('Entry point'!$B$22=Master!A712,Master!AG712="MD"),Master!B712,"")</f>
        <v/>
      </c>
      <c r="P712" s="34" t="e">
        <f>SMALL($O:$O,ROWS($O$1:O711))</f>
        <v>#NUM!</v>
      </c>
      <c r="Q712" s="34" t="str">
        <f>IF(AND('Entry point'!$B$22=Master!A712,Master!AG712="OD"),Master!B712,"")</f>
        <v/>
      </c>
      <c r="R712" s="34" t="e">
        <f>SMALL($Q:$Q,ROWS($Q$1:Q711))</f>
        <v>#NUM!</v>
      </c>
      <c r="S712" s="34" t="str">
        <f>IF(AND('Entry point'!$B$22=Master!A712,Master!AG712="OWNER"),Master!B712,"")</f>
        <v/>
      </c>
      <c r="T712" s="34" t="e">
        <f>SMALL($S:$S,ROWS($S$1:S711))</f>
        <v>#NUM!</v>
      </c>
      <c r="U712" s="34" t="str">
        <f>IF(AND('Entry point'!$B$22=Master!A712,Master!AG712="PLANNING MANAGER"),Master!B712,"")</f>
        <v/>
      </c>
      <c r="V712" s="34" t="e">
        <f>SMALL($U:$U,ROWS($U$1:U711))</f>
        <v>#NUM!</v>
      </c>
      <c r="W712" s="34" t="str">
        <f>IF(AND('Entry point'!$B$22=Master!A712,Master!AG712="PROCUREMENT RESPONSIBLE"),Master!B712,"")</f>
        <v/>
      </c>
      <c r="X712" s="34" t="e">
        <f>SMALL($W:$W,ROWS($W$1:W711))</f>
        <v>#NUM!</v>
      </c>
      <c r="Y712" s="34" t="str">
        <f>IF(AND('Entry point'!$B$22=Master!A712,Master!AG712="TECH SUPERINTENDENT"),Master!B712,"")</f>
        <v/>
      </c>
      <c r="Z712" s="34" t="e">
        <f>SMALL($Y:$Y,ROWS($Y$1:Y711))</f>
        <v>#NUM!</v>
      </c>
      <c r="AA712" s="34" t="str">
        <f>IF(AND('Entry point'!$B$22=Master!A712,Master!AG712="HSEQ MANAGER"),Master!B712,"")</f>
        <v/>
      </c>
      <c r="AB712" s="34" t="e">
        <f>SMALL($AA:$AA,ROWS($AA$1:AA711))</f>
        <v>#NUM!</v>
      </c>
      <c r="AC712" s="34" t="str">
        <f>IF(AND('Entry point'!$B$22=Master!A712,Master!AG712="MARCAS"),Master!B712,"")</f>
        <v/>
      </c>
      <c r="AD712" s="34" t="e">
        <f>SMALL($AC:$AC,ROWS($AC$1:AC711))</f>
        <v>#NUM!</v>
      </c>
      <c r="AE712" s="34">
        <v>3</v>
      </c>
      <c r="AF712" s="26" t="s">
        <v>321</v>
      </c>
      <c r="AG712" s="36" t="s">
        <v>614</v>
      </c>
      <c r="AH712" s="36"/>
    </row>
    <row r="713" spans="1:61" ht="15.75" x14ac:dyDescent="0.25">
      <c r="A713" s="34" t="s">
        <v>38</v>
      </c>
      <c r="B713" s="34">
        <f>ROWS(A$1:$A714)</f>
        <v>714</v>
      </c>
      <c r="C713" s="34" t="str">
        <f>IF(AND('Entry point'!$B$22=Master!A713,Master!AG713="ACCOUNTING"),Master!B713,"")</f>
        <v/>
      </c>
      <c r="D713" s="34" t="e">
        <f>SMALL($C:$C,ROWS($C$1:C712))</f>
        <v>#NUM!</v>
      </c>
      <c r="E713" s="34" t="str">
        <f>IF(AND('Entry point'!$B$22=Master!A713,Master!AG713="CREW MANAGEMENT PARTNER"),Master!B713,"")</f>
        <v/>
      </c>
      <c r="F713" s="34" t="e">
        <f>SMALL($E:$E,ROWS($E$1:E712))</f>
        <v>#NUM!</v>
      </c>
      <c r="G713" s="34" t="str">
        <f>IF(AND('Entry point'!$B$22=Master!A713,Master!AG713="FLEET MANAGER"),Master!B713,"")</f>
        <v/>
      </c>
      <c r="H713" s="34" t="e">
        <f>SMALL($G:$G,ROWS($G$1:G712))</f>
        <v>#NUM!</v>
      </c>
      <c r="I713" s="34" t="str">
        <f>IF(AND('Entry point'!$B$22=Master!A713,Master!AG713="GROUP ISD"),Master!B713,"")</f>
        <v/>
      </c>
      <c r="J713" s="34" t="e">
        <f>SMALL($I:$I,ROWS($I$1:I712))</f>
        <v>#NUM!</v>
      </c>
      <c r="K713" s="34" t="str">
        <f>IF(AND('Entry point'!$B$22=Master!A713,Master!AG713="MANAGING DIRECTOR, CREW MANAGEMENT"),Master!B713,"")</f>
        <v/>
      </c>
      <c r="L713" s="34" t="e">
        <f>SMALL($K:$K,ROWS($K$1:K712))</f>
        <v>#NUM!</v>
      </c>
      <c r="M713" s="34" t="str">
        <f>IF(AND('Entry point'!$B$22=Master!A713,Master!AG713="MARINE SUPERINTENDENT"),Master!B713,"")</f>
        <v/>
      </c>
      <c r="N713" s="34" t="e">
        <f>SMALL($M:$M,ROWS($M$1:M712))</f>
        <v>#NUM!</v>
      </c>
      <c r="O713" s="34" t="str">
        <f>IF(AND('Entry point'!$B$22=Master!A713,Master!AG713="MD"),Master!B713,"")</f>
        <v/>
      </c>
      <c r="P713" s="34" t="e">
        <f>SMALL($O:$O,ROWS($O$1:O712))</f>
        <v>#NUM!</v>
      </c>
      <c r="Q713" s="34" t="str">
        <f>IF(AND('Entry point'!$B$22=Master!A713,Master!AG713="OD"),Master!B713,"")</f>
        <v/>
      </c>
      <c r="R713" s="34" t="e">
        <f>SMALL($Q:$Q,ROWS($Q$1:Q712))</f>
        <v>#NUM!</v>
      </c>
      <c r="S713" s="34" t="str">
        <f>IF(AND('Entry point'!$B$22=Master!A713,Master!AG713="OWNER"),Master!B713,"")</f>
        <v/>
      </c>
      <c r="T713" s="34" t="e">
        <f>SMALL($S:$S,ROWS($S$1:S712))</f>
        <v>#NUM!</v>
      </c>
      <c r="U713" s="34" t="str">
        <f>IF(AND('Entry point'!$B$22=Master!A713,Master!AG713="PLANNING MANAGER"),Master!B713,"")</f>
        <v/>
      </c>
      <c r="V713" s="34" t="e">
        <f>SMALL($U:$U,ROWS($U$1:U712))</f>
        <v>#NUM!</v>
      </c>
      <c r="W713" s="34" t="str">
        <f>IF(AND('Entry point'!$B$22=Master!A713,Master!AG713="PROCUREMENT RESPONSIBLE"),Master!B713,"")</f>
        <v/>
      </c>
      <c r="X713" s="34" t="e">
        <f>SMALL($W:$W,ROWS($W$1:W712))</f>
        <v>#NUM!</v>
      </c>
      <c r="Y713" s="34" t="str">
        <f>IF(AND('Entry point'!$B$22=Master!A713,Master!AG713="TECH SUPERINTENDENT"),Master!B713,"")</f>
        <v/>
      </c>
      <c r="Z713" s="34" t="e">
        <f>SMALL($Y:$Y,ROWS($Y$1:Y712))</f>
        <v>#NUM!</v>
      </c>
      <c r="AA713" s="34" t="str">
        <f>IF(AND('Entry point'!$B$22=Master!A713,Master!AG713="HSEQ MANAGER"),Master!B713,"")</f>
        <v/>
      </c>
      <c r="AB713" s="34" t="e">
        <f>SMALL($AA:$AA,ROWS($AA$1:AA712))</f>
        <v>#NUM!</v>
      </c>
      <c r="AC713" s="34" t="str">
        <f>IF(AND('Entry point'!$B$22=Master!A713,Master!AG713="MARCAS"),Master!B713,"")</f>
        <v/>
      </c>
      <c r="AD713" s="34" t="e">
        <f>SMALL($AC:$AC,ROWS($AC$1:AC712))</f>
        <v>#NUM!</v>
      </c>
      <c r="AE713" s="34">
        <v>3</v>
      </c>
      <c r="AF713" s="26" t="s">
        <v>323</v>
      </c>
      <c r="AG713" s="36" t="s">
        <v>614</v>
      </c>
      <c r="AH713" s="36" t="s">
        <v>518</v>
      </c>
    </row>
    <row r="714" spans="1:61" ht="15.75" x14ac:dyDescent="0.25">
      <c r="A714" s="34" t="s">
        <v>38</v>
      </c>
      <c r="B714" s="34">
        <f>ROWS(A$1:$A715)</f>
        <v>715</v>
      </c>
      <c r="C714" s="34" t="str">
        <f>IF(AND('Entry point'!$B$22=Master!A714,Master!AG714="ACCOUNTING"),Master!B714,"")</f>
        <v/>
      </c>
      <c r="D714" s="34" t="e">
        <f>SMALL($C:$C,ROWS($C$1:C713))</f>
        <v>#NUM!</v>
      </c>
      <c r="E714" s="34" t="str">
        <f>IF(AND('Entry point'!$B$22=Master!A714,Master!AG714="CREW MANAGEMENT PARTNER"),Master!B714,"")</f>
        <v/>
      </c>
      <c r="F714" s="34" t="e">
        <f>SMALL($E:$E,ROWS($E$1:E713))</f>
        <v>#NUM!</v>
      </c>
      <c r="G714" s="34" t="str">
        <f>IF(AND('Entry point'!$B$22=Master!A714,Master!AG714="FLEET MANAGER"),Master!B714,"")</f>
        <v/>
      </c>
      <c r="H714" s="34" t="e">
        <f>SMALL($G:$G,ROWS($G$1:G713))</f>
        <v>#NUM!</v>
      </c>
      <c r="I714" s="34" t="str">
        <f>IF(AND('Entry point'!$B$22=Master!A714,Master!AG714="GROUP ISD"),Master!B714,"")</f>
        <v/>
      </c>
      <c r="J714" s="34" t="e">
        <f>SMALL($I:$I,ROWS($I$1:I713))</f>
        <v>#NUM!</v>
      </c>
      <c r="K714" s="34" t="str">
        <f>IF(AND('Entry point'!$B$22=Master!A714,Master!AG714="MANAGING DIRECTOR, CREW MANAGEMENT"),Master!B714,"")</f>
        <v/>
      </c>
      <c r="L714" s="34" t="e">
        <f>SMALL($K:$K,ROWS($K$1:K713))</f>
        <v>#NUM!</v>
      </c>
      <c r="M714" s="34" t="str">
        <f>IF(AND('Entry point'!$B$22=Master!A714,Master!AG714="MARINE SUPERINTENDENT"),Master!B714,"")</f>
        <v/>
      </c>
      <c r="N714" s="34" t="e">
        <f>SMALL($M:$M,ROWS($M$1:M713))</f>
        <v>#NUM!</v>
      </c>
      <c r="O714" s="34" t="str">
        <f>IF(AND('Entry point'!$B$22=Master!A714,Master!AG714="MD"),Master!B714,"")</f>
        <v/>
      </c>
      <c r="P714" s="34" t="e">
        <f>SMALL($O:$O,ROWS($O$1:O713))</f>
        <v>#NUM!</v>
      </c>
      <c r="Q714" s="34" t="str">
        <f>IF(AND('Entry point'!$B$22=Master!A714,Master!AG714="OD"),Master!B714,"")</f>
        <v/>
      </c>
      <c r="R714" s="34" t="e">
        <f>SMALL($Q:$Q,ROWS($Q$1:Q713))</f>
        <v>#NUM!</v>
      </c>
      <c r="S714" s="34" t="str">
        <f>IF(AND('Entry point'!$B$22=Master!A714,Master!AG714="OWNER"),Master!B714,"")</f>
        <v/>
      </c>
      <c r="T714" s="34" t="e">
        <f>SMALL($S:$S,ROWS($S$1:S713))</f>
        <v>#NUM!</v>
      </c>
      <c r="U714" s="34" t="str">
        <f>IF(AND('Entry point'!$B$22=Master!A714,Master!AG714="PLANNING MANAGER"),Master!B714,"")</f>
        <v/>
      </c>
      <c r="V714" s="34" t="e">
        <f>SMALL($U:$U,ROWS($U$1:U713))</f>
        <v>#NUM!</v>
      </c>
      <c r="W714" s="34" t="str">
        <f>IF(AND('Entry point'!$B$22=Master!A714,Master!AG714="PROCUREMENT RESPONSIBLE"),Master!B714,"")</f>
        <v/>
      </c>
      <c r="X714" s="34" t="e">
        <f>SMALL($W:$W,ROWS($W$1:W713))</f>
        <v>#NUM!</v>
      </c>
      <c r="Y714" s="34" t="str">
        <f>IF(AND('Entry point'!$B$22=Master!A714,Master!AG714="TECH SUPERINTENDENT"),Master!B714,"")</f>
        <v/>
      </c>
      <c r="Z714" s="34" t="e">
        <f>SMALL($Y:$Y,ROWS($Y$1:Y713))</f>
        <v>#NUM!</v>
      </c>
      <c r="AA714" s="34" t="str">
        <f>IF(AND('Entry point'!$B$22=Master!A714,Master!AG714="HSEQ MANAGER"),Master!B714,"")</f>
        <v/>
      </c>
      <c r="AB714" s="34" t="e">
        <f>SMALL($AA:$AA,ROWS($AA$1:AA713))</f>
        <v>#NUM!</v>
      </c>
      <c r="AC714" s="34" t="str">
        <f>IF(AND('Entry point'!$B$22=Master!A714,Master!AG714="MARCAS"),Master!B714,"")</f>
        <v/>
      </c>
      <c r="AD714" s="34" t="e">
        <f>SMALL($AC:$AC,ROWS($AC$1:AC713))</f>
        <v>#NUM!</v>
      </c>
      <c r="AE714" s="34">
        <v>3</v>
      </c>
      <c r="AF714" s="26" t="s">
        <v>322</v>
      </c>
      <c r="AG714" s="36" t="s">
        <v>614</v>
      </c>
      <c r="AH714" s="36"/>
    </row>
    <row r="715" spans="1:61" ht="15.75" x14ac:dyDescent="0.25">
      <c r="A715" s="34" t="s">
        <v>38</v>
      </c>
      <c r="B715" s="34">
        <f>ROWS(A$1:$A716)</f>
        <v>716</v>
      </c>
      <c r="C715" s="34" t="str">
        <f>IF(AND('Entry point'!$B$22=Master!A715,Master!AG715="ACCOUNTING"),Master!B715,"")</f>
        <v/>
      </c>
      <c r="D715" s="34" t="e">
        <f>SMALL($C:$C,ROWS($C$1:C714))</f>
        <v>#NUM!</v>
      </c>
      <c r="E715" s="34" t="str">
        <f>IF(AND('Entry point'!$B$22=Master!A715,Master!AG715="CREW MANAGEMENT PARTNER"),Master!B715,"")</f>
        <v/>
      </c>
      <c r="F715" s="34" t="e">
        <f>SMALL($E:$E,ROWS($E$1:E714))</f>
        <v>#NUM!</v>
      </c>
      <c r="G715" s="34" t="str">
        <f>IF(AND('Entry point'!$B$22=Master!A715,Master!AG715="FLEET MANAGER"),Master!B715,"")</f>
        <v/>
      </c>
      <c r="H715" s="34" t="e">
        <f>SMALL($G:$G,ROWS($G$1:G714))</f>
        <v>#NUM!</v>
      </c>
      <c r="I715" s="34" t="str">
        <f>IF(AND('Entry point'!$B$22=Master!A715,Master!AG715="GROUP ISD"),Master!B715,"")</f>
        <v/>
      </c>
      <c r="J715" s="34" t="e">
        <f>SMALL($I:$I,ROWS($I$1:I714))</f>
        <v>#NUM!</v>
      </c>
      <c r="K715" s="34" t="str">
        <f>IF(AND('Entry point'!$B$22=Master!A715,Master!AG715="MANAGING DIRECTOR, CREW MANAGEMENT"),Master!B715,"")</f>
        <v/>
      </c>
      <c r="L715" s="34" t="e">
        <f>SMALL($K:$K,ROWS($K$1:K714))</f>
        <v>#NUM!</v>
      </c>
      <c r="M715" s="34" t="str">
        <f>IF(AND('Entry point'!$B$22=Master!A715,Master!AG715="MARINE SUPERINTENDENT"),Master!B715,"")</f>
        <v/>
      </c>
      <c r="N715" s="34" t="e">
        <f>SMALL($M:$M,ROWS($M$1:M714))</f>
        <v>#NUM!</v>
      </c>
      <c r="O715" s="34" t="str">
        <f>IF(AND('Entry point'!$B$22=Master!A715,Master!AG715="MD"),Master!B715,"")</f>
        <v/>
      </c>
      <c r="P715" s="34" t="e">
        <f>SMALL($O:$O,ROWS($O$1:O714))</f>
        <v>#NUM!</v>
      </c>
      <c r="Q715" s="34" t="str">
        <f>IF(AND('Entry point'!$B$22=Master!A715,Master!AG715="OD"),Master!B715,"")</f>
        <v/>
      </c>
      <c r="R715" s="34" t="e">
        <f>SMALL($Q:$Q,ROWS($Q$1:Q714))</f>
        <v>#NUM!</v>
      </c>
      <c r="S715" s="34" t="str">
        <f>IF(AND('Entry point'!$B$22=Master!A715,Master!AG715="OWNER"),Master!B715,"")</f>
        <v/>
      </c>
      <c r="T715" s="34" t="e">
        <f>SMALL($S:$S,ROWS($S$1:S714))</f>
        <v>#NUM!</v>
      </c>
      <c r="U715" s="34" t="str">
        <f>IF(AND('Entry point'!$B$22=Master!A715,Master!AG715="PLANNING MANAGER"),Master!B715,"")</f>
        <v/>
      </c>
      <c r="V715" s="34" t="e">
        <f>SMALL($U:$U,ROWS($U$1:U714))</f>
        <v>#NUM!</v>
      </c>
      <c r="W715" s="34" t="str">
        <f>IF(AND('Entry point'!$B$22=Master!A715,Master!AG715="PROCUREMENT RESPONSIBLE"),Master!B715,"")</f>
        <v/>
      </c>
      <c r="X715" s="34" t="e">
        <f>SMALL($W:$W,ROWS($W$1:W714))</f>
        <v>#NUM!</v>
      </c>
      <c r="Y715" s="34" t="str">
        <f>IF(AND('Entry point'!$B$22=Master!A715,Master!AG715="TECH SUPERINTENDENT"),Master!B715,"")</f>
        <v/>
      </c>
      <c r="Z715" s="34" t="e">
        <f>SMALL($Y:$Y,ROWS($Y$1:Y714))</f>
        <v>#NUM!</v>
      </c>
      <c r="AA715" s="34" t="str">
        <f>IF(AND('Entry point'!$B$22=Master!A715,Master!AG715="HSEQ MANAGER"),Master!B715,"")</f>
        <v/>
      </c>
      <c r="AB715" s="34" t="e">
        <f>SMALL($AA:$AA,ROWS($AA$1:AA714))</f>
        <v>#NUM!</v>
      </c>
      <c r="AC715" s="34" t="str">
        <f>IF(AND('Entry point'!$B$22=Master!A715,Master!AG715="MARCAS"),Master!B715,"")</f>
        <v/>
      </c>
      <c r="AD715" s="34" t="e">
        <f>SMALL($AC:$AC,ROWS($AC$1:AC714))</f>
        <v>#NUM!</v>
      </c>
      <c r="AE715" s="34">
        <v>3</v>
      </c>
      <c r="AF715" s="26" t="s">
        <v>320</v>
      </c>
      <c r="AG715" s="36" t="s">
        <v>614</v>
      </c>
      <c r="AH715" s="36"/>
    </row>
    <row r="716" spans="1:61" ht="15.75" x14ac:dyDescent="0.25">
      <c r="A716" s="34" t="s">
        <v>38</v>
      </c>
      <c r="B716" s="34">
        <f>ROWS(A$1:$A717)</f>
        <v>717</v>
      </c>
      <c r="C716" s="34" t="str">
        <f>IF(AND('Entry point'!$B$22=Master!A716,Master!AG716="ACCOUNTING"),Master!B716,"")</f>
        <v/>
      </c>
      <c r="D716" s="34" t="e">
        <f>SMALL($C:$C,ROWS($C$1:C715))</f>
        <v>#NUM!</v>
      </c>
      <c r="E716" s="34" t="str">
        <f>IF(AND('Entry point'!$B$22=Master!A716,Master!AG716="CREW MANAGEMENT PARTNER"),Master!B716,"")</f>
        <v/>
      </c>
      <c r="F716" s="34" t="e">
        <f>SMALL($E:$E,ROWS($E$1:E715))</f>
        <v>#NUM!</v>
      </c>
      <c r="G716" s="34" t="str">
        <f>IF(AND('Entry point'!$B$22=Master!A716,Master!AG716="FLEET MANAGER"),Master!B716,"")</f>
        <v/>
      </c>
      <c r="H716" s="34" t="e">
        <f>SMALL($G:$G,ROWS($G$1:G715))</f>
        <v>#NUM!</v>
      </c>
      <c r="I716" s="34" t="str">
        <f>IF(AND('Entry point'!$B$22=Master!A716,Master!AG716="GROUP ISD"),Master!B716,"")</f>
        <v/>
      </c>
      <c r="J716" s="34" t="e">
        <f>SMALL($I:$I,ROWS($I$1:I715))</f>
        <v>#NUM!</v>
      </c>
      <c r="K716" s="34" t="str">
        <f>IF(AND('Entry point'!$B$22=Master!A716,Master!AG716="MANAGING DIRECTOR, CREW MANAGEMENT"),Master!B716,"")</f>
        <v/>
      </c>
      <c r="L716" s="34" t="e">
        <f>SMALL($K:$K,ROWS($K$1:K715))</f>
        <v>#NUM!</v>
      </c>
      <c r="M716" s="34" t="str">
        <f>IF(AND('Entry point'!$B$22=Master!A716,Master!AG716="MARINE SUPERINTENDENT"),Master!B716,"")</f>
        <v/>
      </c>
      <c r="N716" s="34" t="e">
        <f>SMALL($M:$M,ROWS($M$1:M715))</f>
        <v>#NUM!</v>
      </c>
      <c r="O716" s="34" t="str">
        <f>IF(AND('Entry point'!$B$22=Master!A716,Master!AG716="MD"),Master!B716,"")</f>
        <v/>
      </c>
      <c r="P716" s="34" t="e">
        <f>SMALL($O:$O,ROWS($O$1:O715))</f>
        <v>#NUM!</v>
      </c>
      <c r="Q716" s="34" t="str">
        <f>IF(AND('Entry point'!$B$22=Master!A716,Master!AG716="OD"),Master!B716,"")</f>
        <v/>
      </c>
      <c r="R716" s="34" t="e">
        <f>SMALL($Q:$Q,ROWS($Q$1:Q715))</f>
        <v>#NUM!</v>
      </c>
      <c r="S716" s="34" t="str">
        <f>IF(AND('Entry point'!$B$22=Master!A716,Master!AG716="OWNER"),Master!B716,"")</f>
        <v/>
      </c>
      <c r="T716" s="34" t="e">
        <f>SMALL($S:$S,ROWS($S$1:S715))</f>
        <v>#NUM!</v>
      </c>
      <c r="U716" s="34" t="str">
        <f>IF(AND('Entry point'!$B$22=Master!A716,Master!AG716="PLANNING MANAGER"),Master!B716,"")</f>
        <v/>
      </c>
      <c r="V716" s="34" t="e">
        <f>SMALL($U:$U,ROWS($U$1:U715))</f>
        <v>#NUM!</v>
      </c>
      <c r="W716" s="34" t="str">
        <f>IF(AND('Entry point'!$B$22=Master!A716,Master!AG716="PROCUREMENT RESPONSIBLE"),Master!B716,"")</f>
        <v/>
      </c>
      <c r="X716" s="34" t="e">
        <f>SMALL($W:$W,ROWS($W$1:W715))</f>
        <v>#NUM!</v>
      </c>
      <c r="Y716" s="34" t="str">
        <f>IF(AND('Entry point'!$B$22=Master!A716,Master!AG716="TECH SUPERINTENDENT"),Master!B716,"")</f>
        <v/>
      </c>
      <c r="Z716" s="34" t="e">
        <f>SMALL($Y:$Y,ROWS($Y$1:Y715))</f>
        <v>#NUM!</v>
      </c>
      <c r="AA716" s="34" t="str">
        <f>IF(AND('Entry point'!$B$22=Master!A716,Master!AG716="HSEQ MANAGER"),Master!B716,"")</f>
        <v/>
      </c>
      <c r="AB716" s="34" t="e">
        <f>SMALL($AA:$AA,ROWS($AA$1:AA715))</f>
        <v>#NUM!</v>
      </c>
      <c r="AC716" s="34" t="str">
        <f>IF(AND('Entry point'!$B$22=Master!A716,Master!AG716="MARCAS"),Master!B716,"")</f>
        <v/>
      </c>
      <c r="AD716" s="34" t="e">
        <f>SMALL($AC:$AC,ROWS($AC$1:AC715))</f>
        <v>#NUM!</v>
      </c>
      <c r="AE716" s="34">
        <v>3</v>
      </c>
      <c r="AF716" s="26" t="s">
        <v>340</v>
      </c>
      <c r="AG716" s="36" t="s">
        <v>91</v>
      </c>
      <c r="AH716" s="36"/>
    </row>
    <row r="717" spans="1:61" ht="15.75" x14ac:dyDescent="0.25">
      <c r="A717" s="34" t="s">
        <v>38</v>
      </c>
      <c r="B717" s="34">
        <f>ROWS(A$1:$A718)</f>
        <v>718</v>
      </c>
      <c r="C717" s="34" t="str">
        <f>IF(AND('Entry point'!$B$22=Master!A717,Master!AG717="ACCOUNTING"),Master!B717,"")</f>
        <v/>
      </c>
      <c r="D717" s="34" t="e">
        <f>SMALL($C:$C,ROWS($C$1:C716))</f>
        <v>#NUM!</v>
      </c>
      <c r="E717" s="34" t="str">
        <f>IF(AND('Entry point'!$B$22=Master!A717,Master!AG717="CREW MANAGEMENT PARTNER"),Master!B717,"")</f>
        <v/>
      </c>
      <c r="F717" s="34" t="e">
        <f>SMALL($E:$E,ROWS($E$1:E716))</f>
        <v>#NUM!</v>
      </c>
      <c r="G717" s="34" t="str">
        <f>IF(AND('Entry point'!$B$22=Master!A717,Master!AG717="FLEET MANAGER"),Master!B717,"")</f>
        <v/>
      </c>
      <c r="H717" s="34" t="e">
        <f>SMALL($G:$G,ROWS($G$1:G716))</f>
        <v>#NUM!</v>
      </c>
      <c r="I717" s="34" t="str">
        <f>IF(AND('Entry point'!$B$22=Master!A717,Master!AG717="GROUP ISD"),Master!B717,"")</f>
        <v/>
      </c>
      <c r="J717" s="34" t="e">
        <f>SMALL($I:$I,ROWS($I$1:I716))</f>
        <v>#NUM!</v>
      </c>
      <c r="K717" s="34" t="str">
        <f>IF(AND('Entry point'!$B$22=Master!A717,Master!AG717="MANAGING DIRECTOR, CREW MANAGEMENT"),Master!B717,"")</f>
        <v/>
      </c>
      <c r="L717" s="34" t="e">
        <f>SMALL($K:$K,ROWS($K$1:K716))</f>
        <v>#NUM!</v>
      </c>
      <c r="M717" s="34" t="str">
        <f>IF(AND('Entry point'!$B$22=Master!A717,Master!AG717="MARINE SUPERINTENDENT"),Master!B717,"")</f>
        <v/>
      </c>
      <c r="N717" s="34" t="e">
        <f>SMALL($M:$M,ROWS($M$1:M716))</f>
        <v>#NUM!</v>
      </c>
      <c r="O717" s="34" t="str">
        <f>IF(AND('Entry point'!$B$22=Master!A717,Master!AG717="MD"),Master!B717,"")</f>
        <v/>
      </c>
      <c r="P717" s="34" t="e">
        <f>SMALL($O:$O,ROWS($O$1:O716))</f>
        <v>#NUM!</v>
      </c>
      <c r="Q717" s="34" t="str">
        <f>IF(AND('Entry point'!$B$22=Master!A717,Master!AG717="OD"),Master!B717,"")</f>
        <v/>
      </c>
      <c r="R717" s="34" t="e">
        <f>SMALL($Q:$Q,ROWS($Q$1:Q716))</f>
        <v>#NUM!</v>
      </c>
      <c r="S717" s="34" t="str">
        <f>IF(AND('Entry point'!$B$22=Master!A717,Master!AG717="OWNER"),Master!B717,"")</f>
        <v/>
      </c>
      <c r="T717" s="34" t="e">
        <f>SMALL($S:$S,ROWS($S$1:S716))</f>
        <v>#NUM!</v>
      </c>
      <c r="U717" s="34" t="str">
        <f>IF(AND('Entry point'!$B$22=Master!A717,Master!AG717="PLANNING MANAGER"),Master!B717,"")</f>
        <v/>
      </c>
      <c r="V717" s="34" t="e">
        <f>SMALL($U:$U,ROWS($U$1:U716))</f>
        <v>#NUM!</v>
      </c>
      <c r="W717" s="34" t="str">
        <f>IF(AND('Entry point'!$B$22=Master!A717,Master!AG717="PROCUREMENT RESPONSIBLE"),Master!B717,"")</f>
        <v/>
      </c>
      <c r="X717" s="34" t="e">
        <f>SMALL($W:$W,ROWS($W$1:W716))</f>
        <v>#NUM!</v>
      </c>
      <c r="Y717" s="34" t="str">
        <f>IF(AND('Entry point'!$B$22=Master!A717,Master!AG717="TECH SUPERINTENDENT"),Master!B717,"")</f>
        <v/>
      </c>
      <c r="Z717" s="34" t="e">
        <f>SMALL($Y:$Y,ROWS($Y$1:Y716))</f>
        <v>#NUM!</v>
      </c>
      <c r="AA717" s="34" t="str">
        <f>IF(AND('Entry point'!$B$22=Master!A717,Master!AG717="HSEQ MANAGER"),Master!B717,"")</f>
        <v/>
      </c>
      <c r="AB717" s="34" t="e">
        <f>SMALL($AA:$AA,ROWS($AA$1:AA716))</f>
        <v>#NUM!</v>
      </c>
      <c r="AC717" s="34" t="str">
        <f>IF(AND('Entry point'!$B$22=Master!A717,Master!AG717="MARCAS"),Master!B717,"")</f>
        <v/>
      </c>
      <c r="AD717" s="34" t="e">
        <f>SMALL($AC:$AC,ROWS($AC$1:AC716))</f>
        <v>#NUM!</v>
      </c>
      <c r="AE717" s="34">
        <v>3</v>
      </c>
      <c r="AF717" s="26" t="s">
        <v>329</v>
      </c>
      <c r="AG717" s="36" t="s">
        <v>91</v>
      </c>
      <c r="AH717" s="36"/>
    </row>
    <row r="718" spans="1:61" ht="15.75" x14ac:dyDescent="0.25">
      <c r="A718" s="34" t="s">
        <v>38</v>
      </c>
      <c r="B718" s="34">
        <f>ROWS(A$1:$A719)</f>
        <v>719</v>
      </c>
      <c r="C718" s="34" t="str">
        <f>IF(AND('Entry point'!$B$22=Master!A718,Master!AG718="ACCOUNTING"),Master!B718,"")</f>
        <v/>
      </c>
      <c r="D718" s="34" t="e">
        <f>SMALL($C:$C,ROWS($C$1:C717))</f>
        <v>#NUM!</v>
      </c>
      <c r="E718" s="34" t="str">
        <f>IF(AND('Entry point'!$B$22=Master!A718,Master!AG718="CREW MANAGEMENT PARTNER"),Master!B718,"")</f>
        <v/>
      </c>
      <c r="F718" s="34" t="e">
        <f>SMALL($E:$E,ROWS($E$1:E717))</f>
        <v>#NUM!</v>
      </c>
      <c r="G718" s="34" t="str">
        <f>IF(AND('Entry point'!$B$22=Master!A718,Master!AG718="FLEET MANAGER"),Master!B718,"")</f>
        <v/>
      </c>
      <c r="H718" s="34" t="e">
        <f>SMALL($G:$G,ROWS($G$1:G717))</f>
        <v>#NUM!</v>
      </c>
      <c r="I718" s="34" t="str">
        <f>IF(AND('Entry point'!$B$22=Master!A718,Master!AG718="GROUP ISD"),Master!B718,"")</f>
        <v/>
      </c>
      <c r="J718" s="34" t="e">
        <f>SMALL($I:$I,ROWS($I$1:I717))</f>
        <v>#NUM!</v>
      </c>
      <c r="K718" s="34" t="str">
        <f>IF(AND('Entry point'!$B$22=Master!A718,Master!AG718="MANAGING DIRECTOR, CREW MANAGEMENT"),Master!B718,"")</f>
        <v/>
      </c>
      <c r="L718" s="34" t="e">
        <f>SMALL($K:$K,ROWS($K$1:K717))</f>
        <v>#NUM!</v>
      </c>
      <c r="M718" s="34" t="str">
        <f>IF(AND('Entry point'!$B$22=Master!A718,Master!AG718="MARINE SUPERINTENDENT"),Master!B718,"")</f>
        <v/>
      </c>
      <c r="N718" s="34" t="e">
        <f>SMALL($M:$M,ROWS($M$1:M717))</f>
        <v>#NUM!</v>
      </c>
      <c r="O718" s="34" t="str">
        <f>IF(AND('Entry point'!$B$22=Master!A718,Master!AG718="MD"),Master!B718,"")</f>
        <v/>
      </c>
      <c r="P718" s="34" t="e">
        <f>SMALL($O:$O,ROWS($O$1:O717))</f>
        <v>#NUM!</v>
      </c>
      <c r="Q718" s="34" t="str">
        <f>IF(AND('Entry point'!$B$22=Master!A718,Master!AG718="OD"),Master!B718,"")</f>
        <v/>
      </c>
      <c r="R718" s="34" t="e">
        <f>SMALL($Q:$Q,ROWS($Q$1:Q717))</f>
        <v>#NUM!</v>
      </c>
      <c r="S718" s="34" t="str">
        <f>IF(AND('Entry point'!$B$22=Master!A718,Master!AG718="OWNER"),Master!B718,"")</f>
        <v/>
      </c>
      <c r="T718" s="34" t="e">
        <f>SMALL($S:$S,ROWS($S$1:S717))</f>
        <v>#NUM!</v>
      </c>
      <c r="U718" s="34" t="str">
        <f>IF(AND('Entry point'!$B$22=Master!A718,Master!AG718="PLANNING MANAGER"),Master!B718,"")</f>
        <v/>
      </c>
      <c r="V718" s="34" t="e">
        <f>SMALL($U:$U,ROWS($U$1:U717))</f>
        <v>#NUM!</v>
      </c>
      <c r="W718" s="34" t="str">
        <f>IF(AND('Entry point'!$B$22=Master!A718,Master!AG718="PROCUREMENT RESPONSIBLE"),Master!B718,"")</f>
        <v/>
      </c>
      <c r="X718" s="34" t="e">
        <f>SMALL($W:$W,ROWS($W$1:W717))</f>
        <v>#NUM!</v>
      </c>
      <c r="Y718" s="34" t="str">
        <f>IF(AND('Entry point'!$B$22=Master!A718,Master!AG718="TECH SUPERINTENDENT"),Master!B718,"")</f>
        <v/>
      </c>
      <c r="Z718" s="34" t="e">
        <f>SMALL($Y:$Y,ROWS($Y$1:Y717))</f>
        <v>#NUM!</v>
      </c>
      <c r="AA718" s="34" t="str">
        <f>IF(AND('Entry point'!$B$22=Master!A718,Master!AG718="HSEQ MANAGER"),Master!B718,"")</f>
        <v/>
      </c>
      <c r="AB718" s="34" t="e">
        <f>SMALL($AA:$AA,ROWS($AA$1:AA717))</f>
        <v>#NUM!</v>
      </c>
      <c r="AC718" s="34" t="str">
        <f>IF(AND('Entry point'!$B$22=Master!A718,Master!AG718="MARCAS"),Master!B718,"")</f>
        <v/>
      </c>
      <c r="AD718" s="34" t="e">
        <f>SMALL($AC:$AC,ROWS($AC$1:AC717))</f>
        <v>#NUM!</v>
      </c>
      <c r="AE718" s="34">
        <v>3</v>
      </c>
      <c r="AF718" s="26" t="s">
        <v>330</v>
      </c>
      <c r="AG718" s="36" t="s">
        <v>91</v>
      </c>
      <c r="AH718" s="36"/>
    </row>
    <row r="719" spans="1:61" ht="15.75" x14ac:dyDescent="0.25">
      <c r="A719" s="34" t="s">
        <v>38</v>
      </c>
      <c r="B719" s="34">
        <f>ROWS(A$1:$A720)</f>
        <v>720</v>
      </c>
      <c r="C719" s="34" t="str">
        <f>IF(AND('Entry point'!$B$22=Master!A719,Master!AG719="ACCOUNTING"),Master!B719,"")</f>
        <v/>
      </c>
      <c r="D719" s="34" t="e">
        <f>SMALL($C:$C,ROWS($C$1:C718))</f>
        <v>#NUM!</v>
      </c>
      <c r="E719" s="34" t="str">
        <f>IF(AND('Entry point'!$B$22=Master!A719,Master!AG719="CREW MANAGEMENT PARTNER"),Master!B719,"")</f>
        <v/>
      </c>
      <c r="F719" s="34" t="e">
        <f>SMALL($E:$E,ROWS($E$1:E718))</f>
        <v>#NUM!</v>
      </c>
      <c r="G719" s="34" t="str">
        <f>IF(AND('Entry point'!$B$22=Master!A719,Master!AG719="FLEET MANAGER"),Master!B719,"")</f>
        <v/>
      </c>
      <c r="H719" s="34" t="e">
        <f>SMALL($G:$G,ROWS($G$1:G718))</f>
        <v>#NUM!</v>
      </c>
      <c r="I719" s="34" t="str">
        <f>IF(AND('Entry point'!$B$22=Master!A719,Master!AG719="GROUP ISD"),Master!B719,"")</f>
        <v/>
      </c>
      <c r="J719" s="34" t="e">
        <f>SMALL($I:$I,ROWS($I$1:I718))</f>
        <v>#NUM!</v>
      </c>
      <c r="K719" s="34" t="str">
        <f>IF(AND('Entry point'!$B$22=Master!A719,Master!AG719="MANAGING DIRECTOR, CREW MANAGEMENT"),Master!B719,"")</f>
        <v/>
      </c>
      <c r="L719" s="34" t="e">
        <f>SMALL($K:$K,ROWS($K$1:K718))</f>
        <v>#NUM!</v>
      </c>
      <c r="M719" s="34" t="str">
        <f>IF(AND('Entry point'!$B$22=Master!A719,Master!AG719="MARINE SUPERINTENDENT"),Master!B719,"")</f>
        <v/>
      </c>
      <c r="N719" s="34" t="e">
        <f>SMALL($M:$M,ROWS($M$1:M718))</f>
        <v>#NUM!</v>
      </c>
      <c r="O719" s="34" t="str">
        <f>IF(AND('Entry point'!$B$22=Master!A719,Master!AG719="MD"),Master!B719,"")</f>
        <v/>
      </c>
      <c r="P719" s="34" t="e">
        <f>SMALL($O:$O,ROWS($O$1:O718))</f>
        <v>#NUM!</v>
      </c>
      <c r="Q719" s="34" t="str">
        <f>IF(AND('Entry point'!$B$22=Master!A719,Master!AG719="OD"),Master!B719,"")</f>
        <v/>
      </c>
      <c r="R719" s="34" t="e">
        <f>SMALL($Q:$Q,ROWS($Q$1:Q718))</f>
        <v>#NUM!</v>
      </c>
      <c r="S719" s="34" t="str">
        <f>IF(AND('Entry point'!$B$22=Master!A719,Master!AG719="OWNER"),Master!B719,"")</f>
        <v/>
      </c>
      <c r="T719" s="34" t="e">
        <f>SMALL($S:$S,ROWS($S$1:S718))</f>
        <v>#NUM!</v>
      </c>
      <c r="U719" s="34" t="str">
        <f>IF(AND('Entry point'!$B$22=Master!A719,Master!AG719="PLANNING MANAGER"),Master!B719,"")</f>
        <v/>
      </c>
      <c r="V719" s="34" t="e">
        <f>SMALL($U:$U,ROWS($U$1:U718))</f>
        <v>#NUM!</v>
      </c>
      <c r="W719" s="34" t="str">
        <f>IF(AND('Entry point'!$B$22=Master!A719,Master!AG719="PROCUREMENT RESPONSIBLE"),Master!B719,"")</f>
        <v/>
      </c>
      <c r="X719" s="34" t="e">
        <f>SMALL($W:$W,ROWS($W$1:W718))</f>
        <v>#NUM!</v>
      </c>
      <c r="Y719" s="34" t="str">
        <f>IF(AND('Entry point'!$B$22=Master!A719,Master!AG719="TECH SUPERINTENDENT"),Master!B719,"")</f>
        <v/>
      </c>
      <c r="Z719" s="34" t="e">
        <f>SMALL($Y:$Y,ROWS($Y$1:Y718))</f>
        <v>#NUM!</v>
      </c>
      <c r="AA719" s="34" t="str">
        <f>IF(AND('Entry point'!$B$22=Master!A719,Master!AG719="HSEQ MANAGER"),Master!B719,"")</f>
        <v/>
      </c>
      <c r="AB719" s="34" t="e">
        <f>SMALL($AA:$AA,ROWS($AA$1:AA718))</f>
        <v>#NUM!</v>
      </c>
      <c r="AC719" s="34" t="str">
        <f>IF(AND('Entry point'!$B$22=Master!A719,Master!AG719="MARCAS"),Master!B719,"")</f>
        <v/>
      </c>
      <c r="AD719" s="34" t="e">
        <f>SMALL($AC:$AC,ROWS($AC$1:AC718))</f>
        <v>#NUM!</v>
      </c>
      <c r="AE719" s="34">
        <v>3</v>
      </c>
      <c r="AF719" s="26" t="s">
        <v>327</v>
      </c>
      <c r="AG719" s="36" t="s">
        <v>91</v>
      </c>
      <c r="AH719" s="36"/>
    </row>
    <row r="720" spans="1:61" ht="15.75" x14ac:dyDescent="0.25">
      <c r="A720" s="34" t="s">
        <v>38</v>
      </c>
      <c r="B720" s="34">
        <f>ROWS(A$1:$A721)</f>
        <v>721</v>
      </c>
      <c r="C720" s="34" t="str">
        <f>IF(AND('Entry point'!$B$22=Master!A720,Master!AG720="ACCOUNTING"),Master!B720,"")</f>
        <v/>
      </c>
      <c r="D720" s="34" t="e">
        <f>SMALL($C:$C,ROWS($C$1:C719))</f>
        <v>#NUM!</v>
      </c>
      <c r="E720" s="34" t="str">
        <f>IF(AND('Entry point'!$B$22=Master!A720,Master!AG720="CREW MANAGEMENT PARTNER"),Master!B720,"")</f>
        <v/>
      </c>
      <c r="F720" s="34" t="e">
        <f>SMALL($E:$E,ROWS($E$1:E719))</f>
        <v>#NUM!</v>
      </c>
      <c r="G720" s="34" t="str">
        <f>IF(AND('Entry point'!$B$22=Master!A720,Master!AG720="FLEET MANAGER"),Master!B720,"")</f>
        <v/>
      </c>
      <c r="H720" s="34" t="e">
        <f>SMALL($G:$G,ROWS($G$1:G719))</f>
        <v>#NUM!</v>
      </c>
      <c r="I720" s="34" t="str">
        <f>IF(AND('Entry point'!$B$22=Master!A720,Master!AG720="GROUP ISD"),Master!B720,"")</f>
        <v/>
      </c>
      <c r="J720" s="34" t="e">
        <f>SMALL($I:$I,ROWS($I$1:I719))</f>
        <v>#NUM!</v>
      </c>
      <c r="K720" s="34" t="str">
        <f>IF(AND('Entry point'!$B$22=Master!A720,Master!AG720="MANAGING DIRECTOR, CREW MANAGEMENT"),Master!B720,"")</f>
        <v/>
      </c>
      <c r="L720" s="34" t="e">
        <f>SMALL($K:$K,ROWS($K$1:K719))</f>
        <v>#NUM!</v>
      </c>
      <c r="M720" s="34" t="str">
        <f>IF(AND('Entry point'!$B$22=Master!A720,Master!AG720="MARINE SUPERINTENDENT"),Master!B720,"")</f>
        <v/>
      </c>
      <c r="N720" s="34" t="e">
        <f>SMALL($M:$M,ROWS($M$1:M719))</f>
        <v>#NUM!</v>
      </c>
      <c r="O720" s="34" t="str">
        <f>IF(AND('Entry point'!$B$22=Master!A720,Master!AG720="MD"),Master!B720,"")</f>
        <v/>
      </c>
      <c r="P720" s="34" t="e">
        <f>SMALL($O:$O,ROWS($O$1:O719))</f>
        <v>#NUM!</v>
      </c>
      <c r="Q720" s="34" t="str">
        <f>IF(AND('Entry point'!$B$22=Master!A720,Master!AG720="OD"),Master!B720,"")</f>
        <v/>
      </c>
      <c r="R720" s="34" t="e">
        <f>SMALL($Q:$Q,ROWS($Q$1:Q719))</f>
        <v>#NUM!</v>
      </c>
      <c r="S720" s="34" t="str">
        <f>IF(AND('Entry point'!$B$22=Master!A720,Master!AG720="OWNER"),Master!B720,"")</f>
        <v/>
      </c>
      <c r="T720" s="34" t="e">
        <f>SMALL($S:$S,ROWS($S$1:S719))</f>
        <v>#NUM!</v>
      </c>
      <c r="U720" s="34" t="str">
        <f>IF(AND('Entry point'!$B$22=Master!A720,Master!AG720="PLANNING MANAGER"),Master!B720,"")</f>
        <v/>
      </c>
      <c r="V720" s="34" t="e">
        <f>SMALL($U:$U,ROWS($U$1:U719))</f>
        <v>#NUM!</v>
      </c>
      <c r="W720" s="34" t="str">
        <f>IF(AND('Entry point'!$B$22=Master!A720,Master!AG720="PROCUREMENT RESPONSIBLE"),Master!B720,"")</f>
        <v/>
      </c>
      <c r="X720" s="34" t="e">
        <f>SMALL($W:$W,ROWS($W$1:W719))</f>
        <v>#NUM!</v>
      </c>
      <c r="Y720" s="34" t="str">
        <f>IF(AND('Entry point'!$B$22=Master!A720,Master!AG720="TECH SUPERINTENDENT"),Master!B720,"")</f>
        <v/>
      </c>
      <c r="Z720" s="34" t="e">
        <f>SMALL($Y:$Y,ROWS($Y$1:Y719))</f>
        <v>#NUM!</v>
      </c>
      <c r="AA720" s="34" t="str">
        <f>IF(AND('Entry point'!$B$22=Master!A720,Master!AG720="HSEQ MANAGER"),Master!B720,"")</f>
        <v/>
      </c>
      <c r="AB720" s="34" t="e">
        <f>SMALL($AA:$AA,ROWS($AA$1:AA719))</f>
        <v>#NUM!</v>
      </c>
      <c r="AC720" s="34" t="str">
        <f>IF(AND('Entry point'!$B$22=Master!A720,Master!AG720="MARCAS"),Master!B720,"")</f>
        <v/>
      </c>
      <c r="AD720" s="34" t="e">
        <f>SMALL($AC:$AC,ROWS($AC$1:AC719))</f>
        <v>#NUM!</v>
      </c>
      <c r="AE720" s="34">
        <v>3</v>
      </c>
      <c r="AF720" s="26" t="s">
        <v>331</v>
      </c>
      <c r="AG720" s="36" t="s">
        <v>91</v>
      </c>
      <c r="AH720" s="36" t="s">
        <v>520</v>
      </c>
    </row>
    <row r="721" spans="1:34" ht="15.75" x14ac:dyDescent="0.25">
      <c r="A721" s="34" t="s">
        <v>38</v>
      </c>
      <c r="B721" s="34">
        <f>ROWS(A$1:$A722)</f>
        <v>722</v>
      </c>
      <c r="C721" s="34" t="str">
        <f>IF(AND('Entry point'!$B$22=Master!A721,Master!AG721="ACCOUNTING"),Master!B721,"")</f>
        <v/>
      </c>
      <c r="D721" s="34" t="e">
        <f>SMALL($C:$C,ROWS($C$1:C720))</f>
        <v>#NUM!</v>
      </c>
      <c r="E721" s="34" t="str">
        <f>IF(AND('Entry point'!$B$22=Master!A721,Master!AG721="CREW MANAGEMENT PARTNER"),Master!B721,"")</f>
        <v/>
      </c>
      <c r="F721" s="34" t="e">
        <f>SMALL($E:$E,ROWS($E$1:E720))</f>
        <v>#NUM!</v>
      </c>
      <c r="G721" s="34" t="str">
        <f>IF(AND('Entry point'!$B$22=Master!A721,Master!AG721="FLEET MANAGER"),Master!B721,"")</f>
        <v/>
      </c>
      <c r="H721" s="34" t="e">
        <f>SMALL($G:$G,ROWS($G$1:G720))</f>
        <v>#NUM!</v>
      </c>
      <c r="I721" s="34" t="str">
        <f>IF(AND('Entry point'!$B$22=Master!A721,Master!AG721="GROUP ISD"),Master!B721,"")</f>
        <v/>
      </c>
      <c r="J721" s="34" t="e">
        <f>SMALL($I:$I,ROWS($I$1:I720))</f>
        <v>#NUM!</v>
      </c>
      <c r="K721" s="34" t="str">
        <f>IF(AND('Entry point'!$B$22=Master!A721,Master!AG721="MANAGING DIRECTOR, CREW MANAGEMENT"),Master!B721,"")</f>
        <v/>
      </c>
      <c r="L721" s="34" t="e">
        <f>SMALL($K:$K,ROWS($K$1:K720))</f>
        <v>#NUM!</v>
      </c>
      <c r="M721" s="34" t="str">
        <f>IF(AND('Entry point'!$B$22=Master!A721,Master!AG721="MARINE SUPERINTENDENT"),Master!B721,"")</f>
        <v/>
      </c>
      <c r="N721" s="34" t="e">
        <f>SMALL($M:$M,ROWS($M$1:M720))</f>
        <v>#NUM!</v>
      </c>
      <c r="O721" s="34" t="str">
        <f>IF(AND('Entry point'!$B$22=Master!A721,Master!AG721="MD"),Master!B721,"")</f>
        <v/>
      </c>
      <c r="P721" s="34" t="e">
        <f>SMALL($O:$O,ROWS($O$1:O720))</f>
        <v>#NUM!</v>
      </c>
      <c r="Q721" s="34" t="str">
        <f>IF(AND('Entry point'!$B$22=Master!A721,Master!AG721="OD"),Master!B721,"")</f>
        <v/>
      </c>
      <c r="R721" s="34" t="e">
        <f>SMALL($Q:$Q,ROWS($Q$1:Q720))</f>
        <v>#NUM!</v>
      </c>
      <c r="S721" s="34" t="str">
        <f>IF(AND('Entry point'!$B$22=Master!A721,Master!AG721="OWNER"),Master!B721,"")</f>
        <v/>
      </c>
      <c r="T721" s="34" t="e">
        <f>SMALL($S:$S,ROWS($S$1:S720))</f>
        <v>#NUM!</v>
      </c>
      <c r="U721" s="34" t="str">
        <f>IF(AND('Entry point'!$B$22=Master!A721,Master!AG721="PLANNING MANAGER"),Master!B721,"")</f>
        <v/>
      </c>
      <c r="V721" s="34" t="e">
        <f>SMALL($U:$U,ROWS($U$1:U720))</f>
        <v>#NUM!</v>
      </c>
      <c r="W721" s="34" t="str">
        <f>IF(AND('Entry point'!$B$22=Master!A721,Master!AG721="PROCUREMENT RESPONSIBLE"),Master!B721,"")</f>
        <v/>
      </c>
      <c r="X721" s="34" t="e">
        <f>SMALL($W:$W,ROWS($W$1:W720))</f>
        <v>#NUM!</v>
      </c>
      <c r="Y721" s="34" t="str">
        <f>IF(AND('Entry point'!$B$22=Master!A721,Master!AG721="TECH SUPERINTENDENT"),Master!B721,"")</f>
        <v/>
      </c>
      <c r="Z721" s="34" t="e">
        <f>SMALL($Y:$Y,ROWS($Y$1:Y720))</f>
        <v>#NUM!</v>
      </c>
      <c r="AA721" s="34" t="str">
        <f>IF(AND('Entry point'!$B$22=Master!A721,Master!AG721="HSEQ MANAGER"),Master!B721,"")</f>
        <v/>
      </c>
      <c r="AB721" s="34" t="e">
        <f>SMALL($AA:$AA,ROWS($AA$1:AA720))</f>
        <v>#NUM!</v>
      </c>
      <c r="AC721" s="34" t="str">
        <f>IF(AND('Entry point'!$B$22=Master!A721,Master!AG721="MARCAS"),Master!B721,"")</f>
        <v/>
      </c>
      <c r="AD721" s="34" t="e">
        <f>SMALL($AC:$AC,ROWS($AC$1:AC720))</f>
        <v>#NUM!</v>
      </c>
      <c r="AE721" s="34">
        <v>3</v>
      </c>
      <c r="AF721" s="26" t="s">
        <v>328</v>
      </c>
      <c r="AG721" s="36" t="s">
        <v>685</v>
      </c>
      <c r="AH721" s="36"/>
    </row>
    <row r="722" spans="1:34" ht="15.75" x14ac:dyDescent="0.25">
      <c r="A722" s="34" t="s">
        <v>38</v>
      </c>
      <c r="B722" s="34">
        <f>ROWS(A$1:$A723)</f>
        <v>723</v>
      </c>
      <c r="C722" s="34" t="str">
        <f>IF(AND('Entry point'!$B$22=Master!A722,Master!AG722="ACCOUNTING"),Master!B722,"")</f>
        <v/>
      </c>
      <c r="D722" s="34" t="e">
        <f>SMALL($C:$C,ROWS($C$1:C721))</f>
        <v>#NUM!</v>
      </c>
      <c r="E722" s="34" t="str">
        <f>IF(AND('Entry point'!$B$22=Master!A722,Master!AG722="CREW MANAGEMENT PARTNER"),Master!B722,"")</f>
        <v/>
      </c>
      <c r="F722" s="34" t="e">
        <f>SMALL($E:$E,ROWS($E$1:E721))</f>
        <v>#NUM!</v>
      </c>
      <c r="G722" s="34" t="str">
        <f>IF(AND('Entry point'!$B$22=Master!A722,Master!AG722="FLEET MANAGER"),Master!B722,"")</f>
        <v/>
      </c>
      <c r="H722" s="34" t="e">
        <f>SMALL($G:$G,ROWS($G$1:G721))</f>
        <v>#NUM!</v>
      </c>
      <c r="I722" s="34" t="str">
        <f>IF(AND('Entry point'!$B$22=Master!A722,Master!AG722="GROUP ISD"),Master!B722,"")</f>
        <v/>
      </c>
      <c r="J722" s="34" t="e">
        <f>SMALL($I:$I,ROWS($I$1:I721))</f>
        <v>#NUM!</v>
      </c>
      <c r="K722" s="34" t="str">
        <f>IF(AND('Entry point'!$B$22=Master!A722,Master!AG722="MANAGING DIRECTOR, CREW MANAGEMENT"),Master!B722,"")</f>
        <v/>
      </c>
      <c r="L722" s="34" t="e">
        <f>SMALL($K:$K,ROWS($K$1:K721))</f>
        <v>#NUM!</v>
      </c>
      <c r="M722" s="34" t="str">
        <f>IF(AND('Entry point'!$B$22=Master!A722,Master!AG722="MARINE SUPERINTENDENT"),Master!B722,"")</f>
        <v/>
      </c>
      <c r="N722" s="34" t="e">
        <f>SMALL($M:$M,ROWS($M$1:M721))</f>
        <v>#NUM!</v>
      </c>
      <c r="O722" s="34" t="str">
        <f>IF(AND('Entry point'!$B$22=Master!A722,Master!AG722="MD"),Master!B722,"")</f>
        <v/>
      </c>
      <c r="P722" s="34" t="e">
        <f>SMALL($O:$O,ROWS($O$1:O721))</f>
        <v>#NUM!</v>
      </c>
      <c r="Q722" s="34" t="str">
        <f>IF(AND('Entry point'!$B$22=Master!A722,Master!AG722="OD"),Master!B722,"")</f>
        <v/>
      </c>
      <c r="R722" s="34" t="e">
        <f>SMALL($Q:$Q,ROWS($Q$1:Q721))</f>
        <v>#NUM!</v>
      </c>
      <c r="S722" s="34" t="str">
        <f>IF(AND('Entry point'!$B$22=Master!A722,Master!AG722="OWNER"),Master!B722,"")</f>
        <v/>
      </c>
      <c r="T722" s="34" t="e">
        <f>SMALL($S:$S,ROWS($S$1:S721))</f>
        <v>#NUM!</v>
      </c>
      <c r="U722" s="34" t="str">
        <f>IF(AND('Entry point'!$B$22=Master!A722,Master!AG722="PLANNING MANAGER"),Master!B722,"")</f>
        <v/>
      </c>
      <c r="V722" s="34" t="e">
        <f>SMALL($U:$U,ROWS($U$1:U721))</f>
        <v>#NUM!</v>
      </c>
      <c r="W722" s="34" t="str">
        <f>IF(AND('Entry point'!$B$22=Master!A722,Master!AG722="PROCUREMENT RESPONSIBLE"),Master!B722,"")</f>
        <v/>
      </c>
      <c r="X722" s="34" t="e">
        <f>SMALL($W:$W,ROWS($W$1:W721))</f>
        <v>#NUM!</v>
      </c>
      <c r="Y722" s="34" t="str">
        <f>IF(AND('Entry point'!$B$22=Master!A722,Master!AG722="TECH SUPERINTENDENT"),Master!B722,"")</f>
        <v/>
      </c>
      <c r="Z722" s="34" t="e">
        <f>SMALL($Y:$Y,ROWS($Y$1:Y721))</f>
        <v>#NUM!</v>
      </c>
      <c r="AA722" s="34" t="str">
        <f>IF(AND('Entry point'!$B$22=Master!A722,Master!AG722="HSEQ MANAGER"),Master!B722,"")</f>
        <v/>
      </c>
      <c r="AB722" s="34" t="e">
        <f>SMALL($AA:$AA,ROWS($AA$1:AA721))</f>
        <v>#NUM!</v>
      </c>
      <c r="AC722" s="34" t="str">
        <f>IF(AND('Entry point'!$B$22=Master!A722,Master!AG722="MARCAS"),Master!B722,"")</f>
        <v/>
      </c>
      <c r="AD722" s="34" t="e">
        <f>SMALL($AC:$AC,ROWS($AC$1:AC721))</f>
        <v>#NUM!</v>
      </c>
      <c r="AE722" s="34">
        <v>3</v>
      </c>
      <c r="AF722" s="26" t="s">
        <v>304</v>
      </c>
      <c r="AG722" s="36" t="s">
        <v>91</v>
      </c>
      <c r="AH722" s="36"/>
    </row>
    <row r="723" spans="1:34" ht="15.75" x14ac:dyDescent="0.25">
      <c r="A723" s="34" t="s">
        <v>38</v>
      </c>
      <c r="B723" s="34">
        <f>ROWS(A$1:$A724)</f>
        <v>724</v>
      </c>
      <c r="C723" s="34" t="str">
        <f>IF(AND('Entry point'!$B$22=Master!A723,Master!AG723="ACCOUNTING"),Master!B723,"")</f>
        <v/>
      </c>
      <c r="D723" s="34" t="e">
        <f>SMALL($C:$C,ROWS($C$1:C722))</f>
        <v>#NUM!</v>
      </c>
      <c r="E723" s="34" t="str">
        <f>IF(AND('Entry point'!$B$22=Master!A723,Master!AG723="CREW MANAGEMENT PARTNER"),Master!B723,"")</f>
        <v/>
      </c>
      <c r="F723" s="34" t="e">
        <f>SMALL($E:$E,ROWS($E$1:E722))</f>
        <v>#NUM!</v>
      </c>
      <c r="G723" s="34" t="str">
        <f>IF(AND('Entry point'!$B$22=Master!A723,Master!AG723="FLEET MANAGER"),Master!B723,"")</f>
        <v/>
      </c>
      <c r="H723" s="34" t="e">
        <f>SMALL($G:$G,ROWS($G$1:G722))</f>
        <v>#NUM!</v>
      </c>
      <c r="I723" s="34" t="str">
        <f>IF(AND('Entry point'!$B$22=Master!A723,Master!AG723="GROUP ISD"),Master!B723,"")</f>
        <v/>
      </c>
      <c r="J723" s="34" t="e">
        <f>SMALL($I:$I,ROWS($I$1:I722))</f>
        <v>#NUM!</v>
      </c>
      <c r="K723" s="34" t="str">
        <f>IF(AND('Entry point'!$B$22=Master!A723,Master!AG723="MANAGING DIRECTOR, CREW MANAGEMENT"),Master!B723,"")</f>
        <v/>
      </c>
      <c r="L723" s="34" t="e">
        <f>SMALL($K:$K,ROWS($K$1:K722))</f>
        <v>#NUM!</v>
      </c>
      <c r="M723" s="34" t="str">
        <f>IF(AND('Entry point'!$B$22=Master!A723,Master!AG723="MARINE SUPERINTENDENT"),Master!B723,"")</f>
        <v/>
      </c>
      <c r="N723" s="34" t="e">
        <f>SMALL($M:$M,ROWS($M$1:M722))</f>
        <v>#NUM!</v>
      </c>
      <c r="O723" s="34" t="str">
        <f>IF(AND('Entry point'!$B$22=Master!A723,Master!AG723="MD"),Master!B723,"")</f>
        <v/>
      </c>
      <c r="P723" s="34" t="e">
        <f>SMALL($O:$O,ROWS($O$1:O722))</f>
        <v>#NUM!</v>
      </c>
      <c r="Q723" s="34" t="str">
        <f>IF(AND('Entry point'!$B$22=Master!A723,Master!AG723="OD"),Master!B723,"")</f>
        <v/>
      </c>
      <c r="R723" s="34" t="e">
        <f>SMALL($Q:$Q,ROWS($Q$1:Q722))</f>
        <v>#NUM!</v>
      </c>
      <c r="S723" s="34" t="str">
        <f>IF(AND('Entry point'!$B$22=Master!A723,Master!AG723="OWNER"),Master!B723,"")</f>
        <v/>
      </c>
      <c r="T723" s="34" t="e">
        <f>SMALL($S:$S,ROWS($S$1:S722))</f>
        <v>#NUM!</v>
      </c>
      <c r="U723" s="34" t="str">
        <f>IF(AND('Entry point'!$B$22=Master!A723,Master!AG723="PLANNING MANAGER"),Master!B723,"")</f>
        <v/>
      </c>
      <c r="V723" s="34" t="e">
        <f>SMALL($U:$U,ROWS($U$1:U722))</f>
        <v>#NUM!</v>
      </c>
      <c r="W723" s="34" t="str">
        <f>IF(AND('Entry point'!$B$22=Master!A723,Master!AG723="PROCUREMENT RESPONSIBLE"),Master!B723,"")</f>
        <v/>
      </c>
      <c r="X723" s="34" t="e">
        <f>SMALL($W:$W,ROWS($W$1:W722))</f>
        <v>#NUM!</v>
      </c>
      <c r="Y723" s="34" t="str">
        <f>IF(AND('Entry point'!$B$22=Master!A723,Master!AG723="TECH SUPERINTENDENT"),Master!B723,"")</f>
        <v/>
      </c>
      <c r="Z723" s="34" t="e">
        <f>SMALL($Y:$Y,ROWS($Y$1:Y722))</f>
        <v>#NUM!</v>
      </c>
      <c r="AA723" s="34" t="str">
        <f>IF(AND('Entry point'!$B$22=Master!A723,Master!AG723="HSEQ MANAGER"),Master!B723,"")</f>
        <v/>
      </c>
      <c r="AB723" s="34" t="e">
        <f>SMALL($AA:$AA,ROWS($AA$1:AA722))</f>
        <v>#NUM!</v>
      </c>
      <c r="AC723" s="34" t="str">
        <f>IF(AND('Entry point'!$B$22=Master!A723,Master!AG723="MARCAS"),Master!B723,"")</f>
        <v/>
      </c>
      <c r="AD723" s="34" t="e">
        <f>SMALL($AC:$AC,ROWS($AC$1:AC722))</f>
        <v>#NUM!</v>
      </c>
      <c r="AE723" s="34">
        <v>3</v>
      </c>
      <c r="AF723" s="26" t="s">
        <v>336</v>
      </c>
      <c r="AG723" s="36" t="s">
        <v>91</v>
      </c>
      <c r="AH723" s="36"/>
    </row>
    <row r="724" spans="1:34" ht="15.75" x14ac:dyDescent="0.25">
      <c r="A724" s="34" t="s">
        <v>38</v>
      </c>
      <c r="B724" s="34">
        <f>ROWS(A$1:$A725)</f>
        <v>725</v>
      </c>
      <c r="C724" s="34" t="str">
        <f>IF(AND('Entry point'!$B$22=Master!A724,Master!AG724="ACCOUNTING"),Master!B724,"")</f>
        <v/>
      </c>
      <c r="D724" s="34" t="e">
        <f>SMALL($C:$C,ROWS($C$1:C723))</f>
        <v>#NUM!</v>
      </c>
      <c r="E724" s="34" t="str">
        <f>IF(AND('Entry point'!$B$22=Master!A724,Master!AG724="CREW MANAGEMENT PARTNER"),Master!B724,"")</f>
        <v/>
      </c>
      <c r="F724" s="34" t="e">
        <f>SMALL($E:$E,ROWS($E$1:E723))</f>
        <v>#NUM!</v>
      </c>
      <c r="G724" s="34" t="str">
        <f>IF(AND('Entry point'!$B$22=Master!A724,Master!AG724="FLEET MANAGER"),Master!B724,"")</f>
        <v/>
      </c>
      <c r="H724" s="34" t="e">
        <f>SMALL($G:$G,ROWS($G$1:G723))</f>
        <v>#NUM!</v>
      </c>
      <c r="I724" s="34" t="str">
        <f>IF(AND('Entry point'!$B$22=Master!A724,Master!AG724="GROUP ISD"),Master!B724,"")</f>
        <v/>
      </c>
      <c r="J724" s="34" t="e">
        <f>SMALL($I:$I,ROWS($I$1:I723))</f>
        <v>#NUM!</v>
      </c>
      <c r="K724" s="34" t="str">
        <f>IF(AND('Entry point'!$B$22=Master!A724,Master!AG724="MANAGING DIRECTOR, CREW MANAGEMENT"),Master!B724,"")</f>
        <v/>
      </c>
      <c r="L724" s="34" t="e">
        <f>SMALL($K:$K,ROWS($K$1:K723))</f>
        <v>#NUM!</v>
      </c>
      <c r="M724" s="34" t="str">
        <f>IF(AND('Entry point'!$B$22=Master!A724,Master!AG724="MARINE SUPERINTENDENT"),Master!B724,"")</f>
        <v/>
      </c>
      <c r="N724" s="34" t="e">
        <f>SMALL($M:$M,ROWS($M$1:M723))</f>
        <v>#NUM!</v>
      </c>
      <c r="O724" s="34" t="str">
        <f>IF(AND('Entry point'!$B$22=Master!A724,Master!AG724="MD"),Master!B724,"")</f>
        <v/>
      </c>
      <c r="P724" s="34" t="e">
        <f>SMALL($O:$O,ROWS($O$1:O723))</f>
        <v>#NUM!</v>
      </c>
      <c r="Q724" s="34" t="str">
        <f>IF(AND('Entry point'!$B$22=Master!A724,Master!AG724="OD"),Master!B724,"")</f>
        <v/>
      </c>
      <c r="R724" s="34" t="e">
        <f>SMALL($Q:$Q,ROWS($Q$1:Q723))</f>
        <v>#NUM!</v>
      </c>
      <c r="S724" s="34" t="str">
        <f>IF(AND('Entry point'!$B$22=Master!A724,Master!AG724="OWNER"),Master!B724,"")</f>
        <v/>
      </c>
      <c r="T724" s="34" t="e">
        <f>SMALL($S:$S,ROWS($S$1:S723))</f>
        <v>#NUM!</v>
      </c>
      <c r="U724" s="34" t="str">
        <f>IF(AND('Entry point'!$B$22=Master!A724,Master!AG724="PLANNING MANAGER"),Master!B724,"")</f>
        <v/>
      </c>
      <c r="V724" s="34" t="e">
        <f>SMALL($U:$U,ROWS($U$1:U723))</f>
        <v>#NUM!</v>
      </c>
      <c r="W724" s="34" t="str">
        <f>IF(AND('Entry point'!$B$22=Master!A724,Master!AG724="PROCUREMENT RESPONSIBLE"),Master!B724,"")</f>
        <v/>
      </c>
      <c r="X724" s="34" t="e">
        <f>SMALL($W:$W,ROWS($W$1:W723))</f>
        <v>#NUM!</v>
      </c>
      <c r="Y724" s="34" t="str">
        <f>IF(AND('Entry point'!$B$22=Master!A724,Master!AG724="TECH SUPERINTENDENT"),Master!B724,"")</f>
        <v/>
      </c>
      <c r="Z724" s="34" t="e">
        <f>SMALL($Y:$Y,ROWS($Y$1:Y723))</f>
        <v>#NUM!</v>
      </c>
      <c r="AA724" s="34" t="str">
        <f>IF(AND('Entry point'!$B$22=Master!A724,Master!AG724="HSEQ MANAGER"),Master!B724,"")</f>
        <v/>
      </c>
      <c r="AB724" s="34" t="e">
        <f>SMALL($AA:$AA,ROWS($AA$1:AA723))</f>
        <v>#NUM!</v>
      </c>
      <c r="AC724" s="34" t="str">
        <f>IF(AND('Entry point'!$B$22=Master!A724,Master!AG724="MARCAS"),Master!B724,"")</f>
        <v/>
      </c>
      <c r="AD724" s="34" t="e">
        <f>SMALL($AC:$AC,ROWS($AC$1:AC723))</f>
        <v>#NUM!</v>
      </c>
      <c r="AE724" s="34">
        <v>3</v>
      </c>
      <c r="AF724" s="26" t="s">
        <v>346</v>
      </c>
      <c r="AG724" s="36" t="s">
        <v>91</v>
      </c>
      <c r="AH724" s="36"/>
    </row>
    <row r="725" spans="1:34" ht="15.75" x14ac:dyDescent="0.25">
      <c r="A725" s="34" t="s">
        <v>38</v>
      </c>
      <c r="B725" s="34">
        <f>ROWS(A$1:$A726)</f>
        <v>726</v>
      </c>
      <c r="C725" s="34" t="str">
        <f>IF(AND('Entry point'!$B$22=Master!A725,Master!AG725="ACCOUNTING"),Master!B725,"")</f>
        <v/>
      </c>
      <c r="D725" s="34" t="e">
        <f>SMALL($C:$C,ROWS($C$1:C724))</f>
        <v>#NUM!</v>
      </c>
      <c r="E725" s="34" t="str">
        <f>IF(AND('Entry point'!$B$22=Master!A725,Master!AG725="CREW MANAGEMENT PARTNER"),Master!B725,"")</f>
        <v/>
      </c>
      <c r="F725" s="34" t="e">
        <f>SMALL($E:$E,ROWS($E$1:E724))</f>
        <v>#NUM!</v>
      </c>
      <c r="G725" s="34" t="str">
        <f>IF(AND('Entry point'!$B$22=Master!A725,Master!AG725="FLEET MANAGER"),Master!B725,"")</f>
        <v/>
      </c>
      <c r="H725" s="34" t="e">
        <f>SMALL($G:$G,ROWS($G$1:G724))</f>
        <v>#NUM!</v>
      </c>
      <c r="I725" s="34" t="str">
        <f>IF(AND('Entry point'!$B$22=Master!A725,Master!AG725="GROUP ISD"),Master!B725,"")</f>
        <v/>
      </c>
      <c r="J725" s="34" t="e">
        <f>SMALL($I:$I,ROWS($I$1:I724))</f>
        <v>#NUM!</v>
      </c>
      <c r="K725" s="34" t="str">
        <f>IF(AND('Entry point'!$B$22=Master!A725,Master!AG725="MANAGING DIRECTOR, CREW MANAGEMENT"),Master!B725,"")</f>
        <v/>
      </c>
      <c r="L725" s="34" t="e">
        <f>SMALL($K:$K,ROWS($K$1:K724))</f>
        <v>#NUM!</v>
      </c>
      <c r="M725" s="34" t="str">
        <f>IF(AND('Entry point'!$B$22=Master!A725,Master!AG725="MARINE SUPERINTENDENT"),Master!B725,"")</f>
        <v/>
      </c>
      <c r="N725" s="34" t="e">
        <f>SMALL($M:$M,ROWS($M$1:M724))</f>
        <v>#NUM!</v>
      </c>
      <c r="O725" s="34" t="str">
        <f>IF(AND('Entry point'!$B$22=Master!A725,Master!AG725="MD"),Master!B725,"")</f>
        <v/>
      </c>
      <c r="P725" s="34" t="e">
        <f>SMALL($O:$O,ROWS($O$1:O724))</f>
        <v>#NUM!</v>
      </c>
      <c r="Q725" s="34" t="str">
        <f>IF(AND('Entry point'!$B$22=Master!A725,Master!AG725="OD"),Master!B725,"")</f>
        <v/>
      </c>
      <c r="R725" s="34" t="e">
        <f>SMALL($Q:$Q,ROWS($Q$1:Q724))</f>
        <v>#NUM!</v>
      </c>
      <c r="S725" s="34" t="str">
        <f>IF(AND('Entry point'!$B$22=Master!A725,Master!AG725="OWNER"),Master!B725,"")</f>
        <v/>
      </c>
      <c r="T725" s="34" t="e">
        <f>SMALL($S:$S,ROWS($S$1:S724))</f>
        <v>#NUM!</v>
      </c>
      <c r="U725" s="34" t="str">
        <f>IF(AND('Entry point'!$B$22=Master!A725,Master!AG725="PLANNING MANAGER"),Master!B725,"")</f>
        <v/>
      </c>
      <c r="V725" s="34" t="e">
        <f>SMALL($U:$U,ROWS($U$1:U724))</f>
        <v>#NUM!</v>
      </c>
      <c r="W725" s="34" t="str">
        <f>IF(AND('Entry point'!$B$22=Master!A725,Master!AG725="PROCUREMENT RESPONSIBLE"),Master!B725,"")</f>
        <v/>
      </c>
      <c r="X725" s="34" t="e">
        <f>SMALL($W:$W,ROWS($W$1:W724))</f>
        <v>#NUM!</v>
      </c>
      <c r="Y725" s="34" t="str">
        <f>IF(AND('Entry point'!$B$22=Master!A725,Master!AG725="TECH SUPERINTENDENT"),Master!B725,"")</f>
        <v/>
      </c>
      <c r="Z725" s="34" t="e">
        <f>SMALL($Y:$Y,ROWS($Y$1:Y724))</f>
        <v>#NUM!</v>
      </c>
      <c r="AA725" s="34" t="str">
        <f>IF(AND('Entry point'!$B$22=Master!A725,Master!AG725="HSEQ MANAGER"),Master!B725,"")</f>
        <v/>
      </c>
      <c r="AB725" s="34" t="e">
        <f>SMALL($AA:$AA,ROWS($AA$1:AA724))</f>
        <v>#NUM!</v>
      </c>
      <c r="AC725" s="34" t="str">
        <f>IF(AND('Entry point'!$B$22=Master!A725,Master!AG725="MARCAS"),Master!B725,"")</f>
        <v/>
      </c>
      <c r="AD725" s="34" t="e">
        <f>SMALL($AC:$AC,ROWS($AC$1:AC724))</f>
        <v>#NUM!</v>
      </c>
      <c r="AE725" s="34">
        <v>3</v>
      </c>
      <c r="AF725" s="26" t="s">
        <v>342</v>
      </c>
      <c r="AG725" s="36" t="s">
        <v>91</v>
      </c>
      <c r="AH725" s="36"/>
    </row>
    <row r="726" spans="1:34" ht="15.75" x14ac:dyDescent="0.25">
      <c r="A726" s="34" t="s">
        <v>38</v>
      </c>
      <c r="B726" s="34">
        <f>ROWS(A$1:$A727)</f>
        <v>727</v>
      </c>
      <c r="C726" s="34" t="str">
        <f>IF(AND('Entry point'!$B$22=Master!A726,Master!AG726="ACCOUNTING"),Master!B726,"")</f>
        <v/>
      </c>
      <c r="D726" s="34" t="e">
        <f>SMALL($C:$C,ROWS($C$1:C725))</f>
        <v>#NUM!</v>
      </c>
      <c r="E726" s="34" t="str">
        <f>IF(AND('Entry point'!$B$22=Master!A726,Master!AG726="CREW MANAGEMENT PARTNER"),Master!B726,"")</f>
        <v/>
      </c>
      <c r="F726" s="34" t="e">
        <f>SMALL($E:$E,ROWS($E$1:E725))</f>
        <v>#NUM!</v>
      </c>
      <c r="G726" s="34" t="str">
        <f>IF(AND('Entry point'!$B$22=Master!A726,Master!AG726="FLEET MANAGER"),Master!B726,"")</f>
        <v/>
      </c>
      <c r="H726" s="34" t="e">
        <f>SMALL($G:$G,ROWS($G$1:G725))</f>
        <v>#NUM!</v>
      </c>
      <c r="I726" s="34" t="str">
        <f>IF(AND('Entry point'!$B$22=Master!A726,Master!AG726="GROUP ISD"),Master!B726,"")</f>
        <v/>
      </c>
      <c r="J726" s="34" t="e">
        <f>SMALL($I:$I,ROWS($I$1:I725))</f>
        <v>#NUM!</v>
      </c>
      <c r="K726" s="34" t="str">
        <f>IF(AND('Entry point'!$B$22=Master!A726,Master!AG726="MANAGING DIRECTOR, CREW MANAGEMENT"),Master!B726,"")</f>
        <v/>
      </c>
      <c r="L726" s="34" t="e">
        <f>SMALL($K:$K,ROWS($K$1:K725))</f>
        <v>#NUM!</v>
      </c>
      <c r="M726" s="34" t="str">
        <f>IF(AND('Entry point'!$B$22=Master!A726,Master!AG726="MARINE SUPERINTENDENT"),Master!B726,"")</f>
        <v/>
      </c>
      <c r="N726" s="34" t="e">
        <f>SMALL($M:$M,ROWS($M$1:M725))</f>
        <v>#NUM!</v>
      </c>
      <c r="O726" s="34" t="str">
        <f>IF(AND('Entry point'!$B$22=Master!A726,Master!AG726="MD"),Master!B726,"")</f>
        <v/>
      </c>
      <c r="P726" s="34" t="e">
        <f>SMALL($O:$O,ROWS($O$1:O725))</f>
        <v>#NUM!</v>
      </c>
      <c r="Q726" s="34" t="str">
        <f>IF(AND('Entry point'!$B$22=Master!A726,Master!AG726="OD"),Master!B726,"")</f>
        <v/>
      </c>
      <c r="R726" s="34" t="e">
        <f>SMALL($Q:$Q,ROWS($Q$1:Q725))</f>
        <v>#NUM!</v>
      </c>
      <c r="S726" s="34" t="str">
        <f>IF(AND('Entry point'!$B$22=Master!A726,Master!AG726="OWNER"),Master!B726,"")</f>
        <v/>
      </c>
      <c r="T726" s="34" t="e">
        <f>SMALL($S:$S,ROWS($S$1:S725))</f>
        <v>#NUM!</v>
      </c>
      <c r="U726" s="34" t="str">
        <f>IF(AND('Entry point'!$B$22=Master!A726,Master!AG726="PLANNING MANAGER"),Master!B726,"")</f>
        <v/>
      </c>
      <c r="V726" s="34" t="e">
        <f>SMALL($U:$U,ROWS($U$1:U725))</f>
        <v>#NUM!</v>
      </c>
      <c r="W726" s="34" t="str">
        <f>IF(AND('Entry point'!$B$22=Master!A726,Master!AG726="PROCUREMENT RESPONSIBLE"),Master!B726,"")</f>
        <v/>
      </c>
      <c r="X726" s="34" t="e">
        <f>SMALL($W:$W,ROWS($W$1:W725))</f>
        <v>#NUM!</v>
      </c>
      <c r="Y726" s="34" t="str">
        <f>IF(AND('Entry point'!$B$22=Master!A726,Master!AG726="TECH SUPERINTENDENT"),Master!B726,"")</f>
        <v/>
      </c>
      <c r="Z726" s="34" t="e">
        <f>SMALL($Y:$Y,ROWS($Y$1:Y725))</f>
        <v>#NUM!</v>
      </c>
      <c r="AA726" s="34" t="str">
        <f>IF(AND('Entry point'!$B$22=Master!A726,Master!AG726="HSEQ MANAGER"),Master!B726,"")</f>
        <v/>
      </c>
      <c r="AB726" s="34" t="e">
        <f>SMALL($AA:$AA,ROWS($AA$1:AA725))</f>
        <v>#NUM!</v>
      </c>
      <c r="AC726" s="34" t="str">
        <f>IF(AND('Entry point'!$B$22=Master!A726,Master!AG726="MARCAS"),Master!B726,"")</f>
        <v/>
      </c>
      <c r="AD726" s="34" t="e">
        <f>SMALL($AC:$AC,ROWS($AC$1:AC725))</f>
        <v>#NUM!</v>
      </c>
      <c r="AE726" s="34">
        <v>3</v>
      </c>
      <c r="AF726" s="26" t="s">
        <v>200</v>
      </c>
      <c r="AG726" s="36" t="s">
        <v>685</v>
      </c>
      <c r="AH726" s="36"/>
    </row>
    <row r="727" spans="1:34" ht="15.75" x14ac:dyDescent="0.25">
      <c r="A727" s="34" t="s">
        <v>38</v>
      </c>
      <c r="B727" s="34">
        <f>ROWS(A$1:$A728)</f>
        <v>728</v>
      </c>
      <c r="C727" s="34" t="str">
        <f>IF(AND('Entry point'!$B$22=Master!A727,Master!AG727="ACCOUNTING"),Master!B727,"")</f>
        <v/>
      </c>
      <c r="D727" s="34" t="e">
        <f>SMALL($C:$C,ROWS($C$1:C726))</f>
        <v>#NUM!</v>
      </c>
      <c r="E727" s="34" t="str">
        <f>IF(AND('Entry point'!$B$22=Master!A727,Master!AG727="CREW MANAGEMENT PARTNER"),Master!B727,"")</f>
        <v/>
      </c>
      <c r="F727" s="34" t="e">
        <f>SMALL($E:$E,ROWS($E$1:E726))</f>
        <v>#NUM!</v>
      </c>
      <c r="G727" s="34" t="str">
        <f>IF(AND('Entry point'!$B$22=Master!A727,Master!AG727="FLEET MANAGER"),Master!B727,"")</f>
        <v/>
      </c>
      <c r="H727" s="34" t="e">
        <f>SMALL($G:$G,ROWS($G$1:G726))</f>
        <v>#NUM!</v>
      </c>
      <c r="I727" s="34" t="str">
        <f>IF(AND('Entry point'!$B$22=Master!A727,Master!AG727="GROUP ISD"),Master!B727,"")</f>
        <v/>
      </c>
      <c r="J727" s="34" t="e">
        <f>SMALL($I:$I,ROWS($I$1:I726))</f>
        <v>#NUM!</v>
      </c>
      <c r="K727" s="34" t="str">
        <f>IF(AND('Entry point'!$B$22=Master!A727,Master!AG727="MANAGING DIRECTOR, CREW MANAGEMENT"),Master!B727,"")</f>
        <v/>
      </c>
      <c r="L727" s="34" t="e">
        <f>SMALL($K:$K,ROWS($K$1:K726))</f>
        <v>#NUM!</v>
      </c>
      <c r="M727" s="34" t="str">
        <f>IF(AND('Entry point'!$B$22=Master!A727,Master!AG727="MARINE SUPERINTENDENT"),Master!B727,"")</f>
        <v/>
      </c>
      <c r="N727" s="34" t="e">
        <f>SMALL($M:$M,ROWS($M$1:M726))</f>
        <v>#NUM!</v>
      </c>
      <c r="O727" s="34" t="str">
        <f>IF(AND('Entry point'!$B$22=Master!A727,Master!AG727="MD"),Master!B727,"")</f>
        <v/>
      </c>
      <c r="P727" s="34" t="e">
        <f>SMALL($O:$O,ROWS($O$1:O726))</f>
        <v>#NUM!</v>
      </c>
      <c r="Q727" s="34" t="str">
        <f>IF(AND('Entry point'!$B$22=Master!A727,Master!AG727="OD"),Master!B727,"")</f>
        <v/>
      </c>
      <c r="R727" s="34" t="e">
        <f>SMALL($Q:$Q,ROWS($Q$1:Q726))</f>
        <v>#NUM!</v>
      </c>
      <c r="S727" s="34" t="str">
        <f>IF(AND('Entry point'!$B$22=Master!A727,Master!AG727="OWNER"),Master!B727,"")</f>
        <v/>
      </c>
      <c r="T727" s="34" t="e">
        <f>SMALL($S:$S,ROWS($S$1:S726))</f>
        <v>#NUM!</v>
      </c>
      <c r="U727" s="34" t="str">
        <f>IF(AND('Entry point'!$B$22=Master!A727,Master!AG727="PLANNING MANAGER"),Master!B727,"")</f>
        <v/>
      </c>
      <c r="V727" s="34" t="e">
        <f>SMALL($U:$U,ROWS($U$1:U726))</f>
        <v>#NUM!</v>
      </c>
      <c r="W727" s="34" t="str">
        <f>IF(AND('Entry point'!$B$22=Master!A727,Master!AG727="PROCUREMENT RESPONSIBLE"),Master!B727,"")</f>
        <v/>
      </c>
      <c r="X727" s="34" t="e">
        <f>SMALL($W:$W,ROWS($W$1:W726))</f>
        <v>#NUM!</v>
      </c>
      <c r="Y727" s="34" t="str">
        <f>IF(AND('Entry point'!$B$22=Master!A727,Master!AG727="TECH SUPERINTENDENT"),Master!B727,"")</f>
        <v/>
      </c>
      <c r="Z727" s="34" t="e">
        <f>SMALL($Y:$Y,ROWS($Y$1:Y726))</f>
        <v>#NUM!</v>
      </c>
      <c r="AA727" s="34" t="str">
        <f>IF(AND('Entry point'!$B$22=Master!A727,Master!AG727="HSEQ MANAGER"),Master!B727,"")</f>
        <v/>
      </c>
      <c r="AB727" s="34" t="e">
        <f>SMALL($AA:$AA,ROWS($AA$1:AA726))</f>
        <v>#NUM!</v>
      </c>
      <c r="AC727" s="34" t="str">
        <f>IF(AND('Entry point'!$B$22=Master!A727,Master!AG727="MARCAS"),Master!B727,"")</f>
        <v/>
      </c>
      <c r="AD727" s="34" t="e">
        <f>SMALL($AC:$AC,ROWS($AC$1:AC726))</f>
        <v>#NUM!</v>
      </c>
      <c r="AE727" s="34">
        <v>3</v>
      </c>
      <c r="AF727" s="26" t="s">
        <v>324</v>
      </c>
      <c r="AG727" s="36" t="s">
        <v>614</v>
      </c>
      <c r="AH727" s="36"/>
    </row>
    <row r="728" spans="1:34" ht="15.75" x14ac:dyDescent="0.25">
      <c r="A728" s="34" t="s">
        <v>38</v>
      </c>
      <c r="B728" s="34">
        <f>ROWS(A$1:$A729)</f>
        <v>729</v>
      </c>
      <c r="C728" s="34" t="str">
        <f>IF(AND('Entry point'!$B$22=Master!A728,Master!AG728="ACCOUNTING"),Master!B728,"")</f>
        <v/>
      </c>
      <c r="D728" s="34" t="e">
        <f>SMALL($C:$C,ROWS($C$1:C727))</f>
        <v>#NUM!</v>
      </c>
      <c r="E728" s="34" t="str">
        <f>IF(AND('Entry point'!$B$22=Master!A728,Master!AG728="CREW MANAGEMENT PARTNER"),Master!B728,"")</f>
        <v/>
      </c>
      <c r="F728" s="34" t="e">
        <f>SMALL($E:$E,ROWS($E$1:E727))</f>
        <v>#NUM!</v>
      </c>
      <c r="G728" s="34" t="str">
        <f>IF(AND('Entry point'!$B$22=Master!A728,Master!AG728="FLEET MANAGER"),Master!B728,"")</f>
        <v/>
      </c>
      <c r="H728" s="34" t="e">
        <f>SMALL($G:$G,ROWS($G$1:G727))</f>
        <v>#NUM!</v>
      </c>
      <c r="I728" s="34" t="str">
        <f>IF(AND('Entry point'!$B$22=Master!A728,Master!AG728="GROUP ISD"),Master!B728,"")</f>
        <v/>
      </c>
      <c r="J728" s="34" t="e">
        <f>SMALL($I:$I,ROWS($I$1:I727))</f>
        <v>#NUM!</v>
      </c>
      <c r="K728" s="34" t="str">
        <f>IF(AND('Entry point'!$B$22=Master!A728,Master!AG728="MANAGING DIRECTOR, CREW MANAGEMENT"),Master!B728,"")</f>
        <v/>
      </c>
      <c r="L728" s="34" t="e">
        <f>SMALL($K:$K,ROWS($K$1:K727))</f>
        <v>#NUM!</v>
      </c>
      <c r="M728" s="34" t="str">
        <f>IF(AND('Entry point'!$B$22=Master!A728,Master!AG728="MARINE SUPERINTENDENT"),Master!B728,"")</f>
        <v/>
      </c>
      <c r="N728" s="34" t="e">
        <f>SMALL($M:$M,ROWS($M$1:M727))</f>
        <v>#NUM!</v>
      </c>
      <c r="O728" s="34" t="str">
        <f>IF(AND('Entry point'!$B$22=Master!A728,Master!AG728="MD"),Master!B728,"")</f>
        <v/>
      </c>
      <c r="P728" s="34" t="e">
        <f>SMALL($O:$O,ROWS($O$1:O727))</f>
        <v>#NUM!</v>
      </c>
      <c r="Q728" s="34" t="str">
        <f>IF(AND('Entry point'!$B$22=Master!A728,Master!AG728="OD"),Master!B728,"")</f>
        <v/>
      </c>
      <c r="R728" s="34" t="e">
        <f>SMALL($Q:$Q,ROWS($Q$1:Q727))</f>
        <v>#NUM!</v>
      </c>
      <c r="S728" s="34" t="str">
        <f>IF(AND('Entry point'!$B$22=Master!A728,Master!AG728="OWNER"),Master!B728,"")</f>
        <v/>
      </c>
      <c r="T728" s="34" t="e">
        <f>SMALL($S:$S,ROWS($S$1:S727))</f>
        <v>#NUM!</v>
      </c>
      <c r="U728" s="34" t="str">
        <f>IF(AND('Entry point'!$B$22=Master!A728,Master!AG728="PLANNING MANAGER"),Master!B728,"")</f>
        <v/>
      </c>
      <c r="V728" s="34" t="e">
        <f>SMALL($U:$U,ROWS($U$1:U727))</f>
        <v>#NUM!</v>
      </c>
      <c r="W728" s="34" t="str">
        <f>IF(AND('Entry point'!$B$22=Master!A728,Master!AG728="PROCUREMENT RESPONSIBLE"),Master!B728,"")</f>
        <v/>
      </c>
      <c r="X728" s="34" t="e">
        <f>SMALL($W:$W,ROWS($W$1:W727))</f>
        <v>#NUM!</v>
      </c>
      <c r="Y728" s="34" t="str">
        <f>IF(AND('Entry point'!$B$22=Master!A728,Master!AG728="TECH SUPERINTENDENT"),Master!B728,"")</f>
        <v/>
      </c>
      <c r="Z728" s="34" t="e">
        <f>SMALL($Y:$Y,ROWS($Y$1:Y727))</f>
        <v>#NUM!</v>
      </c>
      <c r="AA728" s="34" t="str">
        <f>IF(AND('Entry point'!$B$22=Master!A728,Master!AG728="HSEQ MANAGER"),Master!B728,"")</f>
        <v/>
      </c>
      <c r="AB728" s="34" t="e">
        <f>SMALL($AA:$AA,ROWS($AA$1:AA727))</f>
        <v>#NUM!</v>
      </c>
      <c r="AC728" s="34" t="str">
        <f>IF(AND('Entry point'!$B$22=Master!A728,Master!AG728="MARCAS"),Master!B728,"")</f>
        <v/>
      </c>
      <c r="AD728" s="34" t="e">
        <f>SMALL($AC:$AC,ROWS($AC$1:AC727))</f>
        <v>#NUM!</v>
      </c>
      <c r="AE728" s="34">
        <v>3</v>
      </c>
      <c r="AF728" s="26" t="s">
        <v>332</v>
      </c>
      <c r="AG728" s="36" t="s">
        <v>91</v>
      </c>
      <c r="AH728" s="36"/>
    </row>
    <row r="729" spans="1:34" ht="15.75" x14ac:dyDescent="0.25">
      <c r="A729" s="34" t="s">
        <v>38</v>
      </c>
      <c r="B729" s="34">
        <f>ROWS(A$1:$A730)</f>
        <v>730</v>
      </c>
      <c r="C729" s="34" t="str">
        <f>IF(AND('Entry point'!$B$22=Master!A729,Master!AG729="ACCOUNTING"),Master!B729,"")</f>
        <v/>
      </c>
      <c r="D729" s="34" t="e">
        <f>SMALL($C:$C,ROWS($C$1:C728))</f>
        <v>#NUM!</v>
      </c>
      <c r="E729" s="34" t="str">
        <f>IF(AND('Entry point'!$B$22=Master!A729,Master!AG729="CREW MANAGEMENT PARTNER"),Master!B729,"")</f>
        <v/>
      </c>
      <c r="F729" s="34" t="e">
        <f>SMALL($E:$E,ROWS($E$1:E728))</f>
        <v>#NUM!</v>
      </c>
      <c r="G729" s="34" t="str">
        <f>IF(AND('Entry point'!$B$22=Master!A729,Master!AG729="FLEET MANAGER"),Master!B729,"")</f>
        <v/>
      </c>
      <c r="H729" s="34" t="e">
        <f>SMALL($G:$G,ROWS($G$1:G728))</f>
        <v>#NUM!</v>
      </c>
      <c r="I729" s="34" t="str">
        <f>IF(AND('Entry point'!$B$22=Master!A729,Master!AG729="GROUP ISD"),Master!B729,"")</f>
        <v/>
      </c>
      <c r="J729" s="34" t="e">
        <f>SMALL($I:$I,ROWS($I$1:I728))</f>
        <v>#NUM!</v>
      </c>
      <c r="K729" s="34" t="str">
        <f>IF(AND('Entry point'!$B$22=Master!A729,Master!AG729="MANAGING DIRECTOR, CREW MANAGEMENT"),Master!B729,"")</f>
        <v/>
      </c>
      <c r="L729" s="34" t="e">
        <f>SMALL($K:$K,ROWS($K$1:K728))</f>
        <v>#NUM!</v>
      </c>
      <c r="M729" s="34" t="str">
        <f>IF(AND('Entry point'!$B$22=Master!A729,Master!AG729="MARINE SUPERINTENDENT"),Master!B729,"")</f>
        <v/>
      </c>
      <c r="N729" s="34" t="e">
        <f>SMALL($M:$M,ROWS($M$1:M728))</f>
        <v>#NUM!</v>
      </c>
      <c r="O729" s="34" t="str">
        <f>IF(AND('Entry point'!$B$22=Master!A729,Master!AG729="MD"),Master!B729,"")</f>
        <v/>
      </c>
      <c r="P729" s="34" t="e">
        <f>SMALL($O:$O,ROWS($O$1:O728))</f>
        <v>#NUM!</v>
      </c>
      <c r="Q729" s="34" t="str">
        <f>IF(AND('Entry point'!$B$22=Master!A729,Master!AG729="OD"),Master!B729,"")</f>
        <v/>
      </c>
      <c r="R729" s="34" t="e">
        <f>SMALL($Q:$Q,ROWS($Q$1:Q728))</f>
        <v>#NUM!</v>
      </c>
      <c r="S729" s="34" t="str">
        <f>IF(AND('Entry point'!$B$22=Master!A729,Master!AG729="OWNER"),Master!B729,"")</f>
        <v/>
      </c>
      <c r="T729" s="34" t="e">
        <f>SMALL($S:$S,ROWS($S$1:S728))</f>
        <v>#NUM!</v>
      </c>
      <c r="U729" s="34" t="str">
        <f>IF(AND('Entry point'!$B$22=Master!A729,Master!AG729="PLANNING MANAGER"),Master!B729,"")</f>
        <v/>
      </c>
      <c r="V729" s="34" t="e">
        <f>SMALL($U:$U,ROWS($U$1:U728))</f>
        <v>#NUM!</v>
      </c>
      <c r="W729" s="34" t="str">
        <f>IF(AND('Entry point'!$B$22=Master!A729,Master!AG729="PROCUREMENT RESPONSIBLE"),Master!B729,"")</f>
        <v/>
      </c>
      <c r="X729" s="34" t="e">
        <f>SMALL($W:$W,ROWS($W$1:W728))</f>
        <v>#NUM!</v>
      </c>
      <c r="Y729" s="34" t="str">
        <f>IF(AND('Entry point'!$B$22=Master!A729,Master!AG729="TECH SUPERINTENDENT"),Master!B729,"")</f>
        <v/>
      </c>
      <c r="Z729" s="34" t="e">
        <f>SMALL($Y:$Y,ROWS($Y$1:Y728))</f>
        <v>#NUM!</v>
      </c>
      <c r="AA729" s="34" t="str">
        <f>IF(AND('Entry point'!$B$22=Master!A729,Master!AG729="HSEQ MANAGER"),Master!B729,"")</f>
        <v/>
      </c>
      <c r="AB729" s="34" t="e">
        <f>SMALL($AA:$AA,ROWS($AA$1:AA728))</f>
        <v>#NUM!</v>
      </c>
      <c r="AC729" s="34" t="str">
        <f>IF(AND('Entry point'!$B$22=Master!A729,Master!AG729="MARCAS"),Master!B729,"")</f>
        <v/>
      </c>
      <c r="AD729" s="34" t="e">
        <f>SMALL($AC:$AC,ROWS($AC$1:AC728))</f>
        <v>#NUM!</v>
      </c>
      <c r="AE729" s="34">
        <v>3</v>
      </c>
      <c r="AF729" s="26" t="s">
        <v>229</v>
      </c>
      <c r="AG729" s="36" t="s">
        <v>685</v>
      </c>
      <c r="AH729" s="36"/>
    </row>
    <row r="730" spans="1:34" ht="15.75" x14ac:dyDescent="0.25">
      <c r="A730" s="34" t="s">
        <v>38</v>
      </c>
      <c r="B730" s="34">
        <f>ROWS(A$1:$A731)</f>
        <v>731</v>
      </c>
      <c r="C730" s="34" t="str">
        <f>IF(AND('Entry point'!$B$22=Master!A730,Master!AG730="ACCOUNTING"),Master!B730,"")</f>
        <v/>
      </c>
      <c r="D730" s="34" t="e">
        <f>SMALL($C:$C,ROWS($C$1:C729))</f>
        <v>#NUM!</v>
      </c>
      <c r="E730" s="34" t="str">
        <f>IF(AND('Entry point'!$B$22=Master!A730,Master!AG730="CREW MANAGEMENT PARTNER"),Master!B730,"")</f>
        <v/>
      </c>
      <c r="F730" s="34" t="e">
        <f>SMALL($E:$E,ROWS($E$1:E729))</f>
        <v>#NUM!</v>
      </c>
      <c r="G730" s="34" t="str">
        <f>IF(AND('Entry point'!$B$22=Master!A730,Master!AG730="FLEET MANAGER"),Master!B730,"")</f>
        <v/>
      </c>
      <c r="H730" s="34" t="e">
        <f>SMALL($G:$G,ROWS($G$1:G729))</f>
        <v>#NUM!</v>
      </c>
      <c r="I730" s="34" t="str">
        <f>IF(AND('Entry point'!$B$22=Master!A730,Master!AG730="GROUP ISD"),Master!B730,"")</f>
        <v/>
      </c>
      <c r="J730" s="34" t="e">
        <f>SMALL($I:$I,ROWS($I$1:I729))</f>
        <v>#NUM!</v>
      </c>
      <c r="K730" s="34" t="str">
        <f>IF(AND('Entry point'!$B$22=Master!A730,Master!AG730="MANAGING DIRECTOR, CREW MANAGEMENT"),Master!B730,"")</f>
        <v/>
      </c>
      <c r="L730" s="34" t="e">
        <f>SMALL($K:$K,ROWS($K$1:K729))</f>
        <v>#NUM!</v>
      </c>
      <c r="M730" s="34" t="str">
        <f>IF(AND('Entry point'!$B$22=Master!A730,Master!AG730="MARINE SUPERINTENDENT"),Master!B730,"")</f>
        <v/>
      </c>
      <c r="N730" s="34" t="e">
        <f>SMALL($M:$M,ROWS($M$1:M729))</f>
        <v>#NUM!</v>
      </c>
      <c r="O730" s="34" t="str">
        <f>IF(AND('Entry point'!$B$22=Master!A730,Master!AG730="MD"),Master!B730,"")</f>
        <v/>
      </c>
      <c r="P730" s="34" t="e">
        <f>SMALL($O:$O,ROWS($O$1:O729))</f>
        <v>#NUM!</v>
      </c>
      <c r="Q730" s="34" t="str">
        <f>IF(AND('Entry point'!$B$22=Master!A730,Master!AG730="OD"),Master!B730,"")</f>
        <v/>
      </c>
      <c r="R730" s="34" t="e">
        <f>SMALL($Q:$Q,ROWS($Q$1:Q729))</f>
        <v>#NUM!</v>
      </c>
      <c r="S730" s="34" t="str">
        <f>IF(AND('Entry point'!$B$22=Master!A730,Master!AG730="OWNER"),Master!B730,"")</f>
        <v/>
      </c>
      <c r="T730" s="34" t="e">
        <f>SMALL($S:$S,ROWS($S$1:S729))</f>
        <v>#NUM!</v>
      </c>
      <c r="U730" s="34" t="str">
        <f>IF(AND('Entry point'!$B$22=Master!A730,Master!AG730="PLANNING MANAGER"),Master!B730,"")</f>
        <v/>
      </c>
      <c r="V730" s="34" t="e">
        <f>SMALL($U:$U,ROWS($U$1:U729))</f>
        <v>#NUM!</v>
      </c>
      <c r="W730" s="34" t="str">
        <f>IF(AND('Entry point'!$B$22=Master!A730,Master!AG730="PROCUREMENT RESPONSIBLE"),Master!B730,"")</f>
        <v/>
      </c>
      <c r="X730" s="34" t="e">
        <f>SMALL($W:$W,ROWS($W$1:W729))</f>
        <v>#NUM!</v>
      </c>
      <c r="Y730" s="34" t="str">
        <f>IF(AND('Entry point'!$B$22=Master!A730,Master!AG730="TECH SUPERINTENDENT"),Master!B730,"")</f>
        <v/>
      </c>
      <c r="Z730" s="34" t="e">
        <f>SMALL($Y:$Y,ROWS($Y$1:Y729))</f>
        <v>#NUM!</v>
      </c>
      <c r="AA730" s="34" t="str">
        <f>IF(AND('Entry point'!$B$22=Master!A730,Master!AG730="HSEQ MANAGER"),Master!B730,"")</f>
        <v/>
      </c>
      <c r="AB730" s="34" t="e">
        <f>SMALL($AA:$AA,ROWS($AA$1:AA729))</f>
        <v>#NUM!</v>
      </c>
      <c r="AC730" s="34" t="str">
        <f>IF(AND('Entry point'!$B$22=Master!A730,Master!AG730="MARCAS"),Master!B730,"")</f>
        <v/>
      </c>
      <c r="AD730" s="34" t="e">
        <f>SMALL($AC:$AC,ROWS($AC$1:AC729))</f>
        <v>#NUM!</v>
      </c>
      <c r="AE730" s="34">
        <v>3</v>
      </c>
      <c r="AF730" s="26" t="s">
        <v>230</v>
      </c>
      <c r="AG730" s="36" t="s">
        <v>685</v>
      </c>
      <c r="AH730" s="36" t="s">
        <v>529</v>
      </c>
    </row>
    <row r="731" spans="1:34" ht="15.75" x14ac:dyDescent="0.25">
      <c r="A731" s="34" t="s">
        <v>38</v>
      </c>
      <c r="B731" s="34">
        <f>ROWS(A$1:$A732)</f>
        <v>732</v>
      </c>
      <c r="C731" s="34" t="str">
        <f>IF(AND('Entry point'!$B$22=Master!A731,Master!AG731="ACCOUNTING"),Master!B731,"")</f>
        <v/>
      </c>
      <c r="D731" s="34" t="e">
        <f>SMALL($C:$C,ROWS($C$1:C730))</f>
        <v>#NUM!</v>
      </c>
      <c r="E731" s="34" t="str">
        <f>IF(AND('Entry point'!$B$22=Master!A731,Master!AG731="CREW MANAGEMENT PARTNER"),Master!B731,"")</f>
        <v/>
      </c>
      <c r="F731" s="34" t="e">
        <f>SMALL($E:$E,ROWS($E$1:E730))</f>
        <v>#NUM!</v>
      </c>
      <c r="G731" s="34" t="str">
        <f>IF(AND('Entry point'!$B$22=Master!A731,Master!AG731="FLEET MANAGER"),Master!B731,"")</f>
        <v/>
      </c>
      <c r="H731" s="34" t="e">
        <f>SMALL($G:$G,ROWS($G$1:G730))</f>
        <v>#NUM!</v>
      </c>
      <c r="I731" s="34" t="str">
        <f>IF(AND('Entry point'!$B$22=Master!A731,Master!AG731="GROUP ISD"),Master!B731,"")</f>
        <v/>
      </c>
      <c r="J731" s="34" t="e">
        <f>SMALL($I:$I,ROWS($I$1:I730))</f>
        <v>#NUM!</v>
      </c>
      <c r="K731" s="34" t="str">
        <f>IF(AND('Entry point'!$B$22=Master!A731,Master!AG731="MANAGING DIRECTOR, CREW MANAGEMENT"),Master!B731,"")</f>
        <v/>
      </c>
      <c r="L731" s="34" t="e">
        <f>SMALL($K:$K,ROWS($K$1:K730))</f>
        <v>#NUM!</v>
      </c>
      <c r="M731" s="34" t="str">
        <f>IF(AND('Entry point'!$B$22=Master!A731,Master!AG731="MARINE SUPERINTENDENT"),Master!B731,"")</f>
        <v/>
      </c>
      <c r="N731" s="34" t="e">
        <f>SMALL($M:$M,ROWS($M$1:M730))</f>
        <v>#NUM!</v>
      </c>
      <c r="O731" s="34" t="str">
        <f>IF(AND('Entry point'!$B$22=Master!A731,Master!AG731="MD"),Master!B731,"")</f>
        <v/>
      </c>
      <c r="P731" s="34" t="e">
        <f>SMALL($O:$O,ROWS($O$1:O730))</f>
        <v>#NUM!</v>
      </c>
      <c r="Q731" s="34" t="str">
        <f>IF(AND('Entry point'!$B$22=Master!A731,Master!AG731="OD"),Master!B731,"")</f>
        <v/>
      </c>
      <c r="R731" s="34" t="e">
        <f>SMALL($Q:$Q,ROWS($Q$1:Q730))</f>
        <v>#NUM!</v>
      </c>
      <c r="S731" s="34" t="str">
        <f>IF(AND('Entry point'!$B$22=Master!A731,Master!AG731="OWNER"),Master!B731,"")</f>
        <v/>
      </c>
      <c r="T731" s="34" t="e">
        <f>SMALL($S:$S,ROWS($S$1:S730))</f>
        <v>#NUM!</v>
      </c>
      <c r="U731" s="34" t="str">
        <f>IF(AND('Entry point'!$B$22=Master!A731,Master!AG731="PLANNING MANAGER"),Master!B731,"")</f>
        <v/>
      </c>
      <c r="V731" s="34" t="e">
        <f>SMALL($U:$U,ROWS($U$1:U730))</f>
        <v>#NUM!</v>
      </c>
      <c r="W731" s="34" t="str">
        <f>IF(AND('Entry point'!$B$22=Master!A731,Master!AG731="PROCUREMENT RESPONSIBLE"),Master!B731,"")</f>
        <v/>
      </c>
      <c r="X731" s="34" t="e">
        <f>SMALL($W:$W,ROWS($W$1:W730))</f>
        <v>#NUM!</v>
      </c>
      <c r="Y731" s="34" t="str">
        <f>IF(AND('Entry point'!$B$22=Master!A731,Master!AG731="TECH SUPERINTENDENT"),Master!B731,"")</f>
        <v/>
      </c>
      <c r="Z731" s="34" t="e">
        <f>SMALL($Y:$Y,ROWS($Y$1:Y730))</f>
        <v>#NUM!</v>
      </c>
      <c r="AA731" s="34" t="str">
        <f>IF(AND('Entry point'!$B$22=Master!A731,Master!AG731="HSEQ MANAGER"),Master!B731,"")</f>
        <v/>
      </c>
      <c r="AB731" s="34" t="e">
        <f>SMALL($AA:$AA,ROWS($AA$1:AA730))</f>
        <v>#NUM!</v>
      </c>
      <c r="AC731" s="34" t="str">
        <f>IF(AND('Entry point'!$B$22=Master!A731,Master!AG731="MARCAS"),Master!B731,"")</f>
        <v/>
      </c>
      <c r="AD731" s="34" t="e">
        <f>SMALL($AC:$AC,ROWS($AC$1:AC730))</f>
        <v>#NUM!</v>
      </c>
      <c r="AE731" s="34">
        <v>3</v>
      </c>
      <c r="AF731" s="26" t="s">
        <v>211</v>
      </c>
      <c r="AG731" s="36" t="s">
        <v>685</v>
      </c>
      <c r="AH731" s="36"/>
    </row>
    <row r="732" spans="1:34" ht="15.75" x14ac:dyDescent="0.25">
      <c r="A732" s="34" t="s">
        <v>38</v>
      </c>
      <c r="B732" s="34">
        <f>ROWS(A$1:$A733)</f>
        <v>733</v>
      </c>
      <c r="C732" s="34" t="str">
        <f>IF(AND('Entry point'!$B$22=Master!A732,Master!AG732="ACCOUNTING"),Master!B732,"")</f>
        <v/>
      </c>
      <c r="D732" s="34" t="e">
        <f>SMALL($C:$C,ROWS($C$1:C731))</f>
        <v>#NUM!</v>
      </c>
      <c r="E732" s="34" t="str">
        <f>IF(AND('Entry point'!$B$22=Master!A732,Master!AG732="CREW MANAGEMENT PARTNER"),Master!B732,"")</f>
        <v/>
      </c>
      <c r="F732" s="34" t="e">
        <f>SMALL($E:$E,ROWS($E$1:E731))</f>
        <v>#NUM!</v>
      </c>
      <c r="G732" s="34" t="str">
        <f>IF(AND('Entry point'!$B$22=Master!A732,Master!AG732="FLEET MANAGER"),Master!B732,"")</f>
        <v/>
      </c>
      <c r="H732" s="34" t="e">
        <f>SMALL($G:$G,ROWS($G$1:G731))</f>
        <v>#NUM!</v>
      </c>
      <c r="I732" s="34" t="str">
        <f>IF(AND('Entry point'!$B$22=Master!A732,Master!AG732="GROUP ISD"),Master!B732,"")</f>
        <v/>
      </c>
      <c r="J732" s="34" t="e">
        <f>SMALL($I:$I,ROWS($I$1:I731))</f>
        <v>#NUM!</v>
      </c>
      <c r="K732" s="34" t="str">
        <f>IF(AND('Entry point'!$B$22=Master!A732,Master!AG732="MANAGING DIRECTOR, CREW MANAGEMENT"),Master!B732,"")</f>
        <v/>
      </c>
      <c r="L732" s="34" t="e">
        <f>SMALL($K:$K,ROWS($K$1:K731))</f>
        <v>#NUM!</v>
      </c>
      <c r="M732" s="34" t="str">
        <f>IF(AND('Entry point'!$B$22=Master!A732,Master!AG732="MARINE SUPERINTENDENT"),Master!B732,"")</f>
        <v/>
      </c>
      <c r="N732" s="34" t="e">
        <f>SMALL($M:$M,ROWS($M$1:M731))</f>
        <v>#NUM!</v>
      </c>
      <c r="O732" s="34" t="str">
        <f>IF(AND('Entry point'!$B$22=Master!A732,Master!AG732="MD"),Master!B732,"")</f>
        <v/>
      </c>
      <c r="P732" s="34" t="e">
        <f>SMALL($O:$O,ROWS($O$1:O731))</f>
        <v>#NUM!</v>
      </c>
      <c r="Q732" s="34" t="str">
        <f>IF(AND('Entry point'!$B$22=Master!A732,Master!AG732="OD"),Master!B732,"")</f>
        <v/>
      </c>
      <c r="R732" s="34" t="e">
        <f>SMALL($Q:$Q,ROWS($Q$1:Q731))</f>
        <v>#NUM!</v>
      </c>
      <c r="S732" s="34" t="str">
        <f>IF(AND('Entry point'!$B$22=Master!A732,Master!AG732="OWNER"),Master!B732,"")</f>
        <v/>
      </c>
      <c r="T732" s="34" t="e">
        <f>SMALL($S:$S,ROWS($S$1:S731))</f>
        <v>#NUM!</v>
      </c>
      <c r="U732" s="34" t="str">
        <f>IF(AND('Entry point'!$B$22=Master!A732,Master!AG732="PLANNING MANAGER"),Master!B732,"")</f>
        <v/>
      </c>
      <c r="V732" s="34" t="e">
        <f>SMALL($U:$U,ROWS($U$1:U731))</f>
        <v>#NUM!</v>
      </c>
      <c r="W732" s="34" t="str">
        <f>IF(AND('Entry point'!$B$22=Master!A732,Master!AG732="PROCUREMENT RESPONSIBLE"),Master!B732,"")</f>
        <v/>
      </c>
      <c r="X732" s="34" t="e">
        <f>SMALL($W:$W,ROWS($W$1:W731))</f>
        <v>#NUM!</v>
      </c>
      <c r="Y732" s="34" t="str">
        <f>IF(AND('Entry point'!$B$22=Master!A732,Master!AG732="TECH SUPERINTENDENT"),Master!B732,"")</f>
        <v/>
      </c>
      <c r="Z732" s="34" t="e">
        <f>SMALL($Y:$Y,ROWS($Y$1:Y731))</f>
        <v>#NUM!</v>
      </c>
      <c r="AA732" s="34" t="str">
        <f>IF(AND('Entry point'!$B$22=Master!A732,Master!AG732="HSEQ MANAGER"),Master!B732,"")</f>
        <v/>
      </c>
      <c r="AB732" s="34" t="e">
        <f>SMALL($AA:$AA,ROWS($AA$1:AA731))</f>
        <v>#NUM!</v>
      </c>
      <c r="AC732" s="34" t="str">
        <f>IF(AND('Entry point'!$B$22=Master!A732,Master!AG732="MARCAS"),Master!B732,"")</f>
        <v/>
      </c>
      <c r="AD732" s="34" t="e">
        <f>SMALL($AC:$AC,ROWS($AC$1:AC731))</f>
        <v>#NUM!</v>
      </c>
      <c r="AE732" s="34">
        <v>3</v>
      </c>
      <c r="AF732" s="26" t="s">
        <v>335</v>
      </c>
      <c r="AG732" s="36" t="s">
        <v>91</v>
      </c>
      <c r="AH732" s="36"/>
    </row>
    <row r="733" spans="1:34" ht="15.75" x14ac:dyDescent="0.25">
      <c r="A733" s="34" t="s">
        <v>38</v>
      </c>
      <c r="B733" s="34">
        <f>ROWS(A$1:$A734)</f>
        <v>734</v>
      </c>
      <c r="C733" s="34" t="str">
        <f>IF(AND('Entry point'!$B$22=Master!A733,Master!AG733="ACCOUNTING"),Master!B733,"")</f>
        <v/>
      </c>
      <c r="D733" s="34" t="e">
        <f>SMALL($C:$C,ROWS($C$1:C732))</f>
        <v>#NUM!</v>
      </c>
      <c r="E733" s="34" t="str">
        <f>IF(AND('Entry point'!$B$22=Master!A733,Master!AG733="CREW MANAGEMENT PARTNER"),Master!B733,"")</f>
        <v/>
      </c>
      <c r="F733" s="34" t="e">
        <f>SMALL($E:$E,ROWS($E$1:E732))</f>
        <v>#NUM!</v>
      </c>
      <c r="G733" s="34" t="str">
        <f>IF(AND('Entry point'!$B$22=Master!A733,Master!AG733="FLEET MANAGER"),Master!B733,"")</f>
        <v/>
      </c>
      <c r="H733" s="34" t="e">
        <f>SMALL($G:$G,ROWS($G$1:G732))</f>
        <v>#NUM!</v>
      </c>
      <c r="I733" s="34" t="str">
        <f>IF(AND('Entry point'!$B$22=Master!A733,Master!AG733="GROUP ISD"),Master!B733,"")</f>
        <v/>
      </c>
      <c r="J733" s="34" t="e">
        <f>SMALL($I:$I,ROWS($I$1:I732))</f>
        <v>#NUM!</v>
      </c>
      <c r="K733" s="34" t="str">
        <f>IF(AND('Entry point'!$B$22=Master!A733,Master!AG733="MANAGING DIRECTOR, CREW MANAGEMENT"),Master!B733,"")</f>
        <v/>
      </c>
      <c r="L733" s="34" t="e">
        <f>SMALL($K:$K,ROWS($K$1:K732))</f>
        <v>#NUM!</v>
      </c>
      <c r="M733" s="34" t="str">
        <f>IF(AND('Entry point'!$B$22=Master!A733,Master!AG733="MARINE SUPERINTENDENT"),Master!B733,"")</f>
        <v/>
      </c>
      <c r="N733" s="34" t="e">
        <f>SMALL($M:$M,ROWS($M$1:M732))</f>
        <v>#NUM!</v>
      </c>
      <c r="O733" s="34" t="str">
        <f>IF(AND('Entry point'!$B$22=Master!A733,Master!AG733="MD"),Master!B733,"")</f>
        <v/>
      </c>
      <c r="P733" s="34" t="e">
        <f>SMALL($O:$O,ROWS($O$1:O732))</f>
        <v>#NUM!</v>
      </c>
      <c r="Q733" s="34" t="str">
        <f>IF(AND('Entry point'!$B$22=Master!A733,Master!AG733="OD"),Master!B733,"")</f>
        <v/>
      </c>
      <c r="R733" s="34" t="e">
        <f>SMALL($Q:$Q,ROWS($Q$1:Q732))</f>
        <v>#NUM!</v>
      </c>
      <c r="S733" s="34" t="str">
        <f>IF(AND('Entry point'!$B$22=Master!A733,Master!AG733="OWNER"),Master!B733,"")</f>
        <v/>
      </c>
      <c r="T733" s="34" t="e">
        <f>SMALL($S:$S,ROWS($S$1:S732))</f>
        <v>#NUM!</v>
      </c>
      <c r="U733" s="34" t="str">
        <f>IF(AND('Entry point'!$B$22=Master!A733,Master!AG733="PLANNING MANAGER"),Master!B733,"")</f>
        <v/>
      </c>
      <c r="V733" s="34" t="e">
        <f>SMALL($U:$U,ROWS($U$1:U732))</f>
        <v>#NUM!</v>
      </c>
      <c r="W733" s="34" t="str">
        <f>IF(AND('Entry point'!$B$22=Master!A733,Master!AG733="PROCUREMENT RESPONSIBLE"),Master!B733,"")</f>
        <v/>
      </c>
      <c r="X733" s="34" t="e">
        <f>SMALL($W:$W,ROWS($W$1:W732))</f>
        <v>#NUM!</v>
      </c>
      <c r="Y733" s="34" t="str">
        <f>IF(AND('Entry point'!$B$22=Master!A733,Master!AG733="TECH SUPERINTENDENT"),Master!B733,"")</f>
        <v/>
      </c>
      <c r="Z733" s="34" t="e">
        <f>SMALL($Y:$Y,ROWS($Y$1:Y732))</f>
        <v>#NUM!</v>
      </c>
      <c r="AA733" s="34" t="str">
        <f>IF(AND('Entry point'!$B$22=Master!A733,Master!AG733="HSEQ MANAGER"),Master!B733,"")</f>
        <v/>
      </c>
      <c r="AB733" s="34" t="e">
        <f>SMALL($AA:$AA,ROWS($AA$1:AA732))</f>
        <v>#NUM!</v>
      </c>
      <c r="AC733" s="34" t="str">
        <f>IF(AND('Entry point'!$B$22=Master!A733,Master!AG733="MARCAS"),Master!B733,"")</f>
        <v/>
      </c>
      <c r="AD733" s="34" t="e">
        <f>SMALL($AC:$AC,ROWS($AC$1:AC732))</f>
        <v>#NUM!</v>
      </c>
      <c r="AE733" s="34">
        <v>3</v>
      </c>
      <c r="AF733" s="26" t="s">
        <v>350</v>
      </c>
      <c r="AG733" s="36" t="s">
        <v>704</v>
      </c>
      <c r="AH733" s="36"/>
    </row>
    <row r="734" spans="1:34" ht="15.75" x14ac:dyDescent="0.25">
      <c r="A734" s="34" t="s">
        <v>38</v>
      </c>
      <c r="B734" s="34">
        <f>ROWS(A$1:$A735)</f>
        <v>735</v>
      </c>
      <c r="C734" s="34" t="str">
        <f>IF(AND('Entry point'!$B$22=Master!A734,Master!AG734="ACCOUNTING"),Master!B734,"")</f>
        <v/>
      </c>
      <c r="D734" s="34" t="e">
        <f>SMALL($C:$C,ROWS($C$1:C733))</f>
        <v>#NUM!</v>
      </c>
      <c r="E734" s="34" t="str">
        <f>IF(AND('Entry point'!$B$22=Master!A734,Master!AG734="CREW MANAGEMENT PARTNER"),Master!B734,"")</f>
        <v/>
      </c>
      <c r="F734" s="34" t="e">
        <f>SMALL($E:$E,ROWS($E$1:E733))</f>
        <v>#NUM!</v>
      </c>
      <c r="G734" s="34" t="str">
        <f>IF(AND('Entry point'!$B$22=Master!A734,Master!AG734="FLEET MANAGER"),Master!B734,"")</f>
        <v/>
      </c>
      <c r="H734" s="34" t="e">
        <f>SMALL($G:$G,ROWS($G$1:G733))</f>
        <v>#NUM!</v>
      </c>
      <c r="I734" s="34" t="str">
        <f>IF(AND('Entry point'!$B$22=Master!A734,Master!AG734="GROUP ISD"),Master!B734,"")</f>
        <v/>
      </c>
      <c r="J734" s="34" t="e">
        <f>SMALL($I:$I,ROWS($I$1:I733))</f>
        <v>#NUM!</v>
      </c>
      <c r="K734" s="34" t="str">
        <f>IF(AND('Entry point'!$B$22=Master!A734,Master!AG734="MANAGING DIRECTOR, CREW MANAGEMENT"),Master!B734,"")</f>
        <v/>
      </c>
      <c r="L734" s="34" t="e">
        <f>SMALL($K:$K,ROWS($K$1:K733))</f>
        <v>#NUM!</v>
      </c>
      <c r="M734" s="34" t="str">
        <f>IF(AND('Entry point'!$B$22=Master!A734,Master!AG734="MARINE SUPERINTENDENT"),Master!B734,"")</f>
        <v/>
      </c>
      <c r="N734" s="34" t="e">
        <f>SMALL($M:$M,ROWS($M$1:M733))</f>
        <v>#NUM!</v>
      </c>
      <c r="O734" s="34" t="str">
        <f>IF(AND('Entry point'!$B$22=Master!A734,Master!AG734="MD"),Master!B734,"")</f>
        <v/>
      </c>
      <c r="P734" s="34" t="e">
        <f>SMALL($O:$O,ROWS($O$1:O733))</f>
        <v>#NUM!</v>
      </c>
      <c r="Q734" s="34" t="str">
        <f>IF(AND('Entry point'!$B$22=Master!A734,Master!AG734="OD"),Master!B734,"")</f>
        <v/>
      </c>
      <c r="R734" s="34" t="e">
        <f>SMALL($Q:$Q,ROWS($Q$1:Q733))</f>
        <v>#NUM!</v>
      </c>
      <c r="S734" s="34" t="str">
        <f>IF(AND('Entry point'!$B$22=Master!A734,Master!AG734="OWNER"),Master!B734,"")</f>
        <v/>
      </c>
      <c r="T734" s="34" t="e">
        <f>SMALL($S:$S,ROWS($S$1:S733))</f>
        <v>#NUM!</v>
      </c>
      <c r="U734" s="34" t="str">
        <f>IF(AND('Entry point'!$B$22=Master!A734,Master!AG734="PLANNING MANAGER"),Master!B734,"")</f>
        <v/>
      </c>
      <c r="V734" s="34" t="e">
        <f>SMALL($U:$U,ROWS($U$1:U733))</f>
        <v>#NUM!</v>
      </c>
      <c r="W734" s="34" t="str">
        <f>IF(AND('Entry point'!$B$22=Master!A734,Master!AG734="PROCUREMENT RESPONSIBLE"),Master!B734,"")</f>
        <v/>
      </c>
      <c r="X734" s="34" t="e">
        <f>SMALL($W:$W,ROWS($W$1:W733))</f>
        <v>#NUM!</v>
      </c>
      <c r="Y734" s="34" t="str">
        <f>IF(AND('Entry point'!$B$22=Master!A734,Master!AG734="TECH SUPERINTENDENT"),Master!B734,"")</f>
        <v/>
      </c>
      <c r="Z734" s="34" t="e">
        <f>SMALL($Y:$Y,ROWS($Y$1:Y733))</f>
        <v>#NUM!</v>
      </c>
      <c r="AA734" s="34" t="str">
        <f>IF(AND('Entry point'!$B$22=Master!A734,Master!AG734="HSEQ MANAGER"),Master!B734,"")</f>
        <v/>
      </c>
      <c r="AB734" s="34" t="e">
        <f>SMALL($AA:$AA,ROWS($AA$1:AA733))</f>
        <v>#NUM!</v>
      </c>
      <c r="AC734" s="34" t="str">
        <f>IF(AND('Entry point'!$B$22=Master!A734,Master!AG734="MARCAS"),Master!B734,"")</f>
        <v/>
      </c>
      <c r="AD734" s="34" t="e">
        <f>SMALL($AC:$AC,ROWS($AC$1:AC733))</f>
        <v>#NUM!</v>
      </c>
      <c r="AE734" s="34">
        <v>3</v>
      </c>
      <c r="AF734" s="26" t="s">
        <v>338</v>
      </c>
      <c r="AG734" s="36" t="s">
        <v>91</v>
      </c>
      <c r="AH734" s="36"/>
    </row>
    <row r="735" spans="1:34" ht="15.75" x14ac:dyDescent="0.25">
      <c r="A735" s="34" t="s">
        <v>38</v>
      </c>
      <c r="B735" s="34">
        <f>ROWS(A$1:$A736)</f>
        <v>736</v>
      </c>
      <c r="C735" s="34" t="str">
        <f>IF(AND('Entry point'!$B$22=Master!A735,Master!AG735="ACCOUNTING"),Master!B735,"")</f>
        <v/>
      </c>
      <c r="D735" s="34" t="e">
        <f>SMALL($C:$C,ROWS($C$1:C734))</f>
        <v>#NUM!</v>
      </c>
      <c r="E735" s="34" t="str">
        <f>IF(AND('Entry point'!$B$22=Master!A735,Master!AG735="CREW MANAGEMENT PARTNER"),Master!B735,"")</f>
        <v/>
      </c>
      <c r="F735" s="34" t="e">
        <f>SMALL($E:$E,ROWS($E$1:E734))</f>
        <v>#NUM!</v>
      </c>
      <c r="G735" s="34" t="str">
        <f>IF(AND('Entry point'!$B$22=Master!A735,Master!AG735="FLEET MANAGER"),Master!B735,"")</f>
        <v/>
      </c>
      <c r="H735" s="34" t="e">
        <f>SMALL($G:$G,ROWS($G$1:G734))</f>
        <v>#NUM!</v>
      </c>
      <c r="I735" s="34" t="str">
        <f>IF(AND('Entry point'!$B$22=Master!A735,Master!AG735="GROUP ISD"),Master!B735,"")</f>
        <v/>
      </c>
      <c r="J735" s="34" t="e">
        <f>SMALL($I:$I,ROWS($I$1:I734))</f>
        <v>#NUM!</v>
      </c>
      <c r="K735" s="34" t="str">
        <f>IF(AND('Entry point'!$B$22=Master!A735,Master!AG735="MANAGING DIRECTOR, CREW MANAGEMENT"),Master!B735,"")</f>
        <v/>
      </c>
      <c r="L735" s="34" t="e">
        <f>SMALL($K:$K,ROWS($K$1:K734))</f>
        <v>#NUM!</v>
      </c>
      <c r="M735" s="34" t="str">
        <f>IF(AND('Entry point'!$B$22=Master!A735,Master!AG735="MARINE SUPERINTENDENT"),Master!B735,"")</f>
        <v/>
      </c>
      <c r="N735" s="34" t="e">
        <f>SMALL($M:$M,ROWS($M$1:M734))</f>
        <v>#NUM!</v>
      </c>
      <c r="O735" s="34" t="str">
        <f>IF(AND('Entry point'!$B$22=Master!A735,Master!AG735="MD"),Master!B735,"")</f>
        <v/>
      </c>
      <c r="P735" s="34" t="e">
        <f>SMALL($O:$O,ROWS($O$1:O734))</f>
        <v>#NUM!</v>
      </c>
      <c r="Q735" s="34" t="str">
        <f>IF(AND('Entry point'!$B$22=Master!A735,Master!AG735="OD"),Master!B735,"")</f>
        <v/>
      </c>
      <c r="R735" s="34" t="e">
        <f>SMALL($Q:$Q,ROWS($Q$1:Q734))</f>
        <v>#NUM!</v>
      </c>
      <c r="S735" s="34" t="str">
        <f>IF(AND('Entry point'!$B$22=Master!A735,Master!AG735="OWNER"),Master!B735,"")</f>
        <v/>
      </c>
      <c r="T735" s="34" t="e">
        <f>SMALL($S:$S,ROWS($S$1:S734))</f>
        <v>#NUM!</v>
      </c>
      <c r="U735" s="34" t="str">
        <f>IF(AND('Entry point'!$B$22=Master!A735,Master!AG735="PLANNING MANAGER"),Master!B735,"")</f>
        <v/>
      </c>
      <c r="V735" s="34" t="e">
        <f>SMALL($U:$U,ROWS($U$1:U734))</f>
        <v>#NUM!</v>
      </c>
      <c r="W735" s="34" t="str">
        <f>IF(AND('Entry point'!$B$22=Master!A735,Master!AG735="PROCUREMENT RESPONSIBLE"),Master!B735,"")</f>
        <v/>
      </c>
      <c r="X735" s="34" t="e">
        <f>SMALL($W:$W,ROWS($W$1:W734))</f>
        <v>#NUM!</v>
      </c>
      <c r="Y735" s="34" t="str">
        <f>IF(AND('Entry point'!$B$22=Master!A735,Master!AG735="TECH SUPERINTENDENT"),Master!B735,"")</f>
        <v/>
      </c>
      <c r="Z735" s="34" t="e">
        <f>SMALL($Y:$Y,ROWS($Y$1:Y734))</f>
        <v>#NUM!</v>
      </c>
      <c r="AA735" s="34" t="str">
        <f>IF(AND('Entry point'!$B$22=Master!A735,Master!AG735="HSEQ MANAGER"),Master!B735,"")</f>
        <v/>
      </c>
      <c r="AB735" s="34" t="e">
        <f>SMALL($AA:$AA,ROWS($AA$1:AA734))</f>
        <v>#NUM!</v>
      </c>
      <c r="AC735" s="34" t="str">
        <f>IF(AND('Entry point'!$B$22=Master!A735,Master!AG735="MARCAS"),Master!B735,"")</f>
        <v/>
      </c>
      <c r="AD735" s="34" t="e">
        <f>SMALL($AC:$AC,ROWS($AC$1:AC734))</f>
        <v>#NUM!</v>
      </c>
      <c r="AE735" s="34">
        <v>3</v>
      </c>
      <c r="AF735" s="26" t="s">
        <v>267</v>
      </c>
      <c r="AG735" s="36" t="s">
        <v>35</v>
      </c>
      <c r="AH735" s="36" t="s">
        <v>115</v>
      </c>
    </row>
    <row r="736" spans="1:34" ht="15.75" x14ac:dyDescent="0.25">
      <c r="A736" s="34" t="s">
        <v>38</v>
      </c>
      <c r="B736" s="34">
        <f>ROWS(A$1:$A737)</f>
        <v>737</v>
      </c>
      <c r="C736" s="34" t="str">
        <f>IF(AND('Entry point'!$B$22=Master!A736,Master!AG736="ACCOUNTING"),Master!B736,"")</f>
        <v/>
      </c>
      <c r="D736" s="34" t="e">
        <f>SMALL($C:$C,ROWS($C$1:C735))</f>
        <v>#NUM!</v>
      </c>
      <c r="E736" s="34" t="str">
        <f>IF(AND('Entry point'!$B$22=Master!A736,Master!AG736="CREW MANAGEMENT PARTNER"),Master!B736,"")</f>
        <v/>
      </c>
      <c r="F736" s="34" t="e">
        <f>SMALL($E:$E,ROWS($E$1:E735))</f>
        <v>#NUM!</v>
      </c>
      <c r="G736" s="34" t="str">
        <f>IF(AND('Entry point'!$B$22=Master!A736,Master!AG736="FLEET MANAGER"),Master!B736,"")</f>
        <v/>
      </c>
      <c r="H736" s="34" t="e">
        <f>SMALL($G:$G,ROWS($G$1:G735))</f>
        <v>#NUM!</v>
      </c>
      <c r="I736" s="34" t="str">
        <f>IF(AND('Entry point'!$B$22=Master!A736,Master!AG736="GROUP ISD"),Master!B736,"")</f>
        <v/>
      </c>
      <c r="J736" s="34" t="e">
        <f>SMALL($I:$I,ROWS($I$1:I735))</f>
        <v>#NUM!</v>
      </c>
      <c r="K736" s="34" t="str">
        <f>IF(AND('Entry point'!$B$22=Master!A736,Master!AG736="MANAGING DIRECTOR, CREW MANAGEMENT"),Master!B736,"")</f>
        <v/>
      </c>
      <c r="L736" s="34" t="e">
        <f>SMALL($K:$K,ROWS($K$1:K735))</f>
        <v>#NUM!</v>
      </c>
      <c r="M736" s="34" t="str">
        <f>IF(AND('Entry point'!$B$22=Master!A736,Master!AG736="MARINE SUPERINTENDENT"),Master!B736,"")</f>
        <v/>
      </c>
      <c r="N736" s="34" t="e">
        <f>SMALL($M:$M,ROWS($M$1:M735))</f>
        <v>#NUM!</v>
      </c>
      <c r="O736" s="34" t="str">
        <f>IF(AND('Entry point'!$B$22=Master!A736,Master!AG736="MD"),Master!B736,"")</f>
        <v/>
      </c>
      <c r="P736" s="34" t="e">
        <f>SMALL($O:$O,ROWS($O$1:O735))</f>
        <v>#NUM!</v>
      </c>
      <c r="Q736" s="34" t="str">
        <f>IF(AND('Entry point'!$B$22=Master!A736,Master!AG736="OD"),Master!B736,"")</f>
        <v/>
      </c>
      <c r="R736" s="34" t="e">
        <f>SMALL($Q:$Q,ROWS($Q$1:Q735))</f>
        <v>#NUM!</v>
      </c>
      <c r="S736" s="34" t="str">
        <f>IF(AND('Entry point'!$B$22=Master!A736,Master!AG736="OWNER"),Master!B736,"")</f>
        <v/>
      </c>
      <c r="T736" s="34" t="e">
        <f>SMALL($S:$S,ROWS($S$1:S735))</f>
        <v>#NUM!</v>
      </c>
      <c r="U736" s="34" t="str">
        <f>IF(AND('Entry point'!$B$22=Master!A736,Master!AG736="PLANNING MANAGER"),Master!B736,"")</f>
        <v/>
      </c>
      <c r="V736" s="34" t="e">
        <f>SMALL($U:$U,ROWS($U$1:U735))</f>
        <v>#NUM!</v>
      </c>
      <c r="W736" s="34" t="str">
        <f>IF(AND('Entry point'!$B$22=Master!A736,Master!AG736="PROCUREMENT RESPONSIBLE"),Master!B736,"")</f>
        <v/>
      </c>
      <c r="X736" s="34" t="e">
        <f>SMALL($W:$W,ROWS($W$1:W735))</f>
        <v>#NUM!</v>
      </c>
      <c r="Y736" s="34" t="str">
        <f>IF(AND('Entry point'!$B$22=Master!A736,Master!AG736="TECH SUPERINTENDENT"),Master!B736,"")</f>
        <v/>
      </c>
      <c r="Z736" s="34" t="e">
        <f>SMALL($Y:$Y,ROWS($Y$1:Y735))</f>
        <v>#NUM!</v>
      </c>
      <c r="AA736" s="34" t="str">
        <f>IF(AND('Entry point'!$B$22=Master!A736,Master!AG736="HSEQ MANAGER"),Master!B736,"")</f>
        <v/>
      </c>
      <c r="AB736" s="34" t="e">
        <f>SMALL($AA:$AA,ROWS($AA$1:AA735))</f>
        <v>#NUM!</v>
      </c>
      <c r="AC736" s="34" t="str">
        <f>IF(AND('Entry point'!$B$22=Master!A736,Master!AG736="MARCAS"),Master!B736,"")</f>
        <v/>
      </c>
      <c r="AD736" s="34" t="e">
        <f>SMALL($AC:$AC,ROWS($AC$1:AC735))</f>
        <v>#NUM!</v>
      </c>
      <c r="AE736" s="34">
        <v>3</v>
      </c>
      <c r="AF736" s="26" t="s">
        <v>347</v>
      </c>
      <c r="AG736" s="36" t="s">
        <v>91</v>
      </c>
      <c r="AH736" s="36"/>
    </row>
    <row r="737" spans="1:34" ht="15.75" x14ac:dyDescent="0.25">
      <c r="A737" s="34" t="s">
        <v>38</v>
      </c>
      <c r="B737" s="34">
        <f>ROWS(A$1:$A738)</f>
        <v>738</v>
      </c>
      <c r="C737" s="34" t="str">
        <f>IF(AND('Entry point'!$B$22=Master!A737,Master!AG737="ACCOUNTING"),Master!B737,"")</f>
        <v/>
      </c>
      <c r="D737" s="34" t="e">
        <f>SMALL($C:$C,ROWS($C$1:C736))</f>
        <v>#NUM!</v>
      </c>
      <c r="E737" s="34" t="str">
        <f>IF(AND('Entry point'!$B$22=Master!A737,Master!AG737="CREW MANAGEMENT PARTNER"),Master!B737,"")</f>
        <v/>
      </c>
      <c r="F737" s="34" t="e">
        <f>SMALL($E:$E,ROWS($E$1:E736))</f>
        <v>#NUM!</v>
      </c>
      <c r="G737" s="34" t="str">
        <f>IF(AND('Entry point'!$B$22=Master!A737,Master!AG737="FLEET MANAGER"),Master!B737,"")</f>
        <v/>
      </c>
      <c r="H737" s="34" t="e">
        <f>SMALL($G:$G,ROWS($G$1:G736))</f>
        <v>#NUM!</v>
      </c>
      <c r="I737" s="34" t="str">
        <f>IF(AND('Entry point'!$B$22=Master!A737,Master!AG737="GROUP ISD"),Master!B737,"")</f>
        <v/>
      </c>
      <c r="J737" s="34" t="e">
        <f>SMALL($I:$I,ROWS($I$1:I736))</f>
        <v>#NUM!</v>
      </c>
      <c r="K737" s="34" t="str">
        <f>IF(AND('Entry point'!$B$22=Master!A737,Master!AG737="MANAGING DIRECTOR, CREW MANAGEMENT"),Master!B737,"")</f>
        <v/>
      </c>
      <c r="L737" s="34" t="e">
        <f>SMALL($K:$K,ROWS($K$1:K736))</f>
        <v>#NUM!</v>
      </c>
      <c r="M737" s="34" t="str">
        <f>IF(AND('Entry point'!$B$22=Master!A737,Master!AG737="MARINE SUPERINTENDENT"),Master!B737,"")</f>
        <v/>
      </c>
      <c r="N737" s="34" t="e">
        <f>SMALL($M:$M,ROWS($M$1:M736))</f>
        <v>#NUM!</v>
      </c>
      <c r="O737" s="34" t="str">
        <f>IF(AND('Entry point'!$B$22=Master!A737,Master!AG737="MD"),Master!B737,"")</f>
        <v/>
      </c>
      <c r="P737" s="34" t="e">
        <f>SMALL($O:$O,ROWS($O$1:O736))</f>
        <v>#NUM!</v>
      </c>
      <c r="Q737" s="34" t="str">
        <f>IF(AND('Entry point'!$B$22=Master!A737,Master!AG737="OD"),Master!B737,"")</f>
        <v/>
      </c>
      <c r="R737" s="34" t="e">
        <f>SMALL($Q:$Q,ROWS($Q$1:Q736))</f>
        <v>#NUM!</v>
      </c>
      <c r="S737" s="34" t="str">
        <f>IF(AND('Entry point'!$B$22=Master!A737,Master!AG737="OWNER"),Master!B737,"")</f>
        <v/>
      </c>
      <c r="T737" s="34" t="e">
        <f>SMALL($S:$S,ROWS($S$1:S736))</f>
        <v>#NUM!</v>
      </c>
      <c r="U737" s="34" t="str">
        <f>IF(AND('Entry point'!$B$22=Master!A737,Master!AG737="PLANNING MANAGER"),Master!B737,"")</f>
        <v/>
      </c>
      <c r="V737" s="34" t="e">
        <f>SMALL($U:$U,ROWS($U$1:U736))</f>
        <v>#NUM!</v>
      </c>
      <c r="W737" s="34" t="str">
        <f>IF(AND('Entry point'!$B$22=Master!A737,Master!AG737="PROCUREMENT RESPONSIBLE"),Master!B737,"")</f>
        <v/>
      </c>
      <c r="X737" s="34" t="e">
        <f>SMALL($W:$W,ROWS($W$1:W736))</f>
        <v>#NUM!</v>
      </c>
      <c r="Y737" s="34" t="str">
        <f>IF(AND('Entry point'!$B$22=Master!A737,Master!AG737="TECH SUPERINTENDENT"),Master!B737,"")</f>
        <v/>
      </c>
      <c r="Z737" s="34" t="e">
        <f>SMALL($Y:$Y,ROWS($Y$1:Y736))</f>
        <v>#NUM!</v>
      </c>
      <c r="AA737" s="34" t="str">
        <f>IF(AND('Entry point'!$B$22=Master!A737,Master!AG737="HSEQ MANAGER"),Master!B737,"")</f>
        <v/>
      </c>
      <c r="AB737" s="34" t="e">
        <f>SMALL($AA:$AA,ROWS($AA$1:AA736))</f>
        <v>#NUM!</v>
      </c>
      <c r="AC737" s="34" t="str">
        <f>IF(AND('Entry point'!$B$22=Master!A737,Master!AG737="MARCAS"),Master!B737,"")</f>
        <v/>
      </c>
      <c r="AD737" s="34" t="e">
        <f>SMALL($AC:$AC,ROWS($AC$1:AC736))</f>
        <v>#NUM!</v>
      </c>
      <c r="AE737" s="34">
        <v>3</v>
      </c>
      <c r="AF737" s="26" t="s">
        <v>348</v>
      </c>
      <c r="AG737" s="36" t="s">
        <v>91</v>
      </c>
      <c r="AH737" s="36"/>
    </row>
    <row r="738" spans="1:34" ht="78.75" x14ac:dyDescent="0.25">
      <c r="A738" s="34" t="s">
        <v>38</v>
      </c>
      <c r="B738" s="34">
        <f>ROWS(A$1:$A739)</f>
        <v>739</v>
      </c>
      <c r="C738" s="34" t="str">
        <f>IF(AND('Entry point'!$B$22=Master!A738,Master!AG738="ACCOUNTING"),Master!B738,"")</f>
        <v/>
      </c>
      <c r="D738" s="34" t="e">
        <f>SMALL($C:$C,ROWS($C$1:C737))</f>
        <v>#NUM!</v>
      </c>
      <c r="E738" s="34" t="str">
        <f>IF(AND('Entry point'!$B$22=Master!A738,Master!AG738="CREW MANAGEMENT PARTNER"),Master!B738,"")</f>
        <v/>
      </c>
      <c r="F738" s="34" t="e">
        <f>SMALL($E:$E,ROWS($E$1:E737))</f>
        <v>#NUM!</v>
      </c>
      <c r="G738" s="34" t="str">
        <f>IF(AND('Entry point'!$B$22=Master!A738,Master!AG738="FLEET MANAGER"),Master!B738,"")</f>
        <v/>
      </c>
      <c r="H738" s="34" t="e">
        <f>SMALL($G:$G,ROWS($G$1:G737))</f>
        <v>#NUM!</v>
      </c>
      <c r="I738" s="34" t="str">
        <f>IF(AND('Entry point'!$B$22=Master!A738,Master!AG738="GROUP ISD"),Master!B738,"")</f>
        <v/>
      </c>
      <c r="J738" s="34" t="e">
        <f>SMALL($I:$I,ROWS($I$1:I737))</f>
        <v>#NUM!</v>
      </c>
      <c r="K738" s="34" t="str">
        <f>IF(AND('Entry point'!$B$22=Master!A738,Master!AG738="MANAGING DIRECTOR, CREW MANAGEMENT"),Master!B738,"")</f>
        <v/>
      </c>
      <c r="L738" s="34" t="e">
        <f>SMALL($K:$K,ROWS($K$1:K737))</f>
        <v>#NUM!</v>
      </c>
      <c r="M738" s="34" t="str">
        <f>IF(AND('Entry point'!$B$22=Master!A738,Master!AG738="MARINE SUPERINTENDENT"),Master!B738,"")</f>
        <v/>
      </c>
      <c r="N738" s="34" t="e">
        <f>SMALL($M:$M,ROWS($M$1:M737))</f>
        <v>#NUM!</v>
      </c>
      <c r="O738" s="34" t="str">
        <f>IF(AND('Entry point'!$B$22=Master!A738,Master!AG738="MD"),Master!B738,"")</f>
        <v/>
      </c>
      <c r="P738" s="34" t="e">
        <f>SMALL($O:$O,ROWS($O$1:O737))</f>
        <v>#NUM!</v>
      </c>
      <c r="Q738" s="34" t="str">
        <f>IF(AND('Entry point'!$B$22=Master!A738,Master!AG738="OD"),Master!B738,"")</f>
        <v/>
      </c>
      <c r="R738" s="34" t="e">
        <f>SMALL($Q:$Q,ROWS($Q$1:Q737))</f>
        <v>#NUM!</v>
      </c>
      <c r="S738" s="34" t="str">
        <f>IF(AND('Entry point'!$B$22=Master!A738,Master!AG738="OWNER"),Master!B738,"")</f>
        <v/>
      </c>
      <c r="T738" s="34" t="e">
        <f>SMALL($S:$S,ROWS($S$1:S737))</f>
        <v>#NUM!</v>
      </c>
      <c r="U738" s="34" t="str">
        <f>IF(AND('Entry point'!$B$22=Master!A738,Master!AG738="PLANNING MANAGER"),Master!B738,"")</f>
        <v/>
      </c>
      <c r="V738" s="34" t="e">
        <f>SMALL($U:$U,ROWS($U$1:U737))</f>
        <v>#NUM!</v>
      </c>
      <c r="W738" s="34" t="str">
        <f>IF(AND('Entry point'!$B$22=Master!A738,Master!AG738="PROCUREMENT RESPONSIBLE"),Master!B738,"")</f>
        <v/>
      </c>
      <c r="X738" s="34" t="e">
        <f>SMALL($W:$W,ROWS($W$1:W737))</f>
        <v>#NUM!</v>
      </c>
      <c r="Y738" s="34" t="str">
        <f>IF(AND('Entry point'!$B$22=Master!A738,Master!AG738="TECH SUPERINTENDENT"),Master!B738,"")</f>
        <v/>
      </c>
      <c r="Z738" s="34" t="e">
        <f>SMALL($Y:$Y,ROWS($Y$1:Y737))</f>
        <v>#NUM!</v>
      </c>
      <c r="AA738" s="34" t="str">
        <f>IF(AND('Entry point'!$B$22=Master!A738,Master!AG738="HSEQ MANAGER"),Master!B738,"")</f>
        <v/>
      </c>
      <c r="AB738" s="34" t="e">
        <f>SMALL($AA:$AA,ROWS($AA$1:AA737))</f>
        <v>#NUM!</v>
      </c>
      <c r="AC738" s="34" t="str">
        <f>IF(AND('Entry point'!$B$22=Master!A738,Master!AG738="MARCAS"),Master!B738,"")</f>
        <v/>
      </c>
      <c r="AD738" s="34" t="e">
        <f>SMALL($AC:$AC,ROWS($AC$1:AC737))</f>
        <v>#NUM!</v>
      </c>
      <c r="AE738" s="34">
        <v>3</v>
      </c>
      <c r="AF738" s="26" t="s">
        <v>317</v>
      </c>
      <c r="AG738" s="36" t="s">
        <v>614</v>
      </c>
      <c r="AH738" s="38" t="s">
        <v>542</v>
      </c>
    </row>
    <row r="739" spans="1:34" ht="15.75" x14ac:dyDescent="0.25">
      <c r="A739" s="34" t="s">
        <v>38</v>
      </c>
      <c r="B739" s="34">
        <f>ROWS(A$1:$A740)</f>
        <v>740</v>
      </c>
      <c r="C739" s="34" t="str">
        <f>IF(AND('Entry point'!$B$22=Master!A739,Master!AG739="ACCOUNTING"),Master!B739,"")</f>
        <v/>
      </c>
      <c r="D739" s="34" t="e">
        <f>SMALL($C:$C,ROWS($C$1:C738))</f>
        <v>#NUM!</v>
      </c>
      <c r="E739" s="34" t="str">
        <f>IF(AND('Entry point'!$B$22=Master!A739,Master!AG739="CREW MANAGEMENT PARTNER"),Master!B739,"")</f>
        <v/>
      </c>
      <c r="F739" s="34" t="e">
        <f>SMALL($E:$E,ROWS($E$1:E738))</f>
        <v>#NUM!</v>
      </c>
      <c r="G739" s="34" t="str">
        <f>IF(AND('Entry point'!$B$22=Master!A739,Master!AG739="FLEET MANAGER"),Master!B739,"")</f>
        <v/>
      </c>
      <c r="H739" s="34" t="e">
        <f>SMALL($G:$G,ROWS($G$1:G738))</f>
        <v>#NUM!</v>
      </c>
      <c r="I739" s="34" t="str">
        <f>IF(AND('Entry point'!$B$22=Master!A739,Master!AG739="GROUP ISD"),Master!B739,"")</f>
        <v/>
      </c>
      <c r="J739" s="34" t="e">
        <f>SMALL($I:$I,ROWS($I$1:I738))</f>
        <v>#NUM!</v>
      </c>
      <c r="K739" s="34" t="str">
        <f>IF(AND('Entry point'!$B$22=Master!A739,Master!AG739="MANAGING DIRECTOR, CREW MANAGEMENT"),Master!B739,"")</f>
        <v/>
      </c>
      <c r="L739" s="34" t="e">
        <f>SMALL($K:$K,ROWS($K$1:K738))</f>
        <v>#NUM!</v>
      </c>
      <c r="M739" s="34" t="str">
        <f>IF(AND('Entry point'!$B$22=Master!A739,Master!AG739="MARINE SUPERINTENDENT"),Master!B739,"")</f>
        <v/>
      </c>
      <c r="N739" s="34" t="e">
        <f>SMALL($M:$M,ROWS($M$1:M738))</f>
        <v>#NUM!</v>
      </c>
      <c r="O739" s="34" t="str">
        <f>IF(AND('Entry point'!$B$22=Master!A739,Master!AG739="MD"),Master!B739,"")</f>
        <v/>
      </c>
      <c r="P739" s="34" t="e">
        <f>SMALL($O:$O,ROWS($O$1:O738))</f>
        <v>#NUM!</v>
      </c>
      <c r="Q739" s="34" t="str">
        <f>IF(AND('Entry point'!$B$22=Master!A739,Master!AG739="OD"),Master!B739,"")</f>
        <v/>
      </c>
      <c r="R739" s="34" t="e">
        <f>SMALL($Q:$Q,ROWS($Q$1:Q738))</f>
        <v>#NUM!</v>
      </c>
      <c r="S739" s="34" t="str">
        <f>IF(AND('Entry point'!$B$22=Master!A739,Master!AG739="OWNER"),Master!B739,"")</f>
        <v/>
      </c>
      <c r="T739" s="34" t="e">
        <f>SMALL($S:$S,ROWS($S$1:S738))</f>
        <v>#NUM!</v>
      </c>
      <c r="U739" s="34" t="str">
        <f>IF(AND('Entry point'!$B$22=Master!A739,Master!AG739="PLANNING MANAGER"),Master!B739,"")</f>
        <v/>
      </c>
      <c r="V739" s="34" t="e">
        <f>SMALL($U:$U,ROWS($U$1:U738))</f>
        <v>#NUM!</v>
      </c>
      <c r="W739" s="34" t="str">
        <f>IF(AND('Entry point'!$B$22=Master!A739,Master!AG739="PROCUREMENT RESPONSIBLE"),Master!B739,"")</f>
        <v/>
      </c>
      <c r="X739" s="34" t="e">
        <f>SMALL($W:$W,ROWS($W$1:W738))</f>
        <v>#NUM!</v>
      </c>
      <c r="Y739" s="34" t="str">
        <f>IF(AND('Entry point'!$B$22=Master!A739,Master!AG739="TECH SUPERINTENDENT"),Master!B739,"")</f>
        <v/>
      </c>
      <c r="Z739" s="34" t="e">
        <f>SMALL($Y:$Y,ROWS($Y$1:Y738))</f>
        <v>#NUM!</v>
      </c>
      <c r="AA739" s="34" t="str">
        <f>IF(AND('Entry point'!$B$22=Master!A739,Master!AG739="HSEQ MANAGER"),Master!B739,"")</f>
        <v/>
      </c>
      <c r="AB739" s="34" t="e">
        <f>SMALL($AA:$AA,ROWS($AA$1:AA738))</f>
        <v>#NUM!</v>
      </c>
      <c r="AC739" s="34" t="str">
        <f>IF(AND('Entry point'!$B$22=Master!A739,Master!AG739="MARCAS"),Master!B739,"")</f>
        <v/>
      </c>
      <c r="AD739" s="34" t="e">
        <f>SMALL($AC:$AC,ROWS($AC$1:AC738))</f>
        <v>#NUM!</v>
      </c>
      <c r="AE739" s="34">
        <v>3</v>
      </c>
      <c r="AF739" s="26" t="s">
        <v>316</v>
      </c>
      <c r="AG739" s="36" t="s">
        <v>614</v>
      </c>
      <c r="AH739" s="36"/>
    </row>
    <row r="740" spans="1:34" ht="15.75" x14ac:dyDescent="0.25">
      <c r="A740" s="34" t="s">
        <v>38</v>
      </c>
      <c r="B740" s="34">
        <f>ROWS(A$1:$A741)</f>
        <v>741</v>
      </c>
      <c r="C740" s="34" t="str">
        <f>IF(AND('Entry point'!$B$22=Master!A740,Master!AG740="ACCOUNTING"),Master!B740,"")</f>
        <v/>
      </c>
      <c r="D740" s="34" t="e">
        <f>SMALL($C:$C,ROWS($C$1:C739))</f>
        <v>#NUM!</v>
      </c>
      <c r="E740" s="34" t="str">
        <f>IF(AND('Entry point'!$B$22=Master!A740,Master!AG740="CREW MANAGEMENT PARTNER"),Master!B740,"")</f>
        <v/>
      </c>
      <c r="F740" s="34" t="e">
        <f>SMALL($E:$E,ROWS($E$1:E739))</f>
        <v>#NUM!</v>
      </c>
      <c r="G740" s="34" t="str">
        <f>IF(AND('Entry point'!$B$22=Master!A740,Master!AG740="FLEET MANAGER"),Master!B740,"")</f>
        <v/>
      </c>
      <c r="H740" s="34" t="e">
        <f>SMALL($G:$G,ROWS($G$1:G739))</f>
        <v>#NUM!</v>
      </c>
      <c r="I740" s="34" t="str">
        <f>IF(AND('Entry point'!$B$22=Master!A740,Master!AG740="GROUP ISD"),Master!B740,"")</f>
        <v/>
      </c>
      <c r="J740" s="34" t="e">
        <f>SMALL($I:$I,ROWS($I$1:I739))</f>
        <v>#NUM!</v>
      </c>
      <c r="K740" s="34" t="str">
        <f>IF(AND('Entry point'!$B$22=Master!A740,Master!AG740="MANAGING DIRECTOR, CREW MANAGEMENT"),Master!B740,"")</f>
        <v/>
      </c>
      <c r="L740" s="34" t="e">
        <f>SMALL($K:$K,ROWS($K$1:K739))</f>
        <v>#NUM!</v>
      </c>
      <c r="M740" s="34" t="str">
        <f>IF(AND('Entry point'!$B$22=Master!A740,Master!AG740="MARINE SUPERINTENDENT"),Master!B740,"")</f>
        <v/>
      </c>
      <c r="N740" s="34" t="e">
        <f>SMALL($M:$M,ROWS($M$1:M739))</f>
        <v>#NUM!</v>
      </c>
      <c r="O740" s="34" t="str">
        <f>IF(AND('Entry point'!$B$22=Master!A740,Master!AG740="MD"),Master!B740,"")</f>
        <v/>
      </c>
      <c r="P740" s="34" t="e">
        <f>SMALL($O:$O,ROWS($O$1:O739))</f>
        <v>#NUM!</v>
      </c>
      <c r="Q740" s="34" t="str">
        <f>IF(AND('Entry point'!$B$22=Master!A740,Master!AG740="OD"),Master!B740,"")</f>
        <v/>
      </c>
      <c r="R740" s="34" t="e">
        <f>SMALL($Q:$Q,ROWS($Q$1:Q739))</f>
        <v>#NUM!</v>
      </c>
      <c r="S740" s="34" t="str">
        <f>IF(AND('Entry point'!$B$22=Master!A740,Master!AG740="OWNER"),Master!B740,"")</f>
        <v/>
      </c>
      <c r="T740" s="34" t="e">
        <f>SMALL($S:$S,ROWS($S$1:S739))</f>
        <v>#NUM!</v>
      </c>
      <c r="U740" s="34" t="str">
        <f>IF(AND('Entry point'!$B$22=Master!A740,Master!AG740="PLANNING MANAGER"),Master!B740,"")</f>
        <v/>
      </c>
      <c r="V740" s="34" t="e">
        <f>SMALL($U:$U,ROWS($U$1:U739))</f>
        <v>#NUM!</v>
      </c>
      <c r="W740" s="34" t="str">
        <f>IF(AND('Entry point'!$B$22=Master!A740,Master!AG740="PROCUREMENT RESPONSIBLE"),Master!B740,"")</f>
        <v/>
      </c>
      <c r="X740" s="34" t="e">
        <f>SMALL($W:$W,ROWS($W$1:W739))</f>
        <v>#NUM!</v>
      </c>
      <c r="Y740" s="34" t="str">
        <f>IF(AND('Entry point'!$B$22=Master!A740,Master!AG740="TECH SUPERINTENDENT"),Master!B740,"")</f>
        <v/>
      </c>
      <c r="Z740" s="34" t="e">
        <f>SMALL($Y:$Y,ROWS($Y$1:Y739))</f>
        <v>#NUM!</v>
      </c>
      <c r="AA740" s="34" t="str">
        <f>IF(AND('Entry point'!$B$22=Master!A740,Master!AG740="HSEQ MANAGER"),Master!B740,"")</f>
        <v/>
      </c>
      <c r="AB740" s="34" t="e">
        <f>SMALL($AA:$AA,ROWS($AA$1:AA739))</f>
        <v>#NUM!</v>
      </c>
      <c r="AC740" s="34" t="str">
        <f>IF(AND('Entry point'!$B$22=Master!A740,Master!AG740="MARCAS"),Master!B740,"")</f>
        <v/>
      </c>
      <c r="AD740" s="34" t="e">
        <f>SMALL($AC:$AC,ROWS($AC$1:AC739))</f>
        <v>#NUM!</v>
      </c>
      <c r="AE740" s="34">
        <v>3</v>
      </c>
      <c r="AF740" s="26" t="s">
        <v>344</v>
      </c>
      <c r="AG740" s="36" t="s">
        <v>91</v>
      </c>
      <c r="AH740" s="36"/>
    </row>
    <row r="741" spans="1:34" ht="15.75" x14ac:dyDescent="0.25">
      <c r="A741" s="34" t="s">
        <v>38</v>
      </c>
      <c r="B741" s="34">
        <f>ROWS(A$1:$A742)</f>
        <v>742</v>
      </c>
      <c r="C741" s="34" t="str">
        <f>IF(AND('Entry point'!$B$22=Master!A741,Master!AG741="ACCOUNTING"),Master!B741,"")</f>
        <v/>
      </c>
      <c r="D741" s="34" t="e">
        <f>SMALL($C:$C,ROWS($C$1:C740))</f>
        <v>#NUM!</v>
      </c>
      <c r="E741" s="34" t="str">
        <f>IF(AND('Entry point'!$B$22=Master!A741,Master!AG741="CREW MANAGEMENT PARTNER"),Master!B741,"")</f>
        <v/>
      </c>
      <c r="F741" s="34" t="e">
        <f>SMALL($E:$E,ROWS($E$1:E740))</f>
        <v>#NUM!</v>
      </c>
      <c r="G741" s="34" t="str">
        <f>IF(AND('Entry point'!$B$22=Master!A741,Master!AG741="FLEET MANAGER"),Master!B741,"")</f>
        <v/>
      </c>
      <c r="H741" s="34" t="e">
        <f>SMALL($G:$G,ROWS($G$1:G740))</f>
        <v>#NUM!</v>
      </c>
      <c r="I741" s="34" t="str">
        <f>IF(AND('Entry point'!$B$22=Master!A741,Master!AG741="GROUP ISD"),Master!B741,"")</f>
        <v/>
      </c>
      <c r="J741" s="34" t="e">
        <f>SMALL($I:$I,ROWS($I$1:I740))</f>
        <v>#NUM!</v>
      </c>
      <c r="K741" s="34" t="str">
        <f>IF(AND('Entry point'!$B$22=Master!A741,Master!AG741="MANAGING DIRECTOR, CREW MANAGEMENT"),Master!B741,"")</f>
        <v/>
      </c>
      <c r="L741" s="34" t="e">
        <f>SMALL($K:$K,ROWS($K$1:K740))</f>
        <v>#NUM!</v>
      </c>
      <c r="M741" s="34" t="str">
        <f>IF(AND('Entry point'!$B$22=Master!A741,Master!AG741="MARINE SUPERINTENDENT"),Master!B741,"")</f>
        <v/>
      </c>
      <c r="N741" s="34" t="e">
        <f>SMALL($M:$M,ROWS($M$1:M740))</f>
        <v>#NUM!</v>
      </c>
      <c r="O741" s="34" t="str">
        <f>IF(AND('Entry point'!$B$22=Master!A741,Master!AG741="MD"),Master!B741,"")</f>
        <v/>
      </c>
      <c r="P741" s="34" t="e">
        <f>SMALL($O:$O,ROWS($O$1:O740))</f>
        <v>#NUM!</v>
      </c>
      <c r="Q741" s="34" t="str">
        <f>IF(AND('Entry point'!$B$22=Master!A741,Master!AG741="OD"),Master!B741,"")</f>
        <v/>
      </c>
      <c r="R741" s="34" t="e">
        <f>SMALL($Q:$Q,ROWS($Q$1:Q740))</f>
        <v>#NUM!</v>
      </c>
      <c r="S741" s="34" t="str">
        <f>IF(AND('Entry point'!$B$22=Master!A741,Master!AG741="OWNER"),Master!B741,"")</f>
        <v/>
      </c>
      <c r="T741" s="34" t="e">
        <f>SMALL($S:$S,ROWS($S$1:S740))</f>
        <v>#NUM!</v>
      </c>
      <c r="U741" s="34" t="str">
        <f>IF(AND('Entry point'!$B$22=Master!A741,Master!AG741="PLANNING MANAGER"),Master!B741,"")</f>
        <v/>
      </c>
      <c r="V741" s="34" t="e">
        <f>SMALL($U:$U,ROWS($U$1:U740))</f>
        <v>#NUM!</v>
      </c>
      <c r="W741" s="34" t="str">
        <f>IF(AND('Entry point'!$B$22=Master!A741,Master!AG741="PROCUREMENT RESPONSIBLE"),Master!B741,"")</f>
        <v/>
      </c>
      <c r="X741" s="34" t="e">
        <f>SMALL($W:$W,ROWS($W$1:W740))</f>
        <v>#NUM!</v>
      </c>
      <c r="Y741" s="34" t="str">
        <f>IF(AND('Entry point'!$B$22=Master!A741,Master!AG741="TECH SUPERINTENDENT"),Master!B741,"")</f>
        <v/>
      </c>
      <c r="Z741" s="34" t="e">
        <f>SMALL($Y:$Y,ROWS($Y$1:Y740))</f>
        <v>#NUM!</v>
      </c>
      <c r="AA741" s="34" t="str">
        <f>IF(AND('Entry point'!$B$22=Master!A741,Master!AG741="HSEQ MANAGER"),Master!B741,"")</f>
        <v/>
      </c>
      <c r="AB741" s="34" t="e">
        <f>SMALL($AA:$AA,ROWS($AA$1:AA740))</f>
        <v>#NUM!</v>
      </c>
      <c r="AC741" s="34" t="str">
        <f>IF(AND('Entry point'!$B$22=Master!A741,Master!AG741="MARCAS"),Master!B741,"")</f>
        <v/>
      </c>
      <c r="AD741" s="34" t="e">
        <f>SMALL($AC:$AC,ROWS($AC$1:AC740))</f>
        <v>#NUM!</v>
      </c>
      <c r="AE741" s="34">
        <v>3</v>
      </c>
      <c r="AF741" s="26" t="s">
        <v>333</v>
      </c>
      <c r="AG741" s="36" t="s">
        <v>91</v>
      </c>
      <c r="AH741" s="36"/>
    </row>
    <row r="742" spans="1:34" ht="15.75" x14ac:dyDescent="0.25">
      <c r="A742" s="34" t="s">
        <v>38</v>
      </c>
      <c r="B742" s="34">
        <f>ROWS(A$1:$A743)</f>
        <v>743</v>
      </c>
      <c r="C742" s="34" t="str">
        <f>IF(AND('Entry point'!$B$22=Master!A742,Master!AG742="ACCOUNTING"),Master!B742,"")</f>
        <v/>
      </c>
      <c r="D742" s="34" t="e">
        <f>SMALL($C:$C,ROWS($C$1:C741))</f>
        <v>#NUM!</v>
      </c>
      <c r="E742" s="34" t="str">
        <f>IF(AND('Entry point'!$B$22=Master!A742,Master!AG742="CREW MANAGEMENT PARTNER"),Master!B742,"")</f>
        <v/>
      </c>
      <c r="F742" s="34" t="e">
        <f>SMALL($E:$E,ROWS($E$1:E741))</f>
        <v>#NUM!</v>
      </c>
      <c r="G742" s="34" t="str">
        <f>IF(AND('Entry point'!$B$22=Master!A742,Master!AG742="FLEET MANAGER"),Master!B742,"")</f>
        <v/>
      </c>
      <c r="H742" s="34" t="e">
        <f>SMALL($G:$G,ROWS($G$1:G741))</f>
        <v>#NUM!</v>
      </c>
      <c r="I742" s="34" t="str">
        <f>IF(AND('Entry point'!$B$22=Master!A742,Master!AG742="GROUP ISD"),Master!B742,"")</f>
        <v/>
      </c>
      <c r="J742" s="34" t="e">
        <f>SMALL($I:$I,ROWS($I$1:I741))</f>
        <v>#NUM!</v>
      </c>
      <c r="K742" s="34" t="str">
        <f>IF(AND('Entry point'!$B$22=Master!A742,Master!AG742="MANAGING DIRECTOR, CREW MANAGEMENT"),Master!B742,"")</f>
        <v/>
      </c>
      <c r="L742" s="34" t="e">
        <f>SMALL($K:$K,ROWS($K$1:K741))</f>
        <v>#NUM!</v>
      </c>
      <c r="M742" s="34" t="str">
        <f>IF(AND('Entry point'!$B$22=Master!A742,Master!AG742="MARINE SUPERINTENDENT"),Master!B742,"")</f>
        <v/>
      </c>
      <c r="N742" s="34" t="e">
        <f>SMALL($M:$M,ROWS($M$1:M741))</f>
        <v>#NUM!</v>
      </c>
      <c r="O742" s="34" t="str">
        <f>IF(AND('Entry point'!$B$22=Master!A742,Master!AG742="MD"),Master!B742,"")</f>
        <v/>
      </c>
      <c r="P742" s="34" t="e">
        <f>SMALL($O:$O,ROWS($O$1:O741))</f>
        <v>#NUM!</v>
      </c>
      <c r="Q742" s="34" t="str">
        <f>IF(AND('Entry point'!$B$22=Master!A742,Master!AG742="OD"),Master!B742,"")</f>
        <v/>
      </c>
      <c r="R742" s="34" t="e">
        <f>SMALL($Q:$Q,ROWS($Q$1:Q741))</f>
        <v>#NUM!</v>
      </c>
      <c r="S742" s="34" t="str">
        <f>IF(AND('Entry point'!$B$22=Master!A742,Master!AG742="OWNER"),Master!B742,"")</f>
        <v/>
      </c>
      <c r="T742" s="34" t="e">
        <f>SMALL($S:$S,ROWS($S$1:S741))</f>
        <v>#NUM!</v>
      </c>
      <c r="U742" s="34" t="str">
        <f>IF(AND('Entry point'!$B$22=Master!A742,Master!AG742="PLANNING MANAGER"),Master!B742,"")</f>
        <v/>
      </c>
      <c r="V742" s="34" t="e">
        <f>SMALL($U:$U,ROWS($U$1:U741))</f>
        <v>#NUM!</v>
      </c>
      <c r="W742" s="34" t="str">
        <f>IF(AND('Entry point'!$B$22=Master!A742,Master!AG742="PROCUREMENT RESPONSIBLE"),Master!B742,"")</f>
        <v/>
      </c>
      <c r="X742" s="34" t="e">
        <f>SMALL($W:$W,ROWS($W$1:W741))</f>
        <v>#NUM!</v>
      </c>
      <c r="Y742" s="34" t="str">
        <f>IF(AND('Entry point'!$B$22=Master!A742,Master!AG742="TECH SUPERINTENDENT"),Master!B742,"")</f>
        <v/>
      </c>
      <c r="Z742" s="34" t="e">
        <f>SMALL($Y:$Y,ROWS($Y$1:Y741))</f>
        <v>#NUM!</v>
      </c>
      <c r="AA742" s="34" t="str">
        <f>IF(AND('Entry point'!$B$22=Master!A742,Master!AG742="HSEQ MANAGER"),Master!B742,"")</f>
        <v/>
      </c>
      <c r="AB742" s="34" t="e">
        <f>SMALL($AA:$AA,ROWS($AA$1:AA741))</f>
        <v>#NUM!</v>
      </c>
      <c r="AC742" s="34" t="str">
        <f>IF(AND('Entry point'!$B$22=Master!A742,Master!AG742="MARCAS"),Master!B742,"")</f>
        <v/>
      </c>
      <c r="AD742" s="34" t="e">
        <f>SMALL($AC:$AC,ROWS($AC$1:AC741))</f>
        <v>#NUM!</v>
      </c>
      <c r="AE742" s="34">
        <v>3</v>
      </c>
      <c r="AF742" s="26" t="s">
        <v>325</v>
      </c>
      <c r="AG742" s="36" t="s">
        <v>91</v>
      </c>
      <c r="AH742" s="36" t="s">
        <v>519</v>
      </c>
    </row>
    <row r="743" spans="1:34" ht="15.75" x14ac:dyDescent="0.25">
      <c r="A743" s="34" t="s">
        <v>38</v>
      </c>
      <c r="B743" s="34">
        <f>ROWS(A$1:$A744)</f>
        <v>744</v>
      </c>
      <c r="C743" s="34" t="str">
        <f>IF(AND('Entry point'!$B$22=Master!A743,Master!AG743="ACCOUNTING"),Master!B743,"")</f>
        <v/>
      </c>
      <c r="D743" s="34" t="e">
        <f>SMALL($C:$C,ROWS($C$1:C742))</f>
        <v>#NUM!</v>
      </c>
      <c r="E743" s="34" t="str">
        <f>IF(AND('Entry point'!$B$22=Master!A743,Master!AG743="CREW MANAGEMENT PARTNER"),Master!B743,"")</f>
        <v/>
      </c>
      <c r="F743" s="34" t="e">
        <f>SMALL($E:$E,ROWS($E$1:E742))</f>
        <v>#NUM!</v>
      </c>
      <c r="G743" s="34" t="str">
        <f>IF(AND('Entry point'!$B$22=Master!A743,Master!AG743="FLEET MANAGER"),Master!B743,"")</f>
        <v/>
      </c>
      <c r="H743" s="34" t="e">
        <f>SMALL($G:$G,ROWS($G$1:G742))</f>
        <v>#NUM!</v>
      </c>
      <c r="I743" s="34" t="str">
        <f>IF(AND('Entry point'!$B$22=Master!A743,Master!AG743="GROUP ISD"),Master!B743,"")</f>
        <v/>
      </c>
      <c r="J743" s="34" t="e">
        <f>SMALL($I:$I,ROWS($I$1:I742))</f>
        <v>#NUM!</v>
      </c>
      <c r="K743" s="34" t="str">
        <f>IF(AND('Entry point'!$B$22=Master!A743,Master!AG743="MANAGING DIRECTOR, CREW MANAGEMENT"),Master!B743,"")</f>
        <v/>
      </c>
      <c r="L743" s="34" t="e">
        <f>SMALL($K:$K,ROWS($K$1:K742))</f>
        <v>#NUM!</v>
      </c>
      <c r="M743" s="34" t="str">
        <f>IF(AND('Entry point'!$B$22=Master!A743,Master!AG743="MARINE SUPERINTENDENT"),Master!B743,"")</f>
        <v/>
      </c>
      <c r="N743" s="34" t="e">
        <f>SMALL($M:$M,ROWS($M$1:M742))</f>
        <v>#NUM!</v>
      </c>
      <c r="O743" s="34" t="str">
        <f>IF(AND('Entry point'!$B$22=Master!A743,Master!AG743="MD"),Master!B743,"")</f>
        <v/>
      </c>
      <c r="P743" s="34" t="e">
        <f>SMALL($O:$O,ROWS($O$1:O742))</f>
        <v>#NUM!</v>
      </c>
      <c r="Q743" s="34" t="str">
        <f>IF(AND('Entry point'!$B$22=Master!A743,Master!AG743="OD"),Master!B743,"")</f>
        <v/>
      </c>
      <c r="R743" s="34" t="e">
        <f>SMALL($Q:$Q,ROWS($Q$1:Q742))</f>
        <v>#NUM!</v>
      </c>
      <c r="S743" s="34" t="str">
        <f>IF(AND('Entry point'!$B$22=Master!A743,Master!AG743="OWNER"),Master!B743,"")</f>
        <v/>
      </c>
      <c r="T743" s="34" t="e">
        <f>SMALL($S:$S,ROWS($S$1:S742))</f>
        <v>#NUM!</v>
      </c>
      <c r="U743" s="34" t="str">
        <f>IF(AND('Entry point'!$B$22=Master!A743,Master!AG743="PLANNING MANAGER"),Master!B743,"")</f>
        <v/>
      </c>
      <c r="V743" s="34" t="e">
        <f>SMALL($U:$U,ROWS($U$1:U742))</f>
        <v>#NUM!</v>
      </c>
      <c r="W743" s="34" t="str">
        <f>IF(AND('Entry point'!$B$22=Master!A743,Master!AG743="PROCUREMENT RESPONSIBLE"),Master!B743,"")</f>
        <v/>
      </c>
      <c r="X743" s="34" t="e">
        <f>SMALL($W:$W,ROWS($W$1:W742))</f>
        <v>#NUM!</v>
      </c>
      <c r="Y743" s="34" t="str">
        <f>IF(AND('Entry point'!$B$22=Master!A743,Master!AG743="TECH SUPERINTENDENT"),Master!B743,"")</f>
        <v/>
      </c>
      <c r="Z743" s="34" t="e">
        <f>SMALL($Y:$Y,ROWS($Y$1:Y742))</f>
        <v>#NUM!</v>
      </c>
      <c r="AA743" s="34" t="str">
        <f>IF(AND('Entry point'!$B$22=Master!A743,Master!AG743="HSEQ MANAGER"),Master!B743,"")</f>
        <v/>
      </c>
      <c r="AB743" s="34" t="e">
        <f>SMALL($AA:$AA,ROWS($AA$1:AA742))</f>
        <v>#NUM!</v>
      </c>
      <c r="AC743" s="34" t="str">
        <f>IF(AND('Entry point'!$B$22=Master!A743,Master!AG743="MARCAS"),Master!B743,"")</f>
        <v/>
      </c>
      <c r="AD743" s="34" t="e">
        <f>SMALL($AC:$AC,ROWS($AC$1:AC742))</f>
        <v>#NUM!</v>
      </c>
      <c r="AE743" s="34">
        <v>3</v>
      </c>
      <c r="AF743" s="26" t="s">
        <v>339</v>
      </c>
      <c r="AG743" s="36" t="s">
        <v>91</v>
      </c>
      <c r="AH743" s="36"/>
    </row>
    <row r="744" spans="1:34" ht="15.75" x14ac:dyDescent="0.25">
      <c r="A744" s="34" t="s">
        <v>38</v>
      </c>
      <c r="B744" s="34">
        <f>ROWS(A$1:$A745)</f>
        <v>745</v>
      </c>
      <c r="C744" s="34" t="str">
        <f>IF(AND('Entry point'!$B$22=Master!A744,Master!AG744="ACCOUNTING"),Master!B744,"")</f>
        <v/>
      </c>
      <c r="D744" s="34" t="e">
        <f>SMALL($C:$C,ROWS($C$1:C743))</f>
        <v>#NUM!</v>
      </c>
      <c r="E744" s="34" t="str">
        <f>IF(AND('Entry point'!$B$22=Master!A744,Master!AG744="CREW MANAGEMENT PARTNER"),Master!B744,"")</f>
        <v/>
      </c>
      <c r="F744" s="34" t="e">
        <f>SMALL($E:$E,ROWS($E$1:E743))</f>
        <v>#NUM!</v>
      </c>
      <c r="G744" s="34" t="str">
        <f>IF(AND('Entry point'!$B$22=Master!A744,Master!AG744="FLEET MANAGER"),Master!B744,"")</f>
        <v/>
      </c>
      <c r="H744" s="34" t="e">
        <f>SMALL($G:$G,ROWS($G$1:G743))</f>
        <v>#NUM!</v>
      </c>
      <c r="I744" s="34" t="str">
        <f>IF(AND('Entry point'!$B$22=Master!A744,Master!AG744="GROUP ISD"),Master!B744,"")</f>
        <v/>
      </c>
      <c r="J744" s="34" t="e">
        <f>SMALL($I:$I,ROWS($I$1:I743))</f>
        <v>#NUM!</v>
      </c>
      <c r="K744" s="34" t="str">
        <f>IF(AND('Entry point'!$B$22=Master!A744,Master!AG744="MANAGING DIRECTOR, CREW MANAGEMENT"),Master!B744,"")</f>
        <v/>
      </c>
      <c r="L744" s="34" t="e">
        <f>SMALL($K:$K,ROWS($K$1:K743))</f>
        <v>#NUM!</v>
      </c>
      <c r="M744" s="34" t="str">
        <f>IF(AND('Entry point'!$B$22=Master!A744,Master!AG744="MARINE SUPERINTENDENT"),Master!B744,"")</f>
        <v/>
      </c>
      <c r="N744" s="34" t="e">
        <f>SMALL($M:$M,ROWS($M$1:M743))</f>
        <v>#NUM!</v>
      </c>
      <c r="O744" s="34" t="str">
        <f>IF(AND('Entry point'!$B$22=Master!A744,Master!AG744="MD"),Master!B744,"")</f>
        <v/>
      </c>
      <c r="P744" s="34" t="e">
        <f>SMALL($O:$O,ROWS($O$1:O743))</f>
        <v>#NUM!</v>
      </c>
      <c r="Q744" s="34" t="str">
        <f>IF(AND('Entry point'!$B$22=Master!A744,Master!AG744="OD"),Master!B744,"")</f>
        <v/>
      </c>
      <c r="R744" s="34" t="e">
        <f>SMALL($Q:$Q,ROWS($Q$1:Q743))</f>
        <v>#NUM!</v>
      </c>
      <c r="S744" s="34" t="str">
        <f>IF(AND('Entry point'!$B$22=Master!A744,Master!AG744="OWNER"),Master!B744,"")</f>
        <v/>
      </c>
      <c r="T744" s="34" t="e">
        <f>SMALL($S:$S,ROWS($S$1:S743))</f>
        <v>#NUM!</v>
      </c>
      <c r="U744" s="34" t="str">
        <f>IF(AND('Entry point'!$B$22=Master!A744,Master!AG744="PLANNING MANAGER"),Master!B744,"")</f>
        <v/>
      </c>
      <c r="V744" s="34" t="e">
        <f>SMALL($U:$U,ROWS($U$1:U743))</f>
        <v>#NUM!</v>
      </c>
      <c r="W744" s="34" t="str">
        <f>IF(AND('Entry point'!$B$22=Master!A744,Master!AG744="PROCUREMENT RESPONSIBLE"),Master!B744,"")</f>
        <v/>
      </c>
      <c r="X744" s="34" t="e">
        <f>SMALL($W:$W,ROWS($W$1:W743))</f>
        <v>#NUM!</v>
      </c>
      <c r="Y744" s="34" t="str">
        <f>IF(AND('Entry point'!$B$22=Master!A744,Master!AG744="TECH SUPERINTENDENT"),Master!B744,"")</f>
        <v/>
      </c>
      <c r="Z744" s="34" t="e">
        <f>SMALL($Y:$Y,ROWS($Y$1:Y743))</f>
        <v>#NUM!</v>
      </c>
      <c r="AA744" s="34" t="str">
        <f>IF(AND('Entry point'!$B$22=Master!A744,Master!AG744="HSEQ MANAGER"),Master!B744,"")</f>
        <v/>
      </c>
      <c r="AB744" s="34" t="e">
        <f>SMALL($AA:$AA,ROWS($AA$1:AA743))</f>
        <v>#NUM!</v>
      </c>
      <c r="AC744" s="34" t="str">
        <f>IF(AND('Entry point'!$B$22=Master!A744,Master!AG744="MARCAS"),Master!B744,"")</f>
        <v/>
      </c>
      <c r="AD744" s="34" t="e">
        <f>SMALL($AC:$AC,ROWS($AC$1:AC743))</f>
        <v>#NUM!</v>
      </c>
      <c r="AE744" s="34">
        <v>3</v>
      </c>
      <c r="AF744" s="26" t="s">
        <v>326</v>
      </c>
      <c r="AG744" s="36" t="s">
        <v>91</v>
      </c>
      <c r="AH744" s="36"/>
    </row>
    <row r="745" spans="1:34" ht="15.75" x14ac:dyDescent="0.25">
      <c r="A745" s="34" t="s">
        <v>38</v>
      </c>
      <c r="B745" s="34">
        <f>ROWS(A$1:$A746)</f>
        <v>746</v>
      </c>
      <c r="C745" s="34" t="str">
        <f>IF(AND('Entry point'!$B$22=Master!A745,Master!AG745="ACCOUNTING"),Master!B745,"")</f>
        <v/>
      </c>
      <c r="D745" s="34" t="e">
        <f>SMALL($C:$C,ROWS($C$1:C744))</f>
        <v>#NUM!</v>
      </c>
      <c r="E745" s="34" t="str">
        <f>IF(AND('Entry point'!$B$22=Master!A745,Master!AG745="CREW MANAGEMENT PARTNER"),Master!B745,"")</f>
        <v/>
      </c>
      <c r="F745" s="34" t="e">
        <f>SMALL($E:$E,ROWS($E$1:E744))</f>
        <v>#NUM!</v>
      </c>
      <c r="G745" s="34" t="str">
        <f>IF(AND('Entry point'!$B$22=Master!A745,Master!AG745="FLEET MANAGER"),Master!B745,"")</f>
        <v/>
      </c>
      <c r="H745" s="34" t="e">
        <f>SMALL($G:$G,ROWS($G$1:G744))</f>
        <v>#NUM!</v>
      </c>
      <c r="I745" s="34" t="str">
        <f>IF(AND('Entry point'!$B$22=Master!A745,Master!AG745="GROUP ISD"),Master!B745,"")</f>
        <v/>
      </c>
      <c r="J745" s="34" t="e">
        <f>SMALL($I:$I,ROWS($I$1:I744))</f>
        <v>#NUM!</v>
      </c>
      <c r="K745" s="34" t="str">
        <f>IF(AND('Entry point'!$B$22=Master!A745,Master!AG745="MANAGING DIRECTOR, CREW MANAGEMENT"),Master!B745,"")</f>
        <v/>
      </c>
      <c r="L745" s="34" t="e">
        <f>SMALL($K:$K,ROWS($K$1:K744))</f>
        <v>#NUM!</v>
      </c>
      <c r="M745" s="34" t="str">
        <f>IF(AND('Entry point'!$B$22=Master!A745,Master!AG745="MARINE SUPERINTENDENT"),Master!B745,"")</f>
        <v/>
      </c>
      <c r="N745" s="34" t="e">
        <f>SMALL($M:$M,ROWS($M$1:M744))</f>
        <v>#NUM!</v>
      </c>
      <c r="O745" s="34" t="str">
        <f>IF(AND('Entry point'!$B$22=Master!A745,Master!AG745="MD"),Master!B745,"")</f>
        <v/>
      </c>
      <c r="P745" s="34" t="e">
        <f>SMALL($O:$O,ROWS($O$1:O744))</f>
        <v>#NUM!</v>
      </c>
      <c r="Q745" s="34" t="str">
        <f>IF(AND('Entry point'!$B$22=Master!A745,Master!AG745="OD"),Master!B745,"")</f>
        <v/>
      </c>
      <c r="R745" s="34" t="e">
        <f>SMALL($Q:$Q,ROWS($Q$1:Q744))</f>
        <v>#NUM!</v>
      </c>
      <c r="S745" s="34" t="str">
        <f>IF(AND('Entry point'!$B$22=Master!A745,Master!AG745="OWNER"),Master!B745,"")</f>
        <v/>
      </c>
      <c r="T745" s="34" t="e">
        <f>SMALL($S:$S,ROWS($S$1:S744))</f>
        <v>#NUM!</v>
      </c>
      <c r="U745" s="34" t="str">
        <f>IF(AND('Entry point'!$B$22=Master!A745,Master!AG745="PLANNING MANAGER"),Master!B745,"")</f>
        <v/>
      </c>
      <c r="V745" s="34" t="e">
        <f>SMALL($U:$U,ROWS($U$1:U744))</f>
        <v>#NUM!</v>
      </c>
      <c r="W745" s="34" t="str">
        <f>IF(AND('Entry point'!$B$22=Master!A745,Master!AG745="PROCUREMENT RESPONSIBLE"),Master!B745,"")</f>
        <v/>
      </c>
      <c r="X745" s="34" t="e">
        <f>SMALL($W:$W,ROWS($W$1:W744))</f>
        <v>#NUM!</v>
      </c>
      <c r="Y745" s="34" t="str">
        <f>IF(AND('Entry point'!$B$22=Master!A745,Master!AG745="TECH SUPERINTENDENT"),Master!B745,"")</f>
        <v/>
      </c>
      <c r="Z745" s="34" t="e">
        <f>SMALL($Y:$Y,ROWS($Y$1:Y744))</f>
        <v>#NUM!</v>
      </c>
      <c r="AA745" s="34" t="str">
        <f>IF(AND('Entry point'!$B$22=Master!A745,Master!AG745="HSEQ MANAGER"),Master!B745,"")</f>
        <v/>
      </c>
      <c r="AB745" s="34" t="e">
        <f>SMALL($AA:$AA,ROWS($AA$1:AA744))</f>
        <v>#NUM!</v>
      </c>
      <c r="AC745" s="34" t="str">
        <f>IF(AND('Entry point'!$B$22=Master!A745,Master!AG745="MARCAS"),Master!B745,"")</f>
        <v/>
      </c>
      <c r="AD745" s="34" t="e">
        <f>SMALL($AC:$AC,ROWS($AC$1:AC744))</f>
        <v>#NUM!</v>
      </c>
      <c r="AE745" s="34">
        <v>3</v>
      </c>
      <c r="AF745" s="26" t="s">
        <v>345</v>
      </c>
      <c r="AG745" s="36" t="s">
        <v>91</v>
      </c>
      <c r="AH745" s="36"/>
    </row>
    <row r="746" spans="1:34" ht="15.75" x14ac:dyDescent="0.25">
      <c r="A746" s="34" t="s">
        <v>38</v>
      </c>
      <c r="B746" s="34">
        <f>ROWS(A$1:$A747)</f>
        <v>747</v>
      </c>
      <c r="C746" s="34" t="str">
        <f>IF(AND('Entry point'!$B$22=Master!A746,Master!AG746="ACCOUNTING"),Master!B746,"")</f>
        <v/>
      </c>
      <c r="D746" s="34" t="e">
        <f>SMALL($C:$C,ROWS($C$1:C745))</f>
        <v>#NUM!</v>
      </c>
      <c r="E746" s="34" t="str">
        <f>IF(AND('Entry point'!$B$22=Master!A746,Master!AG746="CREW MANAGEMENT PARTNER"),Master!B746,"")</f>
        <v/>
      </c>
      <c r="F746" s="34" t="e">
        <f>SMALL($E:$E,ROWS($E$1:E745))</f>
        <v>#NUM!</v>
      </c>
      <c r="G746" s="34" t="str">
        <f>IF(AND('Entry point'!$B$22=Master!A746,Master!AG746="FLEET MANAGER"),Master!B746,"")</f>
        <v/>
      </c>
      <c r="H746" s="34" t="e">
        <f>SMALL($G:$G,ROWS($G$1:G745))</f>
        <v>#NUM!</v>
      </c>
      <c r="I746" s="34" t="str">
        <f>IF(AND('Entry point'!$B$22=Master!A746,Master!AG746="GROUP ISD"),Master!B746,"")</f>
        <v/>
      </c>
      <c r="J746" s="34" t="e">
        <f>SMALL($I:$I,ROWS($I$1:I745))</f>
        <v>#NUM!</v>
      </c>
      <c r="K746" s="34" t="str">
        <f>IF(AND('Entry point'!$B$22=Master!A746,Master!AG746="MANAGING DIRECTOR, CREW MANAGEMENT"),Master!B746,"")</f>
        <v/>
      </c>
      <c r="L746" s="34" t="e">
        <f>SMALL($K:$K,ROWS($K$1:K745))</f>
        <v>#NUM!</v>
      </c>
      <c r="M746" s="34" t="str">
        <f>IF(AND('Entry point'!$B$22=Master!A746,Master!AG746="MARINE SUPERINTENDENT"),Master!B746,"")</f>
        <v/>
      </c>
      <c r="N746" s="34" t="e">
        <f>SMALL($M:$M,ROWS($M$1:M745))</f>
        <v>#NUM!</v>
      </c>
      <c r="O746" s="34" t="str">
        <f>IF(AND('Entry point'!$B$22=Master!A746,Master!AG746="MD"),Master!B746,"")</f>
        <v/>
      </c>
      <c r="P746" s="34" t="e">
        <f>SMALL($O:$O,ROWS($O$1:O745))</f>
        <v>#NUM!</v>
      </c>
      <c r="Q746" s="34" t="str">
        <f>IF(AND('Entry point'!$B$22=Master!A746,Master!AG746="OD"),Master!B746,"")</f>
        <v/>
      </c>
      <c r="R746" s="34" t="e">
        <f>SMALL($Q:$Q,ROWS($Q$1:Q745))</f>
        <v>#NUM!</v>
      </c>
      <c r="S746" s="34" t="str">
        <f>IF(AND('Entry point'!$B$22=Master!A746,Master!AG746="OWNER"),Master!B746,"")</f>
        <v/>
      </c>
      <c r="T746" s="34" t="e">
        <f>SMALL($S:$S,ROWS($S$1:S745))</f>
        <v>#NUM!</v>
      </c>
      <c r="U746" s="34" t="str">
        <f>IF(AND('Entry point'!$B$22=Master!A746,Master!AG746="PLANNING MANAGER"),Master!B746,"")</f>
        <v/>
      </c>
      <c r="V746" s="34" t="e">
        <f>SMALL($U:$U,ROWS($U$1:U745))</f>
        <v>#NUM!</v>
      </c>
      <c r="W746" s="34" t="str">
        <f>IF(AND('Entry point'!$B$22=Master!A746,Master!AG746="PROCUREMENT RESPONSIBLE"),Master!B746,"")</f>
        <v/>
      </c>
      <c r="X746" s="34" t="e">
        <f>SMALL($W:$W,ROWS($W$1:W745))</f>
        <v>#NUM!</v>
      </c>
      <c r="Y746" s="34" t="str">
        <f>IF(AND('Entry point'!$B$22=Master!A746,Master!AG746="TECH SUPERINTENDENT"),Master!B746,"")</f>
        <v/>
      </c>
      <c r="Z746" s="34" t="e">
        <f>SMALL($Y:$Y,ROWS($Y$1:Y745))</f>
        <v>#NUM!</v>
      </c>
      <c r="AA746" s="34" t="str">
        <f>IF(AND('Entry point'!$B$22=Master!A746,Master!AG746="HSEQ MANAGER"),Master!B746,"")</f>
        <v/>
      </c>
      <c r="AB746" s="34" t="e">
        <f>SMALL($AA:$AA,ROWS($AA$1:AA745))</f>
        <v>#NUM!</v>
      </c>
      <c r="AC746" s="34" t="str">
        <f>IF(AND('Entry point'!$B$22=Master!A746,Master!AG746="MARCAS"),Master!B746,"")</f>
        <v/>
      </c>
      <c r="AD746" s="34" t="e">
        <f>SMALL($AC:$AC,ROWS($AC$1:AC745))</f>
        <v>#NUM!</v>
      </c>
      <c r="AE746" s="34">
        <v>3</v>
      </c>
      <c r="AF746" s="26" t="s">
        <v>222</v>
      </c>
      <c r="AG746" s="36" t="s">
        <v>685</v>
      </c>
      <c r="AH746" s="36"/>
    </row>
    <row r="747" spans="1:34" ht="15.75" x14ac:dyDescent="0.25">
      <c r="A747" s="34" t="s">
        <v>38</v>
      </c>
      <c r="B747" s="34">
        <f>ROWS(A$1:$A748)</f>
        <v>748</v>
      </c>
      <c r="C747" s="34" t="str">
        <f>IF(AND('Entry point'!$B$22=Master!A747,Master!AG747="ACCOUNTING"),Master!B747,"")</f>
        <v/>
      </c>
      <c r="D747" s="34" t="e">
        <f>SMALL($C:$C,ROWS($C$1:C746))</f>
        <v>#NUM!</v>
      </c>
      <c r="E747" s="34" t="str">
        <f>IF(AND('Entry point'!$B$22=Master!A747,Master!AG747="CREW MANAGEMENT PARTNER"),Master!B747,"")</f>
        <v/>
      </c>
      <c r="F747" s="34" t="e">
        <f>SMALL($E:$E,ROWS($E$1:E746))</f>
        <v>#NUM!</v>
      </c>
      <c r="G747" s="34" t="str">
        <f>IF(AND('Entry point'!$B$22=Master!A747,Master!AG747="FLEET MANAGER"),Master!B747,"")</f>
        <v/>
      </c>
      <c r="H747" s="34" t="e">
        <f>SMALL($G:$G,ROWS($G$1:G746))</f>
        <v>#NUM!</v>
      </c>
      <c r="I747" s="34" t="str">
        <f>IF(AND('Entry point'!$B$22=Master!A747,Master!AG747="GROUP ISD"),Master!B747,"")</f>
        <v/>
      </c>
      <c r="J747" s="34" t="e">
        <f>SMALL($I:$I,ROWS($I$1:I746))</f>
        <v>#NUM!</v>
      </c>
      <c r="K747" s="34" t="str">
        <f>IF(AND('Entry point'!$B$22=Master!A747,Master!AG747="MANAGING DIRECTOR, CREW MANAGEMENT"),Master!B747,"")</f>
        <v/>
      </c>
      <c r="L747" s="34" t="e">
        <f>SMALL($K:$K,ROWS($K$1:K746))</f>
        <v>#NUM!</v>
      </c>
      <c r="M747" s="34" t="str">
        <f>IF(AND('Entry point'!$B$22=Master!A747,Master!AG747="MARINE SUPERINTENDENT"),Master!B747,"")</f>
        <v/>
      </c>
      <c r="N747" s="34" t="e">
        <f>SMALL($M:$M,ROWS($M$1:M746))</f>
        <v>#NUM!</v>
      </c>
      <c r="O747" s="34" t="str">
        <f>IF(AND('Entry point'!$B$22=Master!A747,Master!AG747="MD"),Master!B747,"")</f>
        <v/>
      </c>
      <c r="P747" s="34" t="e">
        <f>SMALL($O:$O,ROWS($O$1:O746))</f>
        <v>#NUM!</v>
      </c>
      <c r="Q747" s="34" t="str">
        <f>IF(AND('Entry point'!$B$22=Master!A747,Master!AG747="OD"),Master!B747,"")</f>
        <v/>
      </c>
      <c r="R747" s="34" t="e">
        <f>SMALL($Q:$Q,ROWS($Q$1:Q746))</f>
        <v>#NUM!</v>
      </c>
      <c r="S747" s="34" t="str">
        <f>IF(AND('Entry point'!$B$22=Master!A747,Master!AG747="OWNER"),Master!B747,"")</f>
        <v/>
      </c>
      <c r="T747" s="34" t="e">
        <f>SMALL($S:$S,ROWS($S$1:S746))</f>
        <v>#NUM!</v>
      </c>
      <c r="U747" s="34" t="str">
        <f>IF(AND('Entry point'!$B$22=Master!A747,Master!AG747="PLANNING MANAGER"),Master!B747,"")</f>
        <v/>
      </c>
      <c r="V747" s="34" t="e">
        <f>SMALL($U:$U,ROWS($U$1:U746))</f>
        <v>#NUM!</v>
      </c>
      <c r="W747" s="34" t="str">
        <f>IF(AND('Entry point'!$B$22=Master!A747,Master!AG747="PROCUREMENT RESPONSIBLE"),Master!B747,"")</f>
        <v/>
      </c>
      <c r="X747" s="34" t="e">
        <f>SMALL($W:$W,ROWS($W$1:W746))</f>
        <v>#NUM!</v>
      </c>
      <c r="Y747" s="34" t="str">
        <f>IF(AND('Entry point'!$B$22=Master!A747,Master!AG747="TECH SUPERINTENDENT"),Master!B747,"")</f>
        <v/>
      </c>
      <c r="Z747" s="34" t="e">
        <f>SMALL($Y:$Y,ROWS($Y$1:Y746))</f>
        <v>#NUM!</v>
      </c>
      <c r="AA747" s="34" t="str">
        <f>IF(AND('Entry point'!$B$22=Master!A747,Master!AG747="HSEQ MANAGER"),Master!B747,"")</f>
        <v/>
      </c>
      <c r="AB747" s="34" t="e">
        <f>SMALL($AA:$AA,ROWS($AA$1:AA746))</f>
        <v>#NUM!</v>
      </c>
      <c r="AC747" s="34" t="str">
        <f>IF(AND('Entry point'!$B$22=Master!A747,Master!AG747="MARCAS"),Master!B747,"")</f>
        <v/>
      </c>
      <c r="AD747" s="34" t="e">
        <f>SMALL($AC:$AC,ROWS($AC$1:AC746))</f>
        <v>#NUM!</v>
      </c>
      <c r="AE747" s="34">
        <v>3</v>
      </c>
      <c r="AF747" s="26" t="s">
        <v>341</v>
      </c>
      <c r="AG747" s="36" t="s">
        <v>91</v>
      </c>
      <c r="AH747" s="36" t="s">
        <v>522</v>
      </c>
    </row>
    <row r="748" spans="1:34" ht="15.75" x14ac:dyDescent="0.25">
      <c r="A748" s="34" t="s">
        <v>38</v>
      </c>
      <c r="B748" s="34">
        <f>ROWS(A$1:$A749)</f>
        <v>749</v>
      </c>
      <c r="C748" s="34" t="str">
        <f>IF(AND('Entry point'!$B$22=Master!A748,Master!AG748="ACCOUNTING"),Master!B748,"")</f>
        <v/>
      </c>
      <c r="D748" s="34" t="e">
        <f>SMALL($C:$C,ROWS($C$1:C747))</f>
        <v>#NUM!</v>
      </c>
      <c r="E748" s="34" t="str">
        <f>IF(AND('Entry point'!$B$22=Master!A748,Master!AG748="CREW MANAGEMENT PARTNER"),Master!B748,"")</f>
        <v/>
      </c>
      <c r="F748" s="34" t="e">
        <f>SMALL($E:$E,ROWS($E$1:E747))</f>
        <v>#NUM!</v>
      </c>
      <c r="G748" s="34" t="str">
        <f>IF(AND('Entry point'!$B$22=Master!A748,Master!AG748="FLEET MANAGER"),Master!B748,"")</f>
        <v/>
      </c>
      <c r="H748" s="34" t="e">
        <f>SMALL($G:$G,ROWS($G$1:G747))</f>
        <v>#NUM!</v>
      </c>
      <c r="I748" s="34" t="str">
        <f>IF(AND('Entry point'!$B$22=Master!A748,Master!AG748="GROUP ISD"),Master!B748,"")</f>
        <v/>
      </c>
      <c r="J748" s="34" t="e">
        <f>SMALL($I:$I,ROWS($I$1:I747))</f>
        <v>#NUM!</v>
      </c>
      <c r="K748" s="34" t="str">
        <f>IF(AND('Entry point'!$B$22=Master!A748,Master!AG748="MANAGING DIRECTOR, CREW MANAGEMENT"),Master!B748,"")</f>
        <v/>
      </c>
      <c r="L748" s="34" t="e">
        <f>SMALL($K:$K,ROWS($K$1:K747))</f>
        <v>#NUM!</v>
      </c>
      <c r="M748" s="34" t="str">
        <f>IF(AND('Entry point'!$B$22=Master!A748,Master!AG748="MARINE SUPERINTENDENT"),Master!B748,"")</f>
        <v/>
      </c>
      <c r="N748" s="34" t="e">
        <f>SMALL($M:$M,ROWS($M$1:M747))</f>
        <v>#NUM!</v>
      </c>
      <c r="O748" s="34" t="str">
        <f>IF(AND('Entry point'!$B$22=Master!A748,Master!AG748="MD"),Master!B748,"")</f>
        <v/>
      </c>
      <c r="P748" s="34" t="e">
        <f>SMALL($O:$O,ROWS($O$1:O747))</f>
        <v>#NUM!</v>
      </c>
      <c r="Q748" s="34" t="str">
        <f>IF(AND('Entry point'!$B$22=Master!A748,Master!AG748="OD"),Master!B748,"")</f>
        <v/>
      </c>
      <c r="R748" s="34" t="e">
        <f>SMALL($Q:$Q,ROWS($Q$1:Q747))</f>
        <v>#NUM!</v>
      </c>
      <c r="S748" s="34" t="str">
        <f>IF(AND('Entry point'!$B$22=Master!A748,Master!AG748="OWNER"),Master!B748,"")</f>
        <v/>
      </c>
      <c r="T748" s="34" t="e">
        <f>SMALL($S:$S,ROWS($S$1:S747))</f>
        <v>#NUM!</v>
      </c>
      <c r="U748" s="34" t="str">
        <f>IF(AND('Entry point'!$B$22=Master!A748,Master!AG748="PLANNING MANAGER"),Master!B748,"")</f>
        <v/>
      </c>
      <c r="V748" s="34" t="e">
        <f>SMALL($U:$U,ROWS($U$1:U747))</f>
        <v>#NUM!</v>
      </c>
      <c r="W748" s="34" t="str">
        <f>IF(AND('Entry point'!$B$22=Master!A748,Master!AG748="PROCUREMENT RESPONSIBLE"),Master!B748,"")</f>
        <v/>
      </c>
      <c r="X748" s="34" t="e">
        <f>SMALL($W:$W,ROWS($W$1:W747))</f>
        <v>#NUM!</v>
      </c>
      <c r="Y748" s="34" t="str">
        <f>IF(AND('Entry point'!$B$22=Master!A748,Master!AG748="TECH SUPERINTENDENT"),Master!B748,"")</f>
        <v/>
      </c>
      <c r="Z748" s="34" t="e">
        <f>SMALL($Y:$Y,ROWS($Y$1:Y747))</f>
        <v>#NUM!</v>
      </c>
      <c r="AA748" s="34" t="str">
        <f>IF(AND('Entry point'!$B$22=Master!A748,Master!AG748="HSEQ MANAGER"),Master!B748,"")</f>
        <v/>
      </c>
      <c r="AB748" s="34" t="e">
        <f>SMALL($AA:$AA,ROWS($AA$1:AA747))</f>
        <v>#NUM!</v>
      </c>
      <c r="AC748" s="34" t="str">
        <f>IF(AND('Entry point'!$B$22=Master!A748,Master!AG748="MARCAS"),Master!B748,"")</f>
        <v/>
      </c>
      <c r="AD748" s="34" t="e">
        <f>SMALL($AC:$AC,ROWS($AC$1:AC747))</f>
        <v>#NUM!</v>
      </c>
      <c r="AE748" s="34">
        <v>3</v>
      </c>
      <c r="AF748" s="26" t="s">
        <v>343</v>
      </c>
      <c r="AG748" s="36" t="s">
        <v>91</v>
      </c>
      <c r="AH748" s="36" t="s">
        <v>523</v>
      </c>
    </row>
    <row r="749" spans="1:34" ht="15.75" x14ac:dyDescent="0.25">
      <c r="A749" s="34" t="s">
        <v>38</v>
      </c>
      <c r="B749" s="34">
        <f>ROWS(A$1:$A750)</f>
        <v>750</v>
      </c>
      <c r="C749" s="34" t="str">
        <f>IF(AND('Entry point'!$B$22=Master!A749,Master!AG749="ACCOUNTING"),Master!B749,"")</f>
        <v/>
      </c>
      <c r="D749" s="34" t="e">
        <f>SMALL($C:$C,ROWS($C$1:C748))</f>
        <v>#NUM!</v>
      </c>
      <c r="E749" s="34" t="str">
        <f>IF(AND('Entry point'!$B$22=Master!A749,Master!AG749="CREW MANAGEMENT PARTNER"),Master!B749,"")</f>
        <v/>
      </c>
      <c r="F749" s="34" t="e">
        <f>SMALL($E:$E,ROWS($E$1:E748))</f>
        <v>#NUM!</v>
      </c>
      <c r="G749" s="34" t="str">
        <f>IF(AND('Entry point'!$B$22=Master!A749,Master!AG749="FLEET MANAGER"),Master!B749,"")</f>
        <v/>
      </c>
      <c r="H749" s="34" t="e">
        <f>SMALL($G:$G,ROWS($G$1:G748))</f>
        <v>#NUM!</v>
      </c>
      <c r="I749" s="34" t="str">
        <f>IF(AND('Entry point'!$B$22=Master!A749,Master!AG749="GROUP ISD"),Master!B749,"")</f>
        <v/>
      </c>
      <c r="J749" s="34" t="e">
        <f>SMALL($I:$I,ROWS($I$1:I748))</f>
        <v>#NUM!</v>
      </c>
      <c r="K749" s="34" t="str">
        <f>IF(AND('Entry point'!$B$22=Master!A749,Master!AG749="MANAGING DIRECTOR, CREW MANAGEMENT"),Master!B749,"")</f>
        <v/>
      </c>
      <c r="L749" s="34" t="e">
        <f>SMALL($K:$K,ROWS($K$1:K748))</f>
        <v>#NUM!</v>
      </c>
      <c r="M749" s="34" t="str">
        <f>IF(AND('Entry point'!$B$22=Master!A749,Master!AG749="MARINE SUPERINTENDENT"),Master!B749,"")</f>
        <v/>
      </c>
      <c r="N749" s="34" t="e">
        <f>SMALL($M:$M,ROWS($M$1:M748))</f>
        <v>#NUM!</v>
      </c>
      <c r="O749" s="34" t="str">
        <f>IF(AND('Entry point'!$B$22=Master!A749,Master!AG749="MD"),Master!B749,"")</f>
        <v/>
      </c>
      <c r="P749" s="34" t="e">
        <f>SMALL($O:$O,ROWS($O$1:O748))</f>
        <v>#NUM!</v>
      </c>
      <c r="Q749" s="34" t="str">
        <f>IF(AND('Entry point'!$B$22=Master!A749,Master!AG749="OD"),Master!B749,"")</f>
        <v/>
      </c>
      <c r="R749" s="34" t="e">
        <f>SMALL($Q:$Q,ROWS($Q$1:Q748))</f>
        <v>#NUM!</v>
      </c>
      <c r="S749" s="34" t="str">
        <f>IF(AND('Entry point'!$B$22=Master!A749,Master!AG749="OWNER"),Master!B749,"")</f>
        <v/>
      </c>
      <c r="T749" s="34" t="e">
        <f>SMALL($S:$S,ROWS($S$1:S748))</f>
        <v>#NUM!</v>
      </c>
      <c r="U749" s="34" t="str">
        <f>IF(AND('Entry point'!$B$22=Master!A749,Master!AG749="PLANNING MANAGER"),Master!B749,"")</f>
        <v/>
      </c>
      <c r="V749" s="34" t="e">
        <f>SMALL($U:$U,ROWS($U$1:U748))</f>
        <v>#NUM!</v>
      </c>
      <c r="W749" s="34" t="str">
        <f>IF(AND('Entry point'!$B$22=Master!A749,Master!AG749="PROCUREMENT RESPONSIBLE"),Master!B749,"")</f>
        <v/>
      </c>
      <c r="X749" s="34" t="e">
        <f>SMALL($W:$W,ROWS($W$1:W748))</f>
        <v>#NUM!</v>
      </c>
      <c r="Y749" s="34" t="str">
        <f>IF(AND('Entry point'!$B$22=Master!A749,Master!AG749="TECH SUPERINTENDENT"),Master!B749,"")</f>
        <v/>
      </c>
      <c r="Z749" s="34" t="e">
        <f>SMALL($Y:$Y,ROWS($Y$1:Y748))</f>
        <v>#NUM!</v>
      </c>
      <c r="AA749" s="34" t="str">
        <f>IF(AND('Entry point'!$B$22=Master!A749,Master!AG749="HSEQ MANAGER"),Master!B749,"")</f>
        <v/>
      </c>
      <c r="AB749" s="34" t="e">
        <f>SMALL($AA:$AA,ROWS($AA$1:AA748))</f>
        <v>#NUM!</v>
      </c>
      <c r="AC749" s="34" t="str">
        <f>IF(AND('Entry point'!$B$22=Master!A749,Master!AG749="MARCAS"),Master!B749,"")</f>
        <v/>
      </c>
      <c r="AD749" s="34" t="e">
        <f>SMALL($AC:$AC,ROWS($AC$1:AC748))</f>
        <v>#NUM!</v>
      </c>
      <c r="AE749" s="34">
        <v>3</v>
      </c>
      <c r="AF749" s="26" t="s">
        <v>337</v>
      </c>
      <c r="AG749" s="36" t="s">
        <v>91</v>
      </c>
      <c r="AH749" s="36"/>
    </row>
    <row r="750" spans="1:34" ht="15.75" x14ac:dyDescent="0.25">
      <c r="A750" s="34" t="s">
        <v>38</v>
      </c>
      <c r="B750" s="34">
        <f>ROWS(A$1:$A751)</f>
        <v>751</v>
      </c>
      <c r="C750" s="34" t="str">
        <f>IF(AND('Entry point'!$B$22=Master!A750,Master!AG750="ACCOUNTING"),Master!B750,"")</f>
        <v/>
      </c>
      <c r="D750" s="34" t="e">
        <f>SMALL($C:$C,ROWS($C$1:C749))</f>
        <v>#NUM!</v>
      </c>
      <c r="E750" s="34" t="str">
        <f>IF(AND('Entry point'!$B$22=Master!A750,Master!AG750="CREW MANAGEMENT PARTNER"),Master!B750,"")</f>
        <v/>
      </c>
      <c r="F750" s="34" t="e">
        <f>SMALL($E:$E,ROWS($E$1:E749))</f>
        <v>#NUM!</v>
      </c>
      <c r="G750" s="34" t="str">
        <f>IF(AND('Entry point'!$B$22=Master!A750,Master!AG750="FLEET MANAGER"),Master!B750,"")</f>
        <v/>
      </c>
      <c r="H750" s="34" t="e">
        <f>SMALL($G:$G,ROWS($G$1:G749))</f>
        <v>#NUM!</v>
      </c>
      <c r="I750" s="34" t="str">
        <f>IF(AND('Entry point'!$B$22=Master!A750,Master!AG750="GROUP ISD"),Master!B750,"")</f>
        <v/>
      </c>
      <c r="J750" s="34" t="e">
        <f>SMALL($I:$I,ROWS($I$1:I749))</f>
        <v>#NUM!</v>
      </c>
      <c r="K750" s="34" t="str">
        <f>IF(AND('Entry point'!$B$22=Master!A750,Master!AG750="MANAGING DIRECTOR, CREW MANAGEMENT"),Master!B750,"")</f>
        <v/>
      </c>
      <c r="L750" s="34" t="e">
        <f>SMALL($K:$K,ROWS($K$1:K749))</f>
        <v>#NUM!</v>
      </c>
      <c r="M750" s="34" t="str">
        <f>IF(AND('Entry point'!$B$22=Master!A750,Master!AG750="MARINE SUPERINTENDENT"),Master!B750,"")</f>
        <v/>
      </c>
      <c r="N750" s="34" t="e">
        <f>SMALL($M:$M,ROWS($M$1:M749))</f>
        <v>#NUM!</v>
      </c>
      <c r="O750" s="34" t="str">
        <f>IF(AND('Entry point'!$B$22=Master!A750,Master!AG750="MD"),Master!B750,"")</f>
        <v/>
      </c>
      <c r="P750" s="34" t="e">
        <f>SMALL($O:$O,ROWS($O$1:O749))</f>
        <v>#NUM!</v>
      </c>
      <c r="Q750" s="34" t="str">
        <f>IF(AND('Entry point'!$B$22=Master!A750,Master!AG750="OD"),Master!B750,"")</f>
        <v/>
      </c>
      <c r="R750" s="34" t="e">
        <f>SMALL($Q:$Q,ROWS($Q$1:Q749))</f>
        <v>#NUM!</v>
      </c>
      <c r="S750" s="34" t="str">
        <f>IF(AND('Entry point'!$B$22=Master!A750,Master!AG750="OWNER"),Master!B750,"")</f>
        <v/>
      </c>
      <c r="T750" s="34" t="e">
        <f>SMALL($S:$S,ROWS($S$1:S749))</f>
        <v>#NUM!</v>
      </c>
      <c r="U750" s="34" t="str">
        <f>IF(AND('Entry point'!$B$22=Master!A750,Master!AG750="PLANNING MANAGER"),Master!B750,"")</f>
        <v/>
      </c>
      <c r="V750" s="34" t="e">
        <f>SMALL($U:$U,ROWS($U$1:U749))</f>
        <v>#NUM!</v>
      </c>
      <c r="W750" s="34" t="str">
        <f>IF(AND('Entry point'!$B$22=Master!A750,Master!AG750="PROCUREMENT RESPONSIBLE"),Master!B750,"")</f>
        <v/>
      </c>
      <c r="X750" s="34" t="e">
        <f>SMALL($W:$W,ROWS($W$1:W749))</f>
        <v>#NUM!</v>
      </c>
      <c r="Y750" s="34" t="str">
        <f>IF(AND('Entry point'!$B$22=Master!A750,Master!AG750="TECH SUPERINTENDENT"),Master!B750,"")</f>
        <v/>
      </c>
      <c r="Z750" s="34" t="e">
        <f>SMALL($Y:$Y,ROWS($Y$1:Y749))</f>
        <v>#NUM!</v>
      </c>
      <c r="AA750" s="34" t="str">
        <f>IF(AND('Entry point'!$B$22=Master!A750,Master!AG750="HSEQ MANAGER"),Master!B750,"")</f>
        <v/>
      </c>
      <c r="AB750" s="34" t="e">
        <f>SMALL($AA:$AA,ROWS($AA$1:AA749))</f>
        <v>#NUM!</v>
      </c>
      <c r="AC750" s="34" t="str">
        <f>IF(AND('Entry point'!$B$22=Master!A750,Master!AG750="MARCAS"),Master!B750,"")</f>
        <v/>
      </c>
      <c r="AD750" s="34" t="e">
        <f>SMALL($AC:$AC,ROWS($AC$1:AC749))</f>
        <v>#NUM!</v>
      </c>
      <c r="AE750" s="34">
        <v>3</v>
      </c>
      <c r="AF750" s="26" t="s">
        <v>312</v>
      </c>
      <c r="AG750" s="36" t="s">
        <v>35</v>
      </c>
      <c r="AH750" s="36"/>
    </row>
    <row r="751" spans="1:34" ht="15.75" x14ac:dyDescent="0.25">
      <c r="A751" s="34" t="s">
        <v>38</v>
      </c>
      <c r="B751" s="34">
        <f>ROWS(A$1:$A752)</f>
        <v>752</v>
      </c>
      <c r="C751" s="34" t="str">
        <f>IF(AND('Entry point'!$B$22=Master!A751,Master!AG751="ACCOUNTING"),Master!B751,"")</f>
        <v/>
      </c>
      <c r="D751" s="34" t="e">
        <f>SMALL($C:$C,ROWS($C$1:C750))</f>
        <v>#NUM!</v>
      </c>
      <c r="E751" s="34" t="str">
        <f>IF(AND('Entry point'!$B$22=Master!A751,Master!AG751="CREW MANAGEMENT PARTNER"),Master!B751,"")</f>
        <v/>
      </c>
      <c r="F751" s="34" t="e">
        <f>SMALL($E:$E,ROWS($E$1:E750))</f>
        <v>#NUM!</v>
      </c>
      <c r="G751" s="34" t="str">
        <f>IF(AND('Entry point'!$B$22=Master!A751,Master!AG751="FLEET MANAGER"),Master!B751,"")</f>
        <v/>
      </c>
      <c r="H751" s="34" t="e">
        <f>SMALL($G:$G,ROWS($G$1:G750))</f>
        <v>#NUM!</v>
      </c>
      <c r="I751" s="34" t="str">
        <f>IF(AND('Entry point'!$B$22=Master!A751,Master!AG751="GROUP ISD"),Master!B751,"")</f>
        <v/>
      </c>
      <c r="J751" s="34" t="e">
        <f>SMALL($I:$I,ROWS($I$1:I750))</f>
        <v>#NUM!</v>
      </c>
      <c r="K751" s="34" t="str">
        <f>IF(AND('Entry point'!$B$22=Master!A751,Master!AG751="MANAGING DIRECTOR, CREW MANAGEMENT"),Master!B751,"")</f>
        <v/>
      </c>
      <c r="L751" s="34" t="e">
        <f>SMALL($K:$K,ROWS($K$1:K750))</f>
        <v>#NUM!</v>
      </c>
      <c r="M751" s="34" t="str">
        <f>IF(AND('Entry point'!$B$22=Master!A751,Master!AG751="MARINE SUPERINTENDENT"),Master!B751,"")</f>
        <v/>
      </c>
      <c r="N751" s="34" t="e">
        <f>SMALL($M:$M,ROWS($M$1:M750))</f>
        <v>#NUM!</v>
      </c>
      <c r="O751" s="34" t="str">
        <f>IF(AND('Entry point'!$B$22=Master!A751,Master!AG751="MD"),Master!B751,"")</f>
        <v/>
      </c>
      <c r="P751" s="34" t="e">
        <f>SMALL($O:$O,ROWS($O$1:O750))</f>
        <v>#NUM!</v>
      </c>
      <c r="Q751" s="34" t="str">
        <f>IF(AND('Entry point'!$B$22=Master!A751,Master!AG751="OD"),Master!B751,"")</f>
        <v/>
      </c>
      <c r="R751" s="34" t="e">
        <f>SMALL($Q:$Q,ROWS($Q$1:Q750))</f>
        <v>#NUM!</v>
      </c>
      <c r="S751" s="34" t="str">
        <f>IF(AND('Entry point'!$B$22=Master!A751,Master!AG751="OWNER"),Master!B751,"")</f>
        <v/>
      </c>
      <c r="T751" s="34" t="e">
        <f>SMALL($S:$S,ROWS($S$1:S750))</f>
        <v>#NUM!</v>
      </c>
      <c r="U751" s="34" t="str">
        <f>IF(AND('Entry point'!$B$22=Master!A751,Master!AG751="PLANNING MANAGER"),Master!B751,"")</f>
        <v/>
      </c>
      <c r="V751" s="34" t="e">
        <f>SMALL($U:$U,ROWS($U$1:U750))</f>
        <v>#NUM!</v>
      </c>
      <c r="W751" s="34" t="str">
        <f>IF(AND('Entry point'!$B$22=Master!A751,Master!AG751="PROCUREMENT RESPONSIBLE"),Master!B751,"")</f>
        <v/>
      </c>
      <c r="X751" s="34" t="e">
        <f>SMALL($W:$W,ROWS($W$1:W750))</f>
        <v>#NUM!</v>
      </c>
      <c r="Y751" s="34" t="str">
        <f>IF(AND('Entry point'!$B$22=Master!A751,Master!AG751="TECH SUPERINTENDENT"),Master!B751,"")</f>
        <v/>
      </c>
      <c r="Z751" s="34" t="e">
        <f>SMALL($Y:$Y,ROWS($Y$1:Y750))</f>
        <v>#NUM!</v>
      </c>
      <c r="AA751" s="34" t="str">
        <f>IF(AND('Entry point'!$B$22=Master!A751,Master!AG751="HSEQ MANAGER"),Master!B751,"")</f>
        <v/>
      </c>
      <c r="AB751" s="34" t="e">
        <f>SMALL($AA:$AA,ROWS($AA$1:AA750))</f>
        <v>#NUM!</v>
      </c>
      <c r="AC751" s="34" t="str">
        <f>IF(AND('Entry point'!$B$22=Master!A751,Master!AG751="MARCAS"),Master!B751,"")</f>
        <v/>
      </c>
      <c r="AD751" s="34" t="e">
        <f>SMALL($AC:$AC,ROWS($AC$1:AC750))</f>
        <v>#NUM!</v>
      </c>
      <c r="AE751" s="34">
        <v>3</v>
      </c>
      <c r="AF751" s="26" t="s">
        <v>334</v>
      </c>
      <c r="AG751" s="36" t="s">
        <v>91</v>
      </c>
      <c r="AH751" s="36"/>
    </row>
    <row r="752" spans="1:34" ht="15.75" x14ac:dyDescent="0.25">
      <c r="A752" s="34" t="s">
        <v>38</v>
      </c>
      <c r="B752" s="34">
        <f>ROWS(A$1:$A753)</f>
        <v>753</v>
      </c>
      <c r="C752" s="34" t="str">
        <f>IF(AND('Entry point'!$B$22=Master!A752,Master!AG752="ACCOUNTING"),Master!B752,"")</f>
        <v/>
      </c>
      <c r="D752" s="34" t="e">
        <f>SMALL($C:$C,ROWS($C$1:C751))</f>
        <v>#NUM!</v>
      </c>
      <c r="E752" s="34" t="str">
        <f>IF(AND('Entry point'!$B$22=Master!A752,Master!AG752="CREW MANAGEMENT PARTNER"),Master!B752,"")</f>
        <v/>
      </c>
      <c r="F752" s="34" t="e">
        <f>SMALL($E:$E,ROWS($E$1:E751))</f>
        <v>#NUM!</v>
      </c>
      <c r="G752" s="34" t="str">
        <f>IF(AND('Entry point'!$B$22=Master!A752,Master!AG752="FLEET MANAGER"),Master!B752,"")</f>
        <v/>
      </c>
      <c r="H752" s="34" t="e">
        <f>SMALL($G:$G,ROWS($G$1:G751))</f>
        <v>#NUM!</v>
      </c>
      <c r="I752" s="34" t="str">
        <f>IF(AND('Entry point'!$B$22=Master!A752,Master!AG752="GROUP ISD"),Master!B752,"")</f>
        <v/>
      </c>
      <c r="J752" s="34" t="e">
        <f>SMALL($I:$I,ROWS($I$1:I751))</f>
        <v>#NUM!</v>
      </c>
      <c r="K752" s="34" t="str">
        <f>IF(AND('Entry point'!$B$22=Master!A752,Master!AG752="MANAGING DIRECTOR, CREW MANAGEMENT"),Master!B752,"")</f>
        <v/>
      </c>
      <c r="L752" s="34" t="e">
        <f>SMALL($K:$K,ROWS($K$1:K751))</f>
        <v>#NUM!</v>
      </c>
      <c r="M752" s="34" t="str">
        <f>IF(AND('Entry point'!$B$22=Master!A752,Master!AG752="MARINE SUPERINTENDENT"),Master!B752,"")</f>
        <v/>
      </c>
      <c r="N752" s="34" t="e">
        <f>SMALL($M:$M,ROWS($M$1:M751))</f>
        <v>#NUM!</v>
      </c>
      <c r="O752" s="34" t="str">
        <f>IF(AND('Entry point'!$B$22=Master!A752,Master!AG752="MD"),Master!B752,"")</f>
        <v/>
      </c>
      <c r="P752" s="34" t="e">
        <f>SMALL($O:$O,ROWS($O$1:O751))</f>
        <v>#NUM!</v>
      </c>
      <c r="Q752" s="34" t="str">
        <f>IF(AND('Entry point'!$B$22=Master!A752,Master!AG752="OD"),Master!B752,"")</f>
        <v/>
      </c>
      <c r="R752" s="34" t="e">
        <f>SMALL($Q:$Q,ROWS($Q$1:Q751))</f>
        <v>#NUM!</v>
      </c>
      <c r="S752" s="34" t="str">
        <f>IF(AND('Entry point'!$B$22=Master!A752,Master!AG752="OWNER"),Master!B752,"")</f>
        <v/>
      </c>
      <c r="T752" s="34" t="e">
        <f>SMALL($S:$S,ROWS($S$1:S751))</f>
        <v>#NUM!</v>
      </c>
      <c r="U752" s="34" t="str">
        <f>IF(AND('Entry point'!$B$22=Master!A752,Master!AG752="PLANNING MANAGER"),Master!B752,"")</f>
        <v/>
      </c>
      <c r="V752" s="34" t="e">
        <f>SMALL($U:$U,ROWS($U$1:U751))</f>
        <v>#NUM!</v>
      </c>
      <c r="W752" s="34" t="str">
        <f>IF(AND('Entry point'!$B$22=Master!A752,Master!AG752="PROCUREMENT RESPONSIBLE"),Master!B752,"")</f>
        <v/>
      </c>
      <c r="X752" s="34" t="e">
        <f>SMALL($W:$W,ROWS($W$1:W751))</f>
        <v>#NUM!</v>
      </c>
      <c r="Y752" s="34" t="str">
        <f>IF(AND('Entry point'!$B$22=Master!A752,Master!AG752="TECH SUPERINTENDENT"),Master!B752,"")</f>
        <v/>
      </c>
      <c r="Z752" s="34" t="e">
        <f>SMALL($Y:$Y,ROWS($Y$1:Y751))</f>
        <v>#NUM!</v>
      </c>
      <c r="AA752" s="34" t="str">
        <f>IF(AND('Entry point'!$B$22=Master!A752,Master!AG752="HSEQ MANAGER"),Master!B752,"")</f>
        <v/>
      </c>
      <c r="AB752" s="34" t="e">
        <f>SMALL($AA:$AA,ROWS($AA$1:AA751))</f>
        <v>#NUM!</v>
      </c>
      <c r="AC752" s="34" t="str">
        <f>IF(AND('Entry point'!$B$22=Master!A752,Master!AG752="MARCAS"),Master!B752,"")</f>
        <v/>
      </c>
      <c r="AD752" s="34" t="e">
        <f>SMALL($AC:$AC,ROWS($AC$1:AC751))</f>
        <v>#NUM!</v>
      </c>
      <c r="AE752" s="34">
        <v>3</v>
      </c>
      <c r="AF752" s="26" t="s">
        <v>313</v>
      </c>
      <c r="AG752" s="36" t="s">
        <v>685</v>
      </c>
      <c r="AH752" s="36"/>
    </row>
    <row r="753" spans="1:34" ht="15.75" x14ac:dyDescent="0.25">
      <c r="A753" s="34" t="s">
        <v>38</v>
      </c>
      <c r="B753" s="34">
        <f>ROWS(A$1:$A754)</f>
        <v>754</v>
      </c>
      <c r="C753" s="34" t="str">
        <f>IF(AND('Entry point'!$B$22=Master!A753,Master!AG753="ACCOUNTING"),Master!B753,"")</f>
        <v/>
      </c>
      <c r="D753" s="34" t="e">
        <f>SMALL($C:$C,ROWS($C$1:C752))</f>
        <v>#NUM!</v>
      </c>
      <c r="E753" s="34" t="str">
        <f>IF(AND('Entry point'!$B$22=Master!A753,Master!AG753="CREW MANAGEMENT PARTNER"),Master!B753,"")</f>
        <v/>
      </c>
      <c r="F753" s="34" t="e">
        <f>SMALL($E:$E,ROWS($E$1:E752))</f>
        <v>#NUM!</v>
      </c>
      <c r="G753" s="34" t="str">
        <f>IF(AND('Entry point'!$B$22=Master!A753,Master!AG753="FLEET MANAGER"),Master!B753,"")</f>
        <v/>
      </c>
      <c r="H753" s="34" t="e">
        <f>SMALL($G:$G,ROWS($G$1:G752))</f>
        <v>#NUM!</v>
      </c>
      <c r="I753" s="34" t="str">
        <f>IF(AND('Entry point'!$B$22=Master!A753,Master!AG753="GROUP ISD"),Master!B753,"")</f>
        <v/>
      </c>
      <c r="J753" s="34" t="e">
        <f>SMALL($I:$I,ROWS($I$1:I752))</f>
        <v>#NUM!</v>
      </c>
      <c r="K753" s="34" t="str">
        <f>IF(AND('Entry point'!$B$22=Master!A753,Master!AG753="MANAGING DIRECTOR, CREW MANAGEMENT"),Master!B753,"")</f>
        <v/>
      </c>
      <c r="L753" s="34" t="e">
        <f>SMALL($K:$K,ROWS($K$1:K752))</f>
        <v>#NUM!</v>
      </c>
      <c r="M753" s="34" t="str">
        <f>IF(AND('Entry point'!$B$22=Master!A753,Master!AG753="MARINE SUPERINTENDENT"),Master!B753,"")</f>
        <v/>
      </c>
      <c r="N753" s="34" t="e">
        <f>SMALL($M:$M,ROWS($M$1:M752))</f>
        <v>#NUM!</v>
      </c>
      <c r="O753" s="34" t="str">
        <f>IF(AND('Entry point'!$B$22=Master!A753,Master!AG753="MD"),Master!B753,"")</f>
        <v/>
      </c>
      <c r="P753" s="34" t="e">
        <f>SMALL($O:$O,ROWS($O$1:O752))</f>
        <v>#NUM!</v>
      </c>
      <c r="Q753" s="34" t="str">
        <f>IF(AND('Entry point'!$B$22=Master!A753,Master!AG753="OD"),Master!B753,"")</f>
        <v/>
      </c>
      <c r="R753" s="34" t="e">
        <f>SMALL($Q:$Q,ROWS($Q$1:Q752))</f>
        <v>#NUM!</v>
      </c>
      <c r="S753" s="34" t="str">
        <f>IF(AND('Entry point'!$B$22=Master!A753,Master!AG753="OWNER"),Master!B753,"")</f>
        <v/>
      </c>
      <c r="T753" s="34" t="e">
        <f>SMALL($S:$S,ROWS($S$1:S752))</f>
        <v>#NUM!</v>
      </c>
      <c r="U753" s="34" t="str">
        <f>IF(AND('Entry point'!$B$22=Master!A753,Master!AG753="PLANNING MANAGER"),Master!B753,"")</f>
        <v/>
      </c>
      <c r="V753" s="34" t="e">
        <f>SMALL($U:$U,ROWS($U$1:U752))</f>
        <v>#NUM!</v>
      </c>
      <c r="W753" s="34" t="str">
        <f>IF(AND('Entry point'!$B$22=Master!A753,Master!AG753="PROCUREMENT RESPONSIBLE"),Master!B753,"")</f>
        <v/>
      </c>
      <c r="X753" s="34" t="e">
        <f>SMALL($W:$W,ROWS($W$1:W752))</f>
        <v>#NUM!</v>
      </c>
      <c r="Y753" s="34" t="str">
        <f>IF(AND('Entry point'!$B$22=Master!A753,Master!AG753="TECH SUPERINTENDENT"),Master!B753,"")</f>
        <v/>
      </c>
      <c r="Z753" s="34" t="e">
        <f>SMALL($Y:$Y,ROWS($Y$1:Y752))</f>
        <v>#NUM!</v>
      </c>
      <c r="AA753" s="34" t="str">
        <f>IF(AND('Entry point'!$B$22=Master!A753,Master!AG753="HSEQ MANAGER"),Master!B753,"")</f>
        <v/>
      </c>
      <c r="AB753" s="34" t="e">
        <f>SMALL($AA:$AA,ROWS($AA$1:AA752))</f>
        <v>#NUM!</v>
      </c>
      <c r="AC753" s="34" t="str">
        <f>IF(AND('Entry point'!$B$22=Master!A753,Master!AG753="MARCAS"),Master!B753,"")</f>
        <v/>
      </c>
      <c r="AD753" s="34" t="e">
        <f>SMALL($AC:$AC,ROWS($AC$1:AC752))</f>
        <v>#NUM!</v>
      </c>
      <c r="AE753" s="34">
        <v>3</v>
      </c>
      <c r="AF753" s="26" t="s">
        <v>315</v>
      </c>
      <c r="AG753" s="36" t="s">
        <v>614</v>
      </c>
      <c r="AH753" s="36"/>
    </row>
    <row r="754" spans="1:34" ht="15.75" x14ac:dyDescent="0.25">
      <c r="A754" s="34" t="s">
        <v>38</v>
      </c>
      <c r="B754" s="34">
        <f>ROWS(A$1:$A755)</f>
        <v>755</v>
      </c>
      <c r="C754" s="34" t="str">
        <f>IF(AND('Entry point'!$B$22=Master!A754,Master!AG754="ACCOUNTING"),Master!B754,"")</f>
        <v/>
      </c>
      <c r="D754" s="34" t="e">
        <f>SMALL($C:$C,ROWS($C$1:C753))</f>
        <v>#NUM!</v>
      </c>
      <c r="E754" s="34" t="str">
        <f>IF(AND('Entry point'!$B$22=Master!A754,Master!AG754="CREW MANAGEMENT PARTNER"),Master!B754,"")</f>
        <v/>
      </c>
      <c r="F754" s="34" t="e">
        <f>SMALL($E:$E,ROWS($E$1:E753))</f>
        <v>#NUM!</v>
      </c>
      <c r="G754" s="34" t="str">
        <f>IF(AND('Entry point'!$B$22=Master!A754,Master!AG754="FLEET MANAGER"),Master!B754,"")</f>
        <v/>
      </c>
      <c r="H754" s="34" t="e">
        <f>SMALL($G:$G,ROWS($G$1:G753))</f>
        <v>#NUM!</v>
      </c>
      <c r="I754" s="34" t="str">
        <f>IF(AND('Entry point'!$B$22=Master!A754,Master!AG754="GROUP ISD"),Master!B754,"")</f>
        <v/>
      </c>
      <c r="J754" s="34" t="e">
        <f>SMALL($I:$I,ROWS($I$1:I753))</f>
        <v>#NUM!</v>
      </c>
      <c r="K754" s="34" t="str">
        <f>IF(AND('Entry point'!$B$22=Master!A754,Master!AG754="MANAGING DIRECTOR, CREW MANAGEMENT"),Master!B754,"")</f>
        <v/>
      </c>
      <c r="L754" s="34" t="e">
        <f>SMALL($K:$K,ROWS($K$1:K753))</f>
        <v>#NUM!</v>
      </c>
      <c r="M754" s="34" t="str">
        <f>IF(AND('Entry point'!$B$22=Master!A754,Master!AG754="MARINE SUPERINTENDENT"),Master!B754,"")</f>
        <v/>
      </c>
      <c r="N754" s="34" t="e">
        <f>SMALL($M:$M,ROWS($M$1:M753))</f>
        <v>#NUM!</v>
      </c>
      <c r="O754" s="34" t="str">
        <f>IF(AND('Entry point'!$B$22=Master!A754,Master!AG754="MD"),Master!B754,"")</f>
        <v/>
      </c>
      <c r="P754" s="34" t="e">
        <f>SMALL($O:$O,ROWS($O$1:O753))</f>
        <v>#NUM!</v>
      </c>
      <c r="Q754" s="34" t="str">
        <f>IF(AND('Entry point'!$B$22=Master!A754,Master!AG754="OD"),Master!B754,"")</f>
        <v/>
      </c>
      <c r="R754" s="34" t="e">
        <f>SMALL($Q:$Q,ROWS($Q$1:Q753))</f>
        <v>#NUM!</v>
      </c>
      <c r="S754" s="34" t="str">
        <f>IF(AND('Entry point'!$B$22=Master!A754,Master!AG754="OWNER"),Master!B754,"")</f>
        <v/>
      </c>
      <c r="T754" s="34" t="e">
        <f>SMALL($S:$S,ROWS($S$1:S753))</f>
        <v>#NUM!</v>
      </c>
      <c r="U754" s="34" t="str">
        <f>IF(AND('Entry point'!$B$22=Master!A754,Master!AG754="PLANNING MANAGER"),Master!B754,"")</f>
        <v/>
      </c>
      <c r="V754" s="34" t="e">
        <f>SMALL($U:$U,ROWS($U$1:U753))</f>
        <v>#NUM!</v>
      </c>
      <c r="W754" s="34" t="str">
        <f>IF(AND('Entry point'!$B$22=Master!A754,Master!AG754="PROCUREMENT RESPONSIBLE"),Master!B754,"")</f>
        <v/>
      </c>
      <c r="X754" s="34" t="e">
        <f>SMALL($W:$W,ROWS($W$1:W753))</f>
        <v>#NUM!</v>
      </c>
      <c r="Y754" s="34" t="str">
        <f>IF(AND('Entry point'!$B$22=Master!A754,Master!AG754="TECH SUPERINTENDENT"),Master!B754,"")</f>
        <v/>
      </c>
      <c r="Z754" s="34" t="e">
        <f>SMALL($Y:$Y,ROWS($Y$1:Y753))</f>
        <v>#NUM!</v>
      </c>
      <c r="AA754" s="34" t="str">
        <f>IF(AND('Entry point'!$B$22=Master!A754,Master!AG754="HSEQ MANAGER"),Master!B754,"")</f>
        <v/>
      </c>
      <c r="AB754" s="34" t="e">
        <f>SMALL($AA:$AA,ROWS($AA$1:AA753))</f>
        <v>#NUM!</v>
      </c>
      <c r="AC754" s="34" t="str">
        <f>IF(AND('Entry point'!$B$22=Master!A754,Master!AG754="MARCAS"),Master!B754,"")</f>
        <v/>
      </c>
      <c r="AD754" s="34" t="e">
        <f>SMALL($AC:$AC,ROWS($AC$1:AC753))</f>
        <v>#NUM!</v>
      </c>
      <c r="AE754" s="34">
        <v>3</v>
      </c>
      <c r="AF754" s="26" t="s">
        <v>319</v>
      </c>
      <c r="AG754" s="36" t="s">
        <v>614</v>
      </c>
      <c r="AH754" s="36"/>
    </row>
    <row r="755" spans="1:34" ht="15.75" x14ac:dyDescent="0.25">
      <c r="A755" s="34" t="s">
        <v>38</v>
      </c>
      <c r="B755" s="34">
        <f>ROWS(A$1:$A756)</f>
        <v>756</v>
      </c>
      <c r="C755" s="34" t="str">
        <f>IF(AND('Entry point'!$B$22=Master!A755,Master!AG755="ACCOUNTING"),Master!B755,"")</f>
        <v/>
      </c>
      <c r="D755" s="34" t="e">
        <f>SMALL($C:$C,ROWS($C$1:C754))</f>
        <v>#NUM!</v>
      </c>
      <c r="E755" s="34" t="str">
        <f>IF(AND('Entry point'!$B$22=Master!A755,Master!AG755="CREW MANAGEMENT PARTNER"),Master!B755,"")</f>
        <v/>
      </c>
      <c r="F755" s="34" t="e">
        <f>SMALL($E:$E,ROWS($E$1:E754))</f>
        <v>#NUM!</v>
      </c>
      <c r="G755" s="34" t="str">
        <f>IF(AND('Entry point'!$B$22=Master!A755,Master!AG755="FLEET MANAGER"),Master!B755,"")</f>
        <v/>
      </c>
      <c r="H755" s="34" t="e">
        <f>SMALL($G:$G,ROWS($G$1:G754))</f>
        <v>#NUM!</v>
      </c>
      <c r="I755" s="34" t="str">
        <f>IF(AND('Entry point'!$B$22=Master!A755,Master!AG755="GROUP ISD"),Master!B755,"")</f>
        <v/>
      </c>
      <c r="J755" s="34" t="e">
        <f>SMALL($I:$I,ROWS($I$1:I754))</f>
        <v>#NUM!</v>
      </c>
      <c r="K755" s="34" t="str">
        <f>IF(AND('Entry point'!$B$22=Master!A755,Master!AG755="MANAGING DIRECTOR, CREW MANAGEMENT"),Master!B755,"")</f>
        <v/>
      </c>
      <c r="L755" s="34" t="e">
        <f>SMALL($K:$K,ROWS($K$1:K754))</f>
        <v>#NUM!</v>
      </c>
      <c r="M755" s="34" t="str">
        <f>IF(AND('Entry point'!$B$22=Master!A755,Master!AG755="MARINE SUPERINTENDENT"),Master!B755,"")</f>
        <v/>
      </c>
      <c r="N755" s="34" t="e">
        <f>SMALL($M:$M,ROWS($M$1:M754))</f>
        <v>#NUM!</v>
      </c>
      <c r="O755" s="34" t="str">
        <f>IF(AND('Entry point'!$B$22=Master!A755,Master!AG755="MD"),Master!B755,"")</f>
        <v/>
      </c>
      <c r="P755" s="34" t="e">
        <f>SMALL($O:$O,ROWS($O$1:O754))</f>
        <v>#NUM!</v>
      </c>
      <c r="Q755" s="34" t="str">
        <f>IF(AND('Entry point'!$B$22=Master!A755,Master!AG755="OD"),Master!B755,"")</f>
        <v/>
      </c>
      <c r="R755" s="34" t="e">
        <f>SMALL($Q:$Q,ROWS($Q$1:Q754))</f>
        <v>#NUM!</v>
      </c>
      <c r="S755" s="34" t="str">
        <f>IF(AND('Entry point'!$B$22=Master!A755,Master!AG755="OWNER"),Master!B755,"")</f>
        <v/>
      </c>
      <c r="T755" s="34" t="e">
        <f>SMALL($S:$S,ROWS($S$1:S754))</f>
        <v>#NUM!</v>
      </c>
      <c r="U755" s="34" t="str">
        <f>IF(AND('Entry point'!$B$22=Master!A755,Master!AG755="PLANNING MANAGER"),Master!B755,"")</f>
        <v/>
      </c>
      <c r="V755" s="34" t="e">
        <f>SMALL($U:$U,ROWS($U$1:U754))</f>
        <v>#NUM!</v>
      </c>
      <c r="W755" s="34" t="str">
        <f>IF(AND('Entry point'!$B$22=Master!A755,Master!AG755="PROCUREMENT RESPONSIBLE"),Master!B755,"")</f>
        <v/>
      </c>
      <c r="X755" s="34" t="e">
        <f>SMALL($W:$W,ROWS($W$1:W754))</f>
        <v>#NUM!</v>
      </c>
      <c r="Y755" s="34" t="str">
        <f>IF(AND('Entry point'!$B$22=Master!A755,Master!AG755="TECH SUPERINTENDENT"),Master!B755,"")</f>
        <v/>
      </c>
      <c r="Z755" s="34" t="e">
        <f>SMALL($Y:$Y,ROWS($Y$1:Y754))</f>
        <v>#NUM!</v>
      </c>
      <c r="AA755" s="34" t="str">
        <f>IF(AND('Entry point'!$B$22=Master!A755,Master!AG755="HSEQ MANAGER"),Master!B755,"")</f>
        <v/>
      </c>
      <c r="AB755" s="34" t="e">
        <f>SMALL($AA:$AA,ROWS($AA$1:AA754))</f>
        <v>#NUM!</v>
      </c>
      <c r="AC755" s="34" t="str">
        <f>IF(AND('Entry point'!$B$22=Master!A755,Master!AG755="MARCAS"),Master!B755,"")</f>
        <v/>
      </c>
      <c r="AD755" s="34" t="e">
        <f>SMALL($AC:$AC,ROWS($AC$1:AC754))</f>
        <v>#NUM!</v>
      </c>
      <c r="AE755" s="34">
        <v>3</v>
      </c>
      <c r="AF755" s="26" t="s">
        <v>318</v>
      </c>
      <c r="AG755" s="36" t="s">
        <v>614</v>
      </c>
      <c r="AH755" s="36" t="s">
        <v>517</v>
      </c>
    </row>
    <row r="756" spans="1:34" ht="15.75" x14ac:dyDescent="0.25">
      <c r="A756" s="34" t="s">
        <v>38</v>
      </c>
      <c r="B756" s="34">
        <f>ROWS(A$1:$A757)</f>
        <v>757</v>
      </c>
      <c r="C756" s="34" t="str">
        <f>IF(AND('Entry point'!$B$22=Master!A756,Master!AG756="ACCOUNTING"),Master!B756,"")</f>
        <v/>
      </c>
      <c r="D756" s="34" t="e">
        <f>SMALL($C:$C,ROWS($C$1:C755))</f>
        <v>#NUM!</v>
      </c>
      <c r="E756" s="34" t="str">
        <f>IF(AND('Entry point'!$B$22=Master!A756,Master!AG756="CREW MANAGEMENT PARTNER"),Master!B756,"")</f>
        <v/>
      </c>
      <c r="F756" s="34" t="e">
        <f>SMALL($E:$E,ROWS($E$1:E755))</f>
        <v>#NUM!</v>
      </c>
      <c r="G756" s="34" t="str">
        <f>IF(AND('Entry point'!$B$22=Master!A756,Master!AG756="FLEET MANAGER"),Master!B756,"")</f>
        <v/>
      </c>
      <c r="H756" s="34" t="e">
        <f>SMALL($G:$G,ROWS($G$1:G755))</f>
        <v>#NUM!</v>
      </c>
      <c r="I756" s="34" t="str">
        <f>IF(AND('Entry point'!$B$22=Master!A756,Master!AG756="GROUP ISD"),Master!B756,"")</f>
        <v/>
      </c>
      <c r="J756" s="34" t="e">
        <f>SMALL($I:$I,ROWS($I$1:I755))</f>
        <v>#NUM!</v>
      </c>
      <c r="K756" s="34" t="str">
        <f>IF(AND('Entry point'!$B$22=Master!A756,Master!AG756="MANAGING DIRECTOR, CREW MANAGEMENT"),Master!B756,"")</f>
        <v/>
      </c>
      <c r="L756" s="34" t="e">
        <f>SMALL($K:$K,ROWS($K$1:K755))</f>
        <v>#NUM!</v>
      </c>
      <c r="M756" s="34" t="str">
        <f>IF(AND('Entry point'!$B$22=Master!A756,Master!AG756="MARINE SUPERINTENDENT"),Master!B756,"")</f>
        <v/>
      </c>
      <c r="N756" s="34" t="e">
        <f>SMALL($M:$M,ROWS($M$1:M755))</f>
        <v>#NUM!</v>
      </c>
      <c r="O756" s="34" t="str">
        <f>IF(AND('Entry point'!$B$22=Master!A756,Master!AG756="MD"),Master!B756,"")</f>
        <v/>
      </c>
      <c r="P756" s="34" t="e">
        <f>SMALL($O:$O,ROWS($O$1:O755))</f>
        <v>#NUM!</v>
      </c>
      <c r="Q756" s="34" t="str">
        <f>IF(AND('Entry point'!$B$22=Master!A756,Master!AG756="OD"),Master!B756,"")</f>
        <v/>
      </c>
      <c r="R756" s="34" t="e">
        <f>SMALL($Q:$Q,ROWS($Q$1:Q755))</f>
        <v>#NUM!</v>
      </c>
      <c r="S756" s="34" t="str">
        <f>IF(AND('Entry point'!$B$22=Master!A756,Master!AG756="OWNER"),Master!B756,"")</f>
        <v/>
      </c>
      <c r="T756" s="34" t="e">
        <f>SMALL($S:$S,ROWS($S$1:S755))</f>
        <v>#NUM!</v>
      </c>
      <c r="U756" s="34" t="str">
        <f>IF(AND('Entry point'!$B$22=Master!A756,Master!AG756="PLANNING MANAGER"),Master!B756,"")</f>
        <v/>
      </c>
      <c r="V756" s="34" t="e">
        <f>SMALL($U:$U,ROWS($U$1:U755))</f>
        <v>#NUM!</v>
      </c>
      <c r="W756" s="34" t="str">
        <f>IF(AND('Entry point'!$B$22=Master!A756,Master!AG756="PROCUREMENT RESPONSIBLE"),Master!B756,"")</f>
        <v/>
      </c>
      <c r="X756" s="34" t="e">
        <f>SMALL($W:$W,ROWS($W$1:W755))</f>
        <v>#NUM!</v>
      </c>
      <c r="Y756" s="34" t="str">
        <f>IF(AND('Entry point'!$B$22=Master!A756,Master!AG756="TECH SUPERINTENDENT"),Master!B756,"")</f>
        <v/>
      </c>
      <c r="Z756" s="34" t="e">
        <f>SMALL($Y:$Y,ROWS($Y$1:Y755))</f>
        <v>#NUM!</v>
      </c>
      <c r="AA756" s="34" t="str">
        <f>IF(AND('Entry point'!$B$22=Master!A756,Master!AG756="HSEQ MANAGER"),Master!B756,"")</f>
        <v/>
      </c>
      <c r="AB756" s="34" t="e">
        <f>SMALL($AA:$AA,ROWS($AA$1:AA755))</f>
        <v>#NUM!</v>
      </c>
      <c r="AC756" s="34" t="str">
        <f>IF(AND('Entry point'!$B$22=Master!A756,Master!AG756="MARCAS"),Master!B756,"")</f>
        <v/>
      </c>
      <c r="AD756" s="34" t="e">
        <f>SMALL($AC:$AC,ROWS($AC$1:AC755))</f>
        <v>#NUM!</v>
      </c>
      <c r="AE756" s="34">
        <v>3</v>
      </c>
      <c r="AF756" s="26" t="s">
        <v>547</v>
      </c>
      <c r="AG756" s="36" t="s">
        <v>35</v>
      </c>
      <c r="AH756" s="36"/>
    </row>
    <row r="757" spans="1:34" ht="15.75" x14ac:dyDescent="0.25">
      <c r="A757" s="34" t="s">
        <v>38</v>
      </c>
      <c r="B757" s="34">
        <f>ROWS(A$1:$A758)</f>
        <v>758</v>
      </c>
      <c r="C757" s="34" t="str">
        <f>IF(AND('Entry point'!$B$22=Master!A757,Master!AG757="ACCOUNTING"),Master!B757,"")</f>
        <v/>
      </c>
      <c r="D757" s="34" t="e">
        <f>SMALL($C:$C,ROWS($C$1:C756))</f>
        <v>#NUM!</v>
      </c>
      <c r="E757" s="34" t="str">
        <f>IF(AND('Entry point'!$B$22=Master!A757,Master!AG757="CREW MANAGEMENT PARTNER"),Master!B757,"")</f>
        <v/>
      </c>
      <c r="F757" s="34" t="e">
        <f>SMALL($E:$E,ROWS($E$1:E756))</f>
        <v>#NUM!</v>
      </c>
      <c r="G757" s="34" t="str">
        <f>IF(AND('Entry point'!$B$22=Master!A757,Master!AG757="FLEET MANAGER"),Master!B757,"")</f>
        <v/>
      </c>
      <c r="H757" s="34" t="e">
        <f>SMALL($G:$G,ROWS($G$1:G756))</f>
        <v>#NUM!</v>
      </c>
      <c r="I757" s="34" t="str">
        <f>IF(AND('Entry point'!$B$22=Master!A757,Master!AG757="GROUP ISD"),Master!B757,"")</f>
        <v/>
      </c>
      <c r="J757" s="34" t="e">
        <f>SMALL($I:$I,ROWS($I$1:I756))</f>
        <v>#NUM!</v>
      </c>
      <c r="K757" s="34" t="str">
        <f>IF(AND('Entry point'!$B$22=Master!A757,Master!AG757="MANAGING DIRECTOR, CREW MANAGEMENT"),Master!B757,"")</f>
        <v/>
      </c>
      <c r="L757" s="34" t="e">
        <f>SMALL($K:$K,ROWS($K$1:K756))</f>
        <v>#NUM!</v>
      </c>
      <c r="M757" s="34" t="str">
        <f>IF(AND('Entry point'!$B$22=Master!A757,Master!AG757="MARINE SUPERINTENDENT"),Master!B757,"")</f>
        <v/>
      </c>
      <c r="N757" s="34" t="e">
        <f>SMALL($M:$M,ROWS($M$1:M756))</f>
        <v>#NUM!</v>
      </c>
      <c r="O757" s="34" t="str">
        <f>IF(AND('Entry point'!$B$22=Master!A757,Master!AG757="MD"),Master!B757,"")</f>
        <v/>
      </c>
      <c r="P757" s="34" t="e">
        <f>SMALL($O:$O,ROWS($O$1:O756))</f>
        <v>#NUM!</v>
      </c>
      <c r="Q757" s="34" t="str">
        <f>IF(AND('Entry point'!$B$22=Master!A757,Master!AG757="OD"),Master!B757,"")</f>
        <v/>
      </c>
      <c r="R757" s="34" t="e">
        <f>SMALL($Q:$Q,ROWS($Q$1:Q756))</f>
        <v>#NUM!</v>
      </c>
      <c r="S757" s="34" t="str">
        <f>IF(AND('Entry point'!$B$22=Master!A757,Master!AG757="OWNER"),Master!B757,"")</f>
        <v/>
      </c>
      <c r="T757" s="34" t="e">
        <f>SMALL($S:$S,ROWS($S$1:S756))</f>
        <v>#NUM!</v>
      </c>
      <c r="U757" s="34" t="str">
        <f>IF(AND('Entry point'!$B$22=Master!A757,Master!AG757="PLANNING MANAGER"),Master!B757,"")</f>
        <v/>
      </c>
      <c r="V757" s="34" t="e">
        <f>SMALL($U:$U,ROWS($U$1:U756))</f>
        <v>#NUM!</v>
      </c>
      <c r="W757" s="34" t="str">
        <f>IF(AND('Entry point'!$B$22=Master!A757,Master!AG757="PROCUREMENT RESPONSIBLE"),Master!B757,"")</f>
        <v/>
      </c>
      <c r="X757" s="34" t="e">
        <f>SMALL($W:$W,ROWS($W$1:W756))</f>
        <v>#NUM!</v>
      </c>
      <c r="Y757" s="34" t="str">
        <f>IF(AND('Entry point'!$B$22=Master!A757,Master!AG757="TECH SUPERINTENDENT"),Master!B757,"")</f>
        <v/>
      </c>
      <c r="Z757" s="34" t="e">
        <f>SMALL($Y:$Y,ROWS($Y$1:Y756))</f>
        <v>#NUM!</v>
      </c>
      <c r="AA757" s="34" t="str">
        <f>IF(AND('Entry point'!$B$22=Master!A757,Master!AG757="HSEQ MANAGER"),Master!B757,"")</f>
        <v/>
      </c>
      <c r="AB757" s="34" t="e">
        <f>SMALL($AA:$AA,ROWS($AA$1:AA756))</f>
        <v>#NUM!</v>
      </c>
      <c r="AC757" s="34" t="str">
        <f>IF(AND('Entry point'!$B$22=Master!A757,Master!AG757="MARCAS"),Master!B757,"")</f>
        <v/>
      </c>
      <c r="AD757" s="34" t="e">
        <f>SMALL($AC:$AC,ROWS($AC$1:AC756))</f>
        <v>#NUM!</v>
      </c>
      <c r="AE757" s="34">
        <v>3</v>
      </c>
      <c r="AF757" s="26" t="s">
        <v>314</v>
      </c>
      <c r="AG757" s="36" t="s">
        <v>614</v>
      </c>
      <c r="AH757" s="36"/>
    </row>
    <row r="758" spans="1:34" ht="15.75" x14ac:dyDescent="0.25">
      <c r="A758" s="34" t="s">
        <v>38</v>
      </c>
      <c r="B758" s="34">
        <f>ROWS(A$1:$A759)</f>
        <v>759</v>
      </c>
      <c r="C758" s="34" t="str">
        <f>IF(AND('Entry point'!$B$22=Master!A758,Master!AG758="ACCOUNTING"),Master!B758,"")</f>
        <v/>
      </c>
      <c r="D758" s="34" t="e">
        <f>SMALL($C:$C,ROWS($C$1:C757))</f>
        <v>#NUM!</v>
      </c>
      <c r="E758" s="34" t="str">
        <f>IF(AND('Entry point'!$B$22=Master!A758,Master!AG758="CREW MANAGEMENT PARTNER"),Master!B758,"")</f>
        <v/>
      </c>
      <c r="F758" s="34" t="e">
        <f>SMALL($E:$E,ROWS($E$1:E757))</f>
        <v>#NUM!</v>
      </c>
      <c r="G758" s="34" t="str">
        <f>IF(AND('Entry point'!$B$22=Master!A758,Master!AG758="FLEET MANAGER"),Master!B758,"")</f>
        <v/>
      </c>
      <c r="H758" s="34" t="e">
        <f>SMALL($G:$G,ROWS($G$1:G757))</f>
        <v>#NUM!</v>
      </c>
      <c r="I758" s="34" t="str">
        <f>IF(AND('Entry point'!$B$22=Master!A758,Master!AG758="GROUP ISD"),Master!B758,"")</f>
        <v/>
      </c>
      <c r="J758" s="34" t="e">
        <f>SMALL($I:$I,ROWS($I$1:I757))</f>
        <v>#NUM!</v>
      </c>
      <c r="K758" s="34" t="str">
        <f>IF(AND('Entry point'!$B$22=Master!A758,Master!AG758="MANAGING DIRECTOR, CREW MANAGEMENT"),Master!B758,"")</f>
        <v/>
      </c>
      <c r="L758" s="34" t="e">
        <f>SMALL($K:$K,ROWS($K$1:K757))</f>
        <v>#NUM!</v>
      </c>
      <c r="M758" s="34" t="str">
        <f>IF(AND('Entry point'!$B$22=Master!A758,Master!AG758="MARINE SUPERINTENDENT"),Master!B758,"")</f>
        <v/>
      </c>
      <c r="N758" s="34" t="e">
        <f>SMALL($M:$M,ROWS($M$1:M757))</f>
        <v>#NUM!</v>
      </c>
      <c r="O758" s="34" t="str">
        <f>IF(AND('Entry point'!$B$22=Master!A758,Master!AG758="MD"),Master!B758,"")</f>
        <v/>
      </c>
      <c r="P758" s="34" t="e">
        <f>SMALL($O:$O,ROWS($O$1:O757))</f>
        <v>#NUM!</v>
      </c>
      <c r="Q758" s="34" t="str">
        <f>IF(AND('Entry point'!$B$22=Master!A758,Master!AG758="OD"),Master!B758,"")</f>
        <v/>
      </c>
      <c r="R758" s="34" t="e">
        <f>SMALL($Q:$Q,ROWS($Q$1:Q757))</f>
        <v>#NUM!</v>
      </c>
      <c r="S758" s="34" t="str">
        <f>IF(AND('Entry point'!$B$22=Master!A758,Master!AG758="OWNER"),Master!B758,"")</f>
        <v/>
      </c>
      <c r="T758" s="34" t="e">
        <f>SMALL($S:$S,ROWS($S$1:S757))</f>
        <v>#NUM!</v>
      </c>
      <c r="U758" s="34" t="str">
        <f>IF(AND('Entry point'!$B$22=Master!A758,Master!AG758="PLANNING MANAGER"),Master!B758,"")</f>
        <v/>
      </c>
      <c r="V758" s="34" t="e">
        <f>SMALL($U:$U,ROWS($U$1:U757))</f>
        <v>#NUM!</v>
      </c>
      <c r="W758" s="34" t="str">
        <f>IF(AND('Entry point'!$B$22=Master!A758,Master!AG758="PROCUREMENT RESPONSIBLE"),Master!B758,"")</f>
        <v/>
      </c>
      <c r="X758" s="34" t="e">
        <f>SMALL($W:$W,ROWS($W$1:W757))</f>
        <v>#NUM!</v>
      </c>
      <c r="Y758" s="34" t="str">
        <f>IF(AND('Entry point'!$B$22=Master!A758,Master!AG758="TECH SUPERINTENDENT"),Master!B758,"")</f>
        <v/>
      </c>
      <c r="Z758" s="34" t="e">
        <f>SMALL($Y:$Y,ROWS($Y$1:Y757))</f>
        <v>#NUM!</v>
      </c>
      <c r="AA758" s="34" t="str">
        <f>IF(AND('Entry point'!$B$22=Master!A758,Master!AG758="HSEQ MANAGER"),Master!B758,"")</f>
        <v/>
      </c>
      <c r="AB758" s="34" t="e">
        <f>SMALL($AA:$AA,ROWS($AA$1:AA757))</f>
        <v>#NUM!</v>
      </c>
      <c r="AC758" s="34" t="str">
        <f>IF(AND('Entry point'!$B$22=Master!A758,Master!AG758="MARCAS"),Master!B758,"")</f>
        <v/>
      </c>
      <c r="AD758" s="34" t="e">
        <f>SMALL($AC:$AC,ROWS($AC$1:AC757))</f>
        <v>#NUM!</v>
      </c>
      <c r="AE758" s="34">
        <v>3</v>
      </c>
      <c r="AF758" s="167" t="s">
        <v>84</v>
      </c>
      <c r="AG758" s="36" t="s">
        <v>637</v>
      </c>
      <c r="AH758" s="36" t="s">
        <v>641</v>
      </c>
    </row>
    <row r="759" spans="1:34" ht="15.75" x14ac:dyDescent="0.25">
      <c r="A759" s="34" t="s">
        <v>38</v>
      </c>
      <c r="B759" s="34">
        <f>ROWS(A$1:$A760)</f>
        <v>760</v>
      </c>
      <c r="C759" s="34" t="str">
        <f>IF(AND('Entry point'!$B$22=Master!A759,Master!AG759="ACCOUNTING"),Master!B759,"")</f>
        <v/>
      </c>
      <c r="D759" s="34" t="e">
        <f>SMALL($C:$C,ROWS($C$1:C758))</f>
        <v>#NUM!</v>
      </c>
      <c r="E759" s="34" t="str">
        <f>IF(AND('Entry point'!$B$22=Master!A759,Master!AG759="CREW MANAGEMENT PARTNER"),Master!B759,"")</f>
        <v/>
      </c>
      <c r="F759" s="34" t="e">
        <f>SMALL($E:$E,ROWS($E$1:E758))</f>
        <v>#NUM!</v>
      </c>
      <c r="G759" s="34" t="str">
        <f>IF(AND('Entry point'!$B$22=Master!A759,Master!AG759="FLEET MANAGER"),Master!B759,"")</f>
        <v/>
      </c>
      <c r="H759" s="34" t="e">
        <f>SMALL($G:$G,ROWS($G$1:G758))</f>
        <v>#NUM!</v>
      </c>
      <c r="I759" s="34" t="str">
        <f>IF(AND('Entry point'!$B$22=Master!A759,Master!AG759="GROUP ISD"),Master!B759,"")</f>
        <v/>
      </c>
      <c r="J759" s="34" t="e">
        <f>SMALL($I:$I,ROWS($I$1:I758))</f>
        <v>#NUM!</v>
      </c>
      <c r="K759" s="34" t="str">
        <f>IF(AND('Entry point'!$B$22=Master!A759,Master!AG759="MANAGING DIRECTOR, CREW MANAGEMENT"),Master!B759,"")</f>
        <v/>
      </c>
      <c r="L759" s="34" t="e">
        <f>SMALL($K:$K,ROWS($K$1:K758))</f>
        <v>#NUM!</v>
      </c>
      <c r="M759" s="34" t="str">
        <f>IF(AND('Entry point'!$B$22=Master!A759,Master!AG759="MARINE SUPERINTENDENT"),Master!B759,"")</f>
        <v/>
      </c>
      <c r="N759" s="34" t="e">
        <f>SMALL($M:$M,ROWS($M$1:M758))</f>
        <v>#NUM!</v>
      </c>
      <c r="O759" s="34" t="str">
        <f>IF(AND('Entry point'!$B$22=Master!A759,Master!AG759="MD"),Master!B759,"")</f>
        <v/>
      </c>
      <c r="P759" s="34" t="e">
        <f>SMALL($O:$O,ROWS($O$1:O758))</f>
        <v>#NUM!</v>
      </c>
      <c r="Q759" s="34" t="str">
        <f>IF(AND('Entry point'!$B$22=Master!A759,Master!AG759="OD"),Master!B759,"")</f>
        <v/>
      </c>
      <c r="R759" s="34" t="e">
        <f>SMALL($Q:$Q,ROWS($Q$1:Q758))</f>
        <v>#NUM!</v>
      </c>
      <c r="S759" s="34" t="str">
        <f>IF(AND('Entry point'!$B$22=Master!A759,Master!AG759="OWNER"),Master!B759,"")</f>
        <v/>
      </c>
      <c r="T759" s="34" t="e">
        <f>SMALL($S:$S,ROWS($S$1:S758))</f>
        <v>#NUM!</v>
      </c>
      <c r="U759" s="34" t="str">
        <f>IF(AND('Entry point'!$B$22=Master!A759,Master!AG759="PLANNING MANAGER"),Master!B759,"")</f>
        <v/>
      </c>
      <c r="V759" s="34" t="e">
        <f>SMALL($U:$U,ROWS($U$1:U758))</f>
        <v>#NUM!</v>
      </c>
      <c r="W759" s="34" t="str">
        <f>IF(AND('Entry point'!$B$22=Master!A759,Master!AG759="PROCUREMENT RESPONSIBLE"),Master!B759,"")</f>
        <v/>
      </c>
      <c r="X759" s="34" t="e">
        <f>SMALL($W:$W,ROWS($W$1:W758))</f>
        <v>#NUM!</v>
      </c>
      <c r="Y759" s="34" t="str">
        <f>IF(AND('Entry point'!$B$22=Master!A759,Master!AG759="TECH SUPERINTENDENT"),Master!B759,"")</f>
        <v/>
      </c>
      <c r="Z759" s="34" t="e">
        <f>SMALL($Y:$Y,ROWS($Y$1:Y758))</f>
        <v>#NUM!</v>
      </c>
      <c r="AA759" s="34" t="str">
        <f>IF(AND('Entry point'!$B$22=Master!A759,Master!AG759="HSEQ MANAGER"),Master!B759,"")</f>
        <v/>
      </c>
      <c r="AB759" s="34" t="e">
        <f>SMALL($AA:$AA,ROWS($AA$1:AA758))</f>
        <v>#NUM!</v>
      </c>
      <c r="AC759" s="34" t="str">
        <f>IF(AND('Entry point'!$B$22=Master!A759,Master!AG759="MARCAS"),Master!B759,"")</f>
        <v/>
      </c>
      <c r="AD759" s="34" t="e">
        <f>SMALL($AC:$AC,ROWS($AC$1:AC758))</f>
        <v>#NUM!</v>
      </c>
      <c r="AE759" s="34">
        <v>3</v>
      </c>
      <c r="AF759" s="167" t="s">
        <v>651</v>
      </c>
      <c r="AG759" s="36" t="s">
        <v>637</v>
      </c>
      <c r="AH759" s="36"/>
    </row>
    <row r="760" spans="1:34" ht="15.75" x14ac:dyDescent="0.25">
      <c r="A760" s="34" t="s">
        <v>38</v>
      </c>
      <c r="B760" s="34">
        <f>ROWS(A$1:$A761)</f>
        <v>761</v>
      </c>
      <c r="C760" s="34" t="str">
        <f>IF(AND('Entry point'!$B$22=Master!A760,Master!AG760="ACCOUNTING"),Master!B760,"")</f>
        <v/>
      </c>
      <c r="D760" s="34" t="e">
        <f>SMALL($C:$C,ROWS($C$1:C759))</f>
        <v>#NUM!</v>
      </c>
      <c r="E760" s="34" t="str">
        <f>IF(AND('Entry point'!$B$22=Master!A760,Master!AG760="CREW MANAGEMENT PARTNER"),Master!B760,"")</f>
        <v/>
      </c>
      <c r="F760" s="34" t="e">
        <f>SMALL($E:$E,ROWS($E$1:E759))</f>
        <v>#NUM!</v>
      </c>
      <c r="G760" s="34" t="str">
        <f>IF(AND('Entry point'!$B$22=Master!A760,Master!AG760="FLEET MANAGER"),Master!B760,"")</f>
        <v/>
      </c>
      <c r="H760" s="34" t="e">
        <f>SMALL($G:$G,ROWS($G$1:G759))</f>
        <v>#NUM!</v>
      </c>
      <c r="I760" s="34" t="str">
        <f>IF(AND('Entry point'!$B$22=Master!A760,Master!AG760="GROUP ISD"),Master!B760,"")</f>
        <v/>
      </c>
      <c r="J760" s="34" t="e">
        <f>SMALL($I:$I,ROWS($I$1:I759))</f>
        <v>#NUM!</v>
      </c>
      <c r="K760" s="34" t="str">
        <f>IF(AND('Entry point'!$B$22=Master!A760,Master!AG760="MANAGING DIRECTOR, CREW MANAGEMENT"),Master!B760,"")</f>
        <v/>
      </c>
      <c r="L760" s="34" t="e">
        <f>SMALL($K:$K,ROWS($K$1:K759))</f>
        <v>#NUM!</v>
      </c>
      <c r="M760" s="34" t="str">
        <f>IF(AND('Entry point'!$B$22=Master!A760,Master!AG760="MARINE SUPERINTENDENT"),Master!B760,"")</f>
        <v/>
      </c>
      <c r="N760" s="34" t="e">
        <f>SMALL($M:$M,ROWS($M$1:M759))</f>
        <v>#NUM!</v>
      </c>
      <c r="O760" s="34" t="str">
        <f>IF(AND('Entry point'!$B$22=Master!A760,Master!AG760="MD"),Master!B760,"")</f>
        <v/>
      </c>
      <c r="P760" s="34" t="e">
        <f>SMALL($O:$O,ROWS($O$1:O759))</f>
        <v>#NUM!</v>
      </c>
      <c r="Q760" s="34" t="str">
        <f>IF(AND('Entry point'!$B$22=Master!A760,Master!AG760="OD"),Master!B760,"")</f>
        <v/>
      </c>
      <c r="R760" s="34" t="e">
        <f>SMALL($Q:$Q,ROWS($Q$1:Q759))</f>
        <v>#NUM!</v>
      </c>
      <c r="S760" s="34" t="str">
        <f>IF(AND('Entry point'!$B$22=Master!A760,Master!AG760="OWNER"),Master!B760,"")</f>
        <v/>
      </c>
      <c r="T760" s="34" t="e">
        <f>SMALL($S:$S,ROWS($S$1:S759))</f>
        <v>#NUM!</v>
      </c>
      <c r="U760" s="34" t="str">
        <f>IF(AND('Entry point'!$B$22=Master!A760,Master!AG760="PLANNING MANAGER"),Master!B760,"")</f>
        <v/>
      </c>
      <c r="V760" s="34" t="e">
        <f>SMALL($U:$U,ROWS($U$1:U759))</f>
        <v>#NUM!</v>
      </c>
      <c r="W760" s="34" t="str">
        <f>IF(AND('Entry point'!$B$22=Master!A760,Master!AG760="PROCUREMENT RESPONSIBLE"),Master!B760,"")</f>
        <v/>
      </c>
      <c r="X760" s="34" t="e">
        <f>SMALL($W:$W,ROWS($W$1:W759))</f>
        <v>#NUM!</v>
      </c>
      <c r="Y760" s="34" t="str">
        <f>IF(AND('Entry point'!$B$22=Master!A760,Master!AG760="TECH SUPERINTENDENT"),Master!B760,"")</f>
        <v/>
      </c>
      <c r="Z760" s="34" t="e">
        <f>SMALL($Y:$Y,ROWS($Y$1:Y759))</f>
        <v>#NUM!</v>
      </c>
      <c r="AA760" s="34" t="str">
        <f>IF(AND('Entry point'!$B$22=Master!A760,Master!AG760="HSEQ MANAGER"),Master!B760,"")</f>
        <v/>
      </c>
      <c r="AB760" s="34" t="e">
        <f>SMALL($AA:$AA,ROWS($AA$1:AA759))</f>
        <v>#NUM!</v>
      </c>
      <c r="AC760" s="34" t="str">
        <f>IF(AND('Entry point'!$B$22=Master!A760,Master!AG760="MARCAS"),Master!B760,"")</f>
        <v/>
      </c>
      <c r="AD760" s="34" t="e">
        <f>SMALL($AC:$AC,ROWS($AC$1:AC759))</f>
        <v>#NUM!</v>
      </c>
      <c r="AE760" s="34">
        <v>3</v>
      </c>
      <c r="AF760" s="167" t="s">
        <v>677</v>
      </c>
      <c r="AG760" s="36" t="s">
        <v>637</v>
      </c>
      <c r="AH760" s="36"/>
    </row>
    <row r="761" spans="1:34" ht="15.75" x14ac:dyDescent="0.25">
      <c r="A761" s="34" t="s">
        <v>38</v>
      </c>
      <c r="B761" s="34">
        <f>ROWS(A$1:$A762)</f>
        <v>762</v>
      </c>
      <c r="C761" s="34" t="str">
        <f>IF(AND('Entry point'!$B$22=Master!A761,Master!AG761="ACCOUNTING"),Master!B761,"")</f>
        <v/>
      </c>
      <c r="D761" s="34" t="e">
        <f>SMALL($C:$C,ROWS($C$1:C760))</f>
        <v>#NUM!</v>
      </c>
      <c r="E761" s="34" t="str">
        <f>IF(AND('Entry point'!$B$22=Master!A761,Master!AG761="CREW MANAGEMENT PARTNER"),Master!B761,"")</f>
        <v/>
      </c>
      <c r="F761" s="34" t="e">
        <f>SMALL($E:$E,ROWS($E$1:E760))</f>
        <v>#NUM!</v>
      </c>
      <c r="G761" s="34" t="str">
        <f>IF(AND('Entry point'!$B$22=Master!A761,Master!AG761="FLEET MANAGER"),Master!B761,"")</f>
        <v/>
      </c>
      <c r="H761" s="34" t="e">
        <f>SMALL($G:$G,ROWS($G$1:G760))</f>
        <v>#NUM!</v>
      </c>
      <c r="I761" s="34" t="str">
        <f>IF(AND('Entry point'!$B$22=Master!A761,Master!AG761="GROUP ISD"),Master!B761,"")</f>
        <v/>
      </c>
      <c r="J761" s="34" t="e">
        <f>SMALL($I:$I,ROWS($I$1:I760))</f>
        <v>#NUM!</v>
      </c>
      <c r="K761" s="34" t="str">
        <f>IF(AND('Entry point'!$B$22=Master!A761,Master!AG761="MANAGING DIRECTOR, CREW MANAGEMENT"),Master!B761,"")</f>
        <v/>
      </c>
      <c r="L761" s="34" t="e">
        <f>SMALL($K:$K,ROWS($K$1:K760))</f>
        <v>#NUM!</v>
      </c>
      <c r="M761" s="34" t="str">
        <f>IF(AND('Entry point'!$B$22=Master!A761,Master!AG761="MARINE SUPERINTENDENT"),Master!B761,"")</f>
        <v/>
      </c>
      <c r="N761" s="34" t="e">
        <f>SMALL($M:$M,ROWS($M$1:M760))</f>
        <v>#NUM!</v>
      </c>
      <c r="O761" s="34" t="str">
        <f>IF(AND('Entry point'!$B$22=Master!A761,Master!AG761="MD"),Master!B761,"")</f>
        <v/>
      </c>
      <c r="P761" s="34" t="e">
        <f>SMALL($O:$O,ROWS($O$1:O760))</f>
        <v>#NUM!</v>
      </c>
      <c r="Q761" s="34" t="str">
        <f>IF(AND('Entry point'!$B$22=Master!A761,Master!AG761="OD"),Master!B761,"")</f>
        <v/>
      </c>
      <c r="R761" s="34" t="e">
        <f>SMALL($Q:$Q,ROWS($Q$1:Q760))</f>
        <v>#NUM!</v>
      </c>
      <c r="S761" s="34" t="str">
        <f>IF(AND('Entry point'!$B$22=Master!A761,Master!AG761="OWNER"),Master!B761,"")</f>
        <v/>
      </c>
      <c r="T761" s="34" t="e">
        <f>SMALL($S:$S,ROWS($S$1:S760))</f>
        <v>#NUM!</v>
      </c>
      <c r="U761" s="34" t="str">
        <f>IF(AND('Entry point'!$B$22=Master!A761,Master!AG761="PLANNING MANAGER"),Master!B761,"")</f>
        <v/>
      </c>
      <c r="V761" s="34" t="e">
        <f>SMALL($U:$U,ROWS($U$1:U760))</f>
        <v>#NUM!</v>
      </c>
      <c r="W761" s="34" t="str">
        <f>IF(AND('Entry point'!$B$22=Master!A761,Master!AG761="PROCUREMENT RESPONSIBLE"),Master!B761,"")</f>
        <v/>
      </c>
      <c r="X761" s="34" t="e">
        <f>SMALL($W:$W,ROWS($W$1:W760))</f>
        <v>#NUM!</v>
      </c>
      <c r="Y761" s="34" t="str">
        <f>IF(AND('Entry point'!$B$22=Master!A761,Master!AG761="TECH SUPERINTENDENT"),Master!B761,"")</f>
        <v/>
      </c>
      <c r="Z761" s="34" t="e">
        <f>SMALL($Y:$Y,ROWS($Y$1:Y760))</f>
        <v>#NUM!</v>
      </c>
      <c r="AA761" s="34" t="str">
        <f>IF(AND('Entry point'!$B$22=Master!A761,Master!AG761="HSEQ MANAGER"),Master!B761,"")</f>
        <v/>
      </c>
      <c r="AB761" s="34" t="e">
        <f>SMALL($AA:$AA,ROWS($AA$1:AA760))</f>
        <v>#NUM!</v>
      </c>
      <c r="AC761" s="34" t="str">
        <f>IF(AND('Entry point'!$B$22=Master!A761,Master!AG761="MARCAS"),Master!B761,"")</f>
        <v/>
      </c>
      <c r="AD761" s="34" t="e">
        <f>SMALL($AC:$AC,ROWS($AC$1:AC760))</f>
        <v>#NUM!</v>
      </c>
      <c r="AE761" s="34">
        <v>3</v>
      </c>
      <c r="AF761" s="167" t="s">
        <v>650</v>
      </c>
      <c r="AG761" s="36" t="s">
        <v>637</v>
      </c>
      <c r="AH761" s="36" t="s">
        <v>639</v>
      </c>
    </row>
    <row r="762" spans="1:34" ht="15.75" x14ac:dyDescent="0.25">
      <c r="A762" s="34" t="s">
        <v>38</v>
      </c>
      <c r="B762" s="34">
        <f>ROWS(A$1:$A763)</f>
        <v>763</v>
      </c>
      <c r="C762" s="34" t="str">
        <f>IF(AND('Entry point'!$B$22=Master!A762,Master!AG762="ACCOUNTING"),Master!B762,"")</f>
        <v/>
      </c>
      <c r="D762" s="34" t="e">
        <f>SMALL($C:$C,ROWS($C$1:C761))</f>
        <v>#NUM!</v>
      </c>
      <c r="E762" s="34" t="str">
        <f>IF(AND('Entry point'!$B$22=Master!A762,Master!AG762="CREW MANAGEMENT PARTNER"),Master!B762,"")</f>
        <v/>
      </c>
      <c r="F762" s="34" t="e">
        <f>SMALL($E:$E,ROWS($E$1:E761))</f>
        <v>#NUM!</v>
      </c>
      <c r="G762" s="34" t="str">
        <f>IF(AND('Entry point'!$B$22=Master!A762,Master!AG762="FLEET MANAGER"),Master!B762,"")</f>
        <v/>
      </c>
      <c r="H762" s="34" t="e">
        <f>SMALL($G:$G,ROWS($G$1:G761))</f>
        <v>#NUM!</v>
      </c>
      <c r="I762" s="34" t="str">
        <f>IF(AND('Entry point'!$B$22=Master!A762,Master!AG762="GROUP ISD"),Master!B762,"")</f>
        <v/>
      </c>
      <c r="J762" s="34" t="e">
        <f>SMALL($I:$I,ROWS($I$1:I761))</f>
        <v>#NUM!</v>
      </c>
      <c r="K762" s="34" t="str">
        <f>IF(AND('Entry point'!$B$22=Master!A762,Master!AG762="MANAGING DIRECTOR, CREW MANAGEMENT"),Master!B762,"")</f>
        <v/>
      </c>
      <c r="L762" s="34" t="e">
        <f>SMALL($K:$K,ROWS($K$1:K761))</f>
        <v>#NUM!</v>
      </c>
      <c r="M762" s="34" t="str">
        <f>IF(AND('Entry point'!$B$22=Master!A762,Master!AG762="MARINE SUPERINTENDENT"),Master!B762,"")</f>
        <v/>
      </c>
      <c r="N762" s="34" t="e">
        <f>SMALL($M:$M,ROWS($M$1:M761))</f>
        <v>#NUM!</v>
      </c>
      <c r="O762" s="34" t="str">
        <f>IF(AND('Entry point'!$B$22=Master!A762,Master!AG762="MD"),Master!B762,"")</f>
        <v/>
      </c>
      <c r="P762" s="34" t="e">
        <f>SMALL($O:$O,ROWS($O$1:O761))</f>
        <v>#NUM!</v>
      </c>
      <c r="Q762" s="34" t="str">
        <f>IF(AND('Entry point'!$B$22=Master!A762,Master!AG762="OD"),Master!B762,"")</f>
        <v/>
      </c>
      <c r="R762" s="34" t="e">
        <f>SMALL($Q:$Q,ROWS($Q$1:Q761))</f>
        <v>#NUM!</v>
      </c>
      <c r="S762" s="34" t="str">
        <f>IF(AND('Entry point'!$B$22=Master!A762,Master!AG762="OWNER"),Master!B762,"")</f>
        <v/>
      </c>
      <c r="T762" s="34" t="e">
        <f>SMALL($S:$S,ROWS($S$1:S761))</f>
        <v>#NUM!</v>
      </c>
      <c r="U762" s="34" t="str">
        <f>IF(AND('Entry point'!$B$22=Master!A762,Master!AG762="PLANNING MANAGER"),Master!B762,"")</f>
        <v/>
      </c>
      <c r="V762" s="34" t="e">
        <f>SMALL($U:$U,ROWS($U$1:U761))</f>
        <v>#NUM!</v>
      </c>
      <c r="W762" s="34" t="str">
        <f>IF(AND('Entry point'!$B$22=Master!A762,Master!AG762="PROCUREMENT RESPONSIBLE"),Master!B762,"")</f>
        <v/>
      </c>
      <c r="X762" s="34" t="e">
        <f>SMALL($W:$W,ROWS($W$1:W761))</f>
        <v>#NUM!</v>
      </c>
      <c r="Y762" s="34" t="str">
        <f>IF(AND('Entry point'!$B$22=Master!A762,Master!AG762="TECH SUPERINTENDENT"),Master!B762,"")</f>
        <v/>
      </c>
      <c r="Z762" s="34" t="e">
        <f>SMALL($Y:$Y,ROWS($Y$1:Y761))</f>
        <v>#NUM!</v>
      </c>
      <c r="AA762" s="34" t="str">
        <f>IF(AND('Entry point'!$B$22=Master!A762,Master!AG762="HSEQ MANAGER"),Master!B762,"")</f>
        <v/>
      </c>
      <c r="AB762" s="34" t="e">
        <f>SMALL($AA:$AA,ROWS($AA$1:AA761))</f>
        <v>#NUM!</v>
      </c>
      <c r="AC762" s="34" t="str">
        <f>IF(AND('Entry point'!$B$22=Master!A762,Master!AG762="MARCAS"),Master!B762,"")</f>
        <v/>
      </c>
      <c r="AD762" s="34" t="e">
        <f>SMALL($AC:$AC,ROWS($AC$1:AC761))</f>
        <v>#NUM!</v>
      </c>
      <c r="AE762" s="34">
        <v>3</v>
      </c>
      <c r="AF762" s="36" t="s">
        <v>558</v>
      </c>
      <c r="AG762" s="36" t="s">
        <v>619</v>
      </c>
      <c r="AH762" s="36"/>
    </row>
    <row r="763" spans="1:34" ht="15.75" x14ac:dyDescent="0.25">
      <c r="A763" s="34" t="s">
        <v>38</v>
      </c>
      <c r="B763" s="34">
        <f>ROWS(A$1:$A764)</f>
        <v>764</v>
      </c>
      <c r="C763" s="34" t="str">
        <f>IF(AND('Entry point'!$B$22=Master!A763,Master!AG763="ACCOUNTING"),Master!B763,"")</f>
        <v/>
      </c>
      <c r="D763" s="34" t="e">
        <f>SMALL($C:$C,ROWS($C$1:C762))</f>
        <v>#NUM!</v>
      </c>
      <c r="E763" s="34" t="str">
        <f>IF(AND('Entry point'!$B$22=Master!A763,Master!AG763="CREW MANAGEMENT PARTNER"),Master!B763,"")</f>
        <v/>
      </c>
      <c r="F763" s="34" t="e">
        <f>SMALL($E:$E,ROWS($E$1:E762))</f>
        <v>#NUM!</v>
      </c>
      <c r="G763" s="34" t="str">
        <f>IF(AND('Entry point'!$B$22=Master!A763,Master!AG763="FLEET MANAGER"),Master!B763,"")</f>
        <v/>
      </c>
      <c r="H763" s="34" t="e">
        <f>SMALL($G:$G,ROWS($G$1:G762))</f>
        <v>#NUM!</v>
      </c>
      <c r="I763" s="34" t="str">
        <f>IF(AND('Entry point'!$B$22=Master!A763,Master!AG763="GROUP ISD"),Master!B763,"")</f>
        <v/>
      </c>
      <c r="J763" s="34" t="e">
        <f>SMALL($I:$I,ROWS($I$1:I762))</f>
        <v>#NUM!</v>
      </c>
      <c r="K763" s="34" t="str">
        <f>IF(AND('Entry point'!$B$22=Master!A763,Master!AG763="MANAGING DIRECTOR, CREW MANAGEMENT"),Master!B763,"")</f>
        <v/>
      </c>
      <c r="L763" s="34" t="e">
        <f>SMALL($K:$K,ROWS($K$1:K762))</f>
        <v>#NUM!</v>
      </c>
      <c r="M763" s="34" t="str">
        <f>IF(AND('Entry point'!$B$22=Master!A763,Master!AG763="MARINE SUPERINTENDENT"),Master!B763,"")</f>
        <v/>
      </c>
      <c r="N763" s="34" t="e">
        <f>SMALL($M:$M,ROWS($M$1:M762))</f>
        <v>#NUM!</v>
      </c>
      <c r="O763" s="34" t="str">
        <f>IF(AND('Entry point'!$B$22=Master!A763,Master!AG763="MD"),Master!B763,"")</f>
        <v/>
      </c>
      <c r="P763" s="34" t="e">
        <f>SMALL($O:$O,ROWS($O$1:O762))</f>
        <v>#NUM!</v>
      </c>
      <c r="Q763" s="34" t="str">
        <f>IF(AND('Entry point'!$B$22=Master!A763,Master!AG763="OD"),Master!B763,"")</f>
        <v/>
      </c>
      <c r="R763" s="34" t="e">
        <f>SMALL($Q:$Q,ROWS($Q$1:Q762))</f>
        <v>#NUM!</v>
      </c>
      <c r="S763" s="34" t="str">
        <f>IF(AND('Entry point'!$B$22=Master!A763,Master!AG763="OWNER"),Master!B763,"")</f>
        <v/>
      </c>
      <c r="T763" s="34" t="e">
        <f>SMALL($S:$S,ROWS($S$1:S762))</f>
        <v>#NUM!</v>
      </c>
      <c r="U763" s="34" t="str">
        <f>IF(AND('Entry point'!$B$22=Master!A763,Master!AG763="PLANNING MANAGER"),Master!B763,"")</f>
        <v/>
      </c>
      <c r="V763" s="34" t="e">
        <f>SMALL($U:$U,ROWS($U$1:U762))</f>
        <v>#NUM!</v>
      </c>
      <c r="W763" s="34" t="str">
        <f>IF(AND('Entry point'!$B$22=Master!A763,Master!AG763="PROCUREMENT RESPONSIBLE"),Master!B763,"")</f>
        <v/>
      </c>
      <c r="X763" s="34" t="e">
        <f>SMALL($W:$W,ROWS($W$1:W762))</f>
        <v>#NUM!</v>
      </c>
      <c r="Y763" s="34" t="str">
        <f>IF(AND('Entry point'!$B$22=Master!A763,Master!AG763="TECH SUPERINTENDENT"),Master!B763,"")</f>
        <v/>
      </c>
      <c r="Z763" s="34" t="e">
        <f>SMALL($Y:$Y,ROWS($Y$1:Y762))</f>
        <v>#NUM!</v>
      </c>
      <c r="AA763" s="34" t="str">
        <f>IF(AND('Entry point'!$B$22=Master!A763,Master!AG763="HSEQ MANAGER"),Master!B763,"")</f>
        <v/>
      </c>
      <c r="AB763" s="34" t="e">
        <f>SMALL($AA:$AA,ROWS($AA$1:AA762))</f>
        <v>#NUM!</v>
      </c>
      <c r="AC763" s="34" t="str">
        <f>IF(AND('Entry point'!$B$22=Master!A763,Master!AG763="MARCAS"),Master!B763,"")</f>
        <v/>
      </c>
      <c r="AD763" s="34" t="e">
        <f>SMALL($AC:$AC,ROWS($AC$1:AC762))</f>
        <v>#NUM!</v>
      </c>
      <c r="AE763" s="34">
        <v>3</v>
      </c>
      <c r="AF763" s="167" t="s">
        <v>678</v>
      </c>
      <c r="AG763" s="36" t="s">
        <v>159</v>
      </c>
      <c r="AH763" s="36" t="s">
        <v>679</v>
      </c>
    </row>
    <row r="764" spans="1:34" ht="15.75" x14ac:dyDescent="0.25">
      <c r="A764" s="34" t="s">
        <v>38</v>
      </c>
      <c r="B764" s="34">
        <f>ROWS(A$1:$A765)</f>
        <v>765</v>
      </c>
      <c r="C764" s="34" t="str">
        <f>IF(AND('Entry point'!$B$22=Master!A764,Master!AG764="ACCOUNTING"),Master!B764,"")</f>
        <v/>
      </c>
      <c r="D764" s="34" t="e">
        <f>SMALL($C:$C,ROWS($C$1:C763))</f>
        <v>#NUM!</v>
      </c>
      <c r="E764" s="34" t="str">
        <f>IF(AND('Entry point'!$B$22=Master!A764,Master!AG764="CREW MANAGEMENT PARTNER"),Master!B764,"")</f>
        <v/>
      </c>
      <c r="F764" s="34" t="e">
        <f>SMALL($E:$E,ROWS($E$1:E763))</f>
        <v>#NUM!</v>
      </c>
      <c r="G764" s="34" t="str">
        <f>IF(AND('Entry point'!$B$22=Master!A764,Master!AG764="FLEET MANAGER"),Master!B764,"")</f>
        <v/>
      </c>
      <c r="H764" s="34" t="e">
        <f>SMALL($G:$G,ROWS($G$1:G763))</f>
        <v>#NUM!</v>
      </c>
      <c r="I764" s="34" t="str">
        <f>IF(AND('Entry point'!$B$22=Master!A764,Master!AG764="GROUP ISD"),Master!B764,"")</f>
        <v/>
      </c>
      <c r="J764" s="34" t="e">
        <f>SMALL($I:$I,ROWS($I$1:I763))</f>
        <v>#NUM!</v>
      </c>
      <c r="K764" s="34" t="str">
        <f>IF(AND('Entry point'!$B$22=Master!A764,Master!AG764="MANAGING DIRECTOR, CREW MANAGEMENT"),Master!B764,"")</f>
        <v/>
      </c>
      <c r="L764" s="34" t="e">
        <f>SMALL($K:$K,ROWS($K$1:K763))</f>
        <v>#NUM!</v>
      </c>
      <c r="M764" s="34" t="str">
        <f>IF(AND('Entry point'!$B$22=Master!A764,Master!AG764="MARINE SUPERINTENDENT"),Master!B764,"")</f>
        <v/>
      </c>
      <c r="N764" s="34" t="e">
        <f>SMALL($M:$M,ROWS($M$1:M763))</f>
        <v>#NUM!</v>
      </c>
      <c r="O764" s="34" t="str">
        <f>IF(AND('Entry point'!$B$22=Master!A764,Master!AG764="MD"),Master!B764,"")</f>
        <v/>
      </c>
      <c r="P764" s="34" t="e">
        <f>SMALL($O:$O,ROWS($O$1:O763))</f>
        <v>#NUM!</v>
      </c>
      <c r="Q764" s="34" t="str">
        <f>IF(AND('Entry point'!$B$22=Master!A764,Master!AG764="OD"),Master!B764,"")</f>
        <v/>
      </c>
      <c r="R764" s="34" t="e">
        <f>SMALL($Q:$Q,ROWS($Q$1:Q763))</f>
        <v>#NUM!</v>
      </c>
      <c r="S764" s="34" t="str">
        <f>IF(AND('Entry point'!$B$22=Master!A764,Master!AG764="OWNER"),Master!B764,"")</f>
        <v/>
      </c>
      <c r="T764" s="34" t="e">
        <f>SMALL($S:$S,ROWS($S$1:S763))</f>
        <v>#NUM!</v>
      </c>
      <c r="U764" s="34" t="str">
        <f>IF(AND('Entry point'!$B$22=Master!A764,Master!AG764="PLANNING MANAGER"),Master!B764,"")</f>
        <v/>
      </c>
      <c r="V764" s="34" t="e">
        <f>SMALL($U:$U,ROWS($U$1:U763))</f>
        <v>#NUM!</v>
      </c>
      <c r="W764" s="34" t="str">
        <f>IF(AND('Entry point'!$B$22=Master!A764,Master!AG764="PROCUREMENT RESPONSIBLE"),Master!B764,"")</f>
        <v/>
      </c>
      <c r="X764" s="34" t="e">
        <f>SMALL($W:$W,ROWS($W$1:W763))</f>
        <v>#NUM!</v>
      </c>
      <c r="Y764" s="34" t="str">
        <f>IF(AND('Entry point'!$B$22=Master!A764,Master!AG764="TECH SUPERINTENDENT"),Master!B764,"")</f>
        <v/>
      </c>
      <c r="Z764" s="34" t="e">
        <f>SMALL($Y:$Y,ROWS($Y$1:Y763))</f>
        <v>#NUM!</v>
      </c>
      <c r="AA764" s="34" t="str">
        <f>IF(AND('Entry point'!$B$22=Master!A764,Master!AG764="HSEQ MANAGER"),Master!B764,"")</f>
        <v/>
      </c>
      <c r="AB764" s="34" t="e">
        <f>SMALL($AA:$AA,ROWS($AA$1:AA763))</f>
        <v>#NUM!</v>
      </c>
      <c r="AC764" s="34" t="str">
        <f>IF(AND('Entry point'!$B$22=Master!A764,Master!AG764="MARCAS"),Master!B764,"")</f>
        <v/>
      </c>
      <c r="AD764" s="34" t="e">
        <f>SMALL($AC:$AC,ROWS($AC$1:AC763))</f>
        <v>#NUM!</v>
      </c>
      <c r="AE764" s="34">
        <v>3</v>
      </c>
      <c r="AF764" s="167" t="s">
        <v>89</v>
      </c>
      <c r="AG764" s="36" t="s">
        <v>619</v>
      </c>
      <c r="AH764" s="36"/>
    </row>
    <row r="765" spans="1:34" ht="31.5" x14ac:dyDescent="0.25">
      <c r="A765" s="34" t="s">
        <v>38</v>
      </c>
      <c r="B765" s="34">
        <f>ROWS(A$1:$A766)</f>
        <v>766</v>
      </c>
      <c r="C765" s="34" t="str">
        <f>IF(AND('Entry point'!$B$22=Master!A765,Master!AG765="ACCOUNTING"),Master!B765,"")</f>
        <v/>
      </c>
      <c r="D765" s="34" t="e">
        <f>SMALL($C:$C,ROWS($C$1:C764))</f>
        <v>#NUM!</v>
      </c>
      <c r="E765" s="34" t="str">
        <f>IF(AND('Entry point'!$B$22=Master!A765,Master!AG765="CREW MANAGEMENT PARTNER"),Master!B765,"")</f>
        <v/>
      </c>
      <c r="F765" s="34" t="e">
        <f>SMALL($E:$E,ROWS($E$1:E764))</f>
        <v>#NUM!</v>
      </c>
      <c r="G765" s="34" t="str">
        <f>IF(AND('Entry point'!$B$22=Master!A765,Master!AG765="FLEET MANAGER"),Master!B765,"")</f>
        <v/>
      </c>
      <c r="H765" s="34" t="e">
        <f>SMALL($G:$G,ROWS($G$1:G764))</f>
        <v>#NUM!</v>
      </c>
      <c r="I765" s="34" t="str">
        <f>IF(AND('Entry point'!$B$22=Master!A765,Master!AG765="GROUP ISD"),Master!B765,"")</f>
        <v/>
      </c>
      <c r="J765" s="34" t="e">
        <f>SMALL($I:$I,ROWS($I$1:I764))</f>
        <v>#NUM!</v>
      </c>
      <c r="K765" s="34" t="str">
        <f>IF(AND('Entry point'!$B$22=Master!A765,Master!AG765="MANAGING DIRECTOR, CREW MANAGEMENT"),Master!B765,"")</f>
        <v/>
      </c>
      <c r="L765" s="34" t="e">
        <f>SMALL($K:$K,ROWS($K$1:K764))</f>
        <v>#NUM!</v>
      </c>
      <c r="M765" s="34" t="str">
        <f>IF(AND('Entry point'!$B$22=Master!A765,Master!AG765="MARINE SUPERINTENDENT"),Master!B765,"")</f>
        <v/>
      </c>
      <c r="N765" s="34" t="e">
        <f>SMALL($M:$M,ROWS($M$1:M764))</f>
        <v>#NUM!</v>
      </c>
      <c r="O765" s="34" t="str">
        <f>IF(AND('Entry point'!$B$22=Master!A765,Master!AG765="MD"),Master!B765,"")</f>
        <v/>
      </c>
      <c r="P765" s="34" t="e">
        <f>SMALL($O:$O,ROWS($O$1:O764))</f>
        <v>#NUM!</v>
      </c>
      <c r="Q765" s="34" t="str">
        <f>IF(AND('Entry point'!$B$22=Master!A765,Master!AG765="OD"),Master!B765,"")</f>
        <v/>
      </c>
      <c r="R765" s="34" t="e">
        <f>SMALL($Q:$Q,ROWS($Q$1:Q764))</f>
        <v>#NUM!</v>
      </c>
      <c r="S765" s="34" t="str">
        <f>IF(AND('Entry point'!$B$22=Master!A765,Master!AG765="OWNER"),Master!B765,"")</f>
        <v/>
      </c>
      <c r="T765" s="34" t="e">
        <f>SMALL($S:$S,ROWS($S$1:S764))</f>
        <v>#NUM!</v>
      </c>
      <c r="U765" s="34" t="str">
        <f>IF(AND('Entry point'!$B$22=Master!A765,Master!AG765="PLANNING MANAGER"),Master!B765,"")</f>
        <v/>
      </c>
      <c r="V765" s="34" t="e">
        <f>SMALL($U:$U,ROWS($U$1:U764))</f>
        <v>#NUM!</v>
      </c>
      <c r="W765" s="34" t="str">
        <f>IF(AND('Entry point'!$B$22=Master!A765,Master!AG765="PROCUREMENT RESPONSIBLE"),Master!B765,"")</f>
        <v/>
      </c>
      <c r="X765" s="34" t="e">
        <f>SMALL($W:$W,ROWS($W$1:W764))</f>
        <v>#NUM!</v>
      </c>
      <c r="Y765" s="34" t="str">
        <f>IF(AND('Entry point'!$B$22=Master!A765,Master!AG765="TECH SUPERINTENDENT"),Master!B765,"")</f>
        <v/>
      </c>
      <c r="Z765" s="34" t="e">
        <f>SMALL($Y:$Y,ROWS($Y$1:Y764))</f>
        <v>#NUM!</v>
      </c>
      <c r="AA765" s="34" t="str">
        <f>IF(AND('Entry point'!$B$22=Master!A765,Master!AG765="HSEQ MANAGER"),Master!B765,"")</f>
        <v/>
      </c>
      <c r="AB765" s="34" t="e">
        <f>SMALL($AA:$AA,ROWS($AA$1:AA764))</f>
        <v>#NUM!</v>
      </c>
      <c r="AC765" s="34" t="str">
        <f>IF(AND('Entry point'!$B$22=Master!A765,Master!AG765="MARCAS"),Master!B765,"")</f>
        <v/>
      </c>
      <c r="AD765" s="34" t="e">
        <f>SMALL($AC:$AC,ROWS($AC$1:AC764))</f>
        <v>#NUM!</v>
      </c>
      <c r="AE765" s="34">
        <v>3</v>
      </c>
      <c r="AF765" s="167" t="s">
        <v>755</v>
      </c>
      <c r="AG765" s="36" t="s">
        <v>91</v>
      </c>
      <c r="AH765" s="38" t="s">
        <v>754</v>
      </c>
    </row>
    <row r="766" spans="1:34" ht="31.5" x14ac:dyDescent="0.25">
      <c r="A766" s="34" t="s">
        <v>38</v>
      </c>
      <c r="B766" s="34">
        <f>ROWS(A$1:$A767)</f>
        <v>767</v>
      </c>
      <c r="C766" s="34" t="str">
        <f>IF(AND('Entry point'!$B$22=Master!A766,Master!AG766="ACCOUNTING"),Master!B766,"")</f>
        <v/>
      </c>
      <c r="D766" s="34" t="e">
        <f>SMALL($C:$C,ROWS($C$1:C765))</f>
        <v>#NUM!</v>
      </c>
      <c r="E766" s="34" t="str">
        <f>IF(AND('Entry point'!$B$22=Master!A766,Master!AG766="CREW MANAGEMENT PARTNER"),Master!B766,"")</f>
        <v/>
      </c>
      <c r="F766" s="34" t="e">
        <f>SMALL($E:$E,ROWS($E$1:E765))</f>
        <v>#NUM!</v>
      </c>
      <c r="G766" s="34" t="str">
        <f>IF(AND('Entry point'!$B$22=Master!A766,Master!AG766="FLEET MANAGER"),Master!B766,"")</f>
        <v/>
      </c>
      <c r="H766" s="34" t="e">
        <f>SMALL($G:$G,ROWS($G$1:G765))</f>
        <v>#NUM!</v>
      </c>
      <c r="I766" s="34" t="str">
        <f>IF(AND('Entry point'!$B$22=Master!A766,Master!AG766="GROUP ISD"),Master!B766,"")</f>
        <v/>
      </c>
      <c r="J766" s="34" t="e">
        <f>SMALL($I:$I,ROWS($I$1:I765))</f>
        <v>#NUM!</v>
      </c>
      <c r="K766" s="34" t="str">
        <f>IF(AND('Entry point'!$B$22=Master!A766,Master!AG766="MANAGING DIRECTOR, CREW MANAGEMENT"),Master!B766,"")</f>
        <v/>
      </c>
      <c r="L766" s="34" t="e">
        <f>SMALL($K:$K,ROWS($K$1:K765))</f>
        <v>#NUM!</v>
      </c>
      <c r="M766" s="34" t="str">
        <f>IF(AND('Entry point'!$B$22=Master!A766,Master!AG766="MARINE SUPERINTENDENT"),Master!B766,"")</f>
        <v/>
      </c>
      <c r="N766" s="34" t="e">
        <f>SMALL($M:$M,ROWS($M$1:M765))</f>
        <v>#NUM!</v>
      </c>
      <c r="O766" s="34" t="str">
        <f>IF(AND('Entry point'!$B$22=Master!A766,Master!AG766="MD"),Master!B766,"")</f>
        <v/>
      </c>
      <c r="P766" s="34" t="e">
        <f>SMALL($O:$O,ROWS($O$1:O765))</f>
        <v>#NUM!</v>
      </c>
      <c r="Q766" s="34" t="str">
        <f>IF(AND('Entry point'!$B$22=Master!A766,Master!AG766="OD"),Master!B766,"")</f>
        <v/>
      </c>
      <c r="R766" s="34" t="e">
        <f>SMALL($Q:$Q,ROWS($Q$1:Q765))</f>
        <v>#NUM!</v>
      </c>
      <c r="S766" s="34" t="str">
        <f>IF(AND('Entry point'!$B$22=Master!A766,Master!AG766="OWNER"),Master!B766,"")</f>
        <v/>
      </c>
      <c r="T766" s="34" t="e">
        <f>SMALL($S:$S,ROWS($S$1:S765))</f>
        <v>#NUM!</v>
      </c>
      <c r="U766" s="34" t="str">
        <f>IF(AND('Entry point'!$B$22=Master!A766,Master!AG766="PLANNING MANAGER"),Master!B766,"")</f>
        <v/>
      </c>
      <c r="V766" s="34" t="e">
        <f>SMALL($U:$U,ROWS($U$1:U765))</f>
        <v>#NUM!</v>
      </c>
      <c r="W766" s="34" t="str">
        <f>IF(AND('Entry point'!$B$22=Master!A766,Master!AG766="PROCUREMENT RESPONSIBLE"),Master!B766,"")</f>
        <v/>
      </c>
      <c r="X766" s="34" t="e">
        <f>SMALL($W:$W,ROWS($W$1:W765))</f>
        <v>#NUM!</v>
      </c>
      <c r="Y766" s="34" t="str">
        <f>IF(AND('Entry point'!$B$22=Master!A766,Master!AG766="TECH SUPERINTENDENT"),Master!B766,"")</f>
        <v/>
      </c>
      <c r="Z766" s="34" t="e">
        <f>SMALL($Y:$Y,ROWS($Y$1:Y765))</f>
        <v>#NUM!</v>
      </c>
      <c r="AA766" s="34" t="str">
        <f>IF(AND('Entry point'!$B$22=Master!A766,Master!AG766="HSEQ MANAGER"),Master!B766,"")</f>
        <v/>
      </c>
      <c r="AB766" s="34" t="e">
        <f>SMALL($AA:$AA,ROWS($AA$1:AA765))</f>
        <v>#NUM!</v>
      </c>
      <c r="AC766" s="34" t="str">
        <f>IF(AND('Entry point'!$B$22=Master!A766,Master!AG766="MARCAS"),Master!B766,"")</f>
        <v/>
      </c>
      <c r="AD766" s="34" t="e">
        <f>SMALL($AC:$AC,ROWS($AC$1:AC765))</f>
        <v>#NUM!</v>
      </c>
      <c r="AE766" s="34">
        <v>3</v>
      </c>
      <c r="AF766" s="167" t="s">
        <v>755</v>
      </c>
      <c r="AG766" s="36" t="s">
        <v>779</v>
      </c>
      <c r="AH766" s="38" t="s">
        <v>754</v>
      </c>
    </row>
    <row r="767" spans="1:34" ht="15.75" x14ac:dyDescent="0.25">
      <c r="A767" s="40" t="s">
        <v>569</v>
      </c>
      <c r="B767" s="34">
        <f>ROWS(A$1:$A768)</f>
        <v>768</v>
      </c>
      <c r="C767" s="34" t="str">
        <f>IF(AND('Entry point'!$B$22=Master!A767,Master!AG767="ACCOUNTING"),Master!B767,"")</f>
        <v/>
      </c>
      <c r="D767" s="34" t="e">
        <f>SMALL($C:$C,ROWS($C$1:C766))</f>
        <v>#NUM!</v>
      </c>
      <c r="E767" s="34" t="str">
        <f>IF(AND('Entry point'!$B$22=Master!A767,Master!AG767="CREW MANAGEMENT PARTNER"),Master!B767,"")</f>
        <v/>
      </c>
      <c r="F767" s="34" t="e">
        <f>SMALL($E:$E,ROWS($E$1:E766))</f>
        <v>#NUM!</v>
      </c>
      <c r="G767" s="34" t="str">
        <f>IF(AND('Entry point'!$B$22=Master!A767,Master!AG767="FLEET MANAGER"),Master!B767,"")</f>
        <v/>
      </c>
      <c r="H767" s="34" t="e">
        <f>SMALL($G:$G,ROWS($G$1:G766))</f>
        <v>#NUM!</v>
      </c>
      <c r="I767" s="34">
        <f>IF(AND('Entry point'!$B$22=Master!A767,Master!AG767="GROUP ISD"),Master!B767,"")</f>
        <v>768</v>
      </c>
      <c r="J767" s="34" t="e">
        <f>SMALL($I:$I,ROWS($I$1:I766))</f>
        <v>#NUM!</v>
      </c>
      <c r="K767" s="34" t="str">
        <f>IF(AND('Entry point'!$B$22=Master!A767,Master!AG767="MANAGING DIRECTOR, CREW MANAGEMENT"),Master!B767,"")</f>
        <v/>
      </c>
      <c r="L767" s="34" t="e">
        <f>SMALL($K:$K,ROWS($K$1:K766))</f>
        <v>#NUM!</v>
      </c>
      <c r="M767" s="34" t="str">
        <f>IF(AND('Entry point'!$B$22=Master!A767,Master!AG767="MARINE SUPERINTENDENT"),Master!B767,"")</f>
        <v/>
      </c>
      <c r="N767" s="34" t="e">
        <f>SMALL($M:$M,ROWS($M$1:M766))</f>
        <v>#NUM!</v>
      </c>
      <c r="O767" s="34" t="str">
        <f>IF(AND('Entry point'!$B$22=Master!A767,Master!AG767="MD"),Master!B767,"")</f>
        <v/>
      </c>
      <c r="P767" s="34" t="e">
        <f>SMALL($O:$O,ROWS($O$1:O766))</f>
        <v>#NUM!</v>
      </c>
      <c r="Q767" s="34" t="str">
        <f>IF(AND('Entry point'!$B$22=Master!A767,Master!AG767="OD"),Master!B767,"")</f>
        <v/>
      </c>
      <c r="R767" s="34" t="e">
        <f>SMALL($Q:$Q,ROWS($Q$1:Q766))</f>
        <v>#NUM!</v>
      </c>
      <c r="S767" s="34" t="str">
        <f>IF(AND('Entry point'!$B$22=Master!A767,Master!AG767="OWNER"),Master!B767,"")</f>
        <v/>
      </c>
      <c r="T767" s="34" t="e">
        <f>SMALL($S:$S,ROWS($S$1:S766))</f>
        <v>#NUM!</v>
      </c>
      <c r="U767" s="34" t="str">
        <f>IF(AND('Entry point'!$B$22=Master!A767,Master!AG767="PLANNING MANAGER"),Master!B767,"")</f>
        <v/>
      </c>
      <c r="V767" s="34" t="e">
        <f>SMALL($U:$U,ROWS($U$1:U766))</f>
        <v>#NUM!</v>
      </c>
      <c r="W767" s="34" t="str">
        <f>IF(AND('Entry point'!$B$22=Master!A767,Master!AG767="PROCUREMENT RESPONSIBLE"),Master!B767,"")</f>
        <v/>
      </c>
      <c r="X767" s="34" t="e">
        <f>SMALL($W:$W,ROWS($W$1:W766))</f>
        <v>#NUM!</v>
      </c>
      <c r="Y767" s="34" t="str">
        <f>IF(AND('Entry point'!$B$22=Master!A767,Master!AG767="TECH SUPERINTENDENT"),Master!B767,"")</f>
        <v/>
      </c>
      <c r="Z767" s="34" t="e">
        <f>SMALL($Y:$Y,ROWS($Y$1:Y766))</f>
        <v>#NUM!</v>
      </c>
      <c r="AA767" s="34" t="str">
        <f>IF(AND('Entry point'!$B$22=Master!A767,Master!AG767="HSEQ MANAGER"),Master!B767,"")</f>
        <v/>
      </c>
      <c r="AB767" s="34" t="e">
        <f>SMALL($AA:$AA,ROWS($AA$1:AA766))</f>
        <v>#NUM!</v>
      </c>
      <c r="AC767" s="34" t="str">
        <f>IF(AND('Entry point'!$B$22=Master!A767,Master!AG767="MARCAS"),Master!B767,"")</f>
        <v/>
      </c>
      <c r="AD767" s="34" t="e">
        <f>SMALL($AC:$AC,ROWS($AC$1:AC766))</f>
        <v>#NUM!</v>
      </c>
      <c r="AE767" s="34">
        <v>3</v>
      </c>
      <c r="AF767" s="36" t="s">
        <v>321</v>
      </c>
      <c r="AG767" s="36" t="s">
        <v>614</v>
      </c>
      <c r="AH767" s="36"/>
    </row>
    <row r="768" spans="1:34" ht="15.75" x14ac:dyDescent="0.25">
      <c r="A768" s="40" t="s">
        <v>569</v>
      </c>
      <c r="B768" s="34">
        <f>ROWS(A$1:$A769)</f>
        <v>769</v>
      </c>
      <c r="C768" s="34" t="str">
        <f>IF(AND('Entry point'!$B$22=Master!A768,Master!AG768="ACCOUNTING"),Master!B768,"")</f>
        <v/>
      </c>
      <c r="D768" s="34" t="e">
        <f>SMALL($C:$C,ROWS($C$1:C767))</f>
        <v>#NUM!</v>
      </c>
      <c r="E768" s="34" t="str">
        <f>IF(AND('Entry point'!$B$22=Master!A768,Master!AG768="CREW MANAGEMENT PARTNER"),Master!B768,"")</f>
        <v/>
      </c>
      <c r="F768" s="34" t="e">
        <f>SMALL($E:$E,ROWS($E$1:E767))</f>
        <v>#NUM!</v>
      </c>
      <c r="G768" s="34" t="str">
        <f>IF(AND('Entry point'!$B$22=Master!A768,Master!AG768="FLEET MANAGER"),Master!B768,"")</f>
        <v/>
      </c>
      <c r="H768" s="34" t="e">
        <f>SMALL($G:$G,ROWS($G$1:G767))</f>
        <v>#NUM!</v>
      </c>
      <c r="I768" s="34">
        <f>IF(AND('Entry point'!$B$22=Master!A768,Master!AG768="GROUP ISD"),Master!B768,"")</f>
        <v>769</v>
      </c>
      <c r="J768" s="34" t="e">
        <f>SMALL($I:$I,ROWS($I$1:I767))</f>
        <v>#NUM!</v>
      </c>
      <c r="K768" s="34" t="str">
        <f>IF(AND('Entry point'!$B$22=Master!A768,Master!AG768="MANAGING DIRECTOR, CREW MANAGEMENT"),Master!B768,"")</f>
        <v/>
      </c>
      <c r="L768" s="34" t="e">
        <f>SMALL($K:$K,ROWS($K$1:K767))</f>
        <v>#NUM!</v>
      </c>
      <c r="M768" s="34" t="str">
        <f>IF(AND('Entry point'!$B$22=Master!A768,Master!AG768="MARINE SUPERINTENDENT"),Master!B768,"")</f>
        <v/>
      </c>
      <c r="N768" s="34" t="e">
        <f>SMALL($M:$M,ROWS($M$1:M767))</f>
        <v>#NUM!</v>
      </c>
      <c r="O768" s="34" t="str">
        <f>IF(AND('Entry point'!$B$22=Master!A768,Master!AG768="MD"),Master!B768,"")</f>
        <v/>
      </c>
      <c r="P768" s="34" t="e">
        <f>SMALL($O:$O,ROWS($O$1:O767))</f>
        <v>#NUM!</v>
      </c>
      <c r="Q768" s="34" t="str">
        <f>IF(AND('Entry point'!$B$22=Master!A768,Master!AG768="OD"),Master!B768,"")</f>
        <v/>
      </c>
      <c r="R768" s="34" t="e">
        <f>SMALL($Q:$Q,ROWS($Q$1:Q767))</f>
        <v>#NUM!</v>
      </c>
      <c r="S768" s="34" t="str">
        <f>IF(AND('Entry point'!$B$22=Master!A768,Master!AG768="OWNER"),Master!B768,"")</f>
        <v/>
      </c>
      <c r="T768" s="34" t="e">
        <f>SMALL($S:$S,ROWS($S$1:S767))</f>
        <v>#NUM!</v>
      </c>
      <c r="U768" s="34" t="str">
        <f>IF(AND('Entry point'!$B$22=Master!A768,Master!AG768="PLANNING MANAGER"),Master!B768,"")</f>
        <v/>
      </c>
      <c r="V768" s="34" t="e">
        <f>SMALL($U:$U,ROWS($U$1:U767))</f>
        <v>#NUM!</v>
      </c>
      <c r="W768" s="34" t="str">
        <f>IF(AND('Entry point'!$B$22=Master!A768,Master!AG768="PROCUREMENT RESPONSIBLE"),Master!B768,"")</f>
        <v/>
      </c>
      <c r="X768" s="34" t="e">
        <f>SMALL($W:$W,ROWS($W$1:W767))</f>
        <v>#NUM!</v>
      </c>
      <c r="Y768" s="34" t="str">
        <f>IF(AND('Entry point'!$B$22=Master!A768,Master!AG768="TECH SUPERINTENDENT"),Master!B768,"")</f>
        <v/>
      </c>
      <c r="Z768" s="34" t="e">
        <f>SMALL($Y:$Y,ROWS($Y$1:Y767))</f>
        <v>#NUM!</v>
      </c>
      <c r="AA768" s="34" t="str">
        <f>IF(AND('Entry point'!$B$22=Master!A768,Master!AG768="HSEQ MANAGER"),Master!B768,"")</f>
        <v/>
      </c>
      <c r="AB768" s="34" t="e">
        <f>SMALL($AA:$AA,ROWS($AA$1:AA767))</f>
        <v>#NUM!</v>
      </c>
      <c r="AC768" s="34" t="str">
        <f>IF(AND('Entry point'!$B$22=Master!A768,Master!AG768="MARCAS"),Master!B768,"")</f>
        <v/>
      </c>
      <c r="AD768" s="34" t="e">
        <f>SMALL($AC:$AC,ROWS($AC$1:AC767))</f>
        <v>#NUM!</v>
      </c>
      <c r="AE768" s="34">
        <v>3</v>
      </c>
      <c r="AF768" s="36" t="s">
        <v>323</v>
      </c>
      <c r="AG768" s="36" t="s">
        <v>614</v>
      </c>
      <c r="AH768" s="36" t="s">
        <v>518</v>
      </c>
    </row>
    <row r="769" spans="1:34" ht="15.75" x14ac:dyDescent="0.25">
      <c r="A769" s="40" t="s">
        <v>569</v>
      </c>
      <c r="B769" s="34">
        <f>ROWS(A$1:$A770)</f>
        <v>770</v>
      </c>
      <c r="C769" s="34" t="str">
        <f>IF(AND('Entry point'!$B$22=Master!A769,Master!AG769="ACCOUNTING"),Master!B769,"")</f>
        <v/>
      </c>
      <c r="D769" s="34" t="e">
        <f>SMALL($C:$C,ROWS($C$1:C768))</f>
        <v>#NUM!</v>
      </c>
      <c r="E769" s="34" t="str">
        <f>IF(AND('Entry point'!$B$22=Master!A769,Master!AG769="CREW MANAGEMENT PARTNER"),Master!B769,"")</f>
        <v/>
      </c>
      <c r="F769" s="34" t="e">
        <f>SMALL($E:$E,ROWS($E$1:E768))</f>
        <v>#NUM!</v>
      </c>
      <c r="G769" s="34" t="str">
        <f>IF(AND('Entry point'!$B$22=Master!A769,Master!AG769="FLEET MANAGER"),Master!B769,"")</f>
        <v/>
      </c>
      <c r="H769" s="34" t="e">
        <f>SMALL($G:$G,ROWS($G$1:G768))</f>
        <v>#NUM!</v>
      </c>
      <c r="I769" s="34">
        <f>IF(AND('Entry point'!$B$22=Master!A769,Master!AG769="GROUP ISD"),Master!B769,"")</f>
        <v>770</v>
      </c>
      <c r="J769" s="34" t="e">
        <f>SMALL($I:$I,ROWS($I$1:I768))</f>
        <v>#NUM!</v>
      </c>
      <c r="K769" s="34" t="str">
        <f>IF(AND('Entry point'!$B$22=Master!A769,Master!AG769="MANAGING DIRECTOR, CREW MANAGEMENT"),Master!B769,"")</f>
        <v/>
      </c>
      <c r="L769" s="34" t="e">
        <f>SMALL($K:$K,ROWS($K$1:K768))</f>
        <v>#NUM!</v>
      </c>
      <c r="M769" s="34" t="str">
        <f>IF(AND('Entry point'!$B$22=Master!A769,Master!AG769="MARINE SUPERINTENDENT"),Master!B769,"")</f>
        <v/>
      </c>
      <c r="N769" s="34" t="e">
        <f>SMALL($M:$M,ROWS($M$1:M768))</f>
        <v>#NUM!</v>
      </c>
      <c r="O769" s="34" t="str">
        <f>IF(AND('Entry point'!$B$22=Master!A769,Master!AG769="MD"),Master!B769,"")</f>
        <v/>
      </c>
      <c r="P769" s="34" t="e">
        <f>SMALL($O:$O,ROWS($O$1:O768))</f>
        <v>#NUM!</v>
      </c>
      <c r="Q769" s="34" t="str">
        <f>IF(AND('Entry point'!$B$22=Master!A769,Master!AG769="OD"),Master!B769,"")</f>
        <v/>
      </c>
      <c r="R769" s="34" t="e">
        <f>SMALL($Q:$Q,ROWS($Q$1:Q768))</f>
        <v>#NUM!</v>
      </c>
      <c r="S769" s="34" t="str">
        <f>IF(AND('Entry point'!$B$22=Master!A769,Master!AG769="OWNER"),Master!B769,"")</f>
        <v/>
      </c>
      <c r="T769" s="34" t="e">
        <f>SMALL($S:$S,ROWS($S$1:S768))</f>
        <v>#NUM!</v>
      </c>
      <c r="U769" s="34" t="str">
        <f>IF(AND('Entry point'!$B$22=Master!A769,Master!AG769="PLANNING MANAGER"),Master!B769,"")</f>
        <v/>
      </c>
      <c r="V769" s="34" t="e">
        <f>SMALL($U:$U,ROWS($U$1:U768))</f>
        <v>#NUM!</v>
      </c>
      <c r="W769" s="34" t="str">
        <f>IF(AND('Entry point'!$B$22=Master!A769,Master!AG769="PROCUREMENT RESPONSIBLE"),Master!B769,"")</f>
        <v/>
      </c>
      <c r="X769" s="34" t="e">
        <f>SMALL($W:$W,ROWS($W$1:W768))</f>
        <v>#NUM!</v>
      </c>
      <c r="Y769" s="34" t="str">
        <f>IF(AND('Entry point'!$B$22=Master!A769,Master!AG769="TECH SUPERINTENDENT"),Master!B769,"")</f>
        <v/>
      </c>
      <c r="Z769" s="34" t="e">
        <f>SMALL($Y:$Y,ROWS($Y$1:Y768))</f>
        <v>#NUM!</v>
      </c>
      <c r="AA769" s="34" t="str">
        <f>IF(AND('Entry point'!$B$22=Master!A769,Master!AG769="HSEQ MANAGER"),Master!B769,"")</f>
        <v/>
      </c>
      <c r="AB769" s="34" t="e">
        <f>SMALL($AA:$AA,ROWS($AA$1:AA768))</f>
        <v>#NUM!</v>
      </c>
      <c r="AC769" s="34" t="str">
        <f>IF(AND('Entry point'!$B$22=Master!A769,Master!AG769="MARCAS"),Master!B769,"")</f>
        <v/>
      </c>
      <c r="AD769" s="34" t="e">
        <f>SMALL($AC:$AC,ROWS($AC$1:AC768))</f>
        <v>#NUM!</v>
      </c>
      <c r="AE769" s="34">
        <v>3</v>
      </c>
      <c r="AF769" s="36" t="s">
        <v>322</v>
      </c>
      <c r="AG769" s="36" t="s">
        <v>614</v>
      </c>
      <c r="AH769" s="36"/>
    </row>
    <row r="770" spans="1:34" ht="15.75" x14ac:dyDescent="0.25">
      <c r="A770" s="40" t="s">
        <v>569</v>
      </c>
      <c r="B770" s="34">
        <f>ROWS(A$1:$A771)</f>
        <v>771</v>
      </c>
      <c r="C770" s="34" t="str">
        <f>IF(AND('Entry point'!$B$22=Master!A770,Master!AG770="ACCOUNTING"),Master!B770,"")</f>
        <v/>
      </c>
      <c r="D770" s="34" t="e">
        <f>SMALL($C:$C,ROWS($C$1:C769))</f>
        <v>#NUM!</v>
      </c>
      <c r="E770" s="34" t="str">
        <f>IF(AND('Entry point'!$B$22=Master!A770,Master!AG770="CREW MANAGEMENT PARTNER"),Master!B770,"")</f>
        <v/>
      </c>
      <c r="F770" s="34" t="e">
        <f>SMALL($E:$E,ROWS($E$1:E769))</f>
        <v>#NUM!</v>
      </c>
      <c r="G770" s="34" t="str">
        <f>IF(AND('Entry point'!$B$22=Master!A770,Master!AG770="FLEET MANAGER"),Master!B770,"")</f>
        <v/>
      </c>
      <c r="H770" s="34" t="e">
        <f>SMALL($G:$G,ROWS($G$1:G769))</f>
        <v>#NUM!</v>
      </c>
      <c r="I770" s="34">
        <f>IF(AND('Entry point'!$B$22=Master!A770,Master!AG770="GROUP ISD"),Master!B770,"")</f>
        <v>771</v>
      </c>
      <c r="J770" s="34" t="e">
        <f>SMALL($I:$I,ROWS($I$1:I769))</f>
        <v>#NUM!</v>
      </c>
      <c r="K770" s="34" t="str">
        <f>IF(AND('Entry point'!$B$22=Master!A770,Master!AG770="MANAGING DIRECTOR, CREW MANAGEMENT"),Master!B770,"")</f>
        <v/>
      </c>
      <c r="L770" s="34" t="e">
        <f>SMALL($K:$K,ROWS($K$1:K769))</f>
        <v>#NUM!</v>
      </c>
      <c r="M770" s="34" t="str">
        <f>IF(AND('Entry point'!$B$22=Master!A770,Master!AG770="MARINE SUPERINTENDENT"),Master!B770,"")</f>
        <v/>
      </c>
      <c r="N770" s="34" t="e">
        <f>SMALL($M:$M,ROWS($M$1:M769))</f>
        <v>#NUM!</v>
      </c>
      <c r="O770" s="34" t="str">
        <f>IF(AND('Entry point'!$B$22=Master!A770,Master!AG770="MD"),Master!B770,"")</f>
        <v/>
      </c>
      <c r="P770" s="34" t="e">
        <f>SMALL($O:$O,ROWS($O$1:O769))</f>
        <v>#NUM!</v>
      </c>
      <c r="Q770" s="34" t="str">
        <f>IF(AND('Entry point'!$B$22=Master!A770,Master!AG770="OD"),Master!B770,"")</f>
        <v/>
      </c>
      <c r="R770" s="34" t="e">
        <f>SMALL($Q:$Q,ROWS($Q$1:Q769))</f>
        <v>#NUM!</v>
      </c>
      <c r="S770" s="34" t="str">
        <f>IF(AND('Entry point'!$B$22=Master!A770,Master!AG770="OWNER"),Master!B770,"")</f>
        <v/>
      </c>
      <c r="T770" s="34" t="e">
        <f>SMALL($S:$S,ROWS($S$1:S769))</f>
        <v>#NUM!</v>
      </c>
      <c r="U770" s="34" t="str">
        <f>IF(AND('Entry point'!$B$22=Master!A770,Master!AG770="PLANNING MANAGER"),Master!B770,"")</f>
        <v/>
      </c>
      <c r="V770" s="34" t="e">
        <f>SMALL($U:$U,ROWS($U$1:U769))</f>
        <v>#NUM!</v>
      </c>
      <c r="W770" s="34" t="str">
        <f>IF(AND('Entry point'!$B$22=Master!A770,Master!AG770="PROCUREMENT RESPONSIBLE"),Master!B770,"")</f>
        <v/>
      </c>
      <c r="X770" s="34" t="e">
        <f>SMALL($W:$W,ROWS($W$1:W769))</f>
        <v>#NUM!</v>
      </c>
      <c r="Y770" s="34" t="str">
        <f>IF(AND('Entry point'!$B$22=Master!A770,Master!AG770="TECH SUPERINTENDENT"),Master!B770,"")</f>
        <v/>
      </c>
      <c r="Z770" s="34" t="e">
        <f>SMALL($Y:$Y,ROWS($Y$1:Y769))</f>
        <v>#NUM!</v>
      </c>
      <c r="AA770" s="34" t="str">
        <f>IF(AND('Entry point'!$B$22=Master!A770,Master!AG770="HSEQ MANAGER"),Master!B770,"")</f>
        <v/>
      </c>
      <c r="AB770" s="34" t="e">
        <f>SMALL($AA:$AA,ROWS($AA$1:AA769))</f>
        <v>#NUM!</v>
      </c>
      <c r="AC770" s="34" t="str">
        <f>IF(AND('Entry point'!$B$22=Master!A770,Master!AG770="MARCAS"),Master!B770,"")</f>
        <v/>
      </c>
      <c r="AD770" s="34" t="e">
        <f>SMALL($AC:$AC,ROWS($AC$1:AC769))</f>
        <v>#NUM!</v>
      </c>
      <c r="AE770" s="34">
        <v>3</v>
      </c>
      <c r="AF770" s="36" t="s">
        <v>320</v>
      </c>
      <c r="AG770" s="36" t="s">
        <v>614</v>
      </c>
      <c r="AH770" s="36"/>
    </row>
    <row r="771" spans="1:34" ht="15.75" x14ac:dyDescent="0.25">
      <c r="A771" s="40" t="s">
        <v>569</v>
      </c>
      <c r="B771" s="34">
        <f>ROWS(A$1:$A772)</f>
        <v>772</v>
      </c>
      <c r="C771" s="34" t="str">
        <f>IF(AND('Entry point'!$B$22=Master!A771,Master!AG771="ACCOUNTING"),Master!B771,"")</f>
        <v/>
      </c>
      <c r="D771" s="34" t="e">
        <f>SMALL($C:$C,ROWS($C$1:C770))</f>
        <v>#NUM!</v>
      </c>
      <c r="E771" s="34" t="str">
        <f>IF(AND('Entry point'!$B$22=Master!A771,Master!AG771="CREW MANAGEMENT PARTNER"),Master!B771,"")</f>
        <v/>
      </c>
      <c r="F771" s="34" t="e">
        <f>SMALL($E:$E,ROWS($E$1:E770))</f>
        <v>#NUM!</v>
      </c>
      <c r="G771" s="34" t="str">
        <f>IF(AND('Entry point'!$B$22=Master!A771,Master!AG771="FLEET MANAGER"),Master!B771,"")</f>
        <v/>
      </c>
      <c r="H771" s="34" t="e">
        <f>SMALL($G:$G,ROWS($G$1:G770))</f>
        <v>#NUM!</v>
      </c>
      <c r="I771" s="34" t="str">
        <f>IF(AND('Entry point'!$B$22=Master!A771,Master!AG771="GROUP ISD"),Master!B771,"")</f>
        <v/>
      </c>
      <c r="J771" s="34" t="e">
        <f>SMALL($I:$I,ROWS($I$1:I770))</f>
        <v>#NUM!</v>
      </c>
      <c r="K771" s="34" t="str">
        <f>IF(AND('Entry point'!$B$22=Master!A771,Master!AG771="MANAGING DIRECTOR, CREW MANAGEMENT"),Master!B771,"")</f>
        <v/>
      </c>
      <c r="L771" s="34" t="e">
        <f>SMALL($K:$K,ROWS($K$1:K770))</f>
        <v>#NUM!</v>
      </c>
      <c r="M771" s="34" t="str">
        <f>IF(AND('Entry point'!$B$22=Master!A771,Master!AG771="MARINE SUPERINTENDENT"),Master!B771,"")</f>
        <v/>
      </c>
      <c r="N771" s="34" t="e">
        <f>SMALL($M:$M,ROWS($M$1:M770))</f>
        <v>#NUM!</v>
      </c>
      <c r="O771" s="34" t="str">
        <f>IF(AND('Entry point'!$B$22=Master!A771,Master!AG771="MD"),Master!B771,"")</f>
        <v/>
      </c>
      <c r="P771" s="34" t="e">
        <f>SMALL($O:$O,ROWS($O$1:O770))</f>
        <v>#NUM!</v>
      </c>
      <c r="Q771" s="34" t="str">
        <f>IF(AND('Entry point'!$B$22=Master!A771,Master!AG771="OD"),Master!B771,"")</f>
        <v/>
      </c>
      <c r="R771" s="34" t="e">
        <f>SMALL($Q:$Q,ROWS($Q$1:Q770))</f>
        <v>#NUM!</v>
      </c>
      <c r="S771" s="34" t="str">
        <f>IF(AND('Entry point'!$B$22=Master!A771,Master!AG771="OWNER"),Master!B771,"")</f>
        <v/>
      </c>
      <c r="T771" s="34" t="e">
        <f>SMALL($S:$S,ROWS($S$1:S770))</f>
        <v>#NUM!</v>
      </c>
      <c r="U771" s="34" t="str">
        <f>IF(AND('Entry point'!$B$22=Master!A771,Master!AG771="PLANNING MANAGER"),Master!B771,"")</f>
        <v/>
      </c>
      <c r="V771" s="34" t="e">
        <f>SMALL($U:$U,ROWS($U$1:U770))</f>
        <v>#NUM!</v>
      </c>
      <c r="W771" s="34" t="str">
        <f>IF(AND('Entry point'!$B$22=Master!A771,Master!AG771="PROCUREMENT RESPONSIBLE"),Master!B771,"")</f>
        <v/>
      </c>
      <c r="X771" s="34" t="e">
        <f>SMALL($W:$W,ROWS($W$1:W770))</f>
        <v>#NUM!</v>
      </c>
      <c r="Y771" s="34">
        <f>IF(AND('Entry point'!$B$22=Master!A771,Master!AG771="TECH SUPERINTENDENT"),Master!B771,"")</f>
        <v>772</v>
      </c>
      <c r="Z771" s="34" t="e">
        <f>SMALL($Y:$Y,ROWS($Y$1:Y770))</f>
        <v>#NUM!</v>
      </c>
      <c r="AA771" s="34" t="str">
        <f>IF(AND('Entry point'!$B$22=Master!A771,Master!AG771="HSEQ MANAGER"),Master!B771,"")</f>
        <v/>
      </c>
      <c r="AB771" s="34" t="e">
        <f>SMALL($AA:$AA,ROWS($AA$1:AA770))</f>
        <v>#NUM!</v>
      </c>
      <c r="AC771" s="34" t="str">
        <f>IF(AND('Entry point'!$B$22=Master!A771,Master!AG771="MARCAS"),Master!B771,"")</f>
        <v/>
      </c>
      <c r="AD771" s="34" t="e">
        <f>SMALL($AC:$AC,ROWS($AC$1:AC770))</f>
        <v>#NUM!</v>
      </c>
      <c r="AE771" s="34">
        <v>3</v>
      </c>
      <c r="AF771" s="36" t="s">
        <v>340</v>
      </c>
      <c r="AG771" s="36" t="s">
        <v>91</v>
      </c>
      <c r="AH771" s="36"/>
    </row>
    <row r="772" spans="1:34" ht="15.75" x14ac:dyDescent="0.25">
      <c r="A772" s="40" t="s">
        <v>569</v>
      </c>
      <c r="B772" s="34">
        <f>ROWS(A$1:$A773)</f>
        <v>773</v>
      </c>
      <c r="C772" s="34" t="str">
        <f>IF(AND('Entry point'!$B$22=Master!A772,Master!AG772="ACCOUNTING"),Master!B772,"")</f>
        <v/>
      </c>
      <c r="D772" s="34" t="e">
        <f>SMALL($C:$C,ROWS($C$1:C771))</f>
        <v>#NUM!</v>
      </c>
      <c r="E772" s="34" t="str">
        <f>IF(AND('Entry point'!$B$22=Master!A772,Master!AG772="CREW MANAGEMENT PARTNER"),Master!B772,"")</f>
        <v/>
      </c>
      <c r="F772" s="34" t="e">
        <f>SMALL($E:$E,ROWS($E$1:E771))</f>
        <v>#NUM!</v>
      </c>
      <c r="G772" s="34" t="str">
        <f>IF(AND('Entry point'!$B$22=Master!A772,Master!AG772="FLEET MANAGER"),Master!B772,"")</f>
        <v/>
      </c>
      <c r="H772" s="34" t="e">
        <f>SMALL($G:$G,ROWS($G$1:G771))</f>
        <v>#NUM!</v>
      </c>
      <c r="I772" s="34" t="str">
        <f>IF(AND('Entry point'!$B$22=Master!A772,Master!AG772="GROUP ISD"),Master!B772,"")</f>
        <v/>
      </c>
      <c r="J772" s="34" t="e">
        <f>SMALL($I:$I,ROWS($I$1:I771))</f>
        <v>#NUM!</v>
      </c>
      <c r="K772" s="34" t="str">
        <f>IF(AND('Entry point'!$B$22=Master!A772,Master!AG772="MANAGING DIRECTOR, CREW MANAGEMENT"),Master!B772,"")</f>
        <v/>
      </c>
      <c r="L772" s="34" t="e">
        <f>SMALL($K:$K,ROWS($K$1:K771))</f>
        <v>#NUM!</v>
      </c>
      <c r="M772" s="34" t="str">
        <f>IF(AND('Entry point'!$B$22=Master!A772,Master!AG772="MARINE SUPERINTENDENT"),Master!B772,"")</f>
        <v/>
      </c>
      <c r="N772" s="34" t="e">
        <f>SMALL($M:$M,ROWS($M$1:M771))</f>
        <v>#NUM!</v>
      </c>
      <c r="O772" s="34" t="str">
        <f>IF(AND('Entry point'!$B$22=Master!A772,Master!AG772="MD"),Master!B772,"")</f>
        <v/>
      </c>
      <c r="P772" s="34" t="e">
        <f>SMALL($O:$O,ROWS($O$1:O771))</f>
        <v>#NUM!</v>
      </c>
      <c r="Q772" s="34" t="str">
        <f>IF(AND('Entry point'!$B$22=Master!A772,Master!AG772="OD"),Master!B772,"")</f>
        <v/>
      </c>
      <c r="R772" s="34" t="e">
        <f>SMALL($Q:$Q,ROWS($Q$1:Q771))</f>
        <v>#NUM!</v>
      </c>
      <c r="S772" s="34" t="str">
        <f>IF(AND('Entry point'!$B$22=Master!A772,Master!AG772="OWNER"),Master!B772,"")</f>
        <v/>
      </c>
      <c r="T772" s="34" t="e">
        <f>SMALL($S:$S,ROWS($S$1:S771))</f>
        <v>#NUM!</v>
      </c>
      <c r="U772" s="34" t="str">
        <f>IF(AND('Entry point'!$B$22=Master!A772,Master!AG772="PLANNING MANAGER"),Master!B772,"")</f>
        <v/>
      </c>
      <c r="V772" s="34" t="e">
        <f>SMALL($U:$U,ROWS($U$1:U771))</f>
        <v>#NUM!</v>
      </c>
      <c r="W772" s="34" t="str">
        <f>IF(AND('Entry point'!$B$22=Master!A772,Master!AG772="PROCUREMENT RESPONSIBLE"),Master!B772,"")</f>
        <v/>
      </c>
      <c r="X772" s="34" t="e">
        <f>SMALL($W:$W,ROWS($W$1:W771))</f>
        <v>#NUM!</v>
      </c>
      <c r="Y772" s="34">
        <f>IF(AND('Entry point'!$B$22=Master!A772,Master!AG772="TECH SUPERINTENDENT"),Master!B772,"")</f>
        <v>773</v>
      </c>
      <c r="Z772" s="34" t="e">
        <f>SMALL($Y:$Y,ROWS($Y$1:Y771))</f>
        <v>#NUM!</v>
      </c>
      <c r="AA772" s="34" t="str">
        <f>IF(AND('Entry point'!$B$22=Master!A772,Master!AG772="HSEQ MANAGER"),Master!B772,"")</f>
        <v/>
      </c>
      <c r="AB772" s="34" t="e">
        <f>SMALL($AA:$AA,ROWS($AA$1:AA771))</f>
        <v>#NUM!</v>
      </c>
      <c r="AC772" s="34" t="str">
        <f>IF(AND('Entry point'!$B$22=Master!A772,Master!AG772="MARCAS"),Master!B772,"")</f>
        <v/>
      </c>
      <c r="AD772" s="34" t="e">
        <f>SMALL($AC:$AC,ROWS($AC$1:AC771))</f>
        <v>#NUM!</v>
      </c>
      <c r="AE772" s="34">
        <v>3</v>
      </c>
      <c r="AF772" s="36" t="s">
        <v>329</v>
      </c>
      <c r="AG772" s="36" t="s">
        <v>91</v>
      </c>
      <c r="AH772" s="36"/>
    </row>
    <row r="773" spans="1:34" ht="15.75" x14ac:dyDescent="0.25">
      <c r="A773" s="40" t="s">
        <v>569</v>
      </c>
      <c r="B773" s="34">
        <f>ROWS(A$1:$A774)</f>
        <v>774</v>
      </c>
      <c r="C773" s="34" t="str">
        <f>IF(AND('Entry point'!$B$22=Master!A773,Master!AG773="ACCOUNTING"),Master!B773,"")</f>
        <v/>
      </c>
      <c r="D773" s="34" t="e">
        <f>SMALL($C:$C,ROWS($C$1:C772))</f>
        <v>#NUM!</v>
      </c>
      <c r="E773" s="34" t="str">
        <f>IF(AND('Entry point'!$B$22=Master!A773,Master!AG773="CREW MANAGEMENT PARTNER"),Master!B773,"")</f>
        <v/>
      </c>
      <c r="F773" s="34" t="e">
        <f>SMALL($E:$E,ROWS($E$1:E772))</f>
        <v>#NUM!</v>
      </c>
      <c r="G773" s="34" t="str">
        <f>IF(AND('Entry point'!$B$22=Master!A773,Master!AG773="FLEET MANAGER"),Master!B773,"")</f>
        <v/>
      </c>
      <c r="H773" s="34" t="e">
        <f>SMALL($G:$G,ROWS($G$1:G772))</f>
        <v>#NUM!</v>
      </c>
      <c r="I773" s="34" t="str">
        <f>IF(AND('Entry point'!$B$22=Master!A773,Master!AG773="GROUP ISD"),Master!B773,"")</f>
        <v/>
      </c>
      <c r="J773" s="34" t="e">
        <f>SMALL($I:$I,ROWS($I$1:I772))</f>
        <v>#NUM!</v>
      </c>
      <c r="K773" s="34" t="str">
        <f>IF(AND('Entry point'!$B$22=Master!A773,Master!AG773="MANAGING DIRECTOR, CREW MANAGEMENT"),Master!B773,"")</f>
        <v/>
      </c>
      <c r="L773" s="34" t="e">
        <f>SMALL($K:$K,ROWS($K$1:K772))</f>
        <v>#NUM!</v>
      </c>
      <c r="M773" s="34" t="str">
        <f>IF(AND('Entry point'!$B$22=Master!A773,Master!AG773="MARINE SUPERINTENDENT"),Master!B773,"")</f>
        <v/>
      </c>
      <c r="N773" s="34" t="e">
        <f>SMALL($M:$M,ROWS($M$1:M772))</f>
        <v>#NUM!</v>
      </c>
      <c r="O773" s="34" t="str">
        <f>IF(AND('Entry point'!$B$22=Master!A773,Master!AG773="MD"),Master!B773,"")</f>
        <v/>
      </c>
      <c r="P773" s="34" t="e">
        <f>SMALL($O:$O,ROWS($O$1:O772))</f>
        <v>#NUM!</v>
      </c>
      <c r="Q773" s="34" t="str">
        <f>IF(AND('Entry point'!$B$22=Master!A773,Master!AG773="OD"),Master!B773,"")</f>
        <v/>
      </c>
      <c r="R773" s="34" t="e">
        <f>SMALL($Q:$Q,ROWS($Q$1:Q772))</f>
        <v>#NUM!</v>
      </c>
      <c r="S773" s="34" t="str">
        <f>IF(AND('Entry point'!$B$22=Master!A773,Master!AG773="OWNER"),Master!B773,"")</f>
        <v/>
      </c>
      <c r="T773" s="34" t="e">
        <f>SMALL($S:$S,ROWS($S$1:S772))</f>
        <v>#NUM!</v>
      </c>
      <c r="U773" s="34" t="str">
        <f>IF(AND('Entry point'!$B$22=Master!A773,Master!AG773="PLANNING MANAGER"),Master!B773,"")</f>
        <v/>
      </c>
      <c r="V773" s="34" t="e">
        <f>SMALL($U:$U,ROWS($U$1:U772))</f>
        <v>#NUM!</v>
      </c>
      <c r="W773" s="34" t="str">
        <f>IF(AND('Entry point'!$B$22=Master!A773,Master!AG773="PROCUREMENT RESPONSIBLE"),Master!B773,"")</f>
        <v/>
      </c>
      <c r="X773" s="34" t="e">
        <f>SMALL($W:$W,ROWS($W$1:W772))</f>
        <v>#NUM!</v>
      </c>
      <c r="Y773" s="34">
        <f>IF(AND('Entry point'!$B$22=Master!A773,Master!AG773="TECH SUPERINTENDENT"),Master!B773,"")</f>
        <v>774</v>
      </c>
      <c r="Z773" s="34" t="e">
        <f>SMALL($Y:$Y,ROWS($Y$1:Y772))</f>
        <v>#NUM!</v>
      </c>
      <c r="AA773" s="34" t="str">
        <f>IF(AND('Entry point'!$B$22=Master!A773,Master!AG773="HSEQ MANAGER"),Master!B773,"")</f>
        <v/>
      </c>
      <c r="AB773" s="34" t="e">
        <f>SMALL($AA:$AA,ROWS($AA$1:AA772))</f>
        <v>#NUM!</v>
      </c>
      <c r="AC773" s="34" t="str">
        <f>IF(AND('Entry point'!$B$22=Master!A773,Master!AG773="MARCAS"),Master!B773,"")</f>
        <v/>
      </c>
      <c r="AD773" s="34" t="e">
        <f>SMALL($AC:$AC,ROWS($AC$1:AC772))</f>
        <v>#NUM!</v>
      </c>
      <c r="AE773" s="34">
        <v>3</v>
      </c>
      <c r="AF773" s="36" t="s">
        <v>330</v>
      </c>
      <c r="AG773" s="36" t="s">
        <v>91</v>
      </c>
      <c r="AH773" s="36"/>
    </row>
    <row r="774" spans="1:34" ht="15.75" x14ac:dyDescent="0.25">
      <c r="A774" s="40" t="s">
        <v>569</v>
      </c>
      <c r="B774" s="34">
        <f>ROWS(A$1:$A775)</f>
        <v>775</v>
      </c>
      <c r="C774" s="34" t="str">
        <f>IF(AND('Entry point'!$B$22=Master!A774,Master!AG774="ACCOUNTING"),Master!B774,"")</f>
        <v/>
      </c>
      <c r="D774" s="34" t="e">
        <f>SMALL($C:$C,ROWS($C$1:C773))</f>
        <v>#NUM!</v>
      </c>
      <c r="E774" s="34" t="str">
        <f>IF(AND('Entry point'!$B$22=Master!A774,Master!AG774="CREW MANAGEMENT PARTNER"),Master!B774,"")</f>
        <v/>
      </c>
      <c r="F774" s="34" t="e">
        <f>SMALL($E:$E,ROWS($E$1:E773))</f>
        <v>#NUM!</v>
      </c>
      <c r="G774" s="34" t="str">
        <f>IF(AND('Entry point'!$B$22=Master!A774,Master!AG774="FLEET MANAGER"),Master!B774,"")</f>
        <v/>
      </c>
      <c r="H774" s="34" t="e">
        <f>SMALL($G:$G,ROWS($G$1:G773))</f>
        <v>#NUM!</v>
      </c>
      <c r="I774" s="34" t="str">
        <f>IF(AND('Entry point'!$B$22=Master!A774,Master!AG774="GROUP ISD"),Master!B774,"")</f>
        <v/>
      </c>
      <c r="J774" s="34" t="e">
        <f>SMALL($I:$I,ROWS($I$1:I773))</f>
        <v>#NUM!</v>
      </c>
      <c r="K774" s="34" t="str">
        <f>IF(AND('Entry point'!$B$22=Master!A774,Master!AG774="MANAGING DIRECTOR, CREW MANAGEMENT"),Master!B774,"")</f>
        <v/>
      </c>
      <c r="L774" s="34" t="e">
        <f>SMALL($K:$K,ROWS($K$1:K773))</f>
        <v>#NUM!</v>
      </c>
      <c r="M774" s="34" t="str">
        <f>IF(AND('Entry point'!$B$22=Master!A774,Master!AG774="MARINE SUPERINTENDENT"),Master!B774,"")</f>
        <v/>
      </c>
      <c r="N774" s="34" t="e">
        <f>SMALL($M:$M,ROWS($M$1:M773))</f>
        <v>#NUM!</v>
      </c>
      <c r="O774" s="34" t="str">
        <f>IF(AND('Entry point'!$B$22=Master!A774,Master!AG774="MD"),Master!B774,"")</f>
        <v/>
      </c>
      <c r="P774" s="34" t="e">
        <f>SMALL($O:$O,ROWS($O$1:O773))</f>
        <v>#NUM!</v>
      </c>
      <c r="Q774" s="34" t="str">
        <f>IF(AND('Entry point'!$B$22=Master!A774,Master!AG774="OD"),Master!B774,"")</f>
        <v/>
      </c>
      <c r="R774" s="34" t="e">
        <f>SMALL($Q:$Q,ROWS($Q$1:Q773))</f>
        <v>#NUM!</v>
      </c>
      <c r="S774" s="34" t="str">
        <f>IF(AND('Entry point'!$B$22=Master!A774,Master!AG774="OWNER"),Master!B774,"")</f>
        <v/>
      </c>
      <c r="T774" s="34" t="e">
        <f>SMALL($S:$S,ROWS($S$1:S773))</f>
        <v>#NUM!</v>
      </c>
      <c r="U774" s="34" t="str">
        <f>IF(AND('Entry point'!$B$22=Master!A774,Master!AG774="PLANNING MANAGER"),Master!B774,"")</f>
        <v/>
      </c>
      <c r="V774" s="34" t="e">
        <f>SMALL($U:$U,ROWS($U$1:U773))</f>
        <v>#NUM!</v>
      </c>
      <c r="W774" s="34" t="str">
        <f>IF(AND('Entry point'!$B$22=Master!A774,Master!AG774="PROCUREMENT RESPONSIBLE"),Master!B774,"")</f>
        <v/>
      </c>
      <c r="X774" s="34" t="e">
        <f>SMALL($W:$W,ROWS($W$1:W773))</f>
        <v>#NUM!</v>
      </c>
      <c r="Y774" s="34">
        <f>IF(AND('Entry point'!$B$22=Master!A774,Master!AG774="TECH SUPERINTENDENT"),Master!B774,"")</f>
        <v>775</v>
      </c>
      <c r="Z774" s="34" t="e">
        <f>SMALL($Y:$Y,ROWS($Y$1:Y773))</f>
        <v>#NUM!</v>
      </c>
      <c r="AA774" s="34" t="str">
        <f>IF(AND('Entry point'!$B$22=Master!A774,Master!AG774="HSEQ MANAGER"),Master!B774,"")</f>
        <v/>
      </c>
      <c r="AB774" s="34" t="e">
        <f>SMALL($AA:$AA,ROWS($AA$1:AA773))</f>
        <v>#NUM!</v>
      </c>
      <c r="AC774" s="34" t="str">
        <f>IF(AND('Entry point'!$B$22=Master!A774,Master!AG774="MARCAS"),Master!B774,"")</f>
        <v/>
      </c>
      <c r="AD774" s="34" t="e">
        <f>SMALL($AC:$AC,ROWS($AC$1:AC773))</f>
        <v>#NUM!</v>
      </c>
      <c r="AE774" s="34">
        <v>3</v>
      </c>
      <c r="AF774" s="36" t="s">
        <v>327</v>
      </c>
      <c r="AG774" s="36" t="s">
        <v>91</v>
      </c>
      <c r="AH774" s="36"/>
    </row>
    <row r="775" spans="1:34" ht="15.75" x14ac:dyDescent="0.25">
      <c r="A775" s="40" t="s">
        <v>569</v>
      </c>
      <c r="B775" s="34">
        <f>ROWS(A$1:$A776)</f>
        <v>776</v>
      </c>
      <c r="C775" s="34" t="str">
        <f>IF(AND('Entry point'!$B$22=Master!A775,Master!AG775="ACCOUNTING"),Master!B775,"")</f>
        <v/>
      </c>
      <c r="D775" s="34" t="e">
        <f>SMALL($C:$C,ROWS($C$1:C774))</f>
        <v>#NUM!</v>
      </c>
      <c r="E775" s="34" t="str">
        <f>IF(AND('Entry point'!$B$22=Master!A775,Master!AG775="CREW MANAGEMENT PARTNER"),Master!B775,"")</f>
        <v/>
      </c>
      <c r="F775" s="34" t="e">
        <f>SMALL($E:$E,ROWS($E$1:E774))</f>
        <v>#NUM!</v>
      </c>
      <c r="G775" s="34" t="str">
        <f>IF(AND('Entry point'!$B$22=Master!A775,Master!AG775="FLEET MANAGER"),Master!B775,"")</f>
        <v/>
      </c>
      <c r="H775" s="34" t="e">
        <f>SMALL($G:$G,ROWS($G$1:G774))</f>
        <v>#NUM!</v>
      </c>
      <c r="I775" s="34" t="str">
        <f>IF(AND('Entry point'!$B$22=Master!A775,Master!AG775="GROUP ISD"),Master!B775,"")</f>
        <v/>
      </c>
      <c r="J775" s="34" t="e">
        <f>SMALL($I:$I,ROWS($I$1:I774))</f>
        <v>#NUM!</v>
      </c>
      <c r="K775" s="34" t="str">
        <f>IF(AND('Entry point'!$B$22=Master!A775,Master!AG775="MANAGING DIRECTOR, CREW MANAGEMENT"),Master!B775,"")</f>
        <v/>
      </c>
      <c r="L775" s="34" t="e">
        <f>SMALL($K:$K,ROWS($K$1:K774))</f>
        <v>#NUM!</v>
      </c>
      <c r="M775" s="34" t="str">
        <f>IF(AND('Entry point'!$B$22=Master!A775,Master!AG775="MARINE SUPERINTENDENT"),Master!B775,"")</f>
        <v/>
      </c>
      <c r="N775" s="34" t="e">
        <f>SMALL($M:$M,ROWS($M$1:M774))</f>
        <v>#NUM!</v>
      </c>
      <c r="O775" s="34" t="str">
        <f>IF(AND('Entry point'!$B$22=Master!A775,Master!AG775="MD"),Master!B775,"")</f>
        <v/>
      </c>
      <c r="P775" s="34" t="e">
        <f>SMALL($O:$O,ROWS($O$1:O774))</f>
        <v>#NUM!</v>
      </c>
      <c r="Q775" s="34" t="str">
        <f>IF(AND('Entry point'!$B$22=Master!A775,Master!AG775="OD"),Master!B775,"")</f>
        <v/>
      </c>
      <c r="R775" s="34" t="e">
        <f>SMALL($Q:$Q,ROWS($Q$1:Q774))</f>
        <v>#NUM!</v>
      </c>
      <c r="S775" s="34" t="str">
        <f>IF(AND('Entry point'!$B$22=Master!A775,Master!AG775="OWNER"),Master!B775,"")</f>
        <v/>
      </c>
      <c r="T775" s="34" t="e">
        <f>SMALL($S:$S,ROWS($S$1:S774))</f>
        <v>#NUM!</v>
      </c>
      <c r="U775" s="34" t="str">
        <f>IF(AND('Entry point'!$B$22=Master!A775,Master!AG775="PLANNING MANAGER"),Master!B775,"")</f>
        <v/>
      </c>
      <c r="V775" s="34" t="e">
        <f>SMALL($U:$U,ROWS($U$1:U774))</f>
        <v>#NUM!</v>
      </c>
      <c r="W775" s="34" t="str">
        <f>IF(AND('Entry point'!$B$22=Master!A775,Master!AG775="PROCUREMENT RESPONSIBLE"),Master!B775,"")</f>
        <v/>
      </c>
      <c r="X775" s="34" t="e">
        <f>SMALL($W:$W,ROWS($W$1:W774))</f>
        <v>#NUM!</v>
      </c>
      <c r="Y775" s="34">
        <f>IF(AND('Entry point'!$B$22=Master!A775,Master!AG775="TECH SUPERINTENDENT"),Master!B775,"")</f>
        <v>776</v>
      </c>
      <c r="Z775" s="34" t="e">
        <f>SMALL($Y:$Y,ROWS($Y$1:Y774))</f>
        <v>#NUM!</v>
      </c>
      <c r="AA775" s="34" t="str">
        <f>IF(AND('Entry point'!$B$22=Master!A775,Master!AG775="HSEQ MANAGER"),Master!B775,"")</f>
        <v/>
      </c>
      <c r="AB775" s="34" t="e">
        <f>SMALL($AA:$AA,ROWS($AA$1:AA774))</f>
        <v>#NUM!</v>
      </c>
      <c r="AC775" s="34" t="str">
        <f>IF(AND('Entry point'!$B$22=Master!A775,Master!AG775="MARCAS"),Master!B775,"")</f>
        <v/>
      </c>
      <c r="AD775" s="34" t="e">
        <f>SMALL($AC:$AC,ROWS($AC$1:AC774))</f>
        <v>#NUM!</v>
      </c>
      <c r="AE775" s="34">
        <v>3</v>
      </c>
      <c r="AF775" s="36" t="s">
        <v>331</v>
      </c>
      <c r="AG775" s="36" t="s">
        <v>91</v>
      </c>
      <c r="AH775" s="36" t="s">
        <v>520</v>
      </c>
    </row>
    <row r="776" spans="1:34" ht="15.75" x14ac:dyDescent="0.25">
      <c r="A776" s="40" t="s">
        <v>569</v>
      </c>
      <c r="B776" s="34">
        <f>ROWS(A$1:$A777)</f>
        <v>777</v>
      </c>
      <c r="C776" s="34" t="str">
        <f>IF(AND('Entry point'!$B$22=Master!A776,Master!AG776="ACCOUNTING"),Master!B776,"")</f>
        <v/>
      </c>
      <c r="D776" s="34" t="e">
        <f>SMALL($C:$C,ROWS($C$1:C775))</f>
        <v>#NUM!</v>
      </c>
      <c r="E776" s="34" t="str">
        <f>IF(AND('Entry point'!$B$22=Master!A776,Master!AG776="CREW MANAGEMENT PARTNER"),Master!B776,"")</f>
        <v/>
      </c>
      <c r="F776" s="34" t="e">
        <f>SMALL($E:$E,ROWS($E$1:E775))</f>
        <v>#NUM!</v>
      </c>
      <c r="G776" s="34" t="str">
        <f>IF(AND('Entry point'!$B$22=Master!A776,Master!AG776="FLEET MANAGER"),Master!B776,"")</f>
        <v/>
      </c>
      <c r="H776" s="34" t="e">
        <f>SMALL($G:$G,ROWS($G$1:G775))</f>
        <v>#NUM!</v>
      </c>
      <c r="I776" s="34" t="str">
        <f>IF(AND('Entry point'!$B$22=Master!A776,Master!AG776="GROUP ISD"),Master!B776,"")</f>
        <v/>
      </c>
      <c r="J776" s="34" t="e">
        <f>SMALL($I:$I,ROWS($I$1:I775))</f>
        <v>#NUM!</v>
      </c>
      <c r="K776" s="34" t="str">
        <f>IF(AND('Entry point'!$B$22=Master!A776,Master!AG776="MANAGING DIRECTOR, CREW MANAGEMENT"),Master!B776,"")</f>
        <v/>
      </c>
      <c r="L776" s="34" t="e">
        <f>SMALL($K:$K,ROWS($K$1:K775))</f>
        <v>#NUM!</v>
      </c>
      <c r="M776" s="34">
        <f>IF(AND('Entry point'!$B$22=Master!A776,Master!AG776="MARINE SUPERINTENDENT"),Master!B776,"")</f>
        <v>777</v>
      </c>
      <c r="N776" s="34" t="e">
        <f>SMALL($M:$M,ROWS($M$1:M775))</f>
        <v>#NUM!</v>
      </c>
      <c r="O776" s="34" t="str">
        <f>IF(AND('Entry point'!$B$22=Master!A776,Master!AG776="MD"),Master!B776,"")</f>
        <v/>
      </c>
      <c r="P776" s="34" t="e">
        <f>SMALL($O:$O,ROWS($O$1:O775))</f>
        <v>#NUM!</v>
      </c>
      <c r="Q776" s="34" t="str">
        <f>IF(AND('Entry point'!$B$22=Master!A776,Master!AG776="OD"),Master!B776,"")</f>
        <v/>
      </c>
      <c r="R776" s="34" t="e">
        <f>SMALL($Q:$Q,ROWS($Q$1:Q775))</f>
        <v>#NUM!</v>
      </c>
      <c r="S776" s="34" t="str">
        <f>IF(AND('Entry point'!$B$22=Master!A776,Master!AG776="OWNER"),Master!B776,"")</f>
        <v/>
      </c>
      <c r="T776" s="34" t="e">
        <f>SMALL($S:$S,ROWS($S$1:S775))</f>
        <v>#NUM!</v>
      </c>
      <c r="U776" s="34" t="str">
        <f>IF(AND('Entry point'!$B$22=Master!A776,Master!AG776="PLANNING MANAGER"),Master!B776,"")</f>
        <v/>
      </c>
      <c r="V776" s="34" t="e">
        <f>SMALL($U:$U,ROWS($U$1:U775))</f>
        <v>#NUM!</v>
      </c>
      <c r="W776" s="34" t="str">
        <f>IF(AND('Entry point'!$B$22=Master!A776,Master!AG776="PROCUREMENT RESPONSIBLE"),Master!B776,"")</f>
        <v/>
      </c>
      <c r="X776" s="34" t="e">
        <f>SMALL($W:$W,ROWS($W$1:W775))</f>
        <v>#NUM!</v>
      </c>
      <c r="Y776" s="34" t="str">
        <f>IF(AND('Entry point'!$B$22=Master!A776,Master!AG776="TECH SUPERINTENDENT"),Master!B776,"")</f>
        <v/>
      </c>
      <c r="Z776" s="34" t="e">
        <f>SMALL($Y:$Y,ROWS($Y$1:Y775))</f>
        <v>#NUM!</v>
      </c>
      <c r="AA776" s="34" t="str">
        <f>IF(AND('Entry point'!$B$22=Master!A776,Master!AG776="HSEQ MANAGER"),Master!B776,"")</f>
        <v/>
      </c>
      <c r="AB776" s="34" t="e">
        <f>SMALL($AA:$AA,ROWS($AA$1:AA775))</f>
        <v>#NUM!</v>
      </c>
      <c r="AC776" s="34" t="str">
        <f>IF(AND('Entry point'!$B$22=Master!A776,Master!AG776="MARCAS"),Master!B776,"")</f>
        <v/>
      </c>
      <c r="AD776" s="34" t="e">
        <f>SMALL($AC:$AC,ROWS($AC$1:AC775))</f>
        <v>#NUM!</v>
      </c>
      <c r="AE776" s="34">
        <v>3</v>
      </c>
      <c r="AF776" s="36" t="s">
        <v>328</v>
      </c>
      <c r="AG776" s="36" t="s">
        <v>685</v>
      </c>
      <c r="AH776" s="36"/>
    </row>
    <row r="777" spans="1:34" ht="15.75" x14ac:dyDescent="0.25">
      <c r="A777" s="40" t="s">
        <v>569</v>
      </c>
      <c r="B777" s="34">
        <f>ROWS(A$1:$A778)</f>
        <v>778</v>
      </c>
      <c r="C777" s="34" t="str">
        <f>IF(AND('Entry point'!$B$22=Master!A777,Master!AG777="ACCOUNTING"),Master!B777,"")</f>
        <v/>
      </c>
      <c r="D777" s="34" t="e">
        <f>SMALL($C:$C,ROWS($C$1:C776))</f>
        <v>#NUM!</v>
      </c>
      <c r="E777" s="34" t="str">
        <f>IF(AND('Entry point'!$B$22=Master!A777,Master!AG777="CREW MANAGEMENT PARTNER"),Master!B777,"")</f>
        <v/>
      </c>
      <c r="F777" s="34" t="e">
        <f>SMALL($E:$E,ROWS($E$1:E776))</f>
        <v>#NUM!</v>
      </c>
      <c r="G777" s="34" t="str">
        <f>IF(AND('Entry point'!$B$22=Master!A777,Master!AG777="FLEET MANAGER"),Master!B777,"")</f>
        <v/>
      </c>
      <c r="H777" s="34" t="e">
        <f>SMALL($G:$G,ROWS($G$1:G776))</f>
        <v>#NUM!</v>
      </c>
      <c r="I777" s="34" t="str">
        <f>IF(AND('Entry point'!$B$22=Master!A777,Master!AG777="GROUP ISD"),Master!B777,"")</f>
        <v/>
      </c>
      <c r="J777" s="34" t="e">
        <f>SMALL($I:$I,ROWS($I$1:I776))</f>
        <v>#NUM!</v>
      </c>
      <c r="K777" s="34" t="str">
        <f>IF(AND('Entry point'!$B$22=Master!A777,Master!AG777="MANAGING DIRECTOR, CREW MANAGEMENT"),Master!B777,"")</f>
        <v/>
      </c>
      <c r="L777" s="34" t="e">
        <f>SMALL($K:$K,ROWS($K$1:K776))</f>
        <v>#NUM!</v>
      </c>
      <c r="M777" s="34" t="str">
        <f>IF(AND('Entry point'!$B$22=Master!A777,Master!AG777="MARINE SUPERINTENDENT"),Master!B777,"")</f>
        <v/>
      </c>
      <c r="N777" s="34" t="e">
        <f>SMALL($M:$M,ROWS($M$1:M776))</f>
        <v>#NUM!</v>
      </c>
      <c r="O777" s="34" t="str">
        <f>IF(AND('Entry point'!$B$22=Master!A777,Master!AG777="MD"),Master!B777,"")</f>
        <v/>
      </c>
      <c r="P777" s="34" t="e">
        <f>SMALL($O:$O,ROWS($O$1:O776))</f>
        <v>#NUM!</v>
      </c>
      <c r="Q777" s="34" t="str">
        <f>IF(AND('Entry point'!$B$22=Master!A777,Master!AG777="OD"),Master!B777,"")</f>
        <v/>
      </c>
      <c r="R777" s="34" t="e">
        <f>SMALL($Q:$Q,ROWS($Q$1:Q776))</f>
        <v>#NUM!</v>
      </c>
      <c r="S777" s="34" t="str">
        <f>IF(AND('Entry point'!$B$22=Master!A777,Master!AG777="OWNER"),Master!B777,"")</f>
        <v/>
      </c>
      <c r="T777" s="34" t="e">
        <f>SMALL($S:$S,ROWS($S$1:S776))</f>
        <v>#NUM!</v>
      </c>
      <c r="U777" s="34" t="str">
        <f>IF(AND('Entry point'!$B$22=Master!A777,Master!AG777="PLANNING MANAGER"),Master!B777,"")</f>
        <v/>
      </c>
      <c r="V777" s="34" t="e">
        <f>SMALL($U:$U,ROWS($U$1:U776))</f>
        <v>#NUM!</v>
      </c>
      <c r="W777" s="34" t="str">
        <f>IF(AND('Entry point'!$B$22=Master!A777,Master!AG777="PROCUREMENT RESPONSIBLE"),Master!B777,"")</f>
        <v/>
      </c>
      <c r="X777" s="34" t="e">
        <f>SMALL($W:$W,ROWS($W$1:W776))</f>
        <v>#NUM!</v>
      </c>
      <c r="Y777" s="34">
        <f>IF(AND('Entry point'!$B$22=Master!A777,Master!AG777="TECH SUPERINTENDENT"),Master!B777,"")</f>
        <v>778</v>
      </c>
      <c r="Z777" s="34" t="e">
        <f>SMALL($Y:$Y,ROWS($Y$1:Y776))</f>
        <v>#NUM!</v>
      </c>
      <c r="AA777" s="34" t="str">
        <f>IF(AND('Entry point'!$B$22=Master!A777,Master!AG777="HSEQ MANAGER"),Master!B777,"")</f>
        <v/>
      </c>
      <c r="AB777" s="34" t="e">
        <f>SMALL($AA:$AA,ROWS($AA$1:AA776))</f>
        <v>#NUM!</v>
      </c>
      <c r="AC777" s="34" t="str">
        <f>IF(AND('Entry point'!$B$22=Master!A777,Master!AG777="MARCAS"),Master!B777,"")</f>
        <v/>
      </c>
      <c r="AD777" s="34" t="e">
        <f>SMALL($AC:$AC,ROWS($AC$1:AC776))</f>
        <v>#NUM!</v>
      </c>
      <c r="AE777" s="34">
        <v>3</v>
      </c>
      <c r="AF777" s="36" t="s">
        <v>304</v>
      </c>
      <c r="AG777" s="36" t="s">
        <v>91</v>
      </c>
      <c r="AH777" s="36"/>
    </row>
    <row r="778" spans="1:34" ht="15.75" x14ac:dyDescent="0.25">
      <c r="A778" s="40" t="s">
        <v>569</v>
      </c>
      <c r="B778" s="34">
        <f>ROWS(A$1:$A779)</f>
        <v>779</v>
      </c>
      <c r="C778" s="34" t="str">
        <f>IF(AND('Entry point'!$B$22=Master!A778,Master!AG778="ACCOUNTING"),Master!B778,"")</f>
        <v/>
      </c>
      <c r="D778" s="34" t="e">
        <f>SMALL($C:$C,ROWS($C$1:C777))</f>
        <v>#NUM!</v>
      </c>
      <c r="E778" s="34" t="str">
        <f>IF(AND('Entry point'!$B$22=Master!A778,Master!AG778="CREW MANAGEMENT PARTNER"),Master!B778,"")</f>
        <v/>
      </c>
      <c r="F778" s="34" t="e">
        <f>SMALL($E:$E,ROWS($E$1:E777))</f>
        <v>#NUM!</v>
      </c>
      <c r="G778" s="34" t="str">
        <f>IF(AND('Entry point'!$B$22=Master!A778,Master!AG778="FLEET MANAGER"),Master!B778,"")</f>
        <v/>
      </c>
      <c r="H778" s="34" t="e">
        <f>SMALL($G:$G,ROWS($G$1:G777))</f>
        <v>#NUM!</v>
      </c>
      <c r="I778" s="34" t="str">
        <f>IF(AND('Entry point'!$B$22=Master!A778,Master!AG778="GROUP ISD"),Master!B778,"")</f>
        <v/>
      </c>
      <c r="J778" s="34" t="e">
        <f>SMALL($I:$I,ROWS($I$1:I777))</f>
        <v>#NUM!</v>
      </c>
      <c r="K778" s="34" t="str">
        <f>IF(AND('Entry point'!$B$22=Master!A778,Master!AG778="MANAGING DIRECTOR, CREW MANAGEMENT"),Master!B778,"")</f>
        <v/>
      </c>
      <c r="L778" s="34" t="e">
        <f>SMALL($K:$K,ROWS($K$1:K777))</f>
        <v>#NUM!</v>
      </c>
      <c r="M778" s="34" t="str">
        <f>IF(AND('Entry point'!$B$22=Master!A778,Master!AG778="MARINE SUPERINTENDENT"),Master!B778,"")</f>
        <v/>
      </c>
      <c r="N778" s="34" t="e">
        <f>SMALL($M:$M,ROWS($M$1:M777))</f>
        <v>#NUM!</v>
      </c>
      <c r="O778" s="34" t="str">
        <f>IF(AND('Entry point'!$B$22=Master!A778,Master!AG778="MD"),Master!B778,"")</f>
        <v/>
      </c>
      <c r="P778" s="34" t="e">
        <f>SMALL($O:$O,ROWS($O$1:O777))</f>
        <v>#NUM!</v>
      </c>
      <c r="Q778" s="34" t="str">
        <f>IF(AND('Entry point'!$B$22=Master!A778,Master!AG778="OD"),Master!B778,"")</f>
        <v/>
      </c>
      <c r="R778" s="34" t="e">
        <f>SMALL($Q:$Q,ROWS($Q$1:Q777))</f>
        <v>#NUM!</v>
      </c>
      <c r="S778" s="34" t="str">
        <f>IF(AND('Entry point'!$B$22=Master!A778,Master!AG778="OWNER"),Master!B778,"")</f>
        <v/>
      </c>
      <c r="T778" s="34" t="e">
        <f>SMALL($S:$S,ROWS($S$1:S777))</f>
        <v>#NUM!</v>
      </c>
      <c r="U778" s="34" t="str">
        <f>IF(AND('Entry point'!$B$22=Master!A778,Master!AG778="PLANNING MANAGER"),Master!B778,"")</f>
        <v/>
      </c>
      <c r="V778" s="34" t="e">
        <f>SMALL($U:$U,ROWS($U$1:U777))</f>
        <v>#NUM!</v>
      </c>
      <c r="W778" s="34" t="str">
        <f>IF(AND('Entry point'!$B$22=Master!A778,Master!AG778="PROCUREMENT RESPONSIBLE"),Master!B778,"")</f>
        <v/>
      </c>
      <c r="X778" s="34" t="e">
        <f>SMALL($W:$W,ROWS($W$1:W777))</f>
        <v>#NUM!</v>
      </c>
      <c r="Y778" s="34">
        <f>IF(AND('Entry point'!$B$22=Master!A778,Master!AG778="TECH SUPERINTENDENT"),Master!B778,"")</f>
        <v>779</v>
      </c>
      <c r="Z778" s="34" t="e">
        <f>SMALL($Y:$Y,ROWS($Y$1:Y777))</f>
        <v>#NUM!</v>
      </c>
      <c r="AA778" s="34" t="str">
        <f>IF(AND('Entry point'!$B$22=Master!A778,Master!AG778="HSEQ MANAGER"),Master!B778,"")</f>
        <v/>
      </c>
      <c r="AB778" s="34" t="e">
        <f>SMALL($AA:$AA,ROWS($AA$1:AA777))</f>
        <v>#NUM!</v>
      </c>
      <c r="AC778" s="34" t="str">
        <f>IF(AND('Entry point'!$B$22=Master!A778,Master!AG778="MARCAS"),Master!B778,"")</f>
        <v/>
      </c>
      <c r="AD778" s="34" t="e">
        <f>SMALL($AC:$AC,ROWS($AC$1:AC777))</f>
        <v>#NUM!</v>
      </c>
      <c r="AE778" s="34">
        <v>3</v>
      </c>
      <c r="AF778" s="36" t="s">
        <v>336</v>
      </c>
      <c r="AG778" s="36" t="s">
        <v>91</v>
      </c>
      <c r="AH778" s="36"/>
    </row>
    <row r="779" spans="1:34" ht="15.75" x14ac:dyDescent="0.25">
      <c r="A779" s="40" t="s">
        <v>569</v>
      </c>
      <c r="B779" s="34">
        <f>ROWS(A$1:$A780)</f>
        <v>780</v>
      </c>
      <c r="C779" s="34" t="str">
        <f>IF(AND('Entry point'!$B$22=Master!A779,Master!AG779="ACCOUNTING"),Master!B779,"")</f>
        <v/>
      </c>
      <c r="D779" s="34" t="e">
        <f>SMALL($C:$C,ROWS($C$1:C778))</f>
        <v>#NUM!</v>
      </c>
      <c r="E779" s="34" t="str">
        <f>IF(AND('Entry point'!$B$22=Master!A779,Master!AG779="CREW MANAGEMENT PARTNER"),Master!B779,"")</f>
        <v/>
      </c>
      <c r="F779" s="34" t="e">
        <f>SMALL($E:$E,ROWS($E$1:E778))</f>
        <v>#NUM!</v>
      </c>
      <c r="G779" s="34" t="str">
        <f>IF(AND('Entry point'!$B$22=Master!A779,Master!AG779="FLEET MANAGER"),Master!B779,"")</f>
        <v/>
      </c>
      <c r="H779" s="34" t="e">
        <f>SMALL($G:$G,ROWS($G$1:G778))</f>
        <v>#NUM!</v>
      </c>
      <c r="I779" s="34" t="str">
        <f>IF(AND('Entry point'!$B$22=Master!A779,Master!AG779="GROUP ISD"),Master!B779,"")</f>
        <v/>
      </c>
      <c r="J779" s="34" t="e">
        <f>SMALL($I:$I,ROWS($I$1:I778))</f>
        <v>#NUM!</v>
      </c>
      <c r="K779" s="34" t="str">
        <f>IF(AND('Entry point'!$B$22=Master!A779,Master!AG779="MANAGING DIRECTOR, CREW MANAGEMENT"),Master!B779,"")</f>
        <v/>
      </c>
      <c r="L779" s="34" t="e">
        <f>SMALL($K:$K,ROWS($K$1:K778))</f>
        <v>#NUM!</v>
      </c>
      <c r="M779" s="34" t="str">
        <f>IF(AND('Entry point'!$B$22=Master!A779,Master!AG779="MARINE SUPERINTENDENT"),Master!B779,"")</f>
        <v/>
      </c>
      <c r="N779" s="34" t="e">
        <f>SMALL($M:$M,ROWS($M$1:M778))</f>
        <v>#NUM!</v>
      </c>
      <c r="O779" s="34" t="str">
        <f>IF(AND('Entry point'!$B$22=Master!A779,Master!AG779="MD"),Master!B779,"")</f>
        <v/>
      </c>
      <c r="P779" s="34" t="e">
        <f>SMALL($O:$O,ROWS($O$1:O778))</f>
        <v>#NUM!</v>
      </c>
      <c r="Q779" s="34" t="str">
        <f>IF(AND('Entry point'!$B$22=Master!A779,Master!AG779="OD"),Master!B779,"")</f>
        <v/>
      </c>
      <c r="R779" s="34" t="e">
        <f>SMALL($Q:$Q,ROWS($Q$1:Q778))</f>
        <v>#NUM!</v>
      </c>
      <c r="S779" s="34" t="str">
        <f>IF(AND('Entry point'!$B$22=Master!A779,Master!AG779="OWNER"),Master!B779,"")</f>
        <v/>
      </c>
      <c r="T779" s="34" t="e">
        <f>SMALL($S:$S,ROWS($S$1:S778))</f>
        <v>#NUM!</v>
      </c>
      <c r="U779" s="34" t="str">
        <f>IF(AND('Entry point'!$B$22=Master!A779,Master!AG779="PLANNING MANAGER"),Master!B779,"")</f>
        <v/>
      </c>
      <c r="V779" s="34" t="e">
        <f>SMALL($U:$U,ROWS($U$1:U778))</f>
        <v>#NUM!</v>
      </c>
      <c r="W779" s="34" t="str">
        <f>IF(AND('Entry point'!$B$22=Master!A779,Master!AG779="PROCUREMENT RESPONSIBLE"),Master!B779,"")</f>
        <v/>
      </c>
      <c r="X779" s="34" t="e">
        <f>SMALL($W:$W,ROWS($W$1:W778))</f>
        <v>#NUM!</v>
      </c>
      <c r="Y779" s="34">
        <f>IF(AND('Entry point'!$B$22=Master!A779,Master!AG779="TECH SUPERINTENDENT"),Master!B779,"")</f>
        <v>780</v>
      </c>
      <c r="Z779" s="34" t="e">
        <f>SMALL($Y:$Y,ROWS($Y$1:Y778))</f>
        <v>#NUM!</v>
      </c>
      <c r="AA779" s="34" t="str">
        <f>IF(AND('Entry point'!$B$22=Master!A779,Master!AG779="HSEQ MANAGER"),Master!B779,"")</f>
        <v/>
      </c>
      <c r="AB779" s="34" t="e">
        <f>SMALL($AA:$AA,ROWS($AA$1:AA778))</f>
        <v>#NUM!</v>
      </c>
      <c r="AC779" s="34" t="str">
        <f>IF(AND('Entry point'!$B$22=Master!A779,Master!AG779="MARCAS"),Master!B779,"")</f>
        <v/>
      </c>
      <c r="AD779" s="34" t="e">
        <f>SMALL($AC:$AC,ROWS($AC$1:AC778))</f>
        <v>#NUM!</v>
      </c>
      <c r="AE779" s="34">
        <v>3</v>
      </c>
      <c r="AF779" s="36" t="s">
        <v>346</v>
      </c>
      <c r="AG779" s="36" t="s">
        <v>91</v>
      </c>
      <c r="AH779" s="36"/>
    </row>
    <row r="780" spans="1:34" ht="15.75" x14ac:dyDescent="0.25">
      <c r="A780" s="40" t="s">
        <v>569</v>
      </c>
      <c r="B780" s="34">
        <f>ROWS(A$1:$A781)</f>
        <v>781</v>
      </c>
      <c r="C780" s="34" t="str">
        <f>IF(AND('Entry point'!$B$22=Master!A780,Master!AG780="ACCOUNTING"),Master!B780,"")</f>
        <v/>
      </c>
      <c r="D780" s="34" t="e">
        <f>SMALL($C:$C,ROWS($C$1:C779))</f>
        <v>#NUM!</v>
      </c>
      <c r="E780" s="34" t="str">
        <f>IF(AND('Entry point'!$B$22=Master!A780,Master!AG780="CREW MANAGEMENT PARTNER"),Master!B780,"")</f>
        <v/>
      </c>
      <c r="F780" s="34" t="e">
        <f>SMALL($E:$E,ROWS($E$1:E779))</f>
        <v>#NUM!</v>
      </c>
      <c r="G780" s="34" t="str">
        <f>IF(AND('Entry point'!$B$22=Master!A780,Master!AG780="FLEET MANAGER"),Master!B780,"")</f>
        <v/>
      </c>
      <c r="H780" s="34" t="e">
        <f>SMALL($G:$G,ROWS($G$1:G779))</f>
        <v>#NUM!</v>
      </c>
      <c r="I780" s="34" t="str">
        <f>IF(AND('Entry point'!$B$22=Master!A780,Master!AG780="GROUP ISD"),Master!B780,"")</f>
        <v/>
      </c>
      <c r="J780" s="34" t="e">
        <f>SMALL($I:$I,ROWS($I$1:I779))</f>
        <v>#NUM!</v>
      </c>
      <c r="K780" s="34" t="str">
        <f>IF(AND('Entry point'!$B$22=Master!A780,Master!AG780="MANAGING DIRECTOR, CREW MANAGEMENT"),Master!B780,"")</f>
        <v/>
      </c>
      <c r="L780" s="34" t="e">
        <f>SMALL($K:$K,ROWS($K$1:K779))</f>
        <v>#NUM!</v>
      </c>
      <c r="M780" s="34" t="str">
        <f>IF(AND('Entry point'!$B$22=Master!A780,Master!AG780="MARINE SUPERINTENDENT"),Master!B780,"")</f>
        <v/>
      </c>
      <c r="N780" s="34" t="e">
        <f>SMALL($M:$M,ROWS($M$1:M779))</f>
        <v>#NUM!</v>
      </c>
      <c r="O780" s="34" t="str">
        <f>IF(AND('Entry point'!$B$22=Master!A780,Master!AG780="MD"),Master!B780,"")</f>
        <v/>
      </c>
      <c r="P780" s="34" t="e">
        <f>SMALL($O:$O,ROWS($O$1:O779))</f>
        <v>#NUM!</v>
      </c>
      <c r="Q780" s="34" t="str">
        <f>IF(AND('Entry point'!$B$22=Master!A780,Master!AG780="OD"),Master!B780,"")</f>
        <v/>
      </c>
      <c r="R780" s="34" t="e">
        <f>SMALL($Q:$Q,ROWS($Q$1:Q779))</f>
        <v>#NUM!</v>
      </c>
      <c r="S780" s="34" t="str">
        <f>IF(AND('Entry point'!$B$22=Master!A780,Master!AG780="OWNER"),Master!B780,"")</f>
        <v/>
      </c>
      <c r="T780" s="34" t="e">
        <f>SMALL($S:$S,ROWS($S$1:S779))</f>
        <v>#NUM!</v>
      </c>
      <c r="U780" s="34" t="str">
        <f>IF(AND('Entry point'!$B$22=Master!A780,Master!AG780="PLANNING MANAGER"),Master!B780,"")</f>
        <v/>
      </c>
      <c r="V780" s="34" t="e">
        <f>SMALL($U:$U,ROWS($U$1:U779))</f>
        <v>#NUM!</v>
      </c>
      <c r="W780" s="34" t="str">
        <f>IF(AND('Entry point'!$B$22=Master!A780,Master!AG780="PROCUREMENT RESPONSIBLE"),Master!B780,"")</f>
        <v/>
      </c>
      <c r="X780" s="34" t="e">
        <f>SMALL($W:$W,ROWS($W$1:W779))</f>
        <v>#NUM!</v>
      </c>
      <c r="Y780" s="34">
        <f>IF(AND('Entry point'!$B$22=Master!A780,Master!AG780="TECH SUPERINTENDENT"),Master!B780,"")</f>
        <v>781</v>
      </c>
      <c r="Z780" s="34" t="e">
        <f>SMALL($Y:$Y,ROWS($Y$1:Y779))</f>
        <v>#NUM!</v>
      </c>
      <c r="AA780" s="34" t="str">
        <f>IF(AND('Entry point'!$B$22=Master!A780,Master!AG780="HSEQ MANAGER"),Master!B780,"")</f>
        <v/>
      </c>
      <c r="AB780" s="34" t="e">
        <f>SMALL($AA:$AA,ROWS($AA$1:AA779))</f>
        <v>#NUM!</v>
      </c>
      <c r="AC780" s="34" t="str">
        <f>IF(AND('Entry point'!$B$22=Master!A780,Master!AG780="MARCAS"),Master!B780,"")</f>
        <v/>
      </c>
      <c r="AD780" s="34" t="e">
        <f>SMALL($AC:$AC,ROWS($AC$1:AC779))</f>
        <v>#NUM!</v>
      </c>
      <c r="AE780" s="34">
        <v>3</v>
      </c>
      <c r="AF780" s="36" t="s">
        <v>342</v>
      </c>
      <c r="AG780" s="36" t="s">
        <v>91</v>
      </c>
      <c r="AH780" s="36"/>
    </row>
    <row r="781" spans="1:34" ht="15.75" x14ac:dyDescent="0.25">
      <c r="A781" s="40" t="s">
        <v>569</v>
      </c>
      <c r="B781" s="34">
        <f>ROWS(A$1:$A782)</f>
        <v>782</v>
      </c>
      <c r="C781" s="34" t="str">
        <f>IF(AND('Entry point'!$B$22=Master!A781,Master!AG781="ACCOUNTING"),Master!B781,"")</f>
        <v/>
      </c>
      <c r="D781" s="34" t="e">
        <f>SMALL($C:$C,ROWS($C$1:C780))</f>
        <v>#NUM!</v>
      </c>
      <c r="E781" s="34" t="str">
        <f>IF(AND('Entry point'!$B$22=Master!A781,Master!AG781="CREW MANAGEMENT PARTNER"),Master!B781,"")</f>
        <v/>
      </c>
      <c r="F781" s="34" t="e">
        <f>SMALL($E:$E,ROWS($E$1:E780))</f>
        <v>#NUM!</v>
      </c>
      <c r="G781" s="34" t="str">
        <f>IF(AND('Entry point'!$B$22=Master!A781,Master!AG781="FLEET MANAGER"),Master!B781,"")</f>
        <v/>
      </c>
      <c r="H781" s="34" t="e">
        <f>SMALL($G:$G,ROWS($G$1:G780))</f>
        <v>#NUM!</v>
      </c>
      <c r="I781" s="34" t="str">
        <f>IF(AND('Entry point'!$B$22=Master!A781,Master!AG781="GROUP ISD"),Master!B781,"")</f>
        <v/>
      </c>
      <c r="J781" s="34" t="e">
        <f>SMALL($I:$I,ROWS($I$1:I780))</f>
        <v>#NUM!</v>
      </c>
      <c r="K781" s="34" t="str">
        <f>IF(AND('Entry point'!$B$22=Master!A781,Master!AG781="MANAGING DIRECTOR, CREW MANAGEMENT"),Master!B781,"")</f>
        <v/>
      </c>
      <c r="L781" s="34" t="e">
        <f>SMALL($K:$K,ROWS($K$1:K780))</f>
        <v>#NUM!</v>
      </c>
      <c r="M781" s="34">
        <f>IF(AND('Entry point'!$B$22=Master!A781,Master!AG781="MARINE SUPERINTENDENT"),Master!B781,"")</f>
        <v>782</v>
      </c>
      <c r="N781" s="34" t="e">
        <f>SMALL($M:$M,ROWS($M$1:M780))</f>
        <v>#NUM!</v>
      </c>
      <c r="O781" s="34" t="str">
        <f>IF(AND('Entry point'!$B$22=Master!A781,Master!AG781="MD"),Master!B781,"")</f>
        <v/>
      </c>
      <c r="P781" s="34" t="e">
        <f>SMALL($O:$O,ROWS($O$1:O780))</f>
        <v>#NUM!</v>
      </c>
      <c r="Q781" s="34" t="str">
        <f>IF(AND('Entry point'!$B$22=Master!A781,Master!AG781="OD"),Master!B781,"")</f>
        <v/>
      </c>
      <c r="R781" s="34" t="e">
        <f>SMALL($Q:$Q,ROWS($Q$1:Q780))</f>
        <v>#NUM!</v>
      </c>
      <c r="S781" s="34" t="str">
        <f>IF(AND('Entry point'!$B$22=Master!A781,Master!AG781="OWNER"),Master!B781,"")</f>
        <v/>
      </c>
      <c r="T781" s="34" t="e">
        <f>SMALL($S:$S,ROWS($S$1:S780))</f>
        <v>#NUM!</v>
      </c>
      <c r="U781" s="34" t="str">
        <f>IF(AND('Entry point'!$B$22=Master!A781,Master!AG781="PLANNING MANAGER"),Master!B781,"")</f>
        <v/>
      </c>
      <c r="V781" s="34" t="e">
        <f>SMALL($U:$U,ROWS($U$1:U780))</f>
        <v>#NUM!</v>
      </c>
      <c r="W781" s="34" t="str">
        <f>IF(AND('Entry point'!$B$22=Master!A781,Master!AG781="PROCUREMENT RESPONSIBLE"),Master!B781,"")</f>
        <v/>
      </c>
      <c r="X781" s="34" t="e">
        <f>SMALL($W:$W,ROWS($W$1:W780))</f>
        <v>#NUM!</v>
      </c>
      <c r="Y781" s="34" t="str">
        <f>IF(AND('Entry point'!$B$22=Master!A781,Master!AG781="TECH SUPERINTENDENT"),Master!B781,"")</f>
        <v/>
      </c>
      <c r="Z781" s="34" t="e">
        <f>SMALL($Y:$Y,ROWS($Y$1:Y780))</f>
        <v>#NUM!</v>
      </c>
      <c r="AA781" s="34" t="str">
        <f>IF(AND('Entry point'!$B$22=Master!A781,Master!AG781="HSEQ MANAGER"),Master!B781,"")</f>
        <v/>
      </c>
      <c r="AB781" s="34" t="e">
        <f>SMALL($AA:$AA,ROWS($AA$1:AA780))</f>
        <v>#NUM!</v>
      </c>
      <c r="AC781" s="34" t="str">
        <f>IF(AND('Entry point'!$B$22=Master!A781,Master!AG781="MARCAS"),Master!B781,"")</f>
        <v/>
      </c>
      <c r="AD781" s="34" t="e">
        <f>SMALL($AC:$AC,ROWS($AC$1:AC780))</f>
        <v>#NUM!</v>
      </c>
      <c r="AE781" s="34">
        <v>3</v>
      </c>
      <c r="AF781" s="36" t="s">
        <v>200</v>
      </c>
      <c r="AG781" s="36" t="s">
        <v>685</v>
      </c>
      <c r="AH781" s="36"/>
    </row>
    <row r="782" spans="1:34" ht="15.75" x14ac:dyDescent="0.25">
      <c r="A782" s="40" t="s">
        <v>569</v>
      </c>
      <c r="B782" s="34">
        <f>ROWS(A$1:$A783)</f>
        <v>783</v>
      </c>
      <c r="C782" s="34" t="str">
        <f>IF(AND('Entry point'!$B$22=Master!A782,Master!AG782="ACCOUNTING"),Master!B782,"")</f>
        <v/>
      </c>
      <c r="D782" s="34" t="e">
        <f>SMALL($C:$C,ROWS($C$1:C781))</f>
        <v>#NUM!</v>
      </c>
      <c r="E782" s="34" t="str">
        <f>IF(AND('Entry point'!$B$22=Master!A782,Master!AG782="CREW MANAGEMENT PARTNER"),Master!B782,"")</f>
        <v/>
      </c>
      <c r="F782" s="34" t="e">
        <f>SMALL($E:$E,ROWS($E$1:E781))</f>
        <v>#NUM!</v>
      </c>
      <c r="G782" s="34" t="str">
        <f>IF(AND('Entry point'!$B$22=Master!A782,Master!AG782="FLEET MANAGER"),Master!B782,"")</f>
        <v/>
      </c>
      <c r="H782" s="34" t="e">
        <f>SMALL($G:$G,ROWS($G$1:G781))</f>
        <v>#NUM!</v>
      </c>
      <c r="I782" s="34">
        <f>IF(AND('Entry point'!$B$22=Master!A782,Master!AG782="GROUP ISD"),Master!B782,"")</f>
        <v>783</v>
      </c>
      <c r="J782" s="34" t="e">
        <f>SMALL($I:$I,ROWS($I$1:I781))</f>
        <v>#NUM!</v>
      </c>
      <c r="K782" s="34" t="str">
        <f>IF(AND('Entry point'!$B$22=Master!A782,Master!AG782="MANAGING DIRECTOR, CREW MANAGEMENT"),Master!B782,"")</f>
        <v/>
      </c>
      <c r="L782" s="34" t="e">
        <f>SMALL($K:$K,ROWS($K$1:K781))</f>
        <v>#NUM!</v>
      </c>
      <c r="M782" s="34" t="str">
        <f>IF(AND('Entry point'!$B$22=Master!A782,Master!AG782="MARINE SUPERINTENDENT"),Master!B782,"")</f>
        <v/>
      </c>
      <c r="N782" s="34" t="e">
        <f>SMALL($M:$M,ROWS($M$1:M781))</f>
        <v>#NUM!</v>
      </c>
      <c r="O782" s="34" t="str">
        <f>IF(AND('Entry point'!$B$22=Master!A782,Master!AG782="MD"),Master!B782,"")</f>
        <v/>
      </c>
      <c r="P782" s="34" t="e">
        <f>SMALL($O:$O,ROWS($O$1:O781))</f>
        <v>#NUM!</v>
      </c>
      <c r="Q782" s="34" t="str">
        <f>IF(AND('Entry point'!$B$22=Master!A782,Master!AG782="OD"),Master!B782,"")</f>
        <v/>
      </c>
      <c r="R782" s="34" t="e">
        <f>SMALL($Q:$Q,ROWS($Q$1:Q781))</f>
        <v>#NUM!</v>
      </c>
      <c r="S782" s="34" t="str">
        <f>IF(AND('Entry point'!$B$22=Master!A782,Master!AG782="OWNER"),Master!B782,"")</f>
        <v/>
      </c>
      <c r="T782" s="34" t="e">
        <f>SMALL($S:$S,ROWS($S$1:S781))</f>
        <v>#NUM!</v>
      </c>
      <c r="U782" s="34" t="str">
        <f>IF(AND('Entry point'!$B$22=Master!A782,Master!AG782="PLANNING MANAGER"),Master!B782,"")</f>
        <v/>
      </c>
      <c r="V782" s="34" t="e">
        <f>SMALL($U:$U,ROWS($U$1:U781))</f>
        <v>#NUM!</v>
      </c>
      <c r="W782" s="34" t="str">
        <f>IF(AND('Entry point'!$B$22=Master!A782,Master!AG782="PROCUREMENT RESPONSIBLE"),Master!B782,"")</f>
        <v/>
      </c>
      <c r="X782" s="34" t="e">
        <f>SMALL($W:$W,ROWS($W$1:W781))</f>
        <v>#NUM!</v>
      </c>
      <c r="Y782" s="34" t="str">
        <f>IF(AND('Entry point'!$B$22=Master!A782,Master!AG782="TECH SUPERINTENDENT"),Master!B782,"")</f>
        <v/>
      </c>
      <c r="Z782" s="34" t="e">
        <f>SMALL($Y:$Y,ROWS($Y$1:Y781))</f>
        <v>#NUM!</v>
      </c>
      <c r="AA782" s="34" t="str">
        <f>IF(AND('Entry point'!$B$22=Master!A782,Master!AG782="HSEQ MANAGER"),Master!B782,"")</f>
        <v/>
      </c>
      <c r="AB782" s="34" t="e">
        <f>SMALL($AA:$AA,ROWS($AA$1:AA781))</f>
        <v>#NUM!</v>
      </c>
      <c r="AC782" s="34" t="str">
        <f>IF(AND('Entry point'!$B$22=Master!A782,Master!AG782="MARCAS"),Master!B782,"")</f>
        <v/>
      </c>
      <c r="AD782" s="34" t="e">
        <f>SMALL($AC:$AC,ROWS($AC$1:AC781))</f>
        <v>#NUM!</v>
      </c>
      <c r="AE782" s="34">
        <v>3</v>
      </c>
      <c r="AF782" s="36" t="s">
        <v>324</v>
      </c>
      <c r="AG782" s="36" t="s">
        <v>614</v>
      </c>
      <c r="AH782" s="36"/>
    </row>
    <row r="783" spans="1:34" ht="15.75" x14ac:dyDescent="0.25">
      <c r="A783" s="40" t="s">
        <v>569</v>
      </c>
      <c r="B783" s="34">
        <f>ROWS(A$1:$A784)</f>
        <v>784</v>
      </c>
      <c r="C783" s="34" t="str">
        <f>IF(AND('Entry point'!$B$22=Master!A783,Master!AG783="ACCOUNTING"),Master!B783,"")</f>
        <v/>
      </c>
      <c r="D783" s="34" t="e">
        <f>SMALL($C:$C,ROWS($C$1:C782))</f>
        <v>#NUM!</v>
      </c>
      <c r="E783" s="34" t="str">
        <f>IF(AND('Entry point'!$B$22=Master!A783,Master!AG783="CREW MANAGEMENT PARTNER"),Master!B783,"")</f>
        <v/>
      </c>
      <c r="F783" s="34" t="e">
        <f>SMALL($E:$E,ROWS($E$1:E782))</f>
        <v>#NUM!</v>
      </c>
      <c r="G783" s="34" t="str">
        <f>IF(AND('Entry point'!$B$22=Master!A783,Master!AG783="FLEET MANAGER"),Master!B783,"")</f>
        <v/>
      </c>
      <c r="H783" s="34" t="e">
        <f>SMALL($G:$G,ROWS($G$1:G782))</f>
        <v>#NUM!</v>
      </c>
      <c r="I783" s="34" t="str">
        <f>IF(AND('Entry point'!$B$22=Master!A783,Master!AG783="GROUP ISD"),Master!B783,"")</f>
        <v/>
      </c>
      <c r="J783" s="34" t="e">
        <f>SMALL($I:$I,ROWS($I$1:I782))</f>
        <v>#NUM!</v>
      </c>
      <c r="K783" s="34" t="str">
        <f>IF(AND('Entry point'!$B$22=Master!A783,Master!AG783="MANAGING DIRECTOR, CREW MANAGEMENT"),Master!B783,"")</f>
        <v/>
      </c>
      <c r="L783" s="34" t="e">
        <f>SMALL($K:$K,ROWS($K$1:K782))</f>
        <v>#NUM!</v>
      </c>
      <c r="M783" s="34" t="str">
        <f>IF(AND('Entry point'!$B$22=Master!A783,Master!AG783="MARINE SUPERINTENDENT"),Master!B783,"")</f>
        <v/>
      </c>
      <c r="N783" s="34" t="e">
        <f>SMALL($M:$M,ROWS($M$1:M782))</f>
        <v>#NUM!</v>
      </c>
      <c r="O783" s="34" t="str">
        <f>IF(AND('Entry point'!$B$22=Master!A783,Master!AG783="MD"),Master!B783,"")</f>
        <v/>
      </c>
      <c r="P783" s="34" t="e">
        <f>SMALL($O:$O,ROWS($O$1:O782))</f>
        <v>#NUM!</v>
      </c>
      <c r="Q783" s="34" t="str">
        <f>IF(AND('Entry point'!$B$22=Master!A783,Master!AG783="OD"),Master!B783,"")</f>
        <v/>
      </c>
      <c r="R783" s="34" t="e">
        <f>SMALL($Q:$Q,ROWS($Q$1:Q782))</f>
        <v>#NUM!</v>
      </c>
      <c r="S783" s="34" t="str">
        <f>IF(AND('Entry point'!$B$22=Master!A783,Master!AG783="OWNER"),Master!B783,"")</f>
        <v/>
      </c>
      <c r="T783" s="34" t="e">
        <f>SMALL($S:$S,ROWS($S$1:S782))</f>
        <v>#NUM!</v>
      </c>
      <c r="U783" s="34" t="str">
        <f>IF(AND('Entry point'!$B$22=Master!A783,Master!AG783="PLANNING MANAGER"),Master!B783,"")</f>
        <v/>
      </c>
      <c r="V783" s="34" t="e">
        <f>SMALL($U:$U,ROWS($U$1:U782))</f>
        <v>#NUM!</v>
      </c>
      <c r="W783" s="34" t="str">
        <f>IF(AND('Entry point'!$B$22=Master!A783,Master!AG783="PROCUREMENT RESPONSIBLE"),Master!B783,"")</f>
        <v/>
      </c>
      <c r="X783" s="34" t="e">
        <f>SMALL($W:$W,ROWS($W$1:W782))</f>
        <v>#NUM!</v>
      </c>
      <c r="Y783" s="34">
        <f>IF(AND('Entry point'!$B$22=Master!A783,Master!AG783="TECH SUPERINTENDENT"),Master!B783,"")</f>
        <v>784</v>
      </c>
      <c r="Z783" s="34" t="e">
        <f>SMALL($Y:$Y,ROWS($Y$1:Y782))</f>
        <v>#NUM!</v>
      </c>
      <c r="AA783" s="34" t="str">
        <f>IF(AND('Entry point'!$B$22=Master!A783,Master!AG783="HSEQ MANAGER"),Master!B783,"")</f>
        <v/>
      </c>
      <c r="AB783" s="34" t="e">
        <f>SMALL($AA:$AA,ROWS($AA$1:AA782))</f>
        <v>#NUM!</v>
      </c>
      <c r="AC783" s="34" t="str">
        <f>IF(AND('Entry point'!$B$22=Master!A783,Master!AG783="MARCAS"),Master!B783,"")</f>
        <v/>
      </c>
      <c r="AD783" s="34" t="e">
        <f>SMALL($AC:$AC,ROWS($AC$1:AC782))</f>
        <v>#NUM!</v>
      </c>
      <c r="AE783" s="34">
        <v>3</v>
      </c>
      <c r="AF783" s="36" t="s">
        <v>332</v>
      </c>
      <c r="AG783" s="36" t="s">
        <v>91</v>
      </c>
      <c r="AH783" s="36"/>
    </row>
    <row r="784" spans="1:34" ht="15.75" x14ac:dyDescent="0.25">
      <c r="A784" s="40" t="s">
        <v>569</v>
      </c>
      <c r="B784" s="34">
        <f>ROWS(A$1:$A785)</f>
        <v>785</v>
      </c>
      <c r="C784" s="34" t="str">
        <f>IF(AND('Entry point'!$B$22=Master!A784,Master!AG784="ACCOUNTING"),Master!B784,"")</f>
        <v/>
      </c>
      <c r="D784" s="34" t="e">
        <f>SMALL($C:$C,ROWS($C$1:C783))</f>
        <v>#NUM!</v>
      </c>
      <c r="E784" s="34" t="str">
        <f>IF(AND('Entry point'!$B$22=Master!A784,Master!AG784="CREW MANAGEMENT PARTNER"),Master!B784,"")</f>
        <v/>
      </c>
      <c r="F784" s="34" t="e">
        <f>SMALL($E:$E,ROWS($E$1:E783))</f>
        <v>#NUM!</v>
      </c>
      <c r="G784" s="34" t="str">
        <f>IF(AND('Entry point'!$B$22=Master!A784,Master!AG784="FLEET MANAGER"),Master!B784,"")</f>
        <v/>
      </c>
      <c r="H784" s="34" t="e">
        <f>SMALL($G:$G,ROWS($G$1:G783))</f>
        <v>#NUM!</v>
      </c>
      <c r="I784" s="34" t="str">
        <f>IF(AND('Entry point'!$B$22=Master!A784,Master!AG784="GROUP ISD"),Master!B784,"")</f>
        <v/>
      </c>
      <c r="J784" s="34" t="e">
        <f>SMALL($I:$I,ROWS($I$1:I783))</f>
        <v>#NUM!</v>
      </c>
      <c r="K784" s="34" t="str">
        <f>IF(AND('Entry point'!$B$22=Master!A784,Master!AG784="MANAGING DIRECTOR, CREW MANAGEMENT"),Master!B784,"")</f>
        <v/>
      </c>
      <c r="L784" s="34" t="e">
        <f>SMALL($K:$K,ROWS($K$1:K783))</f>
        <v>#NUM!</v>
      </c>
      <c r="M784" s="34">
        <f>IF(AND('Entry point'!$B$22=Master!A784,Master!AG784="MARINE SUPERINTENDENT"),Master!B784,"")</f>
        <v>785</v>
      </c>
      <c r="N784" s="34" t="e">
        <f>SMALL($M:$M,ROWS($M$1:M783))</f>
        <v>#NUM!</v>
      </c>
      <c r="O784" s="34" t="str">
        <f>IF(AND('Entry point'!$B$22=Master!A784,Master!AG784="MD"),Master!B784,"")</f>
        <v/>
      </c>
      <c r="P784" s="34" t="e">
        <f>SMALL($O:$O,ROWS($O$1:O783))</f>
        <v>#NUM!</v>
      </c>
      <c r="Q784" s="34" t="str">
        <f>IF(AND('Entry point'!$B$22=Master!A784,Master!AG784="OD"),Master!B784,"")</f>
        <v/>
      </c>
      <c r="R784" s="34" t="e">
        <f>SMALL($Q:$Q,ROWS($Q$1:Q783))</f>
        <v>#NUM!</v>
      </c>
      <c r="S784" s="34" t="str">
        <f>IF(AND('Entry point'!$B$22=Master!A784,Master!AG784="OWNER"),Master!B784,"")</f>
        <v/>
      </c>
      <c r="T784" s="34" t="e">
        <f>SMALL($S:$S,ROWS($S$1:S783))</f>
        <v>#NUM!</v>
      </c>
      <c r="U784" s="34" t="str">
        <f>IF(AND('Entry point'!$B$22=Master!A784,Master!AG784="PLANNING MANAGER"),Master!B784,"")</f>
        <v/>
      </c>
      <c r="V784" s="34" t="e">
        <f>SMALL($U:$U,ROWS($U$1:U783))</f>
        <v>#NUM!</v>
      </c>
      <c r="W784" s="34" t="str">
        <f>IF(AND('Entry point'!$B$22=Master!A784,Master!AG784="PROCUREMENT RESPONSIBLE"),Master!B784,"")</f>
        <v/>
      </c>
      <c r="X784" s="34" t="e">
        <f>SMALL($W:$W,ROWS($W$1:W783))</f>
        <v>#NUM!</v>
      </c>
      <c r="Y784" s="34" t="str">
        <f>IF(AND('Entry point'!$B$22=Master!A784,Master!AG784="TECH SUPERINTENDENT"),Master!B784,"")</f>
        <v/>
      </c>
      <c r="Z784" s="34" t="e">
        <f>SMALL($Y:$Y,ROWS($Y$1:Y783))</f>
        <v>#NUM!</v>
      </c>
      <c r="AA784" s="34" t="str">
        <f>IF(AND('Entry point'!$B$22=Master!A784,Master!AG784="HSEQ MANAGER"),Master!B784,"")</f>
        <v/>
      </c>
      <c r="AB784" s="34" t="e">
        <f>SMALL($AA:$AA,ROWS($AA$1:AA783))</f>
        <v>#NUM!</v>
      </c>
      <c r="AC784" s="34" t="str">
        <f>IF(AND('Entry point'!$B$22=Master!A784,Master!AG784="MARCAS"),Master!B784,"")</f>
        <v/>
      </c>
      <c r="AD784" s="34" t="e">
        <f>SMALL($AC:$AC,ROWS($AC$1:AC783))</f>
        <v>#NUM!</v>
      </c>
      <c r="AE784" s="34">
        <v>3</v>
      </c>
      <c r="AF784" s="36" t="s">
        <v>229</v>
      </c>
      <c r="AG784" s="36" t="s">
        <v>685</v>
      </c>
      <c r="AH784" s="36"/>
    </row>
    <row r="785" spans="1:34" ht="15.75" x14ac:dyDescent="0.25">
      <c r="A785" s="40" t="s">
        <v>569</v>
      </c>
      <c r="B785" s="34">
        <f>ROWS(A$1:$A786)</f>
        <v>786</v>
      </c>
      <c r="C785" s="34" t="str">
        <f>IF(AND('Entry point'!$B$22=Master!A785,Master!AG785="ACCOUNTING"),Master!B785,"")</f>
        <v/>
      </c>
      <c r="D785" s="34" t="e">
        <f>SMALL($C:$C,ROWS($C$1:C784))</f>
        <v>#NUM!</v>
      </c>
      <c r="E785" s="34" t="str">
        <f>IF(AND('Entry point'!$B$22=Master!A785,Master!AG785="CREW MANAGEMENT PARTNER"),Master!B785,"")</f>
        <v/>
      </c>
      <c r="F785" s="34" t="e">
        <f>SMALL($E:$E,ROWS($E$1:E784))</f>
        <v>#NUM!</v>
      </c>
      <c r="G785" s="34" t="str">
        <f>IF(AND('Entry point'!$B$22=Master!A785,Master!AG785="FLEET MANAGER"),Master!B785,"")</f>
        <v/>
      </c>
      <c r="H785" s="34" t="e">
        <f>SMALL($G:$G,ROWS($G$1:G784))</f>
        <v>#NUM!</v>
      </c>
      <c r="I785" s="34" t="str">
        <f>IF(AND('Entry point'!$B$22=Master!A785,Master!AG785="GROUP ISD"),Master!B785,"")</f>
        <v/>
      </c>
      <c r="J785" s="34" t="e">
        <f>SMALL($I:$I,ROWS($I$1:I784))</f>
        <v>#NUM!</v>
      </c>
      <c r="K785" s="34" t="str">
        <f>IF(AND('Entry point'!$B$22=Master!A785,Master!AG785="MANAGING DIRECTOR, CREW MANAGEMENT"),Master!B785,"")</f>
        <v/>
      </c>
      <c r="L785" s="34" t="e">
        <f>SMALL($K:$K,ROWS($K$1:K784))</f>
        <v>#NUM!</v>
      </c>
      <c r="M785" s="34">
        <f>IF(AND('Entry point'!$B$22=Master!A785,Master!AG785="MARINE SUPERINTENDENT"),Master!B785,"")</f>
        <v>786</v>
      </c>
      <c r="N785" s="34" t="e">
        <f>SMALL($M:$M,ROWS($M$1:M784))</f>
        <v>#NUM!</v>
      </c>
      <c r="O785" s="34" t="str">
        <f>IF(AND('Entry point'!$B$22=Master!A785,Master!AG785="MD"),Master!B785,"")</f>
        <v/>
      </c>
      <c r="P785" s="34" t="e">
        <f>SMALL($O:$O,ROWS($O$1:O784))</f>
        <v>#NUM!</v>
      </c>
      <c r="Q785" s="34" t="str">
        <f>IF(AND('Entry point'!$B$22=Master!A785,Master!AG785="OD"),Master!B785,"")</f>
        <v/>
      </c>
      <c r="R785" s="34" t="e">
        <f>SMALL($Q:$Q,ROWS($Q$1:Q784))</f>
        <v>#NUM!</v>
      </c>
      <c r="S785" s="34" t="str">
        <f>IF(AND('Entry point'!$B$22=Master!A785,Master!AG785="OWNER"),Master!B785,"")</f>
        <v/>
      </c>
      <c r="T785" s="34" t="e">
        <f>SMALL($S:$S,ROWS($S$1:S784))</f>
        <v>#NUM!</v>
      </c>
      <c r="U785" s="34" t="str">
        <f>IF(AND('Entry point'!$B$22=Master!A785,Master!AG785="PLANNING MANAGER"),Master!B785,"")</f>
        <v/>
      </c>
      <c r="V785" s="34" t="e">
        <f>SMALL($U:$U,ROWS($U$1:U784))</f>
        <v>#NUM!</v>
      </c>
      <c r="W785" s="34" t="str">
        <f>IF(AND('Entry point'!$B$22=Master!A785,Master!AG785="PROCUREMENT RESPONSIBLE"),Master!B785,"")</f>
        <v/>
      </c>
      <c r="X785" s="34" t="e">
        <f>SMALL($W:$W,ROWS($W$1:W784))</f>
        <v>#NUM!</v>
      </c>
      <c r="Y785" s="34" t="str">
        <f>IF(AND('Entry point'!$B$22=Master!A785,Master!AG785="TECH SUPERINTENDENT"),Master!B785,"")</f>
        <v/>
      </c>
      <c r="Z785" s="34" t="e">
        <f>SMALL($Y:$Y,ROWS($Y$1:Y784))</f>
        <v>#NUM!</v>
      </c>
      <c r="AA785" s="34" t="str">
        <f>IF(AND('Entry point'!$B$22=Master!A785,Master!AG785="HSEQ MANAGER"),Master!B785,"")</f>
        <v/>
      </c>
      <c r="AB785" s="34" t="e">
        <f>SMALL($AA:$AA,ROWS($AA$1:AA784))</f>
        <v>#NUM!</v>
      </c>
      <c r="AC785" s="34" t="str">
        <f>IF(AND('Entry point'!$B$22=Master!A785,Master!AG785="MARCAS"),Master!B785,"")</f>
        <v/>
      </c>
      <c r="AD785" s="34" t="e">
        <f>SMALL($AC:$AC,ROWS($AC$1:AC784))</f>
        <v>#NUM!</v>
      </c>
      <c r="AE785" s="34">
        <v>3</v>
      </c>
      <c r="AF785" s="36" t="s">
        <v>230</v>
      </c>
      <c r="AG785" s="36" t="s">
        <v>685</v>
      </c>
      <c r="AH785" s="36" t="s">
        <v>529</v>
      </c>
    </row>
    <row r="786" spans="1:34" ht="15.75" x14ac:dyDescent="0.25">
      <c r="A786" s="40" t="s">
        <v>569</v>
      </c>
      <c r="B786" s="34">
        <f>ROWS(A$1:$A787)</f>
        <v>787</v>
      </c>
      <c r="C786" s="34" t="str">
        <f>IF(AND('Entry point'!$B$22=Master!A786,Master!AG786="ACCOUNTING"),Master!B786,"")</f>
        <v/>
      </c>
      <c r="D786" s="34" t="e">
        <f>SMALL($C:$C,ROWS($C$1:C785))</f>
        <v>#NUM!</v>
      </c>
      <c r="E786" s="34" t="str">
        <f>IF(AND('Entry point'!$B$22=Master!A786,Master!AG786="CREW MANAGEMENT PARTNER"),Master!B786,"")</f>
        <v/>
      </c>
      <c r="F786" s="34" t="e">
        <f>SMALL($E:$E,ROWS($E$1:E785))</f>
        <v>#NUM!</v>
      </c>
      <c r="G786" s="34" t="str">
        <f>IF(AND('Entry point'!$B$22=Master!A786,Master!AG786="FLEET MANAGER"),Master!B786,"")</f>
        <v/>
      </c>
      <c r="H786" s="34" t="e">
        <f>SMALL($G:$G,ROWS($G$1:G785))</f>
        <v>#NUM!</v>
      </c>
      <c r="I786" s="34" t="str">
        <f>IF(AND('Entry point'!$B$22=Master!A786,Master!AG786="GROUP ISD"),Master!B786,"")</f>
        <v/>
      </c>
      <c r="J786" s="34" t="e">
        <f>SMALL($I:$I,ROWS($I$1:I785))</f>
        <v>#NUM!</v>
      </c>
      <c r="K786" s="34" t="str">
        <f>IF(AND('Entry point'!$B$22=Master!A786,Master!AG786="MANAGING DIRECTOR, CREW MANAGEMENT"),Master!B786,"")</f>
        <v/>
      </c>
      <c r="L786" s="34" t="e">
        <f>SMALL($K:$K,ROWS($K$1:K785))</f>
        <v>#NUM!</v>
      </c>
      <c r="M786" s="34">
        <f>IF(AND('Entry point'!$B$22=Master!A786,Master!AG786="MARINE SUPERINTENDENT"),Master!B786,"")</f>
        <v>787</v>
      </c>
      <c r="N786" s="34" t="e">
        <f>SMALL($M:$M,ROWS($M$1:M785))</f>
        <v>#NUM!</v>
      </c>
      <c r="O786" s="34" t="str">
        <f>IF(AND('Entry point'!$B$22=Master!A786,Master!AG786="MD"),Master!B786,"")</f>
        <v/>
      </c>
      <c r="P786" s="34" t="e">
        <f>SMALL($O:$O,ROWS($O$1:O785))</f>
        <v>#NUM!</v>
      </c>
      <c r="Q786" s="34" t="str">
        <f>IF(AND('Entry point'!$B$22=Master!A786,Master!AG786="OD"),Master!B786,"")</f>
        <v/>
      </c>
      <c r="R786" s="34" t="e">
        <f>SMALL($Q:$Q,ROWS($Q$1:Q785))</f>
        <v>#NUM!</v>
      </c>
      <c r="S786" s="34" t="str">
        <f>IF(AND('Entry point'!$B$22=Master!A786,Master!AG786="OWNER"),Master!B786,"")</f>
        <v/>
      </c>
      <c r="T786" s="34" t="e">
        <f>SMALL($S:$S,ROWS($S$1:S785))</f>
        <v>#NUM!</v>
      </c>
      <c r="U786" s="34" t="str">
        <f>IF(AND('Entry point'!$B$22=Master!A786,Master!AG786="PLANNING MANAGER"),Master!B786,"")</f>
        <v/>
      </c>
      <c r="V786" s="34" t="e">
        <f>SMALL($U:$U,ROWS($U$1:U785))</f>
        <v>#NUM!</v>
      </c>
      <c r="W786" s="34" t="str">
        <f>IF(AND('Entry point'!$B$22=Master!A786,Master!AG786="PROCUREMENT RESPONSIBLE"),Master!B786,"")</f>
        <v/>
      </c>
      <c r="X786" s="34" t="e">
        <f>SMALL($W:$W,ROWS($W$1:W785))</f>
        <v>#NUM!</v>
      </c>
      <c r="Y786" s="34" t="str">
        <f>IF(AND('Entry point'!$B$22=Master!A786,Master!AG786="TECH SUPERINTENDENT"),Master!B786,"")</f>
        <v/>
      </c>
      <c r="Z786" s="34" t="e">
        <f>SMALL($Y:$Y,ROWS($Y$1:Y785))</f>
        <v>#NUM!</v>
      </c>
      <c r="AA786" s="34" t="str">
        <f>IF(AND('Entry point'!$B$22=Master!A786,Master!AG786="HSEQ MANAGER"),Master!B786,"")</f>
        <v/>
      </c>
      <c r="AB786" s="34" t="e">
        <f>SMALL($AA:$AA,ROWS($AA$1:AA785))</f>
        <v>#NUM!</v>
      </c>
      <c r="AC786" s="34" t="str">
        <f>IF(AND('Entry point'!$B$22=Master!A786,Master!AG786="MARCAS"),Master!B786,"")</f>
        <v/>
      </c>
      <c r="AD786" s="34" t="e">
        <f>SMALL($AC:$AC,ROWS($AC$1:AC785))</f>
        <v>#NUM!</v>
      </c>
      <c r="AE786" s="34">
        <v>3</v>
      </c>
      <c r="AF786" s="36" t="s">
        <v>211</v>
      </c>
      <c r="AG786" s="36" t="s">
        <v>685</v>
      </c>
      <c r="AH786" s="36"/>
    </row>
    <row r="787" spans="1:34" ht="15.75" x14ac:dyDescent="0.25">
      <c r="A787" s="40" t="s">
        <v>569</v>
      </c>
      <c r="B787" s="34">
        <f>ROWS(A$1:$A788)</f>
        <v>788</v>
      </c>
      <c r="C787" s="34" t="str">
        <f>IF(AND('Entry point'!$B$22=Master!A787,Master!AG787="ACCOUNTING"),Master!B787,"")</f>
        <v/>
      </c>
      <c r="D787" s="34" t="e">
        <f>SMALL($C:$C,ROWS($C$1:C786))</f>
        <v>#NUM!</v>
      </c>
      <c r="E787" s="34" t="str">
        <f>IF(AND('Entry point'!$B$22=Master!A787,Master!AG787="CREW MANAGEMENT PARTNER"),Master!B787,"")</f>
        <v/>
      </c>
      <c r="F787" s="34" t="e">
        <f>SMALL($E:$E,ROWS($E$1:E786))</f>
        <v>#NUM!</v>
      </c>
      <c r="G787" s="34" t="str">
        <f>IF(AND('Entry point'!$B$22=Master!A787,Master!AG787="FLEET MANAGER"),Master!B787,"")</f>
        <v/>
      </c>
      <c r="H787" s="34" t="e">
        <f>SMALL($G:$G,ROWS($G$1:G786))</f>
        <v>#NUM!</v>
      </c>
      <c r="I787" s="34" t="str">
        <f>IF(AND('Entry point'!$B$22=Master!A787,Master!AG787="GROUP ISD"),Master!B787,"")</f>
        <v/>
      </c>
      <c r="J787" s="34" t="e">
        <f>SMALL($I:$I,ROWS($I$1:I786))</f>
        <v>#NUM!</v>
      </c>
      <c r="K787" s="34" t="str">
        <f>IF(AND('Entry point'!$B$22=Master!A787,Master!AG787="MANAGING DIRECTOR, CREW MANAGEMENT"),Master!B787,"")</f>
        <v/>
      </c>
      <c r="L787" s="34" t="e">
        <f>SMALL($K:$K,ROWS($K$1:K786))</f>
        <v>#NUM!</v>
      </c>
      <c r="M787" s="34" t="str">
        <f>IF(AND('Entry point'!$B$22=Master!A787,Master!AG787="MARINE SUPERINTENDENT"),Master!B787,"")</f>
        <v/>
      </c>
      <c r="N787" s="34" t="e">
        <f>SMALL($M:$M,ROWS($M$1:M786))</f>
        <v>#NUM!</v>
      </c>
      <c r="O787" s="34" t="str">
        <f>IF(AND('Entry point'!$B$22=Master!A787,Master!AG787="MD"),Master!B787,"")</f>
        <v/>
      </c>
      <c r="P787" s="34" t="e">
        <f>SMALL($O:$O,ROWS($O$1:O786))</f>
        <v>#NUM!</v>
      </c>
      <c r="Q787" s="34" t="str">
        <f>IF(AND('Entry point'!$B$22=Master!A787,Master!AG787="OD"),Master!B787,"")</f>
        <v/>
      </c>
      <c r="R787" s="34" t="e">
        <f>SMALL($Q:$Q,ROWS($Q$1:Q786))</f>
        <v>#NUM!</v>
      </c>
      <c r="S787" s="34" t="str">
        <f>IF(AND('Entry point'!$B$22=Master!A787,Master!AG787="OWNER"),Master!B787,"")</f>
        <v/>
      </c>
      <c r="T787" s="34" t="e">
        <f>SMALL($S:$S,ROWS($S$1:S786))</f>
        <v>#NUM!</v>
      </c>
      <c r="U787" s="34" t="str">
        <f>IF(AND('Entry point'!$B$22=Master!A787,Master!AG787="PLANNING MANAGER"),Master!B787,"")</f>
        <v/>
      </c>
      <c r="V787" s="34" t="e">
        <f>SMALL($U:$U,ROWS($U$1:U786))</f>
        <v>#NUM!</v>
      </c>
      <c r="W787" s="34" t="str">
        <f>IF(AND('Entry point'!$B$22=Master!A787,Master!AG787="PROCUREMENT RESPONSIBLE"),Master!B787,"")</f>
        <v/>
      </c>
      <c r="X787" s="34" t="e">
        <f>SMALL($W:$W,ROWS($W$1:W786))</f>
        <v>#NUM!</v>
      </c>
      <c r="Y787" s="34">
        <f>IF(AND('Entry point'!$B$22=Master!A787,Master!AG787="TECH SUPERINTENDENT"),Master!B787,"")</f>
        <v>788</v>
      </c>
      <c r="Z787" s="34" t="e">
        <f>SMALL($Y:$Y,ROWS($Y$1:Y786))</f>
        <v>#NUM!</v>
      </c>
      <c r="AA787" s="34" t="str">
        <f>IF(AND('Entry point'!$B$22=Master!A787,Master!AG787="HSEQ MANAGER"),Master!B787,"")</f>
        <v/>
      </c>
      <c r="AB787" s="34" t="e">
        <f>SMALL($AA:$AA,ROWS($AA$1:AA786))</f>
        <v>#NUM!</v>
      </c>
      <c r="AC787" s="34" t="str">
        <f>IF(AND('Entry point'!$B$22=Master!A787,Master!AG787="MARCAS"),Master!B787,"")</f>
        <v/>
      </c>
      <c r="AD787" s="34" t="e">
        <f>SMALL($AC:$AC,ROWS($AC$1:AC786))</f>
        <v>#NUM!</v>
      </c>
      <c r="AE787" s="34">
        <v>3</v>
      </c>
      <c r="AF787" s="36" t="s">
        <v>335</v>
      </c>
      <c r="AG787" s="36" t="s">
        <v>91</v>
      </c>
      <c r="AH787" s="36"/>
    </row>
    <row r="788" spans="1:34" ht="15.75" x14ac:dyDescent="0.25">
      <c r="A788" s="40" t="s">
        <v>569</v>
      </c>
      <c r="B788" s="34">
        <f>ROWS(A$1:$A789)</f>
        <v>789</v>
      </c>
      <c r="C788" s="34" t="str">
        <f>IF(AND('Entry point'!$B$22=Master!A788,Master!AG788="ACCOUNTING"),Master!B788,"")</f>
        <v/>
      </c>
      <c r="D788" s="34" t="e">
        <f>SMALL($C:$C,ROWS($C$1:C787))</f>
        <v>#NUM!</v>
      </c>
      <c r="E788" s="34" t="str">
        <f>IF(AND('Entry point'!$B$22=Master!A788,Master!AG788="CREW MANAGEMENT PARTNER"),Master!B788,"")</f>
        <v/>
      </c>
      <c r="F788" s="34" t="e">
        <f>SMALL($E:$E,ROWS($E$1:E787))</f>
        <v>#NUM!</v>
      </c>
      <c r="G788" s="34" t="str">
        <f>IF(AND('Entry point'!$B$22=Master!A788,Master!AG788="FLEET MANAGER"),Master!B788,"")</f>
        <v/>
      </c>
      <c r="H788" s="34" t="e">
        <f>SMALL($G:$G,ROWS($G$1:G787))</f>
        <v>#NUM!</v>
      </c>
      <c r="I788" s="34" t="str">
        <f>IF(AND('Entry point'!$B$22=Master!A788,Master!AG788="GROUP ISD"),Master!B788,"")</f>
        <v/>
      </c>
      <c r="J788" s="34" t="e">
        <f>SMALL($I:$I,ROWS($I$1:I787))</f>
        <v>#NUM!</v>
      </c>
      <c r="K788" s="34" t="str">
        <f>IF(AND('Entry point'!$B$22=Master!A788,Master!AG788="MANAGING DIRECTOR, CREW MANAGEMENT"),Master!B788,"")</f>
        <v/>
      </c>
      <c r="L788" s="34" t="e">
        <f>SMALL($K:$K,ROWS($K$1:K787))</f>
        <v>#NUM!</v>
      </c>
      <c r="M788" s="34" t="str">
        <f>IF(AND('Entry point'!$B$22=Master!A788,Master!AG788="MARINE SUPERINTENDENT"),Master!B788,"")</f>
        <v/>
      </c>
      <c r="N788" s="34" t="e">
        <f>SMALL($M:$M,ROWS($M$1:M787))</f>
        <v>#NUM!</v>
      </c>
      <c r="O788" s="34" t="str">
        <f>IF(AND('Entry point'!$B$22=Master!A788,Master!AG788="MD"),Master!B788,"")</f>
        <v/>
      </c>
      <c r="P788" s="34" t="e">
        <f>SMALL($O:$O,ROWS($O$1:O787))</f>
        <v>#NUM!</v>
      </c>
      <c r="Q788" s="34">
        <f>IF(AND('Entry point'!$B$22=Master!A788,Master!AG788="OD"),Master!B788,"")</f>
        <v>789</v>
      </c>
      <c r="R788" s="34" t="e">
        <f>SMALL($Q:$Q,ROWS($Q$1:Q787))</f>
        <v>#NUM!</v>
      </c>
      <c r="S788" s="34" t="str">
        <f>IF(AND('Entry point'!$B$22=Master!A788,Master!AG788="OWNER"),Master!B788,"")</f>
        <v/>
      </c>
      <c r="T788" s="34" t="e">
        <f>SMALL($S:$S,ROWS($S$1:S787))</f>
        <v>#NUM!</v>
      </c>
      <c r="U788" s="34" t="str">
        <f>IF(AND('Entry point'!$B$22=Master!A788,Master!AG788="PLANNING MANAGER"),Master!B788,"")</f>
        <v/>
      </c>
      <c r="V788" s="34" t="e">
        <f>SMALL($U:$U,ROWS($U$1:U787))</f>
        <v>#NUM!</v>
      </c>
      <c r="W788" s="34" t="str">
        <f>IF(AND('Entry point'!$B$22=Master!A788,Master!AG788="PROCUREMENT RESPONSIBLE"),Master!B788,"")</f>
        <v/>
      </c>
      <c r="X788" s="34" t="e">
        <f>SMALL($W:$W,ROWS($W$1:W787))</f>
        <v>#NUM!</v>
      </c>
      <c r="Y788" s="34" t="str">
        <f>IF(AND('Entry point'!$B$22=Master!A788,Master!AG788="TECH SUPERINTENDENT"),Master!B788,"")</f>
        <v/>
      </c>
      <c r="Z788" s="34" t="e">
        <f>SMALL($Y:$Y,ROWS($Y$1:Y787))</f>
        <v>#NUM!</v>
      </c>
      <c r="AA788" s="34" t="str">
        <f>IF(AND('Entry point'!$B$22=Master!A788,Master!AG788="HSEQ MANAGER"),Master!B788,"")</f>
        <v/>
      </c>
      <c r="AB788" s="34" t="e">
        <f>SMALL($AA:$AA,ROWS($AA$1:AA787))</f>
        <v>#NUM!</v>
      </c>
      <c r="AC788" s="34" t="str">
        <f>IF(AND('Entry point'!$B$22=Master!A788,Master!AG788="MARCAS"),Master!B788,"")</f>
        <v/>
      </c>
      <c r="AD788" s="34" t="e">
        <f>SMALL($AC:$AC,ROWS($AC$1:AC787))</f>
        <v>#NUM!</v>
      </c>
      <c r="AE788" s="34">
        <v>3</v>
      </c>
      <c r="AF788" s="36" t="s">
        <v>350</v>
      </c>
      <c r="AG788" s="36" t="s">
        <v>704</v>
      </c>
      <c r="AH788" s="36"/>
    </row>
    <row r="789" spans="1:34" ht="15.75" x14ac:dyDescent="0.25">
      <c r="A789" s="40" t="s">
        <v>569</v>
      </c>
      <c r="B789" s="34">
        <f>ROWS(A$1:$A790)</f>
        <v>790</v>
      </c>
      <c r="C789" s="34" t="str">
        <f>IF(AND('Entry point'!$B$22=Master!A789,Master!AG789="ACCOUNTING"),Master!B789,"")</f>
        <v/>
      </c>
      <c r="D789" s="34" t="e">
        <f>SMALL($C:$C,ROWS($C$1:C788))</f>
        <v>#NUM!</v>
      </c>
      <c r="E789" s="34" t="str">
        <f>IF(AND('Entry point'!$B$22=Master!A789,Master!AG789="CREW MANAGEMENT PARTNER"),Master!B789,"")</f>
        <v/>
      </c>
      <c r="F789" s="34" t="e">
        <f>SMALL($E:$E,ROWS($E$1:E788))</f>
        <v>#NUM!</v>
      </c>
      <c r="G789" s="34" t="str">
        <f>IF(AND('Entry point'!$B$22=Master!A789,Master!AG789="FLEET MANAGER"),Master!B789,"")</f>
        <v/>
      </c>
      <c r="H789" s="34" t="e">
        <f>SMALL($G:$G,ROWS($G$1:G788))</f>
        <v>#NUM!</v>
      </c>
      <c r="I789" s="34" t="str">
        <f>IF(AND('Entry point'!$B$22=Master!A789,Master!AG789="GROUP ISD"),Master!B789,"")</f>
        <v/>
      </c>
      <c r="J789" s="34" t="e">
        <f>SMALL($I:$I,ROWS($I$1:I788))</f>
        <v>#NUM!</v>
      </c>
      <c r="K789" s="34" t="str">
        <f>IF(AND('Entry point'!$B$22=Master!A789,Master!AG789="MANAGING DIRECTOR, CREW MANAGEMENT"),Master!B789,"")</f>
        <v/>
      </c>
      <c r="L789" s="34" t="e">
        <f>SMALL($K:$K,ROWS($K$1:K788))</f>
        <v>#NUM!</v>
      </c>
      <c r="M789" s="34" t="str">
        <f>IF(AND('Entry point'!$B$22=Master!A789,Master!AG789="MARINE SUPERINTENDENT"),Master!B789,"")</f>
        <v/>
      </c>
      <c r="N789" s="34" t="e">
        <f>SMALL($M:$M,ROWS($M$1:M788))</f>
        <v>#NUM!</v>
      </c>
      <c r="O789" s="34" t="str">
        <f>IF(AND('Entry point'!$B$22=Master!A789,Master!AG789="MD"),Master!B789,"")</f>
        <v/>
      </c>
      <c r="P789" s="34" t="e">
        <f>SMALL($O:$O,ROWS($O$1:O788))</f>
        <v>#NUM!</v>
      </c>
      <c r="Q789" s="34" t="str">
        <f>IF(AND('Entry point'!$B$22=Master!A789,Master!AG789="OD"),Master!B789,"")</f>
        <v/>
      </c>
      <c r="R789" s="34" t="e">
        <f>SMALL($Q:$Q,ROWS($Q$1:Q788))</f>
        <v>#NUM!</v>
      </c>
      <c r="S789" s="34" t="str">
        <f>IF(AND('Entry point'!$B$22=Master!A789,Master!AG789="OWNER"),Master!B789,"")</f>
        <v/>
      </c>
      <c r="T789" s="34" t="e">
        <f>SMALL($S:$S,ROWS($S$1:S788))</f>
        <v>#NUM!</v>
      </c>
      <c r="U789" s="34" t="str">
        <f>IF(AND('Entry point'!$B$22=Master!A789,Master!AG789="PLANNING MANAGER"),Master!B789,"")</f>
        <v/>
      </c>
      <c r="V789" s="34" t="e">
        <f>SMALL($U:$U,ROWS($U$1:U788))</f>
        <v>#NUM!</v>
      </c>
      <c r="W789" s="34" t="str">
        <f>IF(AND('Entry point'!$B$22=Master!A789,Master!AG789="PROCUREMENT RESPONSIBLE"),Master!B789,"")</f>
        <v/>
      </c>
      <c r="X789" s="34" t="e">
        <f>SMALL($W:$W,ROWS($W$1:W788))</f>
        <v>#NUM!</v>
      </c>
      <c r="Y789" s="34">
        <f>IF(AND('Entry point'!$B$22=Master!A789,Master!AG789="TECH SUPERINTENDENT"),Master!B789,"")</f>
        <v>790</v>
      </c>
      <c r="Z789" s="34" t="e">
        <f>SMALL($Y:$Y,ROWS($Y$1:Y788))</f>
        <v>#NUM!</v>
      </c>
      <c r="AA789" s="34" t="str">
        <f>IF(AND('Entry point'!$B$22=Master!A789,Master!AG789="HSEQ MANAGER"),Master!B789,"")</f>
        <v/>
      </c>
      <c r="AB789" s="34" t="e">
        <f>SMALL($AA:$AA,ROWS($AA$1:AA788))</f>
        <v>#NUM!</v>
      </c>
      <c r="AC789" s="34" t="str">
        <f>IF(AND('Entry point'!$B$22=Master!A789,Master!AG789="MARCAS"),Master!B789,"")</f>
        <v/>
      </c>
      <c r="AD789" s="34" t="e">
        <f>SMALL($AC:$AC,ROWS($AC$1:AC788))</f>
        <v>#NUM!</v>
      </c>
      <c r="AE789" s="34">
        <v>3</v>
      </c>
      <c r="AF789" s="36" t="s">
        <v>338</v>
      </c>
      <c r="AG789" s="36" t="s">
        <v>91</v>
      </c>
      <c r="AH789" s="36"/>
    </row>
    <row r="790" spans="1:34" ht="15.75" x14ac:dyDescent="0.25">
      <c r="A790" s="40" t="s">
        <v>569</v>
      </c>
      <c r="B790" s="34">
        <f>ROWS(A$1:$A791)</f>
        <v>791</v>
      </c>
      <c r="C790" s="34" t="str">
        <f>IF(AND('Entry point'!$B$22=Master!A790,Master!AG790="ACCOUNTING"),Master!B790,"")</f>
        <v/>
      </c>
      <c r="D790" s="34" t="e">
        <f>SMALL($C:$C,ROWS($C$1:C789))</f>
        <v>#NUM!</v>
      </c>
      <c r="E790" s="34" t="str">
        <f>IF(AND('Entry point'!$B$22=Master!A790,Master!AG790="CREW MANAGEMENT PARTNER"),Master!B790,"")</f>
        <v/>
      </c>
      <c r="F790" s="34" t="e">
        <f>SMALL($E:$E,ROWS($E$1:E789))</f>
        <v>#NUM!</v>
      </c>
      <c r="G790" s="34">
        <f>IF(AND('Entry point'!$B$22=Master!A790,Master!AG790="FLEET MANAGER"),Master!B790,"")</f>
        <v>791</v>
      </c>
      <c r="H790" s="34" t="e">
        <f>SMALL($G:$G,ROWS($G$1:G789))</f>
        <v>#NUM!</v>
      </c>
      <c r="I790" s="34" t="str">
        <f>IF(AND('Entry point'!$B$22=Master!A790,Master!AG790="GROUP ISD"),Master!B790,"")</f>
        <v/>
      </c>
      <c r="J790" s="34" t="e">
        <f>SMALL($I:$I,ROWS($I$1:I789))</f>
        <v>#NUM!</v>
      </c>
      <c r="K790" s="34" t="str">
        <f>IF(AND('Entry point'!$B$22=Master!A790,Master!AG790="MANAGING DIRECTOR, CREW MANAGEMENT"),Master!B790,"")</f>
        <v/>
      </c>
      <c r="L790" s="34" t="e">
        <f>SMALL($K:$K,ROWS($K$1:K789))</f>
        <v>#NUM!</v>
      </c>
      <c r="M790" s="34" t="str">
        <f>IF(AND('Entry point'!$B$22=Master!A790,Master!AG790="MARINE SUPERINTENDENT"),Master!B790,"")</f>
        <v/>
      </c>
      <c r="N790" s="34" t="e">
        <f>SMALL($M:$M,ROWS($M$1:M789))</f>
        <v>#NUM!</v>
      </c>
      <c r="O790" s="34" t="str">
        <f>IF(AND('Entry point'!$B$22=Master!A790,Master!AG790="MD"),Master!B790,"")</f>
        <v/>
      </c>
      <c r="P790" s="34" t="e">
        <f>SMALL($O:$O,ROWS($O$1:O789))</f>
        <v>#NUM!</v>
      </c>
      <c r="Q790" s="34" t="str">
        <f>IF(AND('Entry point'!$B$22=Master!A790,Master!AG790="OD"),Master!B790,"")</f>
        <v/>
      </c>
      <c r="R790" s="34" t="e">
        <f>SMALL($Q:$Q,ROWS($Q$1:Q789))</f>
        <v>#NUM!</v>
      </c>
      <c r="S790" s="34" t="str">
        <f>IF(AND('Entry point'!$B$22=Master!A790,Master!AG790="OWNER"),Master!B790,"")</f>
        <v/>
      </c>
      <c r="T790" s="34" t="e">
        <f>SMALL($S:$S,ROWS($S$1:S789))</f>
        <v>#NUM!</v>
      </c>
      <c r="U790" s="34" t="str">
        <f>IF(AND('Entry point'!$B$22=Master!A790,Master!AG790="PLANNING MANAGER"),Master!B790,"")</f>
        <v/>
      </c>
      <c r="V790" s="34" t="e">
        <f>SMALL($U:$U,ROWS($U$1:U789))</f>
        <v>#NUM!</v>
      </c>
      <c r="W790" s="34" t="str">
        <f>IF(AND('Entry point'!$B$22=Master!A790,Master!AG790="PROCUREMENT RESPONSIBLE"),Master!B790,"")</f>
        <v/>
      </c>
      <c r="X790" s="34" t="e">
        <f>SMALL($W:$W,ROWS($W$1:W789))</f>
        <v>#NUM!</v>
      </c>
      <c r="Y790" s="34" t="str">
        <f>IF(AND('Entry point'!$B$22=Master!A790,Master!AG790="TECH SUPERINTENDENT"),Master!B790,"")</f>
        <v/>
      </c>
      <c r="Z790" s="34" t="e">
        <f>SMALL($Y:$Y,ROWS($Y$1:Y789))</f>
        <v>#NUM!</v>
      </c>
      <c r="AA790" s="34" t="str">
        <f>IF(AND('Entry point'!$B$22=Master!A790,Master!AG790="HSEQ MANAGER"),Master!B790,"")</f>
        <v/>
      </c>
      <c r="AB790" s="34" t="e">
        <f>SMALL($AA:$AA,ROWS($AA$1:AA789))</f>
        <v>#NUM!</v>
      </c>
      <c r="AC790" s="34" t="str">
        <f>IF(AND('Entry point'!$B$22=Master!A790,Master!AG790="MARCAS"),Master!B790,"")</f>
        <v/>
      </c>
      <c r="AD790" s="34" t="e">
        <f>SMALL($AC:$AC,ROWS($AC$1:AC789))</f>
        <v>#NUM!</v>
      </c>
      <c r="AE790" s="34">
        <v>3</v>
      </c>
      <c r="AF790" s="36" t="s">
        <v>267</v>
      </c>
      <c r="AG790" s="36" t="s">
        <v>35</v>
      </c>
      <c r="AH790" s="36" t="s">
        <v>115</v>
      </c>
    </row>
    <row r="791" spans="1:34" ht="15.75" x14ac:dyDescent="0.25">
      <c r="A791" s="40" t="s">
        <v>569</v>
      </c>
      <c r="B791" s="34">
        <f>ROWS(A$1:$A792)</f>
        <v>792</v>
      </c>
      <c r="C791" s="34" t="str">
        <f>IF(AND('Entry point'!$B$22=Master!A791,Master!AG791="ACCOUNTING"),Master!B791,"")</f>
        <v/>
      </c>
      <c r="D791" s="34" t="e">
        <f>SMALL($C:$C,ROWS($C$1:C790))</f>
        <v>#NUM!</v>
      </c>
      <c r="E791" s="34" t="str">
        <f>IF(AND('Entry point'!$B$22=Master!A791,Master!AG791="CREW MANAGEMENT PARTNER"),Master!B791,"")</f>
        <v/>
      </c>
      <c r="F791" s="34" t="e">
        <f>SMALL($E:$E,ROWS($E$1:E790))</f>
        <v>#NUM!</v>
      </c>
      <c r="G791" s="34" t="str">
        <f>IF(AND('Entry point'!$B$22=Master!A791,Master!AG791="FLEET MANAGER"),Master!B791,"")</f>
        <v/>
      </c>
      <c r="H791" s="34" t="e">
        <f>SMALL($G:$G,ROWS($G$1:G790))</f>
        <v>#NUM!</v>
      </c>
      <c r="I791" s="34" t="str">
        <f>IF(AND('Entry point'!$B$22=Master!A791,Master!AG791="GROUP ISD"),Master!B791,"")</f>
        <v/>
      </c>
      <c r="J791" s="34" t="e">
        <f>SMALL($I:$I,ROWS($I$1:I790))</f>
        <v>#NUM!</v>
      </c>
      <c r="K791" s="34" t="str">
        <f>IF(AND('Entry point'!$B$22=Master!A791,Master!AG791="MANAGING DIRECTOR, CREW MANAGEMENT"),Master!B791,"")</f>
        <v/>
      </c>
      <c r="L791" s="34" t="e">
        <f>SMALL($K:$K,ROWS($K$1:K790))</f>
        <v>#NUM!</v>
      </c>
      <c r="M791" s="34" t="str">
        <f>IF(AND('Entry point'!$B$22=Master!A791,Master!AG791="MARINE SUPERINTENDENT"),Master!B791,"")</f>
        <v/>
      </c>
      <c r="N791" s="34" t="e">
        <f>SMALL($M:$M,ROWS($M$1:M790))</f>
        <v>#NUM!</v>
      </c>
      <c r="O791" s="34" t="str">
        <f>IF(AND('Entry point'!$B$22=Master!A791,Master!AG791="MD"),Master!B791,"")</f>
        <v/>
      </c>
      <c r="P791" s="34" t="e">
        <f>SMALL($O:$O,ROWS($O$1:O790))</f>
        <v>#NUM!</v>
      </c>
      <c r="Q791" s="34" t="str">
        <f>IF(AND('Entry point'!$B$22=Master!A791,Master!AG791="OD"),Master!B791,"")</f>
        <v/>
      </c>
      <c r="R791" s="34" t="e">
        <f>SMALL($Q:$Q,ROWS($Q$1:Q790))</f>
        <v>#NUM!</v>
      </c>
      <c r="S791" s="34" t="str">
        <f>IF(AND('Entry point'!$B$22=Master!A791,Master!AG791="OWNER"),Master!B791,"")</f>
        <v/>
      </c>
      <c r="T791" s="34" t="e">
        <f>SMALL($S:$S,ROWS($S$1:S790))</f>
        <v>#NUM!</v>
      </c>
      <c r="U791" s="34" t="str">
        <f>IF(AND('Entry point'!$B$22=Master!A791,Master!AG791="PLANNING MANAGER"),Master!B791,"")</f>
        <v/>
      </c>
      <c r="V791" s="34" t="e">
        <f>SMALL($U:$U,ROWS($U$1:U790))</f>
        <v>#NUM!</v>
      </c>
      <c r="W791" s="34" t="str">
        <f>IF(AND('Entry point'!$B$22=Master!A791,Master!AG791="PROCUREMENT RESPONSIBLE"),Master!B791,"")</f>
        <v/>
      </c>
      <c r="X791" s="34" t="e">
        <f>SMALL($W:$W,ROWS($W$1:W790))</f>
        <v>#NUM!</v>
      </c>
      <c r="Y791" s="34">
        <f>IF(AND('Entry point'!$B$22=Master!A791,Master!AG791="TECH SUPERINTENDENT"),Master!B791,"")</f>
        <v>792</v>
      </c>
      <c r="Z791" s="34" t="e">
        <f>SMALL($Y:$Y,ROWS($Y$1:Y790))</f>
        <v>#NUM!</v>
      </c>
      <c r="AA791" s="34" t="str">
        <f>IF(AND('Entry point'!$B$22=Master!A791,Master!AG791="HSEQ MANAGER"),Master!B791,"")</f>
        <v/>
      </c>
      <c r="AB791" s="34" t="e">
        <f>SMALL($AA:$AA,ROWS($AA$1:AA790))</f>
        <v>#NUM!</v>
      </c>
      <c r="AC791" s="34" t="str">
        <f>IF(AND('Entry point'!$B$22=Master!A791,Master!AG791="MARCAS"),Master!B791,"")</f>
        <v/>
      </c>
      <c r="AD791" s="34" t="e">
        <f>SMALL($AC:$AC,ROWS($AC$1:AC790))</f>
        <v>#NUM!</v>
      </c>
      <c r="AE791" s="34">
        <v>3</v>
      </c>
      <c r="AF791" s="36" t="s">
        <v>347</v>
      </c>
      <c r="AG791" s="36" t="s">
        <v>91</v>
      </c>
      <c r="AH791" s="36"/>
    </row>
    <row r="792" spans="1:34" ht="15.75" x14ac:dyDescent="0.25">
      <c r="A792" s="40" t="s">
        <v>569</v>
      </c>
      <c r="B792" s="34">
        <f>ROWS(A$1:$A793)</f>
        <v>793</v>
      </c>
      <c r="C792" s="34" t="str">
        <f>IF(AND('Entry point'!$B$22=Master!A792,Master!AG792="ACCOUNTING"),Master!B792,"")</f>
        <v/>
      </c>
      <c r="D792" s="34" t="e">
        <f>SMALL($C:$C,ROWS($C$1:C791))</f>
        <v>#NUM!</v>
      </c>
      <c r="E792" s="34" t="str">
        <f>IF(AND('Entry point'!$B$22=Master!A792,Master!AG792="CREW MANAGEMENT PARTNER"),Master!B792,"")</f>
        <v/>
      </c>
      <c r="F792" s="34" t="e">
        <f>SMALL($E:$E,ROWS($E$1:E791))</f>
        <v>#NUM!</v>
      </c>
      <c r="G792" s="34" t="str">
        <f>IF(AND('Entry point'!$B$22=Master!A792,Master!AG792="FLEET MANAGER"),Master!B792,"")</f>
        <v/>
      </c>
      <c r="H792" s="34" t="e">
        <f>SMALL($G:$G,ROWS($G$1:G791))</f>
        <v>#NUM!</v>
      </c>
      <c r="I792" s="34" t="str">
        <f>IF(AND('Entry point'!$B$22=Master!A792,Master!AG792="GROUP ISD"),Master!B792,"")</f>
        <v/>
      </c>
      <c r="J792" s="34" t="e">
        <f>SMALL($I:$I,ROWS($I$1:I791))</f>
        <v>#NUM!</v>
      </c>
      <c r="K792" s="34" t="str">
        <f>IF(AND('Entry point'!$B$22=Master!A792,Master!AG792="MANAGING DIRECTOR, CREW MANAGEMENT"),Master!B792,"")</f>
        <v/>
      </c>
      <c r="L792" s="34" t="e">
        <f>SMALL($K:$K,ROWS($K$1:K791))</f>
        <v>#NUM!</v>
      </c>
      <c r="M792" s="34" t="str">
        <f>IF(AND('Entry point'!$B$22=Master!A792,Master!AG792="MARINE SUPERINTENDENT"),Master!B792,"")</f>
        <v/>
      </c>
      <c r="N792" s="34" t="e">
        <f>SMALL($M:$M,ROWS($M$1:M791))</f>
        <v>#NUM!</v>
      </c>
      <c r="O792" s="34" t="str">
        <f>IF(AND('Entry point'!$B$22=Master!A792,Master!AG792="MD"),Master!B792,"")</f>
        <v/>
      </c>
      <c r="P792" s="34" t="e">
        <f>SMALL($O:$O,ROWS($O$1:O791))</f>
        <v>#NUM!</v>
      </c>
      <c r="Q792" s="34" t="str">
        <f>IF(AND('Entry point'!$B$22=Master!A792,Master!AG792="OD"),Master!B792,"")</f>
        <v/>
      </c>
      <c r="R792" s="34" t="e">
        <f>SMALL($Q:$Q,ROWS($Q$1:Q791))</f>
        <v>#NUM!</v>
      </c>
      <c r="S792" s="34" t="str">
        <f>IF(AND('Entry point'!$B$22=Master!A792,Master!AG792="OWNER"),Master!B792,"")</f>
        <v/>
      </c>
      <c r="T792" s="34" t="e">
        <f>SMALL($S:$S,ROWS($S$1:S791))</f>
        <v>#NUM!</v>
      </c>
      <c r="U792" s="34" t="str">
        <f>IF(AND('Entry point'!$B$22=Master!A792,Master!AG792="PLANNING MANAGER"),Master!B792,"")</f>
        <v/>
      </c>
      <c r="V792" s="34" t="e">
        <f>SMALL($U:$U,ROWS($U$1:U791))</f>
        <v>#NUM!</v>
      </c>
      <c r="W792" s="34" t="str">
        <f>IF(AND('Entry point'!$B$22=Master!A792,Master!AG792="PROCUREMENT RESPONSIBLE"),Master!B792,"")</f>
        <v/>
      </c>
      <c r="X792" s="34" t="e">
        <f>SMALL($W:$W,ROWS($W$1:W791))</f>
        <v>#NUM!</v>
      </c>
      <c r="Y792" s="34">
        <f>IF(AND('Entry point'!$B$22=Master!A792,Master!AG792="TECH SUPERINTENDENT"),Master!B792,"")</f>
        <v>793</v>
      </c>
      <c r="Z792" s="34" t="e">
        <f>SMALL($Y:$Y,ROWS($Y$1:Y791))</f>
        <v>#NUM!</v>
      </c>
      <c r="AA792" s="34" t="str">
        <f>IF(AND('Entry point'!$B$22=Master!A792,Master!AG792="HSEQ MANAGER"),Master!B792,"")</f>
        <v/>
      </c>
      <c r="AB792" s="34" t="e">
        <f>SMALL($AA:$AA,ROWS($AA$1:AA791))</f>
        <v>#NUM!</v>
      </c>
      <c r="AC792" s="34" t="str">
        <f>IF(AND('Entry point'!$B$22=Master!A792,Master!AG792="MARCAS"),Master!B792,"")</f>
        <v/>
      </c>
      <c r="AD792" s="34" t="e">
        <f>SMALL($AC:$AC,ROWS($AC$1:AC791))</f>
        <v>#NUM!</v>
      </c>
      <c r="AE792" s="34">
        <v>3</v>
      </c>
      <c r="AF792" s="36" t="s">
        <v>348</v>
      </c>
      <c r="AG792" s="36" t="s">
        <v>91</v>
      </c>
      <c r="AH792" s="36"/>
    </row>
    <row r="793" spans="1:34" ht="78.75" x14ac:dyDescent="0.25">
      <c r="A793" s="40" t="s">
        <v>569</v>
      </c>
      <c r="B793" s="34">
        <f>ROWS(A$1:$A794)</f>
        <v>794</v>
      </c>
      <c r="C793" s="34" t="str">
        <f>IF(AND('Entry point'!$B$22=Master!A793,Master!AG793="ACCOUNTING"),Master!B793,"")</f>
        <v/>
      </c>
      <c r="D793" s="34" t="e">
        <f>SMALL($C:$C,ROWS($C$1:C792))</f>
        <v>#NUM!</v>
      </c>
      <c r="E793" s="34" t="str">
        <f>IF(AND('Entry point'!$B$22=Master!A793,Master!AG793="CREW MANAGEMENT PARTNER"),Master!B793,"")</f>
        <v/>
      </c>
      <c r="F793" s="34" t="e">
        <f>SMALL($E:$E,ROWS($E$1:E792))</f>
        <v>#NUM!</v>
      </c>
      <c r="G793" s="34" t="str">
        <f>IF(AND('Entry point'!$B$22=Master!A793,Master!AG793="FLEET MANAGER"),Master!B793,"")</f>
        <v/>
      </c>
      <c r="H793" s="34" t="e">
        <f>SMALL($G:$G,ROWS($G$1:G792))</f>
        <v>#NUM!</v>
      </c>
      <c r="I793" s="34">
        <f>IF(AND('Entry point'!$B$22=Master!A793,Master!AG793="GROUP ISD"),Master!B793,"")</f>
        <v>794</v>
      </c>
      <c r="J793" s="34" t="e">
        <f>SMALL($I:$I,ROWS($I$1:I792))</f>
        <v>#NUM!</v>
      </c>
      <c r="K793" s="34" t="str">
        <f>IF(AND('Entry point'!$B$22=Master!A793,Master!AG793="MANAGING DIRECTOR, CREW MANAGEMENT"),Master!B793,"")</f>
        <v/>
      </c>
      <c r="L793" s="34" t="e">
        <f>SMALL($K:$K,ROWS($K$1:K792))</f>
        <v>#NUM!</v>
      </c>
      <c r="M793" s="34" t="str">
        <f>IF(AND('Entry point'!$B$22=Master!A793,Master!AG793="MARINE SUPERINTENDENT"),Master!B793,"")</f>
        <v/>
      </c>
      <c r="N793" s="34" t="e">
        <f>SMALL($M:$M,ROWS($M$1:M792))</f>
        <v>#NUM!</v>
      </c>
      <c r="O793" s="34" t="str">
        <f>IF(AND('Entry point'!$B$22=Master!A793,Master!AG793="MD"),Master!B793,"")</f>
        <v/>
      </c>
      <c r="P793" s="34" t="e">
        <f>SMALL($O:$O,ROWS($O$1:O792))</f>
        <v>#NUM!</v>
      </c>
      <c r="Q793" s="34" t="str">
        <f>IF(AND('Entry point'!$B$22=Master!A793,Master!AG793="OD"),Master!B793,"")</f>
        <v/>
      </c>
      <c r="R793" s="34" t="e">
        <f>SMALL($Q:$Q,ROWS($Q$1:Q792))</f>
        <v>#NUM!</v>
      </c>
      <c r="S793" s="34" t="str">
        <f>IF(AND('Entry point'!$B$22=Master!A793,Master!AG793="OWNER"),Master!B793,"")</f>
        <v/>
      </c>
      <c r="T793" s="34" t="e">
        <f>SMALL($S:$S,ROWS($S$1:S792))</f>
        <v>#NUM!</v>
      </c>
      <c r="U793" s="34" t="str">
        <f>IF(AND('Entry point'!$B$22=Master!A793,Master!AG793="PLANNING MANAGER"),Master!B793,"")</f>
        <v/>
      </c>
      <c r="V793" s="34" t="e">
        <f>SMALL($U:$U,ROWS($U$1:U792))</f>
        <v>#NUM!</v>
      </c>
      <c r="W793" s="34" t="str">
        <f>IF(AND('Entry point'!$B$22=Master!A793,Master!AG793="PROCUREMENT RESPONSIBLE"),Master!B793,"")</f>
        <v/>
      </c>
      <c r="X793" s="34" t="e">
        <f>SMALL($W:$W,ROWS($W$1:W792))</f>
        <v>#NUM!</v>
      </c>
      <c r="Y793" s="34" t="str">
        <f>IF(AND('Entry point'!$B$22=Master!A793,Master!AG793="TECH SUPERINTENDENT"),Master!B793,"")</f>
        <v/>
      </c>
      <c r="Z793" s="34" t="e">
        <f>SMALL($Y:$Y,ROWS($Y$1:Y792))</f>
        <v>#NUM!</v>
      </c>
      <c r="AA793" s="34" t="str">
        <f>IF(AND('Entry point'!$B$22=Master!A793,Master!AG793="HSEQ MANAGER"),Master!B793,"")</f>
        <v/>
      </c>
      <c r="AB793" s="34" t="e">
        <f>SMALL($AA:$AA,ROWS($AA$1:AA792))</f>
        <v>#NUM!</v>
      </c>
      <c r="AC793" s="34" t="str">
        <f>IF(AND('Entry point'!$B$22=Master!A793,Master!AG793="MARCAS"),Master!B793,"")</f>
        <v/>
      </c>
      <c r="AD793" s="34" t="e">
        <f>SMALL($AC:$AC,ROWS($AC$1:AC792))</f>
        <v>#NUM!</v>
      </c>
      <c r="AE793" s="34">
        <v>3</v>
      </c>
      <c r="AF793" s="36" t="s">
        <v>317</v>
      </c>
      <c r="AG793" s="36" t="s">
        <v>614</v>
      </c>
      <c r="AH793" s="38" t="s">
        <v>542</v>
      </c>
    </row>
    <row r="794" spans="1:34" ht="15.75" x14ac:dyDescent="0.25">
      <c r="A794" s="40" t="s">
        <v>569</v>
      </c>
      <c r="B794" s="34">
        <f>ROWS(A$1:$A795)</f>
        <v>795</v>
      </c>
      <c r="C794" s="34" t="str">
        <f>IF(AND('Entry point'!$B$22=Master!A794,Master!AG794="ACCOUNTING"),Master!B794,"")</f>
        <v/>
      </c>
      <c r="D794" s="34" t="e">
        <f>SMALL($C:$C,ROWS($C$1:C793))</f>
        <v>#NUM!</v>
      </c>
      <c r="E794" s="34" t="str">
        <f>IF(AND('Entry point'!$B$22=Master!A794,Master!AG794="CREW MANAGEMENT PARTNER"),Master!B794,"")</f>
        <v/>
      </c>
      <c r="F794" s="34" t="e">
        <f>SMALL($E:$E,ROWS($E$1:E793))</f>
        <v>#NUM!</v>
      </c>
      <c r="G794" s="34" t="str">
        <f>IF(AND('Entry point'!$B$22=Master!A794,Master!AG794="FLEET MANAGER"),Master!B794,"")</f>
        <v/>
      </c>
      <c r="H794" s="34" t="e">
        <f>SMALL($G:$G,ROWS($G$1:G793))</f>
        <v>#NUM!</v>
      </c>
      <c r="I794" s="34">
        <f>IF(AND('Entry point'!$B$22=Master!A794,Master!AG794="GROUP ISD"),Master!B794,"")</f>
        <v>795</v>
      </c>
      <c r="J794" s="34" t="e">
        <f>SMALL($I:$I,ROWS($I$1:I793))</f>
        <v>#NUM!</v>
      </c>
      <c r="K794" s="34" t="str">
        <f>IF(AND('Entry point'!$B$22=Master!A794,Master!AG794="MANAGING DIRECTOR, CREW MANAGEMENT"),Master!B794,"")</f>
        <v/>
      </c>
      <c r="L794" s="34" t="e">
        <f>SMALL($K:$K,ROWS($K$1:K793))</f>
        <v>#NUM!</v>
      </c>
      <c r="M794" s="34" t="str">
        <f>IF(AND('Entry point'!$B$22=Master!A794,Master!AG794="MARINE SUPERINTENDENT"),Master!B794,"")</f>
        <v/>
      </c>
      <c r="N794" s="34" t="e">
        <f>SMALL($M:$M,ROWS($M$1:M793))</f>
        <v>#NUM!</v>
      </c>
      <c r="O794" s="34" t="str">
        <f>IF(AND('Entry point'!$B$22=Master!A794,Master!AG794="MD"),Master!B794,"")</f>
        <v/>
      </c>
      <c r="P794" s="34" t="e">
        <f>SMALL($O:$O,ROWS($O$1:O793))</f>
        <v>#NUM!</v>
      </c>
      <c r="Q794" s="34" t="str">
        <f>IF(AND('Entry point'!$B$22=Master!A794,Master!AG794="OD"),Master!B794,"")</f>
        <v/>
      </c>
      <c r="R794" s="34" t="e">
        <f>SMALL($Q:$Q,ROWS($Q$1:Q793))</f>
        <v>#NUM!</v>
      </c>
      <c r="S794" s="34" t="str">
        <f>IF(AND('Entry point'!$B$22=Master!A794,Master!AG794="OWNER"),Master!B794,"")</f>
        <v/>
      </c>
      <c r="T794" s="34" t="e">
        <f>SMALL($S:$S,ROWS($S$1:S793))</f>
        <v>#NUM!</v>
      </c>
      <c r="U794" s="34" t="str">
        <f>IF(AND('Entry point'!$B$22=Master!A794,Master!AG794="PLANNING MANAGER"),Master!B794,"")</f>
        <v/>
      </c>
      <c r="V794" s="34" t="e">
        <f>SMALL($U:$U,ROWS($U$1:U793))</f>
        <v>#NUM!</v>
      </c>
      <c r="W794" s="34" t="str">
        <f>IF(AND('Entry point'!$B$22=Master!A794,Master!AG794="PROCUREMENT RESPONSIBLE"),Master!B794,"")</f>
        <v/>
      </c>
      <c r="X794" s="34" t="e">
        <f>SMALL($W:$W,ROWS($W$1:W793))</f>
        <v>#NUM!</v>
      </c>
      <c r="Y794" s="34" t="str">
        <f>IF(AND('Entry point'!$B$22=Master!A794,Master!AG794="TECH SUPERINTENDENT"),Master!B794,"")</f>
        <v/>
      </c>
      <c r="Z794" s="34" t="e">
        <f>SMALL($Y:$Y,ROWS($Y$1:Y793))</f>
        <v>#NUM!</v>
      </c>
      <c r="AA794" s="34" t="str">
        <f>IF(AND('Entry point'!$B$22=Master!A794,Master!AG794="HSEQ MANAGER"),Master!B794,"")</f>
        <v/>
      </c>
      <c r="AB794" s="34" t="e">
        <f>SMALL($AA:$AA,ROWS($AA$1:AA793))</f>
        <v>#NUM!</v>
      </c>
      <c r="AC794" s="34" t="str">
        <f>IF(AND('Entry point'!$B$22=Master!A794,Master!AG794="MARCAS"),Master!B794,"")</f>
        <v/>
      </c>
      <c r="AD794" s="34" t="e">
        <f>SMALL($AC:$AC,ROWS($AC$1:AC793))</f>
        <v>#NUM!</v>
      </c>
      <c r="AE794" s="34">
        <v>3</v>
      </c>
      <c r="AF794" s="36" t="s">
        <v>316</v>
      </c>
      <c r="AG794" s="36" t="s">
        <v>614</v>
      </c>
      <c r="AH794" s="36"/>
    </row>
    <row r="795" spans="1:34" ht="110.25" x14ac:dyDescent="0.25">
      <c r="A795" s="40" t="s">
        <v>569</v>
      </c>
      <c r="B795" s="34">
        <f>ROWS(A$1:$A796)</f>
        <v>796</v>
      </c>
      <c r="C795" s="34" t="str">
        <f>IF(AND('Entry point'!$B$22=Master!A795,Master!AG795="ACCOUNTING"),Master!B795,"")</f>
        <v/>
      </c>
      <c r="D795" s="34" t="e">
        <f>SMALL($C:$C,ROWS($C$1:C794))</f>
        <v>#NUM!</v>
      </c>
      <c r="E795" s="34" t="str">
        <f>IF(AND('Entry point'!$B$22=Master!A795,Master!AG795="CREW MANAGEMENT PARTNER"),Master!B795,"")</f>
        <v/>
      </c>
      <c r="F795" s="34" t="e">
        <f>SMALL($E:$E,ROWS($E$1:E794))</f>
        <v>#NUM!</v>
      </c>
      <c r="G795" s="34" t="str">
        <f>IF(AND('Entry point'!$B$22=Master!A795,Master!AG795="FLEET MANAGER"),Master!B795,"")</f>
        <v/>
      </c>
      <c r="H795" s="34" t="e">
        <f>SMALL($G:$G,ROWS($G$1:G794))</f>
        <v>#NUM!</v>
      </c>
      <c r="I795" s="34" t="str">
        <f>IF(AND('Entry point'!$B$22=Master!A795,Master!AG795="GROUP ISD"),Master!B795,"")</f>
        <v/>
      </c>
      <c r="J795" s="34" t="e">
        <f>SMALL($I:$I,ROWS($I$1:I794))</f>
        <v>#NUM!</v>
      </c>
      <c r="K795" s="34" t="str">
        <f>IF(AND('Entry point'!$B$22=Master!A795,Master!AG795="MANAGING DIRECTOR, CREW MANAGEMENT"),Master!B795,"")</f>
        <v/>
      </c>
      <c r="L795" s="34" t="e">
        <f>SMALL($K:$K,ROWS($K$1:K794))</f>
        <v>#NUM!</v>
      </c>
      <c r="M795" s="34" t="str">
        <f>IF(AND('Entry point'!$B$22=Master!A795,Master!AG795="MARINE SUPERINTENDENT"),Master!B795,"")</f>
        <v/>
      </c>
      <c r="N795" s="34" t="e">
        <f>SMALL($M:$M,ROWS($M$1:M794))</f>
        <v>#NUM!</v>
      </c>
      <c r="O795" s="34" t="str">
        <f>IF(AND('Entry point'!$B$22=Master!A795,Master!AG795="MD"),Master!B795,"")</f>
        <v/>
      </c>
      <c r="P795" s="34" t="e">
        <f>SMALL($O:$O,ROWS($O$1:O794))</f>
        <v>#NUM!</v>
      </c>
      <c r="Q795" s="34" t="str">
        <f>IF(AND('Entry point'!$B$22=Master!A795,Master!AG795="OD"),Master!B795,"")</f>
        <v/>
      </c>
      <c r="R795" s="34" t="e">
        <f>SMALL($Q:$Q,ROWS($Q$1:Q794))</f>
        <v>#NUM!</v>
      </c>
      <c r="S795" s="34" t="str">
        <f>IF(AND('Entry point'!$B$22=Master!A795,Master!AG795="OWNER"),Master!B795,"")</f>
        <v/>
      </c>
      <c r="T795" s="34" t="e">
        <f>SMALL($S:$S,ROWS($S$1:S794))</f>
        <v>#NUM!</v>
      </c>
      <c r="U795" s="34" t="str">
        <f>IF(AND('Entry point'!$B$22=Master!A795,Master!AG795="PLANNING MANAGER"),Master!B795,"")</f>
        <v/>
      </c>
      <c r="V795" s="34" t="e">
        <f>SMALL($U:$U,ROWS($U$1:U794))</f>
        <v>#NUM!</v>
      </c>
      <c r="W795" s="34" t="str">
        <f>IF(AND('Entry point'!$B$22=Master!A795,Master!AG795="PROCUREMENT RESPONSIBLE"),Master!B795,"")</f>
        <v/>
      </c>
      <c r="X795" s="34" t="e">
        <f>SMALL($W:$W,ROWS($W$1:W794))</f>
        <v>#NUM!</v>
      </c>
      <c r="Y795" s="34">
        <f>IF(AND('Entry point'!$B$22=Master!A795,Master!AG795="TECH SUPERINTENDENT"),Master!B795,"")</f>
        <v>796</v>
      </c>
      <c r="Z795" s="34" t="e">
        <f>SMALL($Y:$Y,ROWS($Y$1:Y794))</f>
        <v>#NUM!</v>
      </c>
      <c r="AA795" s="34" t="str">
        <f>IF(AND('Entry point'!$B$22=Master!A795,Master!AG795="HSEQ MANAGER"),Master!B795,"")</f>
        <v/>
      </c>
      <c r="AB795" s="34" t="e">
        <f>SMALL($AA:$AA,ROWS($AA$1:AA794))</f>
        <v>#NUM!</v>
      </c>
      <c r="AC795" s="34" t="str">
        <f>IF(AND('Entry point'!$B$22=Master!A795,Master!AG795="MARCAS"),Master!B795,"")</f>
        <v/>
      </c>
      <c r="AD795" s="34" t="e">
        <f>SMALL($AC:$AC,ROWS($AC$1:AC794))</f>
        <v>#NUM!</v>
      </c>
      <c r="AE795" s="34">
        <v>3</v>
      </c>
      <c r="AF795" s="27" t="s">
        <v>692</v>
      </c>
      <c r="AG795" s="36" t="s">
        <v>91</v>
      </c>
      <c r="AH795" s="36"/>
    </row>
    <row r="796" spans="1:34" ht="15.75" x14ac:dyDescent="0.25">
      <c r="A796" s="40" t="s">
        <v>569</v>
      </c>
      <c r="B796" s="34">
        <f>ROWS(A$1:$A797)</f>
        <v>797</v>
      </c>
      <c r="C796" s="34" t="str">
        <f>IF(AND('Entry point'!$B$22=Master!A796,Master!AG796="ACCOUNTING"),Master!B796,"")</f>
        <v/>
      </c>
      <c r="D796" s="34" t="e">
        <f>SMALL($C:$C,ROWS($C$1:C795))</f>
        <v>#NUM!</v>
      </c>
      <c r="E796" s="34" t="str">
        <f>IF(AND('Entry point'!$B$22=Master!A796,Master!AG796="CREW MANAGEMENT PARTNER"),Master!B796,"")</f>
        <v/>
      </c>
      <c r="F796" s="34" t="e">
        <f>SMALL($E:$E,ROWS($E$1:E795))</f>
        <v>#NUM!</v>
      </c>
      <c r="G796" s="34" t="str">
        <f>IF(AND('Entry point'!$B$22=Master!A796,Master!AG796="FLEET MANAGER"),Master!B796,"")</f>
        <v/>
      </c>
      <c r="H796" s="34" t="e">
        <f>SMALL($G:$G,ROWS($G$1:G795))</f>
        <v>#NUM!</v>
      </c>
      <c r="I796" s="34" t="str">
        <f>IF(AND('Entry point'!$B$22=Master!A796,Master!AG796="GROUP ISD"),Master!B796,"")</f>
        <v/>
      </c>
      <c r="J796" s="34" t="e">
        <f>SMALL($I:$I,ROWS($I$1:I795))</f>
        <v>#NUM!</v>
      </c>
      <c r="K796" s="34" t="str">
        <f>IF(AND('Entry point'!$B$22=Master!A796,Master!AG796="MANAGING DIRECTOR, CREW MANAGEMENT"),Master!B796,"")</f>
        <v/>
      </c>
      <c r="L796" s="34" t="e">
        <f>SMALL($K:$K,ROWS($K$1:K795))</f>
        <v>#NUM!</v>
      </c>
      <c r="M796" s="34" t="str">
        <f>IF(AND('Entry point'!$B$22=Master!A796,Master!AG796="MARINE SUPERINTENDENT"),Master!B796,"")</f>
        <v/>
      </c>
      <c r="N796" s="34" t="e">
        <f>SMALL($M:$M,ROWS($M$1:M795))</f>
        <v>#NUM!</v>
      </c>
      <c r="O796" s="34" t="str">
        <f>IF(AND('Entry point'!$B$22=Master!A796,Master!AG796="MD"),Master!B796,"")</f>
        <v/>
      </c>
      <c r="P796" s="34" t="e">
        <f>SMALL($O:$O,ROWS($O$1:O795))</f>
        <v>#NUM!</v>
      </c>
      <c r="Q796" s="34" t="str">
        <f>IF(AND('Entry point'!$B$22=Master!A796,Master!AG796="OD"),Master!B796,"")</f>
        <v/>
      </c>
      <c r="R796" s="34" t="e">
        <f>SMALL($Q:$Q,ROWS($Q$1:Q795))</f>
        <v>#NUM!</v>
      </c>
      <c r="S796" s="34" t="str">
        <f>IF(AND('Entry point'!$B$22=Master!A796,Master!AG796="OWNER"),Master!B796,"")</f>
        <v/>
      </c>
      <c r="T796" s="34" t="e">
        <f>SMALL($S:$S,ROWS($S$1:S795))</f>
        <v>#NUM!</v>
      </c>
      <c r="U796" s="34" t="str">
        <f>IF(AND('Entry point'!$B$22=Master!A796,Master!AG796="PLANNING MANAGER"),Master!B796,"")</f>
        <v/>
      </c>
      <c r="V796" s="34" t="e">
        <f>SMALL($U:$U,ROWS($U$1:U795))</f>
        <v>#NUM!</v>
      </c>
      <c r="W796" s="34" t="str">
        <f>IF(AND('Entry point'!$B$22=Master!A796,Master!AG796="PROCUREMENT RESPONSIBLE"),Master!B796,"")</f>
        <v/>
      </c>
      <c r="X796" s="34" t="e">
        <f>SMALL($W:$W,ROWS($W$1:W795))</f>
        <v>#NUM!</v>
      </c>
      <c r="Y796" s="34">
        <f>IF(AND('Entry point'!$B$22=Master!A796,Master!AG796="TECH SUPERINTENDENT"),Master!B796,"")</f>
        <v>797</v>
      </c>
      <c r="Z796" s="34" t="e">
        <f>SMALL($Y:$Y,ROWS($Y$1:Y795))</f>
        <v>#NUM!</v>
      </c>
      <c r="AA796" s="34" t="str">
        <f>IF(AND('Entry point'!$B$22=Master!A796,Master!AG796="HSEQ MANAGER"),Master!B796,"")</f>
        <v/>
      </c>
      <c r="AB796" s="34" t="e">
        <f>SMALL($AA:$AA,ROWS($AA$1:AA795))</f>
        <v>#NUM!</v>
      </c>
      <c r="AC796" s="34" t="str">
        <f>IF(AND('Entry point'!$B$22=Master!A796,Master!AG796="MARCAS"),Master!B796,"")</f>
        <v/>
      </c>
      <c r="AD796" s="34" t="e">
        <f>SMALL($AC:$AC,ROWS($AC$1:AC795))</f>
        <v>#NUM!</v>
      </c>
      <c r="AE796" s="34">
        <v>3</v>
      </c>
      <c r="AF796" s="36" t="s">
        <v>344</v>
      </c>
      <c r="AG796" s="36" t="s">
        <v>91</v>
      </c>
      <c r="AH796" s="36"/>
    </row>
    <row r="797" spans="1:34" ht="15.75" x14ac:dyDescent="0.25">
      <c r="A797" s="40" t="s">
        <v>569</v>
      </c>
      <c r="B797" s="34">
        <f>ROWS(A$1:$A798)</f>
        <v>798</v>
      </c>
      <c r="C797" s="34" t="str">
        <f>IF(AND('Entry point'!$B$22=Master!A797,Master!AG797="ACCOUNTING"),Master!B797,"")</f>
        <v/>
      </c>
      <c r="D797" s="34" t="e">
        <f>SMALL($C:$C,ROWS($C$1:C796))</f>
        <v>#NUM!</v>
      </c>
      <c r="E797" s="34" t="str">
        <f>IF(AND('Entry point'!$B$22=Master!A797,Master!AG797="CREW MANAGEMENT PARTNER"),Master!B797,"")</f>
        <v/>
      </c>
      <c r="F797" s="34" t="e">
        <f>SMALL($E:$E,ROWS($E$1:E796))</f>
        <v>#NUM!</v>
      </c>
      <c r="G797" s="34" t="str">
        <f>IF(AND('Entry point'!$B$22=Master!A797,Master!AG797="FLEET MANAGER"),Master!B797,"")</f>
        <v/>
      </c>
      <c r="H797" s="34" t="e">
        <f>SMALL($G:$G,ROWS($G$1:G796))</f>
        <v>#NUM!</v>
      </c>
      <c r="I797" s="34" t="str">
        <f>IF(AND('Entry point'!$B$22=Master!A797,Master!AG797="GROUP ISD"),Master!B797,"")</f>
        <v/>
      </c>
      <c r="J797" s="34" t="e">
        <f>SMALL($I:$I,ROWS($I$1:I796))</f>
        <v>#NUM!</v>
      </c>
      <c r="K797" s="34" t="str">
        <f>IF(AND('Entry point'!$B$22=Master!A797,Master!AG797="MANAGING DIRECTOR, CREW MANAGEMENT"),Master!B797,"")</f>
        <v/>
      </c>
      <c r="L797" s="34" t="e">
        <f>SMALL($K:$K,ROWS($K$1:K796))</f>
        <v>#NUM!</v>
      </c>
      <c r="M797" s="34" t="str">
        <f>IF(AND('Entry point'!$B$22=Master!A797,Master!AG797="MARINE SUPERINTENDENT"),Master!B797,"")</f>
        <v/>
      </c>
      <c r="N797" s="34" t="e">
        <f>SMALL($M:$M,ROWS($M$1:M796))</f>
        <v>#NUM!</v>
      </c>
      <c r="O797" s="34" t="str">
        <f>IF(AND('Entry point'!$B$22=Master!A797,Master!AG797="MD"),Master!B797,"")</f>
        <v/>
      </c>
      <c r="P797" s="34" t="e">
        <f>SMALL($O:$O,ROWS($O$1:O796))</f>
        <v>#NUM!</v>
      </c>
      <c r="Q797" s="34" t="str">
        <f>IF(AND('Entry point'!$B$22=Master!A797,Master!AG797="OD"),Master!B797,"")</f>
        <v/>
      </c>
      <c r="R797" s="34" t="e">
        <f>SMALL($Q:$Q,ROWS($Q$1:Q796))</f>
        <v>#NUM!</v>
      </c>
      <c r="S797" s="34" t="str">
        <f>IF(AND('Entry point'!$B$22=Master!A797,Master!AG797="OWNER"),Master!B797,"")</f>
        <v/>
      </c>
      <c r="T797" s="34" t="e">
        <f>SMALL($S:$S,ROWS($S$1:S796))</f>
        <v>#NUM!</v>
      </c>
      <c r="U797" s="34" t="str">
        <f>IF(AND('Entry point'!$B$22=Master!A797,Master!AG797="PLANNING MANAGER"),Master!B797,"")</f>
        <v/>
      </c>
      <c r="V797" s="34" t="e">
        <f>SMALL($U:$U,ROWS($U$1:U796))</f>
        <v>#NUM!</v>
      </c>
      <c r="W797" s="34" t="str">
        <f>IF(AND('Entry point'!$B$22=Master!A797,Master!AG797="PROCUREMENT RESPONSIBLE"),Master!B797,"")</f>
        <v/>
      </c>
      <c r="X797" s="34" t="e">
        <f>SMALL($W:$W,ROWS($W$1:W796))</f>
        <v>#NUM!</v>
      </c>
      <c r="Y797" s="34">
        <f>IF(AND('Entry point'!$B$22=Master!A797,Master!AG797="TECH SUPERINTENDENT"),Master!B797,"")</f>
        <v>798</v>
      </c>
      <c r="Z797" s="34" t="e">
        <f>SMALL($Y:$Y,ROWS($Y$1:Y796))</f>
        <v>#NUM!</v>
      </c>
      <c r="AA797" s="34" t="str">
        <f>IF(AND('Entry point'!$B$22=Master!A797,Master!AG797="HSEQ MANAGER"),Master!B797,"")</f>
        <v/>
      </c>
      <c r="AB797" s="34" t="e">
        <f>SMALL($AA:$AA,ROWS($AA$1:AA796))</f>
        <v>#NUM!</v>
      </c>
      <c r="AC797" s="34" t="str">
        <f>IF(AND('Entry point'!$B$22=Master!A797,Master!AG797="MARCAS"),Master!B797,"")</f>
        <v/>
      </c>
      <c r="AD797" s="34" t="e">
        <f>SMALL($AC:$AC,ROWS($AC$1:AC796))</f>
        <v>#NUM!</v>
      </c>
      <c r="AE797" s="34">
        <v>3</v>
      </c>
      <c r="AF797" s="36" t="s">
        <v>333</v>
      </c>
      <c r="AG797" s="36" t="s">
        <v>91</v>
      </c>
      <c r="AH797" s="36"/>
    </row>
    <row r="798" spans="1:34" ht="15.75" x14ac:dyDescent="0.25">
      <c r="A798" s="40" t="s">
        <v>569</v>
      </c>
      <c r="B798" s="34">
        <f>ROWS(A$1:$A799)</f>
        <v>799</v>
      </c>
      <c r="C798" s="34" t="str">
        <f>IF(AND('Entry point'!$B$22=Master!A798,Master!AG798="ACCOUNTING"),Master!B798,"")</f>
        <v/>
      </c>
      <c r="D798" s="34" t="e">
        <f>SMALL($C:$C,ROWS($C$1:C797))</f>
        <v>#NUM!</v>
      </c>
      <c r="E798" s="34" t="str">
        <f>IF(AND('Entry point'!$B$22=Master!A798,Master!AG798="CREW MANAGEMENT PARTNER"),Master!B798,"")</f>
        <v/>
      </c>
      <c r="F798" s="34" t="e">
        <f>SMALL($E:$E,ROWS($E$1:E797))</f>
        <v>#NUM!</v>
      </c>
      <c r="G798" s="34" t="str">
        <f>IF(AND('Entry point'!$B$22=Master!A798,Master!AG798="FLEET MANAGER"),Master!B798,"")</f>
        <v/>
      </c>
      <c r="H798" s="34" t="e">
        <f>SMALL($G:$G,ROWS($G$1:G797))</f>
        <v>#NUM!</v>
      </c>
      <c r="I798" s="34" t="str">
        <f>IF(AND('Entry point'!$B$22=Master!A798,Master!AG798="GROUP ISD"),Master!B798,"")</f>
        <v/>
      </c>
      <c r="J798" s="34" t="e">
        <f>SMALL($I:$I,ROWS($I$1:I797))</f>
        <v>#NUM!</v>
      </c>
      <c r="K798" s="34" t="str">
        <f>IF(AND('Entry point'!$B$22=Master!A798,Master!AG798="MANAGING DIRECTOR, CREW MANAGEMENT"),Master!B798,"")</f>
        <v/>
      </c>
      <c r="L798" s="34" t="e">
        <f>SMALL($K:$K,ROWS($K$1:K797))</f>
        <v>#NUM!</v>
      </c>
      <c r="M798" s="34" t="str">
        <f>IF(AND('Entry point'!$B$22=Master!A798,Master!AG798="MARINE SUPERINTENDENT"),Master!B798,"")</f>
        <v/>
      </c>
      <c r="N798" s="34" t="e">
        <f>SMALL($M:$M,ROWS($M$1:M797))</f>
        <v>#NUM!</v>
      </c>
      <c r="O798" s="34" t="str">
        <f>IF(AND('Entry point'!$B$22=Master!A798,Master!AG798="MD"),Master!B798,"")</f>
        <v/>
      </c>
      <c r="P798" s="34" t="e">
        <f>SMALL($O:$O,ROWS($O$1:O797))</f>
        <v>#NUM!</v>
      </c>
      <c r="Q798" s="34" t="str">
        <f>IF(AND('Entry point'!$B$22=Master!A798,Master!AG798="OD"),Master!B798,"")</f>
        <v/>
      </c>
      <c r="R798" s="34" t="e">
        <f>SMALL($Q:$Q,ROWS($Q$1:Q797))</f>
        <v>#NUM!</v>
      </c>
      <c r="S798" s="34" t="str">
        <f>IF(AND('Entry point'!$B$22=Master!A798,Master!AG798="OWNER"),Master!B798,"")</f>
        <v/>
      </c>
      <c r="T798" s="34" t="e">
        <f>SMALL($S:$S,ROWS($S$1:S797))</f>
        <v>#NUM!</v>
      </c>
      <c r="U798" s="34" t="str">
        <f>IF(AND('Entry point'!$B$22=Master!A798,Master!AG798="PLANNING MANAGER"),Master!B798,"")</f>
        <v/>
      </c>
      <c r="V798" s="34" t="e">
        <f>SMALL($U:$U,ROWS($U$1:U797))</f>
        <v>#NUM!</v>
      </c>
      <c r="W798" s="34" t="str">
        <f>IF(AND('Entry point'!$B$22=Master!A798,Master!AG798="PROCUREMENT RESPONSIBLE"),Master!B798,"")</f>
        <v/>
      </c>
      <c r="X798" s="34" t="e">
        <f>SMALL($W:$W,ROWS($W$1:W797))</f>
        <v>#NUM!</v>
      </c>
      <c r="Y798" s="34">
        <f>IF(AND('Entry point'!$B$22=Master!A798,Master!AG798="TECH SUPERINTENDENT"),Master!B798,"")</f>
        <v>799</v>
      </c>
      <c r="Z798" s="34" t="e">
        <f>SMALL($Y:$Y,ROWS($Y$1:Y797))</f>
        <v>#NUM!</v>
      </c>
      <c r="AA798" s="34" t="str">
        <f>IF(AND('Entry point'!$B$22=Master!A798,Master!AG798="HSEQ MANAGER"),Master!B798,"")</f>
        <v/>
      </c>
      <c r="AB798" s="34" t="e">
        <f>SMALL($AA:$AA,ROWS($AA$1:AA797))</f>
        <v>#NUM!</v>
      </c>
      <c r="AC798" s="34" t="str">
        <f>IF(AND('Entry point'!$B$22=Master!A798,Master!AG798="MARCAS"),Master!B798,"")</f>
        <v/>
      </c>
      <c r="AD798" s="34" t="e">
        <f>SMALL($AC:$AC,ROWS($AC$1:AC797))</f>
        <v>#NUM!</v>
      </c>
      <c r="AE798" s="34">
        <v>3</v>
      </c>
      <c r="AF798" s="36" t="s">
        <v>325</v>
      </c>
      <c r="AG798" s="36" t="s">
        <v>91</v>
      </c>
      <c r="AH798" s="36" t="s">
        <v>519</v>
      </c>
    </row>
    <row r="799" spans="1:34" ht="15.75" x14ac:dyDescent="0.25">
      <c r="A799" s="40" t="s">
        <v>569</v>
      </c>
      <c r="B799" s="34">
        <f>ROWS(A$1:$A800)</f>
        <v>800</v>
      </c>
      <c r="C799" s="34" t="str">
        <f>IF(AND('Entry point'!$B$22=Master!A799,Master!AG799="ACCOUNTING"),Master!B799,"")</f>
        <v/>
      </c>
      <c r="D799" s="34" t="e">
        <f>SMALL($C:$C,ROWS($C$1:C798))</f>
        <v>#NUM!</v>
      </c>
      <c r="E799" s="34" t="str">
        <f>IF(AND('Entry point'!$B$22=Master!A799,Master!AG799="CREW MANAGEMENT PARTNER"),Master!B799,"")</f>
        <v/>
      </c>
      <c r="F799" s="34" t="e">
        <f>SMALL($E:$E,ROWS($E$1:E798))</f>
        <v>#NUM!</v>
      </c>
      <c r="G799" s="34" t="str">
        <f>IF(AND('Entry point'!$B$22=Master!A799,Master!AG799="FLEET MANAGER"),Master!B799,"")</f>
        <v/>
      </c>
      <c r="H799" s="34" t="e">
        <f>SMALL($G:$G,ROWS($G$1:G798))</f>
        <v>#NUM!</v>
      </c>
      <c r="I799" s="34" t="str">
        <f>IF(AND('Entry point'!$B$22=Master!A799,Master!AG799="GROUP ISD"),Master!B799,"")</f>
        <v/>
      </c>
      <c r="J799" s="34" t="e">
        <f>SMALL($I:$I,ROWS($I$1:I798))</f>
        <v>#NUM!</v>
      </c>
      <c r="K799" s="34" t="str">
        <f>IF(AND('Entry point'!$B$22=Master!A799,Master!AG799="MANAGING DIRECTOR, CREW MANAGEMENT"),Master!B799,"")</f>
        <v/>
      </c>
      <c r="L799" s="34" t="e">
        <f>SMALL($K:$K,ROWS($K$1:K798))</f>
        <v>#NUM!</v>
      </c>
      <c r="M799" s="34" t="str">
        <f>IF(AND('Entry point'!$B$22=Master!A799,Master!AG799="MARINE SUPERINTENDENT"),Master!B799,"")</f>
        <v/>
      </c>
      <c r="N799" s="34" t="e">
        <f>SMALL($M:$M,ROWS($M$1:M798))</f>
        <v>#NUM!</v>
      </c>
      <c r="O799" s="34" t="str">
        <f>IF(AND('Entry point'!$B$22=Master!A799,Master!AG799="MD"),Master!B799,"")</f>
        <v/>
      </c>
      <c r="P799" s="34" t="e">
        <f>SMALL($O:$O,ROWS($O$1:O798))</f>
        <v>#NUM!</v>
      </c>
      <c r="Q799" s="34" t="str">
        <f>IF(AND('Entry point'!$B$22=Master!A799,Master!AG799="OD"),Master!B799,"")</f>
        <v/>
      </c>
      <c r="R799" s="34" t="e">
        <f>SMALL($Q:$Q,ROWS($Q$1:Q798))</f>
        <v>#NUM!</v>
      </c>
      <c r="S799" s="34" t="str">
        <f>IF(AND('Entry point'!$B$22=Master!A799,Master!AG799="OWNER"),Master!B799,"")</f>
        <v/>
      </c>
      <c r="T799" s="34" t="e">
        <f>SMALL($S:$S,ROWS($S$1:S798))</f>
        <v>#NUM!</v>
      </c>
      <c r="U799" s="34" t="str">
        <f>IF(AND('Entry point'!$B$22=Master!A799,Master!AG799="PLANNING MANAGER"),Master!B799,"")</f>
        <v/>
      </c>
      <c r="V799" s="34" t="e">
        <f>SMALL($U:$U,ROWS($U$1:U798))</f>
        <v>#NUM!</v>
      </c>
      <c r="W799" s="34" t="str">
        <f>IF(AND('Entry point'!$B$22=Master!A799,Master!AG799="PROCUREMENT RESPONSIBLE"),Master!B799,"")</f>
        <v/>
      </c>
      <c r="X799" s="34" t="e">
        <f>SMALL($W:$W,ROWS($W$1:W798))</f>
        <v>#NUM!</v>
      </c>
      <c r="Y799" s="34">
        <f>IF(AND('Entry point'!$B$22=Master!A799,Master!AG799="TECH SUPERINTENDENT"),Master!B799,"")</f>
        <v>800</v>
      </c>
      <c r="Z799" s="34" t="e">
        <f>SMALL($Y:$Y,ROWS($Y$1:Y798))</f>
        <v>#NUM!</v>
      </c>
      <c r="AA799" s="34" t="str">
        <f>IF(AND('Entry point'!$B$22=Master!A799,Master!AG799="HSEQ MANAGER"),Master!B799,"")</f>
        <v/>
      </c>
      <c r="AB799" s="34" t="e">
        <f>SMALL($AA:$AA,ROWS($AA$1:AA798))</f>
        <v>#NUM!</v>
      </c>
      <c r="AC799" s="34" t="str">
        <f>IF(AND('Entry point'!$B$22=Master!A799,Master!AG799="MARCAS"),Master!B799,"")</f>
        <v/>
      </c>
      <c r="AD799" s="34" t="e">
        <f>SMALL($AC:$AC,ROWS($AC$1:AC798))</f>
        <v>#NUM!</v>
      </c>
      <c r="AE799" s="34">
        <v>3</v>
      </c>
      <c r="AF799" s="36" t="s">
        <v>339</v>
      </c>
      <c r="AG799" s="36" t="s">
        <v>91</v>
      </c>
      <c r="AH799" s="36"/>
    </row>
    <row r="800" spans="1:34" ht="15.75" x14ac:dyDescent="0.25">
      <c r="A800" s="40" t="s">
        <v>569</v>
      </c>
      <c r="B800" s="34">
        <f>ROWS(A$1:$A801)</f>
        <v>801</v>
      </c>
      <c r="C800" s="34" t="str">
        <f>IF(AND('Entry point'!$B$22=Master!A800,Master!AG800="ACCOUNTING"),Master!B800,"")</f>
        <v/>
      </c>
      <c r="D800" s="34" t="e">
        <f>SMALL($C:$C,ROWS($C$1:C799))</f>
        <v>#NUM!</v>
      </c>
      <c r="E800" s="34" t="str">
        <f>IF(AND('Entry point'!$B$22=Master!A800,Master!AG800="CREW MANAGEMENT PARTNER"),Master!B800,"")</f>
        <v/>
      </c>
      <c r="F800" s="34" t="e">
        <f>SMALL($E:$E,ROWS($E$1:E799))</f>
        <v>#NUM!</v>
      </c>
      <c r="G800" s="34" t="str">
        <f>IF(AND('Entry point'!$B$22=Master!A800,Master!AG800="FLEET MANAGER"),Master!B800,"")</f>
        <v/>
      </c>
      <c r="H800" s="34" t="e">
        <f>SMALL($G:$G,ROWS($G$1:G799))</f>
        <v>#NUM!</v>
      </c>
      <c r="I800" s="34" t="str">
        <f>IF(AND('Entry point'!$B$22=Master!A800,Master!AG800="GROUP ISD"),Master!B800,"")</f>
        <v/>
      </c>
      <c r="J800" s="34" t="e">
        <f>SMALL($I:$I,ROWS($I$1:I799))</f>
        <v>#NUM!</v>
      </c>
      <c r="K800" s="34" t="str">
        <f>IF(AND('Entry point'!$B$22=Master!A800,Master!AG800="MANAGING DIRECTOR, CREW MANAGEMENT"),Master!B800,"")</f>
        <v/>
      </c>
      <c r="L800" s="34" t="e">
        <f>SMALL($K:$K,ROWS($K$1:K799))</f>
        <v>#NUM!</v>
      </c>
      <c r="M800" s="34" t="str">
        <f>IF(AND('Entry point'!$B$22=Master!A800,Master!AG800="MARINE SUPERINTENDENT"),Master!B800,"")</f>
        <v/>
      </c>
      <c r="N800" s="34" t="e">
        <f>SMALL($M:$M,ROWS($M$1:M799))</f>
        <v>#NUM!</v>
      </c>
      <c r="O800" s="34" t="str">
        <f>IF(AND('Entry point'!$B$22=Master!A800,Master!AG800="MD"),Master!B800,"")</f>
        <v/>
      </c>
      <c r="P800" s="34" t="e">
        <f>SMALL($O:$O,ROWS($O$1:O799))</f>
        <v>#NUM!</v>
      </c>
      <c r="Q800" s="34" t="str">
        <f>IF(AND('Entry point'!$B$22=Master!A800,Master!AG800="OD"),Master!B800,"")</f>
        <v/>
      </c>
      <c r="R800" s="34" t="e">
        <f>SMALL($Q:$Q,ROWS($Q$1:Q799))</f>
        <v>#NUM!</v>
      </c>
      <c r="S800" s="34" t="str">
        <f>IF(AND('Entry point'!$B$22=Master!A800,Master!AG800="OWNER"),Master!B800,"")</f>
        <v/>
      </c>
      <c r="T800" s="34" t="e">
        <f>SMALL($S:$S,ROWS($S$1:S799))</f>
        <v>#NUM!</v>
      </c>
      <c r="U800" s="34" t="str">
        <f>IF(AND('Entry point'!$B$22=Master!A800,Master!AG800="PLANNING MANAGER"),Master!B800,"")</f>
        <v/>
      </c>
      <c r="V800" s="34" t="e">
        <f>SMALL($U:$U,ROWS($U$1:U799))</f>
        <v>#NUM!</v>
      </c>
      <c r="W800" s="34" t="str">
        <f>IF(AND('Entry point'!$B$22=Master!A800,Master!AG800="PROCUREMENT RESPONSIBLE"),Master!B800,"")</f>
        <v/>
      </c>
      <c r="X800" s="34" t="e">
        <f>SMALL($W:$W,ROWS($W$1:W799))</f>
        <v>#NUM!</v>
      </c>
      <c r="Y800" s="34">
        <f>IF(AND('Entry point'!$B$22=Master!A800,Master!AG800="TECH SUPERINTENDENT"),Master!B800,"")</f>
        <v>801</v>
      </c>
      <c r="Z800" s="34" t="e">
        <f>SMALL($Y:$Y,ROWS($Y$1:Y799))</f>
        <v>#NUM!</v>
      </c>
      <c r="AA800" s="34" t="str">
        <f>IF(AND('Entry point'!$B$22=Master!A800,Master!AG800="HSEQ MANAGER"),Master!B800,"")</f>
        <v/>
      </c>
      <c r="AB800" s="34" t="e">
        <f>SMALL($AA:$AA,ROWS($AA$1:AA799))</f>
        <v>#NUM!</v>
      </c>
      <c r="AC800" s="34" t="str">
        <f>IF(AND('Entry point'!$B$22=Master!A800,Master!AG800="MARCAS"),Master!B800,"")</f>
        <v/>
      </c>
      <c r="AD800" s="34" t="e">
        <f>SMALL($AC:$AC,ROWS($AC$1:AC799))</f>
        <v>#NUM!</v>
      </c>
      <c r="AE800" s="34">
        <v>3</v>
      </c>
      <c r="AF800" s="36" t="s">
        <v>326</v>
      </c>
      <c r="AG800" s="36" t="s">
        <v>91</v>
      </c>
      <c r="AH800" s="36"/>
    </row>
    <row r="801" spans="1:34" ht="15.75" x14ac:dyDescent="0.25">
      <c r="A801" s="40" t="s">
        <v>569</v>
      </c>
      <c r="B801" s="34">
        <f>ROWS(A$1:$A802)</f>
        <v>802</v>
      </c>
      <c r="C801" s="34" t="str">
        <f>IF(AND('Entry point'!$B$22=Master!A801,Master!AG801="ACCOUNTING"),Master!B801,"")</f>
        <v/>
      </c>
      <c r="D801" s="34" t="e">
        <f>SMALL($C:$C,ROWS($C$1:C800))</f>
        <v>#NUM!</v>
      </c>
      <c r="E801" s="34" t="str">
        <f>IF(AND('Entry point'!$B$22=Master!A801,Master!AG801="CREW MANAGEMENT PARTNER"),Master!B801,"")</f>
        <v/>
      </c>
      <c r="F801" s="34" t="e">
        <f>SMALL($E:$E,ROWS($E$1:E800))</f>
        <v>#NUM!</v>
      </c>
      <c r="G801" s="34" t="str">
        <f>IF(AND('Entry point'!$B$22=Master!A801,Master!AG801="FLEET MANAGER"),Master!B801,"")</f>
        <v/>
      </c>
      <c r="H801" s="34" t="e">
        <f>SMALL($G:$G,ROWS($G$1:G800))</f>
        <v>#NUM!</v>
      </c>
      <c r="I801" s="34" t="str">
        <f>IF(AND('Entry point'!$B$22=Master!A801,Master!AG801="GROUP ISD"),Master!B801,"")</f>
        <v/>
      </c>
      <c r="J801" s="34" t="e">
        <f>SMALL($I:$I,ROWS($I$1:I800))</f>
        <v>#NUM!</v>
      </c>
      <c r="K801" s="34" t="str">
        <f>IF(AND('Entry point'!$B$22=Master!A801,Master!AG801="MANAGING DIRECTOR, CREW MANAGEMENT"),Master!B801,"")</f>
        <v/>
      </c>
      <c r="L801" s="34" t="e">
        <f>SMALL($K:$K,ROWS($K$1:K800))</f>
        <v>#NUM!</v>
      </c>
      <c r="M801" s="34" t="str">
        <f>IF(AND('Entry point'!$B$22=Master!A801,Master!AG801="MARINE SUPERINTENDENT"),Master!B801,"")</f>
        <v/>
      </c>
      <c r="N801" s="34" t="e">
        <f>SMALL($M:$M,ROWS($M$1:M800))</f>
        <v>#NUM!</v>
      </c>
      <c r="O801" s="34" t="str">
        <f>IF(AND('Entry point'!$B$22=Master!A801,Master!AG801="MD"),Master!B801,"")</f>
        <v/>
      </c>
      <c r="P801" s="34" t="e">
        <f>SMALL($O:$O,ROWS($O$1:O800))</f>
        <v>#NUM!</v>
      </c>
      <c r="Q801" s="34" t="str">
        <f>IF(AND('Entry point'!$B$22=Master!A801,Master!AG801="OD"),Master!B801,"")</f>
        <v/>
      </c>
      <c r="R801" s="34" t="e">
        <f>SMALL($Q:$Q,ROWS($Q$1:Q800))</f>
        <v>#NUM!</v>
      </c>
      <c r="S801" s="34" t="str">
        <f>IF(AND('Entry point'!$B$22=Master!A801,Master!AG801="OWNER"),Master!B801,"")</f>
        <v/>
      </c>
      <c r="T801" s="34" t="e">
        <f>SMALL($S:$S,ROWS($S$1:S800))</f>
        <v>#NUM!</v>
      </c>
      <c r="U801" s="34" t="str">
        <f>IF(AND('Entry point'!$B$22=Master!A801,Master!AG801="PLANNING MANAGER"),Master!B801,"")</f>
        <v/>
      </c>
      <c r="V801" s="34" t="e">
        <f>SMALL($U:$U,ROWS($U$1:U800))</f>
        <v>#NUM!</v>
      </c>
      <c r="W801" s="34" t="str">
        <f>IF(AND('Entry point'!$B$22=Master!A801,Master!AG801="PROCUREMENT RESPONSIBLE"),Master!B801,"")</f>
        <v/>
      </c>
      <c r="X801" s="34" t="e">
        <f>SMALL($W:$W,ROWS($W$1:W800))</f>
        <v>#NUM!</v>
      </c>
      <c r="Y801" s="34">
        <f>IF(AND('Entry point'!$B$22=Master!A801,Master!AG801="TECH SUPERINTENDENT"),Master!B801,"")</f>
        <v>802</v>
      </c>
      <c r="Z801" s="34" t="e">
        <f>SMALL($Y:$Y,ROWS($Y$1:Y800))</f>
        <v>#NUM!</v>
      </c>
      <c r="AA801" s="34" t="str">
        <f>IF(AND('Entry point'!$B$22=Master!A801,Master!AG801="HSEQ MANAGER"),Master!B801,"")</f>
        <v/>
      </c>
      <c r="AB801" s="34" t="e">
        <f>SMALL($AA:$AA,ROWS($AA$1:AA800))</f>
        <v>#NUM!</v>
      </c>
      <c r="AC801" s="34" t="str">
        <f>IF(AND('Entry point'!$B$22=Master!A801,Master!AG801="MARCAS"),Master!B801,"")</f>
        <v/>
      </c>
      <c r="AD801" s="34" t="e">
        <f>SMALL($AC:$AC,ROWS($AC$1:AC800))</f>
        <v>#NUM!</v>
      </c>
      <c r="AE801" s="34">
        <v>3</v>
      </c>
      <c r="AF801" s="36" t="s">
        <v>345</v>
      </c>
      <c r="AG801" s="36" t="s">
        <v>91</v>
      </c>
      <c r="AH801" s="36"/>
    </row>
    <row r="802" spans="1:34" ht="15.75" x14ac:dyDescent="0.25">
      <c r="A802" s="40" t="s">
        <v>569</v>
      </c>
      <c r="B802" s="34">
        <f>ROWS(A$1:$A803)</f>
        <v>803</v>
      </c>
      <c r="C802" s="34" t="str">
        <f>IF(AND('Entry point'!$B$22=Master!A802,Master!AG802="ACCOUNTING"),Master!B802,"")</f>
        <v/>
      </c>
      <c r="D802" s="34" t="e">
        <f>SMALL($C:$C,ROWS($C$1:C801))</f>
        <v>#NUM!</v>
      </c>
      <c r="E802" s="34" t="str">
        <f>IF(AND('Entry point'!$B$22=Master!A802,Master!AG802="CREW MANAGEMENT PARTNER"),Master!B802,"")</f>
        <v/>
      </c>
      <c r="F802" s="34" t="e">
        <f>SMALL($E:$E,ROWS($E$1:E801))</f>
        <v>#NUM!</v>
      </c>
      <c r="G802" s="34" t="str">
        <f>IF(AND('Entry point'!$B$22=Master!A802,Master!AG802="FLEET MANAGER"),Master!B802,"")</f>
        <v/>
      </c>
      <c r="H802" s="34" t="e">
        <f>SMALL($G:$G,ROWS($G$1:G801))</f>
        <v>#NUM!</v>
      </c>
      <c r="I802" s="34" t="str">
        <f>IF(AND('Entry point'!$B$22=Master!A802,Master!AG802="GROUP ISD"),Master!B802,"")</f>
        <v/>
      </c>
      <c r="J802" s="34" t="e">
        <f>SMALL($I:$I,ROWS($I$1:I801))</f>
        <v>#NUM!</v>
      </c>
      <c r="K802" s="34" t="str">
        <f>IF(AND('Entry point'!$B$22=Master!A802,Master!AG802="MANAGING DIRECTOR, CREW MANAGEMENT"),Master!B802,"")</f>
        <v/>
      </c>
      <c r="L802" s="34" t="e">
        <f>SMALL($K:$K,ROWS($K$1:K801))</f>
        <v>#NUM!</v>
      </c>
      <c r="M802" s="34">
        <f>IF(AND('Entry point'!$B$22=Master!A802,Master!AG802="MARINE SUPERINTENDENT"),Master!B802,"")</f>
        <v>803</v>
      </c>
      <c r="N802" s="34" t="e">
        <f>SMALL($M:$M,ROWS($M$1:M801))</f>
        <v>#NUM!</v>
      </c>
      <c r="O802" s="34" t="str">
        <f>IF(AND('Entry point'!$B$22=Master!A802,Master!AG802="MD"),Master!B802,"")</f>
        <v/>
      </c>
      <c r="P802" s="34" t="e">
        <f>SMALL($O:$O,ROWS($O$1:O801))</f>
        <v>#NUM!</v>
      </c>
      <c r="Q802" s="34" t="str">
        <f>IF(AND('Entry point'!$B$22=Master!A802,Master!AG802="OD"),Master!B802,"")</f>
        <v/>
      </c>
      <c r="R802" s="34" t="e">
        <f>SMALL($Q:$Q,ROWS($Q$1:Q801))</f>
        <v>#NUM!</v>
      </c>
      <c r="S802" s="34" t="str">
        <f>IF(AND('Entry point'!$B$22=Master!A802,Master!AG802="OWNER"),Master!B802,"")</f>
        <v/>
      </c>
      <c r="T802" s="34" t="e">
        <f>SMALL($S:$S,ROWS($S$1:S801))</f>
        <v>#NUM!</v>
      </c>
      <c r="U802" s="34" t="str">
        <f>IF(AND('Entry point'!$B$22=Master!A802,Master!AG802="PLANNING MANAGER"),Master!B802,"")</f>
        <v/>
      </c>
      <c r="V802" s="34" t="e">
        <f>SMALL($U:$U,ROWS($U$1:U801))</f>
        <v>#NUM!</v>
      </c>
      <c r="W802" s="34" t="str">
        <f>IF(AND('Entry point'!$B$22=Master!A802,Master!AG802="PROCUREMENT RESPONSIBLE"),Master!B802,"")</f>
        <v/>
      </c>
      <c r="X802" s="34" t="e">
        <f>SMALL($W:$W,ROWS($W$1:W801))</f>
        <v>#NUM!</v>
      </c>
      <c r="Y802" s="34" t="str">
        <f>IF(AND('Entry point'!$B$22=Master!A802,Master!AG802="TECH SUPERINTENDENT"),Master!B802,"")</f>
        <v/>
      </c>
      <c r="Z802" s="34" t="e">
        <f>SMALL($Y:$Y,ROWS($Y$1:Y801))</f>
        <v>#NUM!</v>
      </c>
      <c r="AA802" s="34" t="str">
        <f>IF(AND('Entry point'!$B$22=Master!A802,Master!AG802="HSEQ MANAGER"),Master!B802,"")</f>
        <v/>
      </c>
      <c r="AB802" s="34" t="e">
        <f>SMALL($AA:$AA,ROWS($AA$1:AA801))</f>
        <v>#NUM!</v>
      </c>
      <c r="AC802" s="34" t="str">
        <f>IF(AND('Entry point'!$B$22=Master!A802,Master!AG802="MARCAS"),Master!B802,"")</f>
        <v/>
      </c>
      <c r="AD802" s="34" t="e">
        <f>SMALL($AC:$AC,ROWS($AC$1:AC801))</f>
        <v>#NUM!</v>
      </c>
      <c r="AE802" s="34">
        <v>3</v>
      </c>
      <c r="AF802" s="36" t="s">
        <v>222</v>
      </c>
      <c r="AG802" s="36" t="s">
        <v>685</v>
      </c>
      <c r="AH802" s="36"/>
    </row>
    <row r="803" spans="1:34" ht="15.75" x14ac:dyDescent="0.25">
      <c r="A803" s="40" t="s">
        <v>569</v>
      </c>
      <c r="B803" s="34">
        <f>ROWS(A$1:$A804)</f>
        <v>804</v>
      </c>
      <c r="C803" s="34" t="str">
        <f>IF(AND('Entry point'!$B$22=Master!A803,Master!AG803="ACCOUNTING"),Master!B803,"")</f>
        <v/>
      </c>
      <c r="D803" s="34" t="e">
        <f>SMALL($C:$C,ROWS($C$1:C802))</f>
        <v>#NUM!</v>
      </c>
      <c r="E803" s="34" t="str">
        <f>IF(AND('Entry point'!$B$22=Master!A803,Master!AG803="CREW MANAGEMENT PARTNER"),Master!B803,"")</f>
        <v/>
      </c>
      <c r="F803" s="34" t="e">
        <f>SMALL($E:$E,ROWS($E$1:E802))</f>
        <v>#NUM!</v>
      </c>
      <c r="G803" s="34" t="str">
        <f>IF(AND('Entry point'!$B$22=Master!A803,Master!AG803="FLEET MANAGER"),Master!B803,"")</f>
        <v/>
      </c>
      <c r="H803" s="34" t="e">
        <f>SMALL($G:$G,ROWS($G$1:G802))</f>
        <v>#NUM!</v>
      </c>
      <c r="I803" s="34" t="str">
        <f>IF(AND('Entry point'!$B$22=Master!A803,Master!AG803="GROUP ISD"),Master!B803,"")</f>
        <v/>
      </c>
      <c r="J803" s="34" t="e">
        <f>SMALL($I:$I,ROWS($I$1:I802))</f>
        <v>#NUM!</v>
      </c>
      <c r="K803" s="34" t="str">
        <f>IF(AND('Entry point'!$B$22=Master!A803,Master!AG803="MANAGING DIRECTOR, CREW MANAGEMENT"),Master!B803,"")</f>
        <v/>
      </c>
      <c r="L803" s="34" t="e">
        <f>SMALL($K:$K,ROWS($K$1:K802))</f>
        <v>#NUM!</v>
      </c>
      <c r="M803" s="34" t="str">
        <f>IF(AND('Entry point'!$B$22=Master!A803,Master!AG803="MARINE SUPERINTENDENT"),Master!B803,"")</f>
        <v/>
      </c>
      <c r="N803" s="34" t="e">
        <f>SMALL($M:$M,ROWS($M$1:M802))</f>
        <v>#NUM!</v>
      </c>
      <c r="O803" s="34" t="str">
        <f>IF(AND('Entry point'!$B$22=Master!A803,Master!AG803="MD"),Master!B803,"")</f>
        <v/>
      </c>
      <c r="P803" s="34" t="e">
        <f>SMALL($O:$O,ROWS($O$1:O802))</f>
        <v>#NUM!</v>
      </c>
      <c r="Q803" s="34" t="str">
        <f>IF(AND('Entry point'!$B$22=Master!A803,Master!AG803="OD"),Master!B803,"")</f>
        <v/>
      </c>
      <c r="R803" s="34" t="e">
        <f>SMALL($Q:$Q,ROWS($Q$1:Q802))</f>
        <v>#NUM!</v>
      </c>
      <c r="S803" s="34" t="str">
        <f>IF(AND('Entry point'!$B$22=Master!A803,Master!AG803="OWNER"),Master!B803,"")</f>
        <v/>
      </c>
      <c r="T803" s="34" t="e">
        <f>SMALL($S:$S,ROWS($S$1:S802))</f>
        <v>#NUM!</v>
      </c>
      <c r="U803" s="34" t="str">
        <f>IF(AND('Entry point'!$B$22=Master!A803,Master!AG803="PLANNING MANAGER"),Master!B803,"")</f>
        <v/>
      </c>
      <c r="V803" s="34" t="e">
        <f>SMALL($U:$U,ROWS($U$1:U802))</f>
        <v>#NUM!</v>
      </c>
      <c r="W803" s="34" t="str">
        <f>IF(AND('Entry point'!$B$22=Master!A803,Master!AG803="PROCUREMENT RESPONSIBLE"),Master!B803,"")</f>
        <v/>
      </c>
      <c r="X803" s="34" t="e">
        <f>SMALL($W:$W,ROWS($W$1:W802))</f>
        <v>#NUM!</v>
      </c>
      <c r="Y803" s="34">
        <f>IF(AND('Entry point'!$B$22=Master!A803,Master!AG803="TECH SUPERINTENDENT"),Master!B803,"")</f>
        <v>804</v>
      </c>
      <c r="Z803" s="34" t="e">
        <f>SMALL($Y:$Y,ROWS($Y$1:Y802))</f>
        <v>#NUM!</v>
      </c>
      <c r="AA803" s="34" t="str">
        <f>IF(AND('Entry point'!$B$22=Master!A803,Master!AG803="HSEQ MANAGER"),Master!B803,"")</f>
        <v/>
      </c>
      <c r="AB803" s="34" t="e">
        <f>SMALL($AA:$AA,ROWS($AA$1:AA802))</f>
        <v>#NUM!</v>
      </c>
      <c r="AC803" s="34" t="str">
        <f>IF(AND('Entry point'!$B$22=Master!A803,Master!AG803="MARCAS"),Master!B803,"")</f>
        <v/>
      </c>
      <c r="AD803" s="34" t="e">
        <f>SMALL($AC:$AC,ROWS($AC$1:AC802))</f>
        <v>#NUM!</v>
      </c>
      <c r="AE803" s="34">
        <v>3</v>
      </c>
      <c r="AF803" s="36" t="s">
        <v>341</v>
      </c>
      <c r="AG803" s="36" t="s">
        <v>91</v>
      </c>
      <c r="AH803" s="36" t="s">
        <v>522</v>
      </c>
    </row>
    <row r="804" spans="1:34" ht="15.75" x14ac:dyDescent="0.25">
      <c r="A804" s="40" t="s">
        <v>569</v>
      </c>
      <c r="B804" s="34">
        <f>ROWS(A$1:$A805)</f>
        <v>805</v>
      </c>
      <c r="C804" s="34" t="str">
        <f>IF(AND('Entry point'!$B$22=Master!A804,Master!AG804="ACCOUNTING"),Master!B804,"")</f>
        <v/>
      </c>
      <c r="D804" s="34" t="e">
        <f>SMALL($C:$C,ROWS($C$1:C803))</f>
        <v>#NUM!</v>
      </c>
      <c r="E804" s="34" t="str">
        <f>IF(AND('Entry point'!$B$22=Master!A804,Master!AG804="CREW MANAGEMENT PARTNER"),Master!B804,"")</f>
        <v/>
      </c>
      <c r="F804" s="34" t="e">
        <f>SMALL($E:$E,ROWS($E$1:E803))</f>
        <v>#NUM!</v>
      </c>
      <c r="G804" s="34" t="str">
        <f>IF(AND('Entry point'!$B$22=Master!A804,Master!AG804="FLEET MANAGER"),Master!B804,"")</f>
        <v/>
      </c>
      <c r="H804" s="34" t="e">
        <f>SMALL($G:$G,ROWS($G$1:G803))</f>
        <v>#NUM!</v>
      </c>
      <c r="I804" s="34" t="str">
        <f>IF(AND('Entry point'!$B$22=Master!A804,Master!AG804="GROUP ISD"),Master!B804,"")</f>
        <v/>
      </c>
      <c r="J804" s="34" t="e">
        <f>SMALL($I:$I,ROWS($I$1:I803))</f>
        <v>#NUM!</v>
      </c>
      <c r="K804" s="34" t="str">
        <f>IF(AND('Entry point'!$B$22=Master!A804,Master!AG804="MANAGING DIRECTOR, CREW MANAGEMENT"),Master!B804,"")</f>
        <v/>
      </c>
      <c r="L804" s="34" t="e">
        <f>SMALL($K:$K,ROWS($K$1:K803))</f>
        <v>#NUM!</v>
      </c>
      <c r="M804" s="34" t="str">
        <f>IF(AND('Entry point'!$B$22=Master!A804,Master!AG804="MARINE SUPERINTENDENT"),Master!B804,"")</f>
        <v/>
      </c>
      <c r="N804" s="34" t="e">
        <f>SMALL($M:$M,ROWS($M$1:M803))</f>
        <v>#NUM!</v>
      </c>
      <c r="O804" s="34" t="str">
        <f>IF(AND('Entry point'!$B$22=Master!A804,Master!AG804="MD"),Master!B804,"")</f>
        <v/>
      </c>
      <c r="P804" s="34" t="e">
        <f>SMALL($O:$O,ROWS($O$1:O803))</f>
        <v>#NUM!</v>
      </c>
      <c r="Q804" s="34" t="str">
        <f>IF(AND('Entry point'!$B$22=Master!A804,Master!AG804="OD"),Master!B804,"")</f>
        <v/>
      </c>
      <c r="R804" s="34" t="e">
        <f>SMALL($Q:$Q,ROWS($Q$1:Q803))</f>
        <v>#NUM!</v>
      </c>
      <c r="S804" s="34" t="str">
        <f>IF(AND('Entry point'!$B$22=Master!A804,Master!AG804="OWNER"),Master!B804,"")</f>
        <v/>
      </c>
      <c r="T804" s="34" t="e">
        <f>SMALL($S:$S,ROWS($S$1:S803))</f>
        <v>#NUM!</v>
      </c>
      <c r="U804" s="34" t="str">
        <f>IF(AND('Entry point'!$B$22=Master!A804,Master!AG804="PLANNING MANAGER"),Master!B804,"")</f>
        <v/>
      </c>
      <c r="V804" s="34" t="e">
        <f>SMALL($U:$U,ROWS($U$1:U803))</f>
        <v>#NUM!</v>
      </c>
      <c r="W804" s="34" t="str">
        <f>IF(AND('Entry point'!$B$22=Master!A804,Master!AG804="PROCUREMENT RESPONSIBLE"),Master!B804,"")</f>
        <v/>
      </c>
      <c r="X804" s="34" t="e">
        <f>SMALL($W:$W,ROWS($W$1:W803))</f>
        <v>#NUM!</v>
      </c>
      <c r="Y804" s="34">
        <f>IF(AND('Entry point'!$B$22=Master!A804,Master!AG804="TECH SUPERINTENDENT"),Master!B804,"")</f>
        <v>805</v>
      </c>
      <c r="Z804" s="34" t="e">
        <f>SMALL($Y:$Y,ROWS($Y$1:Y803))</f>
        <v>#NUM!</v>
      </c>
      <c r="AA804" s="34" t="str">
        <f>IF(AND('Entry point'!$B$22=Master!A804,Master!AG804="HSEQ MANAGER"),Master!B804,"")</f>
        <v/>
      </c>
      <c r="AB804" s="34" t="e">
        <f>SMALL($AA:$AA,ROWS($AA$1:AA803))</f>
        <v>#NUM!</v>
      </c>
      <c r="AC804" s="34" t="str">
        <f>IF(AND('Entry point'!$B$22=Master!A804,Master!AG804="MARCAS"),Master!B804,"")</f>
        <v/>
      </c>
      <c r="AD804" s="34" t="e">
        <f>SMALL($AC:$AC,ROWS($AC$1:AC803))</f>
        <v>#NUM!</v>
      </c>
      <c r="AE804" s="34">
        <v>3</v>
      </c>
      <c r="AF804" s="36" t="s">
        <v>343</v>
      </c>
      <c r="AG804" s="36" t="s">
        <v>91</v>
      </c>
      <c r="AH804" s="36" t="s">
        <v>523</v>
      </c>
    </row>
    <row r="805" spans="1:34" ht="15.75" x14ac:dyDescent="0.25">
      <c r="A805" s="40" t="s">
        <v>569</v>
      </c>
      <c r="B805" s="34">
        <f>ROWS(A$1:$A806)</f>
        <v>806</v>
      </c>
      <c r="C805" s="34" t="str">
        <f>IF(AND('Entry point'!$B$22=Master!A805,Master!AG805="ACCOUNTING"),Master!B805,"")</f>
        <v/>
      </c>
      <c r="D805" s="34" t="e">
        <f>SMALL($C:$C,ROWS($C$1:C804))</f>
        <v>#NUM!</v>
      </c>
      <c r="E805" s="34" t="str">
        <f>IF(AND('Entry point'!$B$22=Master!A805,Master!AG805="CREW MANAGEMENT PARTNER"),Master!B805,"")</f>
        <v/>
      </c>
      <c r="F805" s="34" t="e">
        <f>SMALL($E:$E,ROWS($E$1:E804))</f>
        <v>#NUM!</v>
      </c>
      <c r="G805" s="34" t="str">
        <f>IF(AND('Entry point'!$B$22=Master!A805,Master!AG805="FLEET MANAGER"),Master!B805,"")</f>
        <v/>
      </c>
      <c r="H805" s="34" t="e">
        <f>SMALL($G:$G,ROWS($G$1:G804))</f>
        <v>#NUM!</v>
      </c>
      <c r="I805" s="34" t="str">
        <f>IF(AND('Entry point'!$B$22=Master!A805,Master!AG805="GROUP ISD"),Master!B805,"")</f>
        <v/>
      </c>
      <c r="J805" s="34" t="e">
        <f>SMALL($I:$I,ROWS($I$1:I804))</f>
        <v>#NUM!</v>
      </c>
      <c r="K805" s="34" t="str">
        <f>IF(AND('Entry point'!$B$22=Master!A805,Master!AG805="MANAGING DIRECTOR, CREW MANAGEMENT"),Master!B805,"")</f>
        <v/>
      </c>
      <c r="L805" s="34" t="e">
        <f>SMALL($K:$K,ROWS($K$1:K804))</f>
        <v>#NUM!</v>
      </c>
      <c r="M805" s="34" t="str">
        <f>IF(AND('Entry point'!$B$22=Master!A805,Master!AG805="MARINE SUPERINTENDENT"),Master!B805,"")</f>
        <v/>
      </c>
      <c r="N805" s="34" t="e">
        <f>SMALL($M:$M,ROWS($M$1:M804))</f>
        <v>#NUM!</v>
      </c>
      <c r="O805" s="34" t="str">
        <f>IF(AND('Entry point'!$B$22=Master!A805,Master!AG805="MD"),Master!B805,"")</f>
        <v/>
      </c>
      <c r="P805" s="34" t="e">
        <f>SMALL($O:$O,ROWS($O$1:O804))</f>
        <v>#NUM!</v>
      </c>
      <c r="Q805" s="34" t="str">
        <f>IF(AND('Entry point'!$B$22=Master!A805,Master!AG805="OD"),Master!B805,"")</f>
        <v/>
      </c>
      <c r="R805" s="34" t="e">
        <f>SMALL($Q:$Q,ROWS($Q$1:Q804))</f>
        <v>#NUM!</v>
      </c>
      <c r="S805" s="34" t="str">
        <f>IF(AND('Entry point'!$B$22=Master!A805,Master!AG805="OWNER"),Master!B805,"")</f>
        <v/>
      </c>
      <c r="T805" s="34" t="e">
        <f>SMALL($S:$S,ROWS($S$1:S804))</f>
        <v>#NUM!</v>
      </c>
      <c r="U805" s="34" t="str">
        <f>IF(AND('Entry point'!$B$22=Master!A805,Master!AG805="PLANNING MANAGER"),Master!B805,"")</f>
        <v/>
      </c>
      <c r="V805" s="34" t="e">
        <f>SMALL($U:$U,ROWS($U$1:U804))</f>
        <v>#NUM!</v>
      </c>
      <c r="W805" s="34" t="str">
        <f>IF(AND('Entry point'!$B$22=Master!A805,Master!AG805="PROCUREMENT RESPONSIBLE"),Master!B805,"")</f>
        <v/>
      </c>
      <c r="X805" s="34" t="e">
        <f>SMALL($W:$W,ROWS($W$1:W804))</f>
        <v>#NUM!</v>
      </c>
      <c r="Y805" s="34">
        <f>IF(AND('Entry point'!$B$22=Master!A805,Master!AG805="TECH SUPERINTENDENT"),Master!B805,"")</f>
        <v>806</v>
      </c>
      <c r="Z805" s="34" t="e">
        <f>SMALL($Y:$Y,ROWS($Y$1:Y804))</f>
        <v>#NUM!</v>
      </c>
      <c r="AA805" s="34" t="str">
        <f>IF(AND('Entry point'!$B$22=Master!A805,Master!AG805="HSEQ MANAGER"),Master!B805,"")</f>
        <v/>
      </c>
      <c r="AB805" s="34" t="e">
        <f>SMALL($AA:$AA,ROWS($AA$1:AA804))</f>
        <v>#NUM!</v>
      </c>
      <c r="AC805" s="34" t="str">
        <f>IF(AND('Entry point'!$B$22=Master!A805,Master!AG805="MARCAS"),Master!B805,"")</f>
        <v/>
      </c>
      <c r="AD805" s="34" t="e">
        <f>SMALL($AC:$AC,ROWS($AC$1:AC804))</f>
        <v>#NUM!</v>
      </c>
      <c r="AE805" s="34">
        <v>3</v>
      </c>
      <c r="AF805" s="36" t="s">
        <v>337</v>
      </c>
      <c r="AG805" s="36" t="s">
        <v>91</v>
      </c>
      <c r="AH805" s="36"/>
    </row>
    <row r="806" spans="1:34" ht="15.75" x14ac:dyDescent="0.25">
      <c r="A806" s="40" t="s">
        <v>569</v>
      </c>
      <c r="B806" s="34">
        <f>ROWS(A$1:$A807)</f>
        <v>807</v>
      </c>
      <c r="C806" s="34" t="str">
        <f>IF(AND('Entry point'!$B$22=Master!A806,Master!AG806="ACCOUNTING"),Master!B806,"")</f>
        <v/>
      </c>
      <c r="D806" s="34" t="e">
        <f>SMALL($C:$C,ROWS($C$1:C805))</f>
        <v>#NUM!</v>
      </c>
      <c r="E806" s="34" t="str">
        <f>IF(AND('Entry point'!$B$22=Master!A806,Master!AG806="CREW MANAGEMENT PARTNER"),Master!B806,"")</f>
        <v/>
      </c>
      <c r="F806" s="34" t="e">
        <f>SMALL($E:$E,ROWS($E$1:E805))</f>
        <v>#NUM!</v>
      </c>
      <c r="G806" s="34">
        <f>IF(AND('Entry point'!$B$22=Master!A806,Master!AG806="FLEET MANAGER"),Master!B806,"")</f>
        <v>807</v>
      </c>
      <c r="H806" s="34" t="e">
        <f>SMALL($G:$G,ROWS($G$1:G805))</f>
        <v>#NUM!</v>
      </c>
      <c r="I806" s="34" t="str">
        <f>IF(AND('Entry point'!$B$22=Master!A806,Master!AG806="GROUP ISD"),Master!B806,"")</f>
        <v/>
      </c>
      <c r="J806" s="34" t="e">
        <f>SMALL($I:$I,ROWS($I$1:I805))</f>
        <v>#NUM!</v>
      </c>
      <c r="K806" s="34" t="str">
        <f>IF(AND('Entry point'!$B$22=Master!A806,Master!AG806="MANAGING DIRECTOR, CREW MANAGEMENT"),Master!B806,"")</f>
        <v/>
      </c>
      <c r="L806" s="34" t="e">
        <f>SMALL($K:$K,ROWS($K$1:K805))</f>
        <v>#NUM!</v>
      </c>
      <c r="M806" s="34" t="str">
        <f>IF(AND('Entry point'!$B$22=Master!A806,Master!AG806="MARINE SUPERINTENDENT"),Master!B806,"")</f>
        <v/>
      </c>
      <c r="N806" s="34" t="e">
        <f>SMALL($M:$M,ROWS($M$1:M805))</f>
        <v>#NUM!</v>
      </c>
      <c r="O806" s="34" t="str">
        <f>IF(AND('Entry point'!$B$22=Master!A806,Master!AG806="MD"),Master!B806,"")</f>
        <v/>
      </c>
      <c r="P806" s="34" t="e">
        <f>SMALL($O:$O,ROWS($O$1:O805))</f>
        <v>#NUM!</v>
      </c>
      <c r="Q806" s="34" t="str">
        <f>IF(AND('Entry point'!$B$22=Master!A806,Master!AG806="OD"),Master!B806,"")</f>
        <v/>
      </c>
      <c r="R806" s="34" t="e">
        <f>SMALL($Q:$Q,ROWS($Q$1:Q805))</f>
        <v>#NUM!</v>
      </c>
      <c r="S806" s="34" t="str">
        <f>IF(AND('Entry point'!$B$22=Master!A806,Master!AG806="OWNER"),Master!B806,"")</f>
        <v/>
      </c>
      <c r="T806" s="34" t="e">
        <f>SMALL($S:$S,ROWS($S$1:S805))</f>
        <v>#NUM!</v>
      </c>
      <c r="U806" s="34" t="str">
        <f>IF(AND('Entry point'!$B$22=Master!A806,Master!AG806="PLANNING MANAGER"),Master!B806,"")</f>
        <v/>
      </c>
      <c r="V806" s="34" t="e">
        <f>SMALL($U:$U,ROWS($U$1:U805))</f>
        <v>#NUM!</v>
      </c>
      <c r="W806" s="34" t="str">
        <f>IF(AND('Entry point'!$B$22=Master!A806,Master!AG806="PROCUREMENT RESPONSIBLE"),Master!B806,"")</f>
        <v/>
      </c>
      <c r="X806" s="34" t="e">
        <f>SMALL($W:$W,ROWS($W$1:W805))</f>
        <v>#NUM!</v>
      </c>
      <c r="Y806" s="34" t="str">
        <f>IF(AND('Entry point'!$B$22=Master!A806,Master!AG806="TECH SUPERINTENDENT"),Master!B806,"")</f>
        <v/>
      </c>
      <c r="Z806" s="34" t="e">
        <f>SMALL($Y:$Y,ROWS($Y$1:Y805))</f>
        <v>#NUM!</v>
      </c>
      <c r="AA806" s="34" t="str">
        <f>IF(AND('Entry point'!$B$22=Master!A806,Master!AG806="HSEQ MANAGER"),Master!B806,"")</f>
        <v/>
      </c>
      <c r="AB806" s="34" t="e">
        <f>SMALL($AA:$AA,ROWS($AA$1:AA805))</f>
        <v>#NUM!</v>
      </c>
      <c r="AC806" s="34" t="str">
        <f>IF(AND('Entry point'!$B$22=Master!A806,Master!AG806="MARCAS"),Master!B806,"")</f>
        <v/>
      </c>
      <c r="AD806" s="34" t="e">
        <f>SMALL($AC:$AC,ROWS($AC$1:AC805))</f>
        <v>#NUM!</v>
      </c>
      <c r="AE806" s="34">
        <v>3</v>
      </c>
      <c r="AF806" s="36" t="s">
        <v>312</v>
      </c>
      <c r="AG806" s="36" t="s">
        <v>35</v>
      </c>
      <c r="AH806" s="36"/>
    </row>
    <row r="807" spans="1:34" ht="15.75" x14ac:dyDescent="0.25">
      <c r="A807" s="40" t="s">
        <v>569</v>
      </c>
      <c r="B807" s="34">
        <f>ROWS(A$1:$A808)</f>
        <v>808</v>
      </c>
      <c r="C807" s="34" t="str">
        <f>IF(AND('Entry point'!$B$22=Master!A807,Master!AG807="ACCOUNTING"),Master!B807,"")</f>
        <v/>
      </c>
      <c r="D807" s="34" t="e">
        <f>SMALL($C:$C,ROWS($C$1:C806))</f>
        <v>#NUM!</v>
      </c>
      <c r="E807" s="34" t="str">
        <f>IF(AND('Entry point'!$B$22=Master!A807,Master!AG807="CREW MANAGEMENT PARTNER"),Master!B807,"")</f>
        <v/>
      </c>
      <c r="F807" s="34" t="e">
        <f>SMALL($E:$E,ROWS($E$1:E806))</f>
        <v>#NUM!</v>
      </c>
      <c r="G807" s="34" t="str">
        <f>IF(AND('Entry point'!$B$22=Master!A807,Master!AG807="FLEET MANAGER"),Master!B807,"")</f>
        <v/>
      </c>
      <c r="H807" s="34" t="e">
        <f>SMALL($G:$G,ROWS($G$1:G806))</f>
        <v>#NUM!</v>
      </c>
      <c r="I807" s="34" t="str">
        <f>IF(AND('Entry point'!$B$22=Master!A807,Master!AG807="GROUP ISD"),Master!B807,"")</f>
        <v/>
      </c>
      <c r="J807" s="34" t="e">
        <f>SMALL($I:$I,ROWS($I$1:I806))</f>
        <v>#NUM!</v>
      </c>
      <c r="K807" s="34" t="str">
        <f>IF(AND('Entry point'!$B$22=Master!A807,Master!AG807="MANAGING DIRECTOR, CREW MANAGEMENT"),Master!B807,"")</f>
        <v/>
      </c>
      <c r="L807" s="34" t="e">
        <f>SMALL($K:$K,ROWS($K$1:K806))</f>
        <v>#NUM!</v>
      </c>
      <c r="M807" s="34" t="str">
        <f>IF(AND('Entry point'!$B$22=Master!A807,Master!AG807="MARINE SUPERINTENDENT"),Master!B807,"")</f>
        <v/>
      </c>
      <c r="N807" s="34" t="e">
        <f>SMALL($M:$M,ROWS($M$1:M806))</f>
        <v>#NUM!</v>
      </c>
      <c r="O807" s="34" t="str">
        <f>IF(AND('Entry point'!$B$22=Master!A807,Master!AG807="MD"),Master!B807,"")</f>
        <v/>
      </c>
      <c r="P807" s="34" t="e">
        <f>SMALL($O:$O,ROWS($O$1:O806))</f>
        <v>#NUM!</v>
      </c>
      <c r="Q807" s="34" t="str">
        <f>IF(AND('Entry point'!$B$22=Master!A807,Master!AG807="OD"),Master!B807,"")</f>
        <v/>
      </c>
      <c r="R807" s="34" t="e">
        <f>SMALL($Q:$Q,ROWS($Q$1:Q806))</f>
        <v>#NUM!</v>
      </c>
      <c r="S807" s="34" t="str">
        <f>IF(AND('Entry point'!$B$22=Master!A807,Master!AG807="OWNER"),Master!B807,"")</f>
        <v/>
      </c>
      <c r="T807" s="34" t="e">
        <f>SMALL($S:$S,ROWS($S$1:S806))</f>
        <v>#NUM!</v>
      </c>
      <c r="U807" s="34" t="str">
        <f>IF(AND('Entry point'!$B$22=Master!A807,Master!AG807="PLANNING MANAGER"),Master!B807,"")</f>
        <v/>
      </c>
      <c r="V807" s="34" t="e">
        <f>SMALL($U:$U,ROWS($U$1:U806))</f>
        <v>#NUM!</v>
      </c>
      <c r="W807" s="34" t="str">
        <f>IF(AND('Entry point'!$B$22=Master!A807,Master!AG807="PROCUREMENT RESPONSIBLE"),Master!B807,"")</f>
        <v/>
      </c>
      <c r="X807" s="34" t="e">
        <f>SMALL($W:$W,ROWS($W$1:W806))</f>
        <v>#NUM!</v>
      </c>
      <c r="Y807" s="34">
        <f>IF(AND('Entry point'!$B$22=Master!A807,Master!AG807="TECH SUPERINTENDENT"),Master!B807,"")</f>
        <v>808</v>
      </c>
      <c r="Z807" s="34" t="e">
        <f>SMALL($Y:$Y,ROWS($Y$1:Y806))</f>
        <v>#NUM!</v>
      </c>
      <c r="AA807" s="34" t="str">
        <f>IF(AND('Entry point'!$B$22=Master!A807,Master!AG807="HSEQ MANAGER"),Master!B807,"")</f>
        <v/>
      </c>
      <c r="AB807" s="34" t="e">
        <f>SMALL($AA:$AA,ROWS($AA$1:AA806))</f>
        <v>#NUM!</v>
      </c>
      <c r="AC807" s="34" t="str">
        <f>IF(AND('Entry point'!$B$22=Master!A807,Master!AG807="MARCAS"),Master!B807,"")</f>
        <v/>
      </c>
      <c r="AD807" s="34" t="e">
        <f>SMALL($AC:$AC,ROWS($AC$1:AC806))</f>
        <v>#NUM!</v>
      </c>
      <c r="AE807" s="34">
        <v>3</v>
      </c>
      <c r="AF807" s="36" t="s">
        <v>334</v>
      </c>
      <c r="AG807" s="36" t="s">
        <v>91</v>
      </c>
      <c r="AH807" s="36"/>
    </row>
    <row r="808" spans="1:34" ht="15.75" x14ac:dyDescent="0.25">
      <c r="A808" s="40" t="s">
        <v>569</v>
      </c>
      <c r="B808" s="34">
        <f>ROWS(A$1:$A809)</f>
        <v>809</v>
      </c>
      <c r="C808" s="34" t="str">
        <f>IF(AND('Entry point'!$B$22=Master!A808,Master!AG808="ACCOUNTING"),Master!B808,"")</f>
        <v/>
      </c>
      <c r="D808" s="34" t="e">
        <f>SMALL($C:$C,ROWS($C$1:C807))</f>
        <v>#NUM!</v>
      </c>
      <c r="E808" s="34" t="str">
        <f>IF(AND('Entry point'!$B$22=Master!A808,Master!AG808="CREW MANAGEMENT PARTNER"),Master!B808,"")</f>
        <v/>
      </c>
      <c r="F808" s="34" t="e">
        <f>SMALL($E:$E,ROWS($E$1:E807))</f>
        <v>#NUM!</v>
      </c>
      <c r="G808" s="34" t="str">
        <f>IF(AND('Entry point'!$B$22=Master!A808,Master!AG808="FLEET MANAGER"),Master!B808,"")</f>
        <v/>
      </c>
      <c r="H808" s="34" t="e">
        <f>SMALL($G:$G,ROWS($G$1:G807))</f>
        <v>#NUM!</v>
      </c>
      <c r="I808" s="34">
        <f>IF(AND('Entry point'!$B$22=Master!A808,Master!AG808="GROUP ISD"),Master!B808,"")</f>
        <v>809</v>
      </c>
      <c r="J808" s="34" t="e">
        <f>SMALL($I:$I,ROWS($I$1:I807))</f>
        <v>#NUM!</v>
      </c>
      <c r="K808" s="34" t="str">
        <f>IF(AND('Entry point'!$B$22=Master!A808,Master!AG808="MANAGING DIRECTOR, CREW MANAGEMENT"),Master!B808,"")</f>
        <v/>
      </c>
      <c r="L808" s="34" t="e">
        <f>SMALL($K:$K,ROWS($K$1:K807))</f>
        <v>#NUM!</v>
      </c>
      <c r="M808" s="34" t="str">
        <f>IF(AND('Entry point'!$B$22=Master!A808,Master!AG808="MARINE SUPERINTENDENT"),Master!B808,"")</f>
        <v/>
      </c>
      <c r="N808" s="34" t="e">
        <f>SMALL($M:$M,ROWS($M$1:M807))</f>
        <v>#NUM!</v>
      </c>
      <c r="O808" s="34" t="str">
        <f>IF(AND('Entry point'!$B$22=Master!A808,Master!AG808="MD"),Master!B808,"")</f>
        <v/>
      </c>
      <c r="P808" s="34" t="e">
        <f>SMALL($O:$O,ROWS($O$1:O807))</f>
        <v>#NUM!</v>
      </c>
      <c r="Q808" s="34" t="str">
        <f>IF(AND('Entry point'!$B$22=Master!A808,Master!AG808="OD"),Master!B808,"")</f>
        <v/>
      </c>
      <c r="R808" s="34" t="e">
        <f>SMALL($Q:$Q,ROWS($Q$1:Q807))</f>
        <v>#NUM!</v>
      </c>
      <c r="S808" s="34" t="str">
        <f>IF(AND('Entry point'!$B$22=Master!A808,Master!AG808="OWNER"),Master!B808,"")</f>
        <v/>
      </c>
      <c r="T808" s="34" t="e">
        <f>SMALL($S:$S,ROWS($S$1:S807))</f>
        <v>#NUM!</v>
      </c>
      <c r="U808" s="34" t="str">
        <f>IF(AND('Entry point'!$B$22=Master!A808,Master!AG808="PLANNING MANAGER"),Master!B808,"")</f>
        <v/>
      </c>
      <c r="V808" s="34" t="e">
        <f>SMALL($U:$U,ROWS($U$1:U807))</f>
        <v>#NUM!</v>
      </c>
      <c r="W808" s="34" t="str">
        <f>IF(AND('Entry point'!$B$22=Master!A808,Master!AG808="PROCUREMENT RESPONSIBLE"),Master!B808,"")</f>
        <v/>
      </c>
      <c r="X808" s="34" t="e">
        <f>SMALL($W:$W,ROWS($W$1:W807))</f>
        <v>#NUM!</v>
      </c>
      <c r="Y808" s="34" t="str">
        <f>IF(AND('Entry point'!$B$22=Master!A808,Master!AG808="TECH SUPERINTENDENT"),Master!B808,"")</f>
        <v/>
      </c>
      <c r="Z808" s="34" t="e">
        <f>SMALL($Y:$Y,ROWS($Y$1:Y807))</f>
        <v>#NUM!</v>
      </c>
      <c r="AA808" s="34" t="str">
        <f>IF(AND('Entry point'!$B$22=Master!A808,Master!AG808="HSEQ MANAGER"),Master!B808,"")</f>
        <v/>
      </c>
      <c r="AB808" s="34" t="e">
        <f>SMALL($AA:$AA,ROWS($AA$1:AA807))</f>
        <v>#NUM!</v>
      </c>
      <c r="AC808" s="34" t="str">
        <f>IF(AND('Entry point'!$B$22=Master!A808,Master!AG808="MARCAS"),Master!B808,"")</f>
        <v/>
      </c>
      <c r="AD808" s="34" t="e">
        <f>SMALL($AC:$AC,ROWS($AC$1:AC807))</f>
        <v>#NUM!</v>
      </c>
      <c r="AE808" s="34">
        <v>3</v>
      </c>
      <c r="AF808" s="36" t="s">
        <v>315</v>
      </c>
      <c r="AG808" s="36" t="s">
        <v>614</v>
      </c>
      <c r="AH808" s="36"/>
    </row>
    <row r="809" spans="1:34" ht="15.75" x14ac:dyDescent="0.25">
      <c r="A809" s="40" t="s">
        <v>569</v>
      </c>
      <c r="B809" s="34">
        <f>ROWS(A$1:$A810)</f>
        <v>810</v>
      </c>
      <c r="C809" s="34" t="str">
        <f>IF(AND('Entry point'!$B$22=Master!A809,Master!AG809="ACCOUNTING"),Master!B809,"")</f>
        <v/>
      </c>
      <c r="D809" s="34" t="e">
        <f>SMALL($C:$C,ROWS($C$1:C808))</f>
        <v>#NUM!</v>
      </c>
      <c r="E809" s="34" t="str">
        <f>IF(AND('Entry point'!$B$22=Master!A809,Master!AG809="CREW MANAGEMENT PARTNER"),Master!B809,"")</f>
        <v/>
      </c>
      <c r="F809" s="34" t="e">
        <f>SMALL($E:$E,ROWS($E$1:E808))</f>
        <v>#NUM!</v>
      </c>
      <c r="G809" s="34" t="str">
        <f>IF(AND('Entry point'!$B$22=Master!A809,Master!AG809="FLEET MANAGER"),Master!B809,"")</f>
        <v/>
      </c>
      <c r="H809" s="34" t="e">
        <f>SMALL($G:$G,ROWS($G$1:G808))</f>
        <v>#NUM!</v>
      </c>
      <c r="I809" s="34">
        <f>IF(AND('Entry point'!$B$22=Master!A809,Master!AG809="GROUP ISD"),Master!B809,"")</f>
        <v>810</v>
      </c>
      <c r="J809" s="34" t="e">
        <f>SMALL($I:$I,ROWS($I$1:I808))</f>
        <v>#NUM!</v>
      </c>
      <c r="K809" s="34" t="str">
        <f>IF(AND('Entry point'!$B$22=Master!A809,Master!AG809="MANAGING DIRECTOR, CREW MANAGEMENT"),Master!B809,"")</f>
        <v/>
      </c>
      <c r="L809" s="34" t="e">
        <f>SMALL($K:$K,ROWS($K$1:K808))</f>
        <v>#NUM!</v>
      </c>
      <c r="M809" s="34" t="str">
        <f>IF(AND('Entry point'!$B$22=Master!A809,Master!AG809="MARINE SUPERINTENDENT"),Master!B809,"")</f>
        <v/>
      </c>
      <c r="N809" s="34" t="e">
        <f>SMALL($M:$M,ROWS($M$1:M808))</f>
        <v>#NUM!</v>
      </c>
      <c r="O809" s="34" t="str">
        <f>IF(AND('Entry point'!$B$22=Master!A809,Master!AG809="MD"),Master!B809,"")</f>
        <v/>
      </c>
      <c r="P809" s="34" t="e">
        <f>SMALL($O:$O,ROWS($O$1:O808))</f>
        <v>#NUM!</v>
      </c>
      <c r="Q809" s="34" t="str">
        <f>IF(AND('Entry point'!$B$22=Master!A809,Master!AG809="OD"),Master!B809,"")</f>
        <v/>
      </c>
      <c r="R809" s="34" t="e">
        <f>SMALL($Q:$Q,ROWS($Q$1:Q808))</f>
        <v>#NUM!</v>
      </c>
      <c r="S809" s="34" t="str">
        <f>IF(AND('Entry point'!$B$22=Master!A809,Master!AG809="OWNER"),Master!B809,"")</f>
        <v/>
      </c>
      <c r="T809" s="34" t="e">
        <f>SMALL($S:$S,ROWS($S$1:S808))</f>
        <v>#NUM!</v>
      </c>
      <c r="U809" s="34" t="str">
        <f>IF(AND('Entry point'!$B$22=Master!A809,Master!AG809="PLANNING MANAGER"),Master!B809,"")</f>
        <v/>
      </c>
      <c r="V809" s="34" t="e">
        <f>SMALL($U:$U,ROWS($U$1:U808))</f>
        <v>#NUM!</v>
      </c>
      <c r="W809" s="34" t="str">
        <f>IF(AND('Entry point'!$B$22=Master!A809,Master!AG809="PROCUREMENT RESPONSIBLE"),Master!B809,"")</f>
        <v/>
      </c>
      <c r="X809" s="34" t="e">
        <f>SMALL($W:$W,ROWS($W$1:W808))</f>
        <v>#NUM!</v>
      </c>
      <c r="Y809" s="34" t="str">
        <f>IF(AND('Entry point'!$B$22=Master!A809,Master!AG809="TECH SUPERINTENDENT"),Master!B809,"")</f>
        <v/>
      </c>
      <c r="Z809" s="34" t="e">
        <f>SMALL($Y:$Y,ROWS($Y$1:Y808))</f>
        <v>#NUM!</v>
      </c>
      <c r="AA809" s="34" t="str">
        <f>IF(AND('Entry point'!$B$22=Master!A809,Master!AG809="HSEQ MANAGER"),Master!B809,"")</f>
        <v/>
      </c>
      <c r="AB809" s="34" t="e">
        <f>SMALL($AA:$AA,ROWS($AA$1:AA808))</f>
        <v>#NUM!</v>
      </c>
      <c r="AC809" s="34" t="str">
        <f>IF(AND('Entry point'!$B$22=Master!A809,Master!AG809="MARCAS"),Master!B809,"")</f>
        <v/>
      </c>
      <c r="AD809" s="34" t="e">
        <f>SMALL($AC:$AC,ROWS($AC$1:AC808))</f>
        <v>#NUM!</v>
      </c>
      <c r="AE809" s="34">
        <v>3</v>
      </c>
      <c r="AF809" s="36" t="s">
        <v>319</v>
      </c>
      <c r="AG809" s="36" t="s">
        <v>614</v>
      </c>
      <c r="AH809" s="36"/>
    </row>
    <row r="810" spans="1:34" ht="15.75" x14ac:dyDescent="0.25">
      <c r="A810" s="40" t="s">
        <v>569</v>
      </c>
      <c r="B810" s="34">
        <f>ROWS(A$1:$A811)</f>
        <v>811</v>
      </c>
      <c r="C810" s="34" t="str">
        <f>IF(AND('Entry point'!$B$22=Master!A810,Master!AG810="ACCOUNTING"),Master!B810,"")</f>
        <v/>
      </c>
      <c r="D810" s="34" t="e">
        <f>SMALL($C:$C,ROWS($C$1:C809))</f>
        <v>#NUM!</v>
      </c>
      <c r="E810" s="34" t="str">
        <f>IF(AND('Entry point'!$B$22=Master!A810,Master!AG810="CREW MANAGEMENT PARTNER"),Master!B810,"")</f>
        <v/>
      </c>
      <c r="F810" s="34" t="e">
        <f>SMALL($E:$E,ROWS($E$1:E809))</f>
        <v>#NUM!</v>
      </c>
      <c r="G810" s="34" t="str">
        <f>IF(AND('Entry point'!$B$22=Master!A810,Master!AG810="FLEET MANAGER"),Master!B810,"")</f>
        <v/>
      </c>
      <c r="H810" s="34" t="e">
        <f>SMALL($G:$G,ROWS($G$1:G809))</f>
        <v>#NUM!</v>
      </c>
      <c r="I810" s="34">
        <f>IF(AND('Entry point'!$B$22=Master!A810,Master!AG810="GROUP ISD"),Master!B810,"")</f>
        <v>811</v>
      </c>
      <c r="J810" s="34" t="e">
        <f>SMALL($I:$I,ROWS($I$1:I809))</f>
        <v>#NUM!</v>
      </c>
      <c r="K810" s="34" t="str">
        <f>IF(AND('Entry point'!$B$22=Master!A810,Master!AG810="MANAGING DIRECTOR, CREW MANAGEMENT"),Master!B810,"")</f>
        <v/>
      </c>
      <c r="L810" s="34" t="e">
        <f>SMALL($K:$K,ROWS($K$1:K809))</f>
        <v>#NUM!</v>
      </c>
      <c r="M810" s="34" t="str">
        <f>IF(AND('Entry point'!$B$22=Master!A810,Master!AG810="MARINE SUPERINTENDENT"),Master!B810,"")</f>
        <v/>
      </c>
      <c r="N810" s="34" t="e">
        <f>SMALL($M:$M,ROWS($M$1:M809))</f>
        <v>#NUM!</v>
      </c>
      <c r="O810" s="34" t="str">
        <f>IF(AND('Entry point'!$B$22=Master!A810,Master!AG810="MD"),Master!B810,"")</f>
        <v/>
      </c>
      <c r="P810" s="34" t="e">
        <f>SMALL($O:$O,ROWS($O$1:O809))</f>
        <v>#NUM!</v>
      </c>
      <c r="Q810" s="34" t="str">
        <f>IF(AND('Entry point'!$B$22=Master!A810,Master!AG810="OD"),Master!B810,"")</f>
        <v/>
      </c>
      <c r="R810" s="34" t="e">
        <f>SMALL($Q:$Q,ROWS($Q$1:Q809))</f>
        <v>#NUM!</v>
      </c>
      <c r="S810" s="34" t="str">
        <f>IF(AND('Entry point'!$B$22=Master!A810,Master!AG810="OWNER"),Master!B810,"")</f>
        <v/>
      </c>
      <c r="T810" s="34" t="e">
        <f>SMALL($S:$S,ROWS($S$1:S809))</f>
        <v>#NUM!</v>
      </c>
      <c r="U810" s="34" t="str">
        <f>IF(AND('Entry point'!$B$22=Master!A810,Master!AG810="PLANNING MANAGER"),Master!B810,"")</f>
        <v/>
      </c>
      <c r="V810" s="34" t="e">
        <f>SMALL($U:$U,ROWS($U$1:U809))</f>
        <v>#NUM!</v>
      </c>
      <c r="W810" s="34" t="str">
        <f>IF(AND('Entry point'!$B$22=Master!A810,Master!AG810="PROCUREMENT RESPONSIBLE"),Master!B810,"")</f>
        <v/>
      </c>
      <c r="X810" s="34" t="e">
        <f>SMALL($W:$W,ROWS($W$1:W809))</f>
        <v>#NUM!</v>
      </c>
      <c r="Y810" s="34" t="str">
        <f>IF(AND('Entry point'!$B$22=Master!A810,Master!AG810="TECH SUPERINTENDENT"),Master!B810,"")</f>
        <v/>
      </c>
      <c r="Z810" s="34" t="e">
        <f>SMALL($Y:$Y,ROWS($Y$1:Y809))</f>
        <v>#NUM!</v>
      </c>
      <c r="AA810" s="34" t="str">
        <f>IF(AND('Entry point'!$B$22=Master!A810,Master!AG810="HSEQ MANAGER"),Master!B810,"")</f>
        <v/>
      </c>
      <c r="AB810" s="34" t="e">
        <f>SMALL($AA:$AA,ROWS($AA$1:AA809))</f>
        <v>#NUM!</v>
      </c>
      <c r="AC810" s="34" t="str">
        <f>IF(AND('Entry point'!$B$22=Master!A810,Master!AG810="MARCAS"),Master!B810,"")</f>
        <v/>
      </c>
      <c r="AD810" s="34" t="e">
        <f>SMALL($AC:$AC,ROWS($AC$1:AC809))</f>
        <v>#NUM!</v>
      </c>
      <c r="AE810" s="34">
        <v>3</v>
      </c>
      <c r="AF810" s="36" t="s">
        <v>318</v>
      </c>
      <c r="AG810" s="36" t="s">
        <v>614</v>
      </c>
      <c r="AH810" s="36" t="s">
        <v>517</v>
      </c>
    </row>
    <row r="811" spans="1:34" ht="15.75" x14ac:dyDescent="0.25">
      <c r="A811" s="40" t="s">
        <v>569</v>
      </c>
      <c r="B811" s="34">
        <f>ROWS(A$1:$A812)</f>
        <v>812</v>
      </c>
      <c r="C811" s="34" t="str">
        <f>IF(AND('Entry point'!$B$22=Master!A811,Master!AG811="ACCOUNTING"),Master!B811,"")</f>
        <v/>
      </c>
      <c r="D811" s="34" t="e">
        <f>SMALL($C:$C,ROWS($C$1:C810))</f>
        <v>#NUM!</v>
      </c>
      <c r="E811" s="34" t="str">
        <f>IF(AND('Entry point'!$B$22=Master!A811,Master!AG811="CREW MANAGEMENT PARTNER"),Master!B811,"")</f>
        <v/>
      </c>
      <c r="F811" s="34" t="e">
        <f>SMALL($E:$E,ROWS($E$1:E810))</f>
        <v>#NUM!</v>
      </c>
      <c r="G811" s="34" t="str">
        <f>IF(AND('Entry point'!$B$22=Master!A811,Master!AG811="FLEET MANAGER"),Master!B811,"")</f>
        <v/>
      </c>
      <c r="H811" s="34" t="e">
        <f>SMALL($G:$G,ROWS($G$1:G810))</f>
        <v>#NUM!</v>
      </c>
      <c r="I811" s="34">
        <f>IF(AND('Entry point'!$B$22=Master!A811,Master!AG811="GROUP ISD"),Master!B811,"")</f>
        <v>812</v>
      </c>
      <c r="J811" s="34" t="e">
        <f>SMALL($I:$I,ROWS($I$1:I810))</f>
        <v>#NUM!</v>
      </c>
      <c r="K811" s="34" t="str">
        <f>IF(AND('Entry point'!$B$22=Master!A811,Master!AG811="MANAGING DIRECTOR, CREW MANAGEMENT"),Master!B811,"")</f>
        <v/>
      </c>
      <c r="L811" s="34" t="e">
        <f>SMALL($K:$K,ROWS($K$1:K810))</f>
        <v>#NUM!</v>
      </c>
      <c r="M811" s="34" t="str">
        <f>IF(AND('Entry point'!$B$22=Master!A811,Master!AG811="MARINE SUPERINTENDENT"),Master!B811,"")</f>
        <v/>
      </c>
      <c r="N811" s="34" t="e">
        <f>SMALL($M:$M,ROWS($M$1:M810))</f>
        <v>#NUM!</v>
      </c>
      <c r="O811" s="34" t="str">
        <f>IF(AND('Entry point'!$B$22=Master!A811,Master!AG811="MD"),Master!B811,"")</f>
        <v/>
      </c>
      <c r="P811" s="34" t="e">
        <f>SMALL($O:$O,ROWS($O$1:O810))</f>
        <v>#NUM!</v>
      </c>
      <c r="Q811" s="34" t="str">
        <f>IF(AND('Entry point'!$B$22=Master!A811,Master!AG811="OD"),Master!B811,"")</f>
        <v/>
      </c>
      <c r="R811" s="34" t="e">
        <f>SMALL($Q:$Q,ROWS($Q$1:Q810))</f>
        <v>#NUM!</v>
      </c>
      <c r="S811" s="34" t="str">
        <f>IF(AND('Entry point'!$B$22=Master!A811,Master!AG811="OWNER"),Master!B811,"")</f>
        <v/>
      </c>
      <c r="T811" s="34" t="e">
        <f>SMALL($S:$S,ROWS($S$1:S810))</f>
        <v>#NUM!</v>
      </c>
      <c r="U811" s="34" t="str">
        <f>IF(AND('Entry point'!$B$22=Master!A811,Master!AG811="PLANNING MANAGER"),Master!B811,"")</f>
        <v/>
      </c>
      <c r="V811" s="34" t="e">
        <f>SMALL($U:$U,ROWS($U$1:U810))</f>
        <v>#NUM!</v>
      </c>
      <c r="W811" s="34" t="str">
        <f>IF(AND('Entry point'!$B$22=Master!A811,Master!AG811="PROCUREMENT RESPONSIBLE"),Master!B811,"")</f>
        <v/>
      </c>
      <c r="X811" s="34" t="e">
        <f>SMALL($W:$W,ROWS($W$1:W810))</f>
        <v>#NUM!</v>
      </c>
      <c r="Y811" s="34" t="str">
        <f>IF(AND('Entry point'!$B$22=Master!A811,Master!AG811="TECH SUPERINTENDENT"),Master!B811,"")</f>
        <v/>
      </c>
      <c r="Z811" s="34" t="e">
        <f>SMALL($Y:$Y,ROWS($Y$1:Y810))</f>
        <v>#NUM!</v>
      </c>
      <c r="AA811" s="34" t="str">
        <f>IF(AND('Entry point'!$B$22=Master!A811,Master!AG811="HSEQ MANAGER"),Master!B811,"")</f>
        <v/>
      </c>
      <c r="AB811" s="34" t="e">
        <f>SMALL($AA:$AA,ROWS($AA$1:AA810))</f>
        <v>#NUM!</v>
      </c>
      <c r="AC811" s="34" t="str">
        <f>IF(AND('Entry point'!$B$22=Master!A811,Master!AG811="MARCAS"),Master!B811,"")</f>
        <v/>
      </c>
      <c r="AD811" s="34" t="e">
        <f>SMALL($AC:$AC,ROWS($AC$1:AC810))</f>
        <v>#NUM!</v>
      </c>
      <c r="AE811" s="34">
        <v>3</v>
      </c>
      <c r="AF811" s="36" t="s">
        <v>137</v>
      </c>
      <c r="AG811" s="36" t="s">
        <v>614</v>
      </c>
      <c r="AH811" s="36"/>
    </row>
    <row r="812" spans="1:34" ht="15.75" x14ac:dyDescent="0.25">
      <c r="A812" s="40" t="s">
        <v>569</v>
      </c>
      <c r="B812" s="34">
        <f>ROWS(A$1:$A813)</f>
        <v>813</v>
      </c>
      <c r="C812" s="34" t="str">
        <f>IF(AND('Entry point'!$B$22=Master!A812,Master!AG812="ACCOUNTING"),Master!B812,"")</f>
        <v/>
      </c>
      <c r="D812" s="34" t="e">
        <f>SMALL($C:$C,ROWS($C$1:C811))</f>
        <v>#NUM!</v>
      </c>
      <c r="E812" s="34" t="str">
        <f>IF(AND('Entry point'!$B$22=Master!A812,Master!AG812="CREW MANAGEMENT PARTNER"),Master!B812,"")</f>
        <v/>
      </c>
      <c r="F812" s="34" t="e">
        <f>SMALL($E:$E,ROWS($E$1:E811))</f>
        <v>#NUM!</v>
      </c>
      <c r="G812" s="34">
        <f>IF(AND('Entry point'!$B$22=Master!A812,Master!AG812="FLEET MANAGER"),Master!B812,"")</f>
        <v>813</v>
      </c>
      <c r="H812" s="34" t="e">
        <f>SMALL($G:$G,ROWS($G$1:G811))</f>
        <v>#NUM!</v>
      </c>
      <c r="I812" s="34" t="str">
        <f>IF(AND('Entry point'!$B$22=Master!A812,Master!AG812="GROUP ISD"),Master!B812,"")</f>
        <v/>
      </c>
      <c r="J812" s="34" t="e">
        <f>SMALL($I:$I,ROWS($I$1:I811))</f>
        <v>#NUM!</v>
      </c>
      <c r="K812" s="34" t="str">
        <f>IF(AND('Entry point'!$B$22=Master!A812,Master!AG812="MANAGING DIRECTOR, CREW MANAGEMENT"),Master!B812,"")</f>
        <v/>
      </c>
      <c r="L812" s="34" t="e">
        <f>SMALL($K:$K,ROWS($K$1:K811))</f>
        <v>#NUM!</v>
      </c>
      <c r="M812" s="34" t="str">
        <f>IF(AND('Entry point'!$B$22=Master!A812,Master!AG812="MARINE SUPERINTENDENT"),Master!B812,"")</f>
        <v/>
      </c>
      <c r="N812" s="34" t="e">
        <f>SMALL($M:$M,ROWS($M$1:M811))</f>
        <v>#NUM!</v>
      </c>
      <c r="O812" s="34" t="str">
        <f>IF(AND('Entry point'!$B$22=Master!A812,Master!AG812="MD"),Master!B812,"")</f>
        <v/>
      </c>
      <c r="P812" s="34" t="e">
        <f>SMALL($O:$O,ROWS($O$1:O811))</f>
        <v>#NUM!</v>
      </c>
      <c r="Q812" s="34" t="str">
        <f>IF(AND('Entry point'!$B$22=Master!A812,Master!AG812="OD"),Master!B812,"")</f>
        <v/>
      </c>
      <c r="R812" s="34" t="e">
        <f>SMALL($Q:$Q,ROWS($Q$1:Q811))</f>
        <v>#NUM!</v>
      </c>
      <c r="S812" s="34" t="str">
        <f>IF(AND('Entry point'!$B$22=Master!A812,Master!AG812="OWNER"),Master!B812,"")</f>
        <v/>
      </c>
      <c r="T812" s="34" t="e">
        <f>SMALL($S:$S,ROWS($S$1:S811))</f>
        <v>#NUM!</v>
      </c>
      <c r="U812" s="34" t="str">
        <f>IF(AND('Entry point'!$B$22=Master!A812,Master!AG812="PLANNING MANAGER"),Master!B812,"")</f>
        <v/>
      </c>
      <c r="V812" s="34" t="e">
        <f>SMALL($U:$U,ROWS($U$1:U811))</f>
        <v>#NUM!</v>
      </c>
      <c r="W812" s="34" t="str">
        <f>IF(AND('Entry point'!$B$22=Master!A812,Master!AG812="PROCUREMENT RESPONSIBLE"),Master!B812,"")</f>
        <v/>
      </c>
      <c r="X812" s="34" t="e">
        <f>SMALL($W:$W,ROWS($W$1:W811))</f>
        <v>#NUM!</v>
      </c>
      <c r="Y812" s="34" t="str">
        <f>IF(AND('Entry point'!$B$22=Master!A812,Master!AG812="TECH SUPERINTENDENT"),Master!B812,"")</f>
        <v/>
      </c>
      <c r="Z812" s="34" t="e">
        <f>SMALL($Y:$Y,ROWS($Y$1:Y811))</f>
        <v>#NUM!</v>
      </c>
      <c r="AA812" s="34" t="str">
        <f>IF(AND('Entry point'!$B$22=Master!A812,Master!AG812="HSEQ MANAGER"),Master!B812,"")</f>
        <v/>
      </c>
      <c r="AB812" s="34" t="e">
        <f>SMALL($AA:$AA,ROWS($AA$1:AA811))</f>
        <v>#NUM!</v>
      </c>
      <c r="AC812" s="34" t="str">
        <f>IF(AND('Entry point'!$B$22=Master!A812,Master!AG812="MARCAS"),Master!B812,"")</f>
        <v/>
      </c>
      <c r="AD812" s="34" t="e">
        <f>SMALL($AC:$AC,ROWS($AC$1:AC811))</f>
        <v>#NUM!</v>
      </c>
      <c r="AE812" s="34">
        <v>3</v>
      </c>
      <c r="AF812" s="26" t="s">
        <v>547</v>
      </c>
      <c r="AG812" s="36" t="s">
        <v>35</v>
      </c>
      <c r="AH812" s="36"/>
    </row>
    <row r="813" spans="1:34" ht="15.75" x14ac:dyDescent="0.25">
      <c r="A813" s="40" t="s">
        <v>569</v>
      </c>
      <c r="B813" s="34">
        <f>ROWS(A$1:$A814)</f>
        <v>814</v>
      </c>
      <c r="C813" s="34" t="str">
        <f>IF(AND('Entry point'!$B$22=Master!A813,Master!AG813="ACCOUNTING"),Master!B813,"")</f>
        <v/>
      </c>
      <c r="D813" s="34" t="e">
        <f>SMALL($C:$C,ROWS($C$1:C812))</f>
        <v>#NUM!</v>
      </c>
      <c r="E813" s="34" t="str">
        <f>IF(AND('Entry point'!$B$22=Master!A813,Master!AG813="CREW MANAGEMENT PARTNER"),Master!B813,"")</f>
        <v/>
      </c>
      <c r="F813" s="34" t="e">
        <f>SMALL($E:$E,ROWS($E$1:E812))</f>
        <v>#NUM!</v>
      </c>
      <c r="G813" s="34" t="str">
        <f>IF(AND('Entry point'!$B$22=Master!A813,Master!AG813="FLEET MANAGER"),Master!B813,"")</f>
        <v/>
      </c>
      <c r="H813" s="34" t="e">
        <f>SMALL($G:$G,ROWS($G$1:G812))</f>
        <v>#NUM!</v>
      </c>
      <c r="I813" s="34">
        <f>IF(AND('Entry point'!$B$22=Master!A813,Master!AG813="GROUP ISD"),Master!B813,"")</f>
        <v>814</v>
      </c>
      <c r="J813" s="34" t="e">
        <f>SMALL($I:$I,ROWS($I$1:I812))</f>
        <v>#NUM!</v>
      </c>
      <c r="K813" s="34" t="str">
        <f>IF(AND('Entry point'!$B$22=Master!A813,Master!AG813="MANAGING DIRECTOR, CREW MANAGEMENT"),Master!B813,"")</f>
        <v/>
      </c>
      <c r="L813" s="34" t="e">
        <f>SMALL($K:$K,ROWS($K$1:K812))</f>
        <v>#NUM!</v>
      </c>
      <c r="M813" s="34" t="str">
        <f>IF(AND('Entry point'!$B$22=Master!A813,Master!AG813="MARINE SUPERINTENDENT"),Master!B813,"")</f>
        <v/>
      </c>
      <c r="N813" s="34" t="e">
        <f>SMALL($M:$M,ROWS($M$1:M812))</f>
        <v>#NUM!</v>
      </c>
      <c r="O813" s="34" t="str">
        <f>IF(AND('Entry point'!$B$22=Master!A813,Master!AG813="MD"),Master!B813,"")</f>
        <v/>
      </c>
      <c r="P813" s="34" t="e">
        <f>SMALL($O:$O,ROWS($O$1:O812))</f>
        <v>#NUM!</v>
      </c>
      <c r="Q813" s="34" t="str">
        <f>IF(AND('Entry point'!$B$22=Master!A813,Master!AG813="OD"),Master!B813,"")</f>
        <v/>
      </c>
      <c r="R813" s="34" t="e">
        <f>SMALL($Q:$Q,ROWS($Q$1:Q812))</f>
        <v>#NUM!</v>
      </c>
      <c r="S813" s="34" t="str">
        <f>IF(AND('Entry point'!$B$22=Master!A813,Master!AG813="OWNER"),Master!B813,"")</f>
        <v/>
      </c>
      <c r="T813" s="34" t="e">
        <f>SMALL($S:$S,ROWS($S$1:S812))</f>
        <v>#NUM!</v>
      </c>
      <c r="U813" s="34" t="str">
        <f>IF(AND('Entry point'!$B$22=Master!A813,Master!AG813="PLANNING MANAGER"),Master!B813,"")</f>
        <v/>
      </c>
      <c r="V813" s="34" t="e">
        <f>SMALL($U:$U,ROWS($U$1:U812))</f>
        <v>#NUM!</v>
      </c>
      <c r="W813" s="34" t="str">
        <f>IF(AND('Entry point'!$B$22=Master!A813,Master!AG813="PROCUREMENT RESPONSIBLE"),Master!B813,"")</f>
        <v/>
      </c>
      <c r="X813" s="34" t="e">
        <f>SMALL($W:$W,ROWS($W$1:W812))</f>
        <v>#NUM!</v>
      </c>
      <c r="Y813" s="34" t="str">
        <f>IF(AND('Entry point'!$B$22=Master!A813,Master!AG813="TECH SUPERINTENDENT"),Master!B813,"")</f>
        <v/>
      </c>
      <c r="Z813" s="34" t="e">
        <f>SMALL($Y:$Y,ROWS($Y$1:Y812))</f>
        <v>#NUM!</v>
      </c>
      <c r="AA813" s="34" t="str">
        <f>IF(AND('Entry point'!$B$22=Master!A813,Master!AG813="HSEQ MANAGER"),Master!B813,"")</f>
        <v/>
      </c>
      <c r="AB813" s="34" t="e">
        <f>SMALL($AA:$AA,ROWS($AA$1:AA812))</f>
        <v>#NUM!</v>
      </c>
      <c r="AC813" s="34" t="str">
        <f>IF(AND('Entry point'!$B$22=Master!A813,Master!AG813="MARCAS"),Master!B813,"")</f>
        <v/>
      </c>
      <c r="AD813" s="34" t="e">
        <f>SMALL($AC:$AC,ROWS($AC$1:AC812))</f>
        <v>#NUM!</v>
      </c>
      <c r="AE813" s="34">
        <v>3</v>
      </c>
      <c r="AF813" s="36" t="s">
        <v>314</v>
      </c>
      <c r="AG813" s="36" t="s">
        <v>614</v>
      </c>
      <c r="AH813" s="36"/>
    </row>
    <row r="814" spans="1:34" ht="15.75" x14ac:dyDescent="0.25">
      <c r="A814" s="40" t="s">
        <v>569</v>
      </c>
      <c r="B814" s="34">
        <f>ROWS(A$1:$A815)</f>
        <v>815</v>
      </c>
      <c r="C814" s="34" t="str">
        <f>IF(AND('Entry point'!$B$22=Master!A814,Master!AG814="ACCOUNTING"),Master!B814,"")</f>
        <v/>
      </c>
      <c r="D814" s="34" t="e">
        <f>SMALL($C:$C,ROWS($C$1:C813))</f>
        <v>#NUM!</v>
      </c>
      <c r="E814" s="34">
        <f>IF(AND('Entry point'!$B$22=Master!A814,Master!AG814="CREW MANAGEMENT PARTNER"),Master!B814,"")</f>
        <v>815</v>
      </c>
      <c r="F814" s="34" t="e">
        <f>SMALL($E:$E,ROWS($E$1:E813))</f>
        <v>#NUM!</v>
      </c>
      <c r="G814" s="34" t="str">
        <f>IF(AND('Entry point'!$B$22=Master!A814,Master!AG814="FLEET MANAGER"),Master!B814,"")</f>
        <v/>
      </c>
      <c r="H814" s="34" t="e">
        <f>SMALL($G:$G,ROWS($G$1:G813))</f>
        <v>#NUM!</v>
      </c>
      <c r="I814" s="34" t="str">
        <f>IF(AND('Entry point'!$B$22=Master!A814,Master!AG814="GROUP ISD"),Master!B814,"")</f>
        <v/>
      </c>
      <c r="J814" s="34" t="e">
        <f>SMALL($I:$I,ROWS($I$1:I813))</f>
        <v>#NUM!</v>
      </c>
      <c r="K814" s="34" t="str">
        <f>IF(AND('Entry point'!$B$22=Master!A814,Master!AG814="MANAGING DIRECTOR, CREW MANAGEMENT"),Master!B814,"")</f>
        <v/>
      </c>
      <c r="L814" s="34" t="e">
        <f>SMALL($K:$K,ROWS($K$1:K813))</f>
        <v>#NUM!</v>
      </c>
      <c r="M814" s="34" t="str">
        <f>IF(AND('Entry point'!$B$22=Master!A814,Master!AG814="MARINE SUPERINTENDENT"),Master!B814,"")</f>
        <v/>
      </c>
      <c r="N814" s="34" t="e">
        <f>SMALL($M:$M,ROWS($M$1:M813))</f>
        <v>#NUM!</v>
      </c>
      <c r="O814" s="34" t="str">
        <f>IF(AND('Entry point'!$B$22=Master!A814,Master!AG814="MD"),Master!B814,"")</f>
        <v/>
      </c>
      <c r="P814" s="34" t="e">
        <f>SMALL($O:$O,ROWS($O$1:O813))</f>
        <v>#NUM!</v>
      </c>
      <c r="Q814" s="34" t="str">
        <f>IF(AND('Entry point'!$B$22=Master!A814,Master!AG814="OD"),Master!B814,"")</f>
        <v/>
      </c>
      <c r="R814" s="34" t="e">
        <f>SMALL($Q:$Q,ROWS($Q$1:Q813))</f>
        <v>#NUM!</v>
      </c>
      <c r="S814" s="34" t="str">
        <f>IF(AND('Entry point'!$B$22=Master!A814,Master!AG814="OWNER"),Master!B814,"")</f>
        <v/>
      </c>
      <c r="T814" s="34" t="e">
        <f>SMALL($S:$S,ROWS($S$1:S813))</f>
        <v>#NUM!</v>
      </c>
      <c r="U814" s="34" t="str">
        <f>IF(AND('Entry point'!$B$22=Master!A814,Master!AG814="PLANNING MANAGER"),Master!B814,"")</f>
        <v/>
      </c>
      <c r="V814" s="34" t="e">
        <f>SMALL($U:$U,ROWS($U$1:U813))</f>
        <v>#NUM!</v>
      </c>
      <c r="W814" s="34" t="str">
        <f>IF(AND('Entry point'!$B$22=Master!A814,Master!AG814="PROCUREMENT RESPONSIBLE"),Master!B814,"")</f>
        <v/>
      </c>
      <c r="X814" s="34" t="e">
        <f>SMALL($W:$W,ROWS($W$1:W813))</f>
        <v>#NUM!</v>
      </c>
      <c r="Y814" s="34" t="str">
        <f>IF(AND('Entry point'!$B$22=Master!A814,Master!AG814="TECH SUPERINTENDENT"),Master!B814,"")</f>
        <v/>
      </c>
      <c r="Z814" s="34" t="e">
        <f>SMALL($Y:$Y,ROWS($Y$1:Y813))</f>
        <v>#NUM!</v>
      </c>
      <c r="AA814" s="34" t="str">
        <f>IF(AND('Entry point'!$B$22=Master!A814,Master!AG814="HSEQ MANAGER"),Master!B814,"")</f>
        <v/>
      </c>
      <c r="AB814" s="34" t="e">
        <f>SMALL($AA:$AA,ROWS($AA$1:AA813))</f>
        <v>#NUM!</v>
      </c>
      <c r="AC814" s="34" t="str">
        <f>IF(AND('Entry point'!$B$22=Master!A814,Master!AG814="MARCAS"),Master!B814,"")</f>
        <v/>
      </c>
      <c r="AD814" s="34" t="e">
        <f>SMALL($AC:$AC,ROWS($AC$1:AC813))</f>
        <v>#NUM!</v>
      </c>
      <c r="AE814" s="34">
        <v>3</v>
      </c>
      <c r="AF814" s="167" t="s">
        <v>84</v>
      </c>
      <c r="AG814" s="36" t="s">
        <v>637</v>
      </c>
      <c r="AH814" s="36" t="s">
        <v>641</v>
      </c>
    </row>
    <row r="815" spans="1:34" ht="15.75" x14ac:dyDescent="0.25">
      <c r="A815" s="40" t="s">
        <v>569</v>
      </c>
      <c r="B815" s="34">
        <f>ROWS(A$1:$A816)</f>
        <v>816</v>
      </c>
      <c r="C815" s="34" t="str">
        <f>IF(AND('Entry point'!$B$22=Master!A815,Master!AG815="ACCOUNTING"),Master!B815,"")</f>
        <v/>
      </c>
      <c r="D815" s="34" t="e">
        <f>SMALL($C:$C,ROWS($C$1:C814))</f>
        <v>#NUM!</v>
      </c>
      <c r="E815" s="34">
        <f>IF(AND('Entry point'!$B$22=Master!A815,Master!AG815="CREW MANAGEMENT PARTNER"),Master!B815,"")</f>
        <v>816</v>
      </c>
      <c r="F815" s="34" t="e">
        <f>SMALL($E:$E,ROWS($E$1:E814))</f>
        <v>#NUM!</v>
      </c>
      <c r="G815" s="34" t="str">
        <f>IF(AND('Entry point'!$B$22=Master!A815,Master!AG815="FLEET MANAGER"),Master!B815,"")</f>
        <v/>
      </c>
      <c r="H815" s="34" t="e">
        <f>SMALL($G:$G,ROWS($G$1:G814))</f>
        <v>#NUM!</v>
      </c>
      <c r="I815" s="34" t="str">
        <f>IF(AND('Entry point'!$B$22=Master!A815,Master!AG815="GROUP ISD"),Master!B815,"")</f>
        <v/>
      </c>
      <c r="J815" s="34" t="e">
        <f>SMALL($I:$I,ROWS($I$1:I814))</f>
        <v>#NUM!</v>
      </c>
      <c r="K815" s="34" t="str">
        <f>IF(AND('Entry point'!$B$22=Master!A815,Master!AG815="MANAGING DIRECTOR, CREW MANAGEMENT"),Master!B815,"")</f>
        <v/>
      </c>
      <c r="L815" s="34" t="e">
        <f>SMALL($K:$K,ROWS($K$1:K814))</f>
        <v>#NUM!</v>
      </c>
      <c r="M815" s="34" t="str">
        <f>IF(AND('Entry point'!$B$22=Master!A815,Master!AG815="MARINE SUPERINTENDENT"),Master!B815,"")</f>
        <v/>
      </c>
      <c r="N815" s="34" t="e">
        <f>SMALL($M:$M,ROWS($M$1:M814))</f>
        <v>#NUM!</v>
      </c>
      <c r="O815" s="34" t="str">
        <f>IF(AND('Entry point'!$B$22=Master!A815,Master!AG815="MD"),Master!B815,"")</f>
        <v/>
      </c>
      <c r="P815" s="34" t="e">
        <f>SMALL($O:$O,ROWS($O$1:O814))</f>
        <v>#NUM!</v>
      </c>
      <c r="Q815" s="34" t="str">
        <f>IF(AND('Entry point'!$B$22=Master!A815,Master!AG815="OD"),Master!B815,"")</f>
        <v/>
      </c>
      <c r="R815" s="34" t="e">
        <f>SMALL($Q:$Q,ROWS($Q$1:Q814))</f>
        <v>#NUM!</v>
      </c>
      <c r="S815" s="34" t="str">
        <f>IF(AND('Entry point'!$B$22=Master!A815,Master!AG815="OWNER"),Master!B815,"")</f>
        <v/>
      </c>
      <c r="T815" s="34" t="e">
        <f>SMALL($S:$S,ROWS($S$1:S814))</f>
        <v>#NUM!</v>
      </c>
      <c r="U815" s="34" t="str">
        <f>IF(AND('Entry point'!$B$22=Master!A815,Master!AG815="PLANNING MANAGER"),Master!B815,"")</f>
        <v/>
      </c>
      <c r="V815" s="34" t="e">
        <f>SMALL($U:$U,ROWS($U$1:U814))</f>
        <v>#NUM!</v>
      </c>
      <c r="W815" s="34" t="str">
        <f>IF(AND('Entry point'!$B$22=Master!A815,Master!AG815="PROCUREMENT RESPONSIBLE"),Master!B815,"")</f>
        <v/>
      </c>
      <c r="X815" s="34" t="e">
        <f>SMALL($W:$W,ROWS($W$1:W814))</f>
        <v>#NUM!</v>
      </c>
      <c r="Y815" s="34" t="str">
        <f>IF(AND('Entry point'!$B$22=Master!A815,Master!AG815="TECH SUPERINTENDENT"),Master!B815,"")</f>
        <v/>
      </c>
      <c r="Z815" s="34" t="e">
        <f>SMALL($Y:$Y,ROWS($Y$1:Y814))</f>
        <v>#NUM!</v>
      </c>
      <c r="AA815" s="34" t="str">
        <f>IF(AND('Entry point'!$B$22=Master!A815,Master!AG815="HSEQ MANAGER"),Master!B815,"")</f>
        <v/>
      </c>
      <c r="AB815" s="34" t="e">
        <f>SMALL($AA:$AA,ROWS($AA$1:AA814))</f>
        <v>#NUM!</v>
      </c>
      <c r="AC815" s="34" t="str">
        <f>IF(AND('Entry point'!$B$22=Master!A815,Master!AG815="MARCAS"),Master!B815,"")</f>
        <v/>
      </c>
      <c r="AD815" s="34" t="e">
        <f>SMALL($AC:$AC,ROWS($AC$1:AC814))</f>
        <v>#NUM!</v>
      </c>
      <c r="AE815" s="34">
        <v>3</v>
      </c>
      <c r="AF815" s="167" t="s">
        <v>651</v>
      </c>
      <c r="AG815" s="36" t="s">
        <v>637</v>
      </c>
      <c r="AH815" s="36"/>
    </row>
    <row r="816" spans="1:34" ht="15.75" x14ac:dyDescent="0.25">
      <c r="A816" s="40" t="s">
        <v>569</v>
      </c>
      <c r="B816" s="34">
        <f>ROWS(A$1:$A817)</f>
        <v>817</v>
      </c>
      <c r="C816" s="34" t="str">
        <f>IF(AND('Entry point'!$B$22=Master!A816,Master!AG816="ACCOUNTING"),Master!B816,"")</f>
        <v/>
      </c>
      <c r="D816" s="34" t="e">
        <f>SMALL($C:$C,ROWS($C$1:C815))</f>
        <v>#NUM!</v>
      </c>
      <c r="E816" s="34">
        <f>IF(AND('Entry point'!$B$22=Master!A816,Master!AG816="CREW MANAGEMENT PARTNER"),Master!B816,"")</f>
        <v>817</v>
      </c>
      <c r="F816" s="34" t="e">
        <f>SMALL($E:$E,ROWS($E$1:E815))</f>
        <v>#NUM!</v>
      </c>
      <c r="G816" s="34" t="str">
        <f>IF(AND('Entry point'!$B$22=Master!A816,Master!AG816="FLEET MANAGER"),Master!B816,"")</f>
        <v/>
      </c>
      <c r="H816" s="34" t="e">
        <f>SMALL($G:$G,ROWS($G$1:G815))</f>
        <v>#NUM!</v>
      </c>
      <c r="I816" s="34" t="str">
        <f>IF(AND('Entry point'!$B$22=Master!A816,Master!AG816="GROUP ISD"),Master!B816,"")</f>
        <v/>
      </c>
      <c r="J816" s="34" t="e">
        <f>SMALL($I:$I,ROWS($I$1:I815))</f>
        <v>#NUM!</v>
      </c>
      <c r="K816" s="34" t="str">
        <f>IF(AND('Entry point'!$B$22=Master!A816,Master!AG816="MANAGING DIRECTOR, CREW MANAGEMENT"),Master!B816,"")</f>
        <v/>
      </c>
      <c r="L816" s="34" t="e">
        <f>SMALL($K:$K,ROWS($K$1:K815))</f>
        <v>#NUM!</v>
      </c>
      <c r="M816" s="34" t="str">
        <f>IF(AND('Entry point'!$B$22=Master!A816,Master!AG816="MARINE SUPERINTENDENT"),Master!B816,"")</f>
        <v/>
      </c>
      <c r="N816" s="34" t="e">
        <f>SMALL($M:$M,ROWS($M$1:M815))</f>
        <v>#NUM!</v>
      </c>
      <c r="O816" s="34" t="str">
        <f>IF(AND('Entry point'!$B$22=Master!A816,Master!AG816="MD"),Master!B816,"")</f>
        <v/>
      </c>
      <c r="P816" s="34" t="e">
        <f>SMALL($O:$O,ROWS($O$1:O815))</f>
        <v>#NUM!</v>
      </c>
      <c r="Q816" s="34" t="str">
        <f>IF(AND('Entry point'!$B$22=Master!A816,Master!AG816="OD"),Master!B816,"")</f>
        <v/>
      </c>
      <c r="R816" s="34" t="e">
        <f>SMALL($Q:$Q,ROWS($Q$1:Q815))</f>
        <v>#NUM!</v>
      </c>
      <c r="S816" s="34" t="str">
        <f>IF(AND('Entry point'!$B$22=Master!A816,Master!AG816="OWNER"),Master!B816,"")</f>
        <v/>
      </c>
      <c r="T816" s="34" t="e">
        <f>SMALL($S:$S,ROWS($S$1:S815))</f>
        <v>#NUM!</v>
      </c>
      <c r="U816" s="34" t="str">
        <f>IF(AND('Entry point'!$B$22=Master!A816,Master!AG816="PLANNING MANAGER"),Master!B816,"")</f>
        <v/>
      </c>
      <c r="V816" s="34" t="e">
        <f>SMALL($U:$U,ROWS($U$1:U815))</f>
        <v>#NUM!</v>
      </c>
      <c r="W816" s="34" t="str">
        <f>IF(AND('Entry point'!$B$22=Master!A816,Master!AG816="PROCUREMENT RESPONSIBLE"),Master!B816,"")</f>
        <v/>
      </c>
      <c r="X816" s="34" t="e">
        <f>SMALL($W:$W,ROWS($W$1:W815))</f>
        <v>#NUM!</v>
      </c>
      <c r="Y816" s="34" t="str">
        <f>IF(AND('Entry point'!$B$22=Master!A816,Master!AG816="TECH SUPERINTENDENT"),Master!B816,"")</f>
        <v/>
      </c>
      <c r="Z816" s="34" t="e">
        <f>SMALL($Y:$Y,ROWS($Y$1:Y815))</f>
        <v>#NUM!</v>
      </c>
      <c r="AA816" s="34" t="str">
        <f>IF(AND('Entry point'!$B$22=Master!A816,Master!AG816="HSEQ MANAGER"),Master!B816,"")</f>
        <v/>
      </c>
      <c r="AB816" s="34" t="e">
        <f>SMALL($AA:$AA,ROWS($AA$1:AA815))</f>
        <v>#NUM!</v>
      </c>
      <c r="AC816" s="34" t="str">
        <f>IF(AND('Entry point'!$B$22=Master!A816,Master!AG816="MARCAS"),Master!B816,"")</f>
        <v/>
      </c>
      <c r="AD816" s="34" t="e">
        <f>SMALL($AC:$AC,ROWS($AC$1:AC815))</f>
        <v>#NUM!</v>
      </c>
      <c r="AE816" s="34">
        <v>3</v>
      </c>
      <c r="AF816" s="167" t="s">
        <v>677</v>
      </c>
      <c r="AG816" s="36" t="s">
        <v>637</v>
      </c>
      <c r="AH816" s="36"/>
    </row>
    <row r="817" spans="1:34" ht="15.75" x14ac:dyDescent="0.25">
      <c r="A817" s="40" t="s">
        <v>569</v>
      </c>
      <c r="B817" s="34">
        <f>ROWS(A$1:$A818)</f>
        <v>818</v>
      </c>
      <c r="C817" s="34" t="str">
        <f>IF(AND('Entry point'!$B$22=Master!A817,Master!AG817="ACCOUNTING"),Master!B817,"")</f>
        <v/>
      </c>
      <c r="D817" s="34" t="e">
        <f>SMALL($C:$C,ROWS($C$1:C816))</f>
        <v>#NUM!</v>
      </c>
      <c r="E817" s="34">
        <f>IF(AND('Entry point'!$B$22=Master!A817,Master!AG817="CREW MANAGEMENT PARTNER"),Master!B817,"")</f>
        <v>818</v>
      </c>
      <c r="F817" s="34" t="e">
        <f>SMALL($E:$E,ROWS($E$1:E816))</f>
        <v>#NUM!</v>
      </c>
      <c r="G817" s="34" t="str">
        <f>IF(AND('Entry point'!$B$22=Master!A817,Master!AG817="FLEET MANAGER"),Master!B817,"")</f>
        <v/>
      </c>
      <c r="H817" s="34" t="e">
        <f>SMALL($G:$G,ROWS($G$1:G816))</f>
        <v>#NUM!</v>
      </c>
      <c r="I817" s="34" t="str">
        <f>IF(AND('Entry point'!$B$22=Master!A817,Master!AG817="GROUP ISD"),Master!B817,"")</f>
        <v/>
      </c>
      <c r="J817" s="34" t="e">
        <f>SMALL($I:$I,ROWS($I$1:I816))</f>
        <v>#NUM!</v>
      </c>
      <c r="K817" s="34" t="str">
        <f>IF(AND('Entry point'!$B$22=Master!A817,Master!AG817="MANAGING DIRECTOR, CREW MANAGEMENT"),Master!B817,"")</f>
        <v/>
      </c>
      <c r="L817" s="34" t="e">
        <f>SMALL($K:$K,ROWS($K$1:K816))</f>
        <v>#NUM!</v>
      </c>
      <c r="M817" s="34" t="str">
        <f>IF(AND('Entry point'!$B$22=Master!A817,Master!AG817="MARINE SUPERINTENDENT"),Master!B817,"")</f>
        <v/>
      </c>
      <c r="N817" s="34" t="e">
        <f>SMALL($M:$M,ROWS($M$1:M816))</f>
        <v>#NUM!</v>
      </c>
      <c r="O817" s="34" t="str">
        <f>IF(AND('Entry point'!$B$22=Master!A817,Master!AG817="MD"),Master!B817,"")</f>
        <v/>
      </c>
      <c r="P817" s="34" t="e">
        <f>SMALL($O:$O,ROWS($O$1:O816))</f>
        <v>#NUM!</v>
      </c>
      <c r="Q817" s="34" t="str">
        <f>IF(AND('Entry point'!$B$22=Master!A817,Master!AG817="OD"),Master!B817,"")</f>
        <v/>
      </c>
      <c r="R817" s="34" t="e">
        <f>SMALL($Q:$Q,ROWS($Q$1:Q816))</f>
        <v>#NUM!</v>
      </c>
      <c r="S817" s="34" t="str">
        <f>IF(AND('Entry point'!$B$22=Master!A817,Master!AG817="OWNER"),Master!B817,"")</f>
        <v/>
      </c>
      <c r="T817" s="34" t="e">
        <f>SMALL($S:$S,ROWS($S$1:S816))</f>
        <v>#NUM!</v>
      </c>
      <c r="U817" s="34" t="str">
        <f>IF(AND('Entry point'!$B$22=Master!A817,Master!AG817="PLANNING MANAGER"),Master!B817,"")</f>
        <v/>
      </c>
      <c r="V817" s="34" t="e">
        <f>SMALL($U:$U,ROWS($U$1:U816))</f>
        <v>#NUM!</v>
      </c>
      <c r="W817" s="34" t="str">
        <f>IF(AND('Entry point'!$B$22=Master!A817,Master!AG817="PROCUREMENT RESPONSIBLE"),Master!B817,"")</f>
        <v/>
      </c>
      <c r="X817" s="34" t="e">
        <f>SMALL($W:$W,ROWS($W$1:W816))</f>
        <v>#NUM!</v>
      </c>
      <c r="Y817" s="34" t="str">
        <f>IF(AND('Entry point'!$B$22=Master!A817,Master!AG817="TECH SUPERINTENDENT"),Master!B817,"")</f>
        <v/>
      </c>
      <c r="Z817" s="34" t="e">
        <f>SMALL($Y:$Y,ROWS($Y$1:Y816))</f>
        <v>#NUM!</v>
      </c>
      <c r="AA817" s="34" t="str">
        <f>IF(AND('Entry point'!$B$22=Master!A817,Master!AG817="HSEQ MANAGER"),Master!B817,"")</f>
        <v/>
      </c>
      <c r="AB817" s="34" t="e">
        <f>SMALL($AA:$AA,ROWS($AA$1:AA816))</f>
        <v>#NUM!</v>
      </c>
      <c r="AC817" s="34" t="str">
        <f>IF(AND('Entry point'!$B$22=Master!A817,Master!AG817="MARCAS"),Master!B817,"")</f>
        <v/>
      </c>
      <c r="AD817" s="34" t="e">
        <f>SMALL($AC:$AC,ROWS($AC$1:AC816))</f>
        <v>#NUM!</v>
      </c>
      <c r="AE817" s="34">
        <v>3</v>
      </c>
      <c r="AF817" s="167" t="s">
        <v>650</v>
      </c>
      <c r="AG817" s="36" t="s">
        <v>637</v>
      </c>
      <c r="AH817" s="36" t="s">
        <v>639</v>
      </c>
    </row>
    <row r="818" spans="1:34" ht="15.75" x14ac:dyDescent="0.25">
      <c r="A818" s="40" t="s">
        <v>569</v>
      </c>
      <c r="B818" s="34">
        <f>ROWS(A$1:$A819)</f>
        <v>819</v>
      </c>
      <c r="C818" s="34" t="str">
        <f>IF(AND('Entry point'!$B$22=Master!A818,Master!AG818="ACCOUNTING"),Master!B818,"")</f>
        <v/>
      </c>
      <c r="D818" s="34" t="e">
        <f>SMALL($C:$C,ROWS($C$1:C817))</f>
        <v>#NUM!</v>
      </c>
      <c r="E818" s="34" t="str">
        <f>IF(AND('Entry point'!$B$22=Master!A818,Master!AG818="CREW MANAGEMENT PARTNER"),Master!B818,"")</f>
        <v/>
      </c>
      <c r="F818" s="34" t="e">
        <f>SMALL($E:$E,ROWS($E$1:E817))</f>
        <v>#NUM!</v>
      </c>
      <c r="G818" s="34" t="str">
        <f>IF(AND('Entry point'!$B$22=Master!A818,Master!AG818="FLEET MANAGER"),Master!B818,"")</f>
        <v/>
      </c>
      <c r="H818" s="34" t="e">
        <f>SMALL($G:$G,ROWS($G$1:G817))</f>
        <v>#NUM!</v>
      </c>
      <c r="I818" s="34" t="str">
        <f>IF(AND('Entry point'!$B$22=Master!A818,Master!AG818="GROUP ISD"),Master!B818,"")</f>
        <v/>
      </c>
      <c r="J818" s="34" t="e">
        <f>SMALL($I:$I,ROWS($I$1:I817))</f>
        <v>#NUM!</v>
      </c>
      <c r="K818" s="34" t="str">
        <f>IF(AND('Entry point'!$B$22=Master!A818,Master!AG818="MANAGING DIRECTOR, CREW MANAGEMENT"),Master!B818,"")</f>
        <v/>
      </c>
      <c r="L818" s="34" t="e">
        <f>SMALL($K:$K,ROWS($K$1:K817))</f>
        <v>#NUM!</v>
      </c>
      <c r="M818" s="34" t="str">
        <f>IF(AND('Entry point'!$B$22=Master!A818,Master!AG818="MARINE SUPERINTENDENT"),Master!B818,"")</f>
        <v/>
      </c>
      <c r="N818" s="34" t="e">
        <f>SMALL($M:$M,ROWS($M$1:M817))</f>
        <v>#NUM!</v>
      </c>
      <c r="O818" s="34" t="str">
        <f>IF(AND('Entry point'!$B$22=Master!A818,Master!AG818="MD"),Master!B818,"")</f>
        <v/>
      </c>
      <c r="P818" s="34" t="e">
        <f>SMALL($O:$O,ROWS($O$1:O817))</f>
        <v>#NUM!</v>
      </c>
      <c r="Q818" s="34" t="str">
        <f>IF(AND('Entry point'!$B$22=Master!A818,Master!AG818="OD"),Master!B818,"")</f>
        <v/>
      </c>
      <c r="R818" s="34" t="e">
        <f>SMALL($Q:$Q,ROWS($Q$1:Q817))</f>
        <v>#NUM!</v>
      </c>
      <c r="S818" s="34" t="str">
        <f>IF(AND('Entry point'!$B$22=Master!A818,Master!AG818="OWNER"),Master!B818,"")</f>
        <v/>
      </c>
      <c r="T818" s="34" t="e">
        <f>SMALL($S:$S,ROWS($S$1:S817))</f>
        <v>#NUM!</v>
      </c>
      <c r="U818" s="34">
        <f>IF(AND('Entry point'!$B$22=Master!A818,Master!AG818="PLANNING MANAGER"),Master!B818,"")</f>
        <v>819</v>
      </c>
      <c r="V818" s="34" t="e">
        <f>SMALL($U:$U,ROWS($U$1:U817))</f>
        <v>#NUM!</v>
      </c>
      <c r="W818" s="34" t="str">
        <f>IF(AND('Entry point'!$B$22=Master!A818,Master!AG818="PROCUREMENT RESPONSIBLE"),Master!B818,"")</f>
        <v/>
      </c>
      <c r="X818" s="34" t="e">
        <f>SMALL($W:$W,ROWS($W$1:W817))</f>
        <v>#NUM!</v>
      </c>
      <c r="Y818" s="34" t="str">
        <f>IF(AND('Entry point'!$B$22=Master!A818,Master!AG818="TECH SUPERINTENDENT"),Master!B818,"")</f>
        <v/>
      </c>
      <c r="Z818" s="34" t="e">
        <f>SMALL($Y:$Y,ROWS($Y$1:Y817))</f>
        <v>#NUM!</v>
      </c>
      <c r="AA818" s="34" t="str">
        <f>IF(AND('Entry point'!$B$22=Master!A818,Master!AG818="HSEQ MANAGER"),Master!B818,"")</f>
        <v/>
      </c>
      <c r="AB818" s="34" t="e">
        <f>SMALL($AA:$AA,ROWS($AA$1:AA817))</f>
        <v>#NUM!</v>
      </c>
      <c r="AC818" s="34" t="str">
        <f>IF(AND('Entry point'!$B$22=Master!A818,Master!AG818="MARCAS"),Master!B818,"")</f>
        <v/>
      </c>
      <c r="AD818" s="34" t="e">
        <f>SMALL($AC:$AC,ROWS($AC$1:AC817))</f>
        <v>#NUM!</v>
      </c>
      <c r="AE818" s="34">
        <v>3</v>
      </c>
      <c r="AF818" s="36" t="s">
        <v>558</v>
      </c>
      <c r="AG818" s="36" t="s">
        <v>619</v>
      </c>
      <c r="AH818" s="36"/>
    </row>
    <row r="819" spans="1:34" ht="15.75" x14ac:dyDescent="0.25">
      <c r="A819" s="40" t="s">
        <v>569</v>
      </c>
      <c r="B819" s="34">
        <f>ROWS(A$1:$A820)</f>
        <v>820</v>
      </c>
      <c r="C819" s="34" t="str">
        <f>IF(AND('Entry point'!$B$22=Master!A819,Master!AG819="ACCOUNTING"),Master!B819,"")</f>
        <v/>
      </c>
      <c r="D819" s="34" t="e">
        <f>SMALL($C:$C,ROWS($C$1:C818))</f>
        <v>#NUM!</v>
      </c>
      <c r="E819" s="34" t="str">
        <f>IF(AND('Entry point'!$B$22=Master!A819,Master!AG819="CREW MANAGEMENT PARTNER"),Master!B819,"")</f>
        <v/>
      </c>
      <c r="F819" s="34" t="e">
        <f>SMALL($E:$E,ROWS($E$1:E818))</f>
        <v>#NUM!</v>
      </c>
      <c r="G819" s="34" t="str">
        <f>IF(AND('Entry point'!$B$22=Master!A819,Master!AG819="FLEET MANAGER"),Master!B819,"")</f>
        <v/>
      </c>
      <c r="H819" s="34" t="e">
        <f>SMALL($G:$G,ROWS($G$1:G818))</f>
        <v>#NUM!</v>
      </c>
      <c r="I819" s="34" t="str">
        <f>IF(AND('Entry point'!$B$22=Master!A819,Master!AG819="GROUP ISD"),Master!B819,"")</f>
        <v/>
      </c>
      <c r="J819" s="34" t="e">
        <f>SMALL($I:$I,ROWS($I$1:I818))</f>
        <v>#NUM!</v>
      </c>
      <c r="K819" s="34" t="str">
        <f>IF(AND('Entry point'!$B$22=Master!A819,Master!AG819="MANAGING DIRECTOR, CREW MANAGEMENT"),Master!B819,"")</f>
        <v/>
      </c>
      <c r="L819" s="34" t="e">
        <f>SMALL($K:$K,ROWS($K$1:K818))</f>
        <v>#NUM!</v>
      </c>
      <c r="M819" s="34" t="str">
        <f>IF(AND('Entry point'!$B$22=Master!A819,Master!AG819="MARINE SUPERINTENDENT"),Master!B819,"")</f>
        <v/>
      </c>
      <c r="N819" s="34" t="e">
        <f>SMALL($M:$M,ROWS($M$1:M818))</f>
        <v>#NUM!</v>
      </c>
      <c r="O819" s="34" t="str">
        <f>IF(AND('Entry point'!$B$22=Master!A819,Master!AG819="MD"),Master!B819,"")</f>
        <v/>
      </c>
      <c r="P819" s="34" t="e">
        <f>SMALL($O:$O,ROWS($O$1:O818))</f>
        <v>#NUM!</v>
      </c>
      <c r="Q819" s="34" t="str">
        <f>IF(AND('Entry point'!$B$22=Master!A819,Master!AG819="OD"),Master!B819,"")</f>
        <v/>
      </c>
      <c r="R819" s="34" t="e">
        <f>SMALL($Q:$Q,ROWS($Q$1:Q818))</f>
        <v>#NUM!</v>
      </c>
      <c r="S819" s="34">
        <f>IF(AND('Entry point'!$B$22=Master!A819,Master!AG819="OWNER"),Master!B819,"")</f>
        <v>820</v>
      </c>
      <c r="T819" s="34" t="e">
        <f>SMALL($S:$S,ROWS($S$1:S818))</f>
        <v>#NUM!</v>
      </c>
      <c r="U819" s="34" t="str">
        <f>IF(AND('Entry point'!$B$22=Master!A819,Master!AG819="PLANNING MANAGER"),Master!B819,"")</f>
        <v/>
      </c>
      <c r="V819" s="34" t="e">
        <f>SMALL($U:$U,ROWS($U$1:U818))</f>
        <v>#NUM!</v>
      </c>
      <c r="W819" s="34" t="str">
        <f>IF(AND('Entry point'!$B$22=Master!A819,Master!AG819="PROCUREMENT RESPONSIBLE"),Master!B819,"")</f>
        <v/>
      </c>
      <c r="X819" s="34" t="e">
        <f>SMALL($W:$W,ROWS($W$1:W818))</f>
        <v>#NUM!</v>
      </c>
      <c r="Y819" s="34" t="str">
        <f>IF(AND('Entry point'!$B$22=Master!A819,Master!AG819="TECH SUPERINTENDENT"),Master!B819,"")</f>
        <v/>
      </c>
      <c r="Z819" s="34" t="e">
        <f>SMALL($Y:$Y,ROWS($Y$1:Y818))</f>
        <v>#NUM!</v>
      </c>
      <c r="AA819" s="34" t="str">
        <f>IF(AND('Entry point'!$B$22=Master!A819,Master!AG819="HSEQ MANAGER"),Master!B819,"")</f>
        <v/>
      </c>
      <c r="AB819" s="34" t="e">
        <f>SMALL($AA:$AA,ROWS($AA$1:AA818))</f>
        <v>#NUM!</v>
      </c>
      <c r="AC819" s="34" t="str">
        <f>IF(AND('Entry point'!$B$22=Master!A819,Master!AG819="MARCAS"),Master!B819,"")</f>
        <v/>
      </c>
      <c r="AD819" s="34" t="e">
        <f>SMALL($AC:$AC,ROWS($AC$1:AC818))</f>
        <v>#NUM!</v>
      </c>
      <c r="AE819" s="34">
        <v>3</v>
      </c>
      <c r="AF819" s="167" t="s">
        <v>678</v>
      </c>
      <c r="AG819" s="36" t="s">
        <v>159</v>
      </c>
      <c r="AH819" s="36" t="s">
        <v>679</v>
      </c>
    </row>
    <row r="820" spans="1:34" ht="15.75" x14ac:dyDescent="0.25">
      <c r="A820" s="40" t="s">
        <v>569</v>
      </c>
      <c r="B820" s="34">
        <f>ROWS(A$1:$A821)</f>
        <v>821</v>
      </c>
      <c r="C820" s="34" t="str">
        <f>IF(AND('Entry point'!$B$22=Master!A820,Master!AG820="ACCOUNTING"),Master!B820,"")</f>
        <v/>
      </c>
      <c r="D820" s="34" t="e">
        <f>SMALL($C:$C,ROWS($C$1:C819))</f>
        <v>#NUM!</v>
      </c>
      <c r="E820" s="34" t="str">
        <f>IF(AND('Entry point'!$B$22=Master!A820,Master!AG820="CREW MANAGEMENT PARTNER"),Master!B820,"")</f>
        <v/>
      </c>
      <c r="F820" s="34" t="e">
        <f>SMALL($E:$E,ROWS($E$1:E819))</f>
        <v>#NUM!</v>
      </c>
      <c r="G820" s="34" t="str">
        <f>IF(AND('Entry point'!$B$22=Master!A820,Master!AG820="FLEET MANAGER"),Master!B820,"")</f>
        <v/>
      </c>
      <c r="H820" s="34" t="e">
        <f>SMALL($G:$G,ROWS($G$1:G819))</f>
        <v>#NUM!</v>
      </c>
      <c r="I820" s="34" t="str">
        <f>IF(AND('Entry point'!$B$22=Master!A820,Master!AG820="GROUP ISD"),Master!B820,"")</f>
        <v/>
      </c>
      <c r="J820" s="34" t="e">
        <f>SMALL($I:$I,ROWS($I$1:I819))</f>
        <v>#NUM!</v>
      </c>
      <c r="K820" s="34" t="str">
        <f>IF(AND('Entry point'!$B$22=Master!A820,Master!AG820="MANAGING DIRECTOR, CREW MANAGEMENT"),Master!B820,"")</f>
        <v/>
      </c>
      <c r="L820" s="34" t="e">
        <f>SMALL($K:$K,ROWS($K$1:K819))</f>
        <v>#NUM!</v>
      </c>
      <c r="M820" s="34" t="str">
        <f>IF(AND('Entry point'!$B$22=Master!A820,Master!AG820="MARINE SUPERINTENDENT"),Master!B820,"")</f>
        <v/>
      </c>
      <c r="N820" s="34" t="e">
        <f>SMALL($M:$M,ROWS($M$1:M819))</f>
        <v>#NUM!</v>
      </c>
      <c r="O820" s="34" t="str">
        <f>IF(AND('Entry point'!$B$22=Master!A820,Master!AG820="MD"),Master!B820,"")</f>
        <v/>
      </c>
      <c r="P820" s="34" t="e">
        <f>SMALL($O:$O,ROWS($O$1:O819))</f>
        <v>#NUM!</v>
      </c>
      <c r="Q820" s="34" t="str">
        <f>IF(AND('Entry point'!$B$22=Master!A820,Master!AG820="OD"),Master!B820,"")</f>
        <v/>
      </c>
      <c r="R820" s="34" t="e">
        <f>SMALL($Q:$Q,ROWS($Q$1:Q819))</f>
        <v>#NUM!</v>
      </c>
      <c r="S820" s="34" t="str">
        <f>IF(AND('Entry point'!$B$22=Master!A820,Master!AG820="OWNER"),Master!B820,"")</f>
        <v/>
      </c>
      <c r="T820" s="34" t="e">
        <f>SMALL($S:$S,ROWS($S$1:S819))</f>
        <v>#NUM!</v>
      </c>
      <c r="U820" s="34">
        <f>IF(AND('Entry point'!$B$22=Master!A820,Master!AG820="PLANNING MANAGER"),Master!B820,"")</f>
        <v>821</v>
      </c>
      <c r="V820" s="34" t="e">
        <f>SMALL($U:$U,ROWS($U$1:U819))</f>
        <v>#NUM!</v>
      </c>
      <c r="W820" s="34" t="str">
        <f>IF(AND('Entry point'!$B$22=Master!A820,Master!AG820="PROCUREMENT RESPONSIBLE"),Master!B820,"")</f>
        <v/>
      </c>
      <c r="X820" s="34" t="e">
        <f>SMALL($W:$W,ROWS($W$1:W819))</f>
        <v>#NUM!</v>
      </c>
      <c r="Y820" s="34" t="str">
        <f>IF(AND('Entry point'!$B$22=Master!A820,Master!AG820="TECH SUPERINTENDENT"),Master!B820,"")</f>
        <v/>
      </c>
      <c r="Z820" s="34" t="e">
        <f>SMALL($Y:$Y,ROWS($Y$1:Y819))</f>
        <v>#NUM!</v>
      </c>
      <c r="AA820" s="34" t="str">
        <f>IF(AND('Entry point'!$B$22=Master!A820,Master!AG820="HSEQ MANAGER"),Master!B820,"")</f>
        <v/>
      </c>
      <c r="AB820" s="34" t="e">
        <f>SMALL($AA:$AA,ROWS($AA$1:AA819))</f>
        <v>#NUM!</v>
      </c>
      <c r="AC820" s="34" t="str">
        <f>IF(AND('Entry point'!$B$22=Master!A820,Master!AG820="MARCAS"),Master!B820,"")</f>
        <v/>
      </c>
      <c r="AD820" s="34" t="e">
        <f>SMALL($AC:$AC,ROWS($AC$1:AC819))</f>
        <v>#NUM!</v>
      </c>
      <c r="AE820" s="34">
        <v>3</v>
      </c>
      <c r="AF820" s="167" t="s">
        <v>89</v>
      </c>
      <c r="AG820" s="36" t="s">
        <v>619</v>
      </c>
      <c r="AH820" s="36"/>
    </row>
    <row r="821" spans="1:34" ht="31.5" x14ac:dyDescent="0.25">
      <c r="A821" s="40" t="s">
        <v>569</v>
      </c>
      <c r="B821" s="34">
        <f>ROWS(A$1:$A822)</f>
        <v>822</v>
      </c>
      <c r="C821" s="34" t="str">
        <f>IF(AND('Entry point'!$B$22=Master!A821,Master!AG821="ACCOUNTING"),Master!B821,"")</f>
        <v/>
      </c>
      <c r="D821" s="34" t="e">
        <f>SMALL($C:$C,ROWS($C$1:C820))</f>
        <v>#NUM!</v>
      </c>
      <c r="E821" s="34" t="str">
        <f>IF(AND('Entry point'!$B$22=Master!A821,Master!AG821="CREW MANAGEMENT PARTNER"),Master!B821,"")</f>
        <v/>
      </c>
      <c r="F821" s="34" t="e">
        <f>SMALL($E:$E,ROWS($E$1:E820))</f>
        <v>#NUM!</v>
      </c>
      <c r="G821" s="34" t="str">
        <f>IF(AND('Entry point'!$B$22=Master!A821,Master!AG821="FLEET MANAGER"),Master!B821,"")</f>
        <v/>
      </c>
      <c r="H821" s="34" t="e">
        <f>SMALL($G:$G,ROWS($G$1:G820))</f>
        <v>#NUM!</v>
      </c>
      <c r="I821" s="34" t="str">
        <f>IF(AND('Entry point'!$B$22=Master!A821,Master!AG821="GROUP ISD"),Master!B821,"")</f>
        <v/>
      </c>
      <c r="J821" s="34" t="e">
        <f>SMALL($I:$I,ROWS($I$1:I820))</f>
        <v>#NUM!</v>
      </c>
      <c r="K821" s="34" t="str">
        <f>IF(AND('Entry point'!$B$22=Master!A821,Master!AG821="MANAGING DIRECTOR, CREW MANAGEMENT"),Master!B821,"")</f>
        <v/>
      </c>
      <c r="L821" s="34" t="e">
        <f>SMALL($K:$K,ROWS($K$1:K820))</f>
        <v>#NUM!</v>
      </c>
      <c r="M821" s="34" t="str">
        <f>IF(AND('Entry point'!$B$22=Master!A821,Master!AG821="MARINE SUPERINTENDENT"),Master!B821,"")</f>
        <v/>
      </c>
      <c r="N821" s="34" t="e">
        <f>SMALL($M:$M,ROWS($M$1:M820))</f>
        <v>#NUM!</v>
      </c>
      <c r="O821" s="34" t="str">
        <f>IF(AND('Entry point'!$B$22=Master!A821,Master!AG821="MD"),Master!B821,"")</f>
        <v/>
      </c>
      <c r="P821" s="34" t="e">
        <f>SMALL($O:$O,ROWS($O$1:O820))</f>
        <v>#NUM!</v>
      </c>
      <c r="Q821" s="34" t="str">
        <f>IF(AND('Entry point'!$B$22=Master!A821,Master!AG821="OD"),Master!B821,"")</f>
        <v/>
      </c>
      <c r="R821" s="34" t="e">
        <f>SMALL($Q:$Q,ROWS($Q$1:Q820))</f>
        <v>#NUM!</v>
      </c>
      <c r="S821" s="34" t="str">
        <f>IF(AND('Entry point'!$B$22=Master!A821,Master!AG821="OWNER"),Master!B821,"")</f>
        <v/>
      </c>
      <c r="T821" s="34" t="e">
        <f>SMALL($S:$S,ROWS($S$1:S820))</f>
        <v>#NUM!</v>
      </c>
      <c r="U821" s="34" t="str">
        <f>IF(AND('Entry point'!$B$22=Master!A821,Master!AG821="PLANNING MANAGER"),Master!B821,"")</f>
        <v/>
      </c>
      <c r="V821" s="34" t="e">
        <f>SMALL($U:$U,ROWS($U$1:U820))</f>
        <v>#NUM!</v>
      </c>
      <c r="W821" s="34" t="str">
        <f>IF(AND('Entry point'!$B$22=Master!A821,Master!AG821="PROCUREMENT RESPONSIBLE"),Master!B821,"")</f>
        <v/>
      </c>
      <c r="X821" s="34" t="e">
        <f>SMALL($W:$W,ROWS($W$1:W820))</f>
        <v>#NUM!</v>
      </c>
      <c r="Y821" s="34" t="str">
        <f>IF(AND('Entry point'!$B$22=Master!A821,Master!AG821="TECH SUPERINTENDENT"),Master!B821,"")</f>
        <v/>
      </c>
      <c r="Z821" s="34" t="e">
        <f>SMALL($Y:$Y,ROWS($Y$1:Y820))</f>
        <v>#NUM!</v>
      </c>
      <c r="AA821" s="34" t="str">
        <f>IF(AND('Entry point'!$B$22=Master!A821,Master!AG821="HSEQ MANAGER"),Master!B821,"")</f>
        <v/>
      </c>
      <c r="AB821" s="34" t="e">
        <f>SMALL($AA:$AA,ROWS($AA$1:AA820))</f>
        <v>#NUM!</v>
      </c>
      <c r="AC821" s="34">
        <f>IF(AND('Entry point'!$B$22=Master!A821,Master!AG821="MARCAS"),Master!B821,"")</f>
        <v>822</v>
      </c>
      <c r="AD821" s="34" t="e">
        <f>SMALL($AC:$AC,ROWS($AC$1:AC820))</f>
        <v>#NUM!</v>
      </c>
      <c r="AE821" s="34">
        <v>3</v>
      </c>
      <c r="AF821" s="167" t="s">
        <v>755</v>
      </c>
      <c r="AG821" s="36" t="s">
        <v>779</v>
      </c>
      <c r="AH821" s="38" t="s">
        <v>754</v>
      </c>
    </row>
    <row r="822" spans="1:34" ht="31.5" x14ac:dyDescent="0.25">
      <c r="A822" s="40" t="s">
        <v>569</v>
      </c>
      <c r="B822" s="34">
        <f>ROWS(A$1:$A823)</f>
        <v>823</v>
      </c>
      <c r="C822" s="34" t="str">
        <f>IF(AND('Entry point'!$B$22=Master!A822,Master!AG822="ACCOUNTING"),Master!B822,"")</f>
        <v/>
      </c>
      <c r="D822" s="34" t="e">
        <f>SMALL($C:$C,ROWS($C$1:C821))</f>
        <v>#NUM!</v>
      </c>
      <c r="E822" s="34" t="str">
        <f>IF(AND('Entry point'!$B$22=Master!A822,Master!AG822="CREW MANAGEMENT PARTNER"),Master!B822,"")</f>
        <v/>
      </c>
      <c r="F822" s="34" t="e">
        <f>SMALL($E:$E,ROWS($E$1:E821))</f>
        <v>#NUM!</v>
      </c>
      <c r="G822" s="34" t="str">
        <f>IF(AND('Entry point'!$B$22=Master!A822,Master!AG822="FLEET MANAGER"),Master!B822,"")</f>
        <v/>
      </c>
      <c r="H822" s="34" t="e">
        <f>SMALL($G:$G,ROWS($G$1:G821))</f>
        <v>#NUM!</v>
      </c>
      <c r="I822" s="34" t="str">
        <f>IF(AND('Entry point'!$B$22=Master!A822,Master!AG822="GROUP ISD"),Master!B822,"")</f>
        <v/>
      </c>
      <c r="J822" s="34" t="e">
        <f>SMALL($I:$I,ROWS($I$1:I821))</f>
        <v>#NUM!</v>
      </c>
      <c r="K822" s="34" t="str">
        <f>IF(AND('Entry point'!$B$22=Master!A822,Master!AG822="MANAGING DIRECTOR, CREW MANAGEMENT"),Master!B822,"")</f>
        <v/>
      </c>
      <c r="L822" s="34" t="e">
        <f>SMALL($K:$K,ROWS($K$1:K821))</f>
        <v>#NUM!</v>
      </c>
      <c r="M822" s="34" t="str">
        <f>IF(AND('Entry point'!$B$22=Master!A822,Master!AG822="MARINE SUPERINTENDENT"),Master!B822,"")</f>
        <v/>
      </c>
      <c r="N822" s="34" t="e">
        <f>SMALL($M:$M,ROWS($M$1:M821))</f>
        <v>#NUM!</v>
      </c>
      <c r="O822" s="34" t="str">
        <f>IF(AND('Entry point'!$B$22=Master!A822,Master!AG822="MD"),Master!B822,"")</f>
        <v/>
      </c>
      <c r="P822" s="34" t="e">
        <f>SMALL($O:$O,ROWS($O$1:O821))</f>
        <v>#NUM!</v>
      </c>
      <c r="Q822" s="34" t="str">
        <f>IF(AND('Entry point'!$B$22=Master!A822,Master!AG822="OD"),Master!B822,"")</f>
        <v/>
      </c>
      <c r="R822" s="34" t="e">
        <f>SMALL($Q:$Q,ROWS($Q$1:Q821))</f>
        <v>#NUM!</v>
      </c>
      <c r="S822" s="34" t="str">
        <f>IF(AND('Entry point'!$B$22=Master!A822,Master!AG822="OWNER"),Master!B822,"")</f>
        <v/>
      </c>
      <c r="T822" s="34" t="e">
        <f>SMALL($S:$S,ROWS($S$1:S821))</f>
        <v>#NUM!</v>
      </c>
      <c r="U822" s="34" t="str">
        <f>IF(AND('Entry point'!$B$22=Master!A822,Master!AG822="PLANNING MANAGER"),Master!B822,"")</f>
        <v/>
      </c>
      <c r="V822" s="34" t="e">
        <f>SMALL($U:$U,ROWS($U$1:U821))</f>
        <v>#NUM!</v>
      </c>
      <c r="W822" s="34" t="str">
        <f>IF(AND('Entry point'!$B$22=Master!A822,Master!AG822="PROCUREMENT RESPONSIBLE"),Master!B822,"")</f>
        <v/>
      </c>
      <c r="X822" s="34" t="e">
        <f>SMALL($W:$W,ROWS($W$1:W821))</f>
        <v>#NUM!</v>
      </c>
      <c r="Y822" s="34">
        <f>IF(AND('Entry point'!$B$22=Master!A822,Master!AG822="TECH SUPERINTENDENT"),Master!B822,"")</f>
        <v>823</v>
      </c>
      <c r="Z822" s="34" t="e">
        <f>SMALL($Y:$Y,ROWS($Y$1:Y821))</f>
        <v>#NUM!</v>
      </c>
      <c r="AA822" s="34" t="str">
        <f>IF(AND('Entry point'!$B$22=Master!A822,Master!AG822="HSEQ MANAGER"),Master!B822,"")</f>
        <v/>
      </c>
      <c r="AB822" s="34" t="e">
        <f>SMALL($AA:$AA,ROWS($AA$1:AA821))</f>
        <v>#NUM!</v>
      </c>
      <c r="AC822" s="34" t="str">
        <f>IF(AND('Entry point'!$B$22=Master!A822,Master!AG822="MARCAS"),Master!B822,"")</f>
        <v/>
      </c>
      <c r="AD822" s="34" t="e">
        <f>SMALL($AC:$AC,ROWS($AC$1:AC821))</f>
        <v>#NUM!</v>
      </c>
      <c r="AE822" s="34">
        <v>3</v>
      </c>
      <c r="AF822" s="167" t="s">
        <v>755</v>
      </c>
      <c r="AG822" s="36" t="s">
        <v>91</v>
      </c>
      <c r="AH822" s="38" t="s">
        <v>754</v>
      </c>
    </row>
    <row r="823" spans="1:34" ht="31.5" x14ac:dyDescent="0.25">
      <c r="A823" s="34" t="s">
        <v>31</v>
      </c>
      <c r="B823" s="34">
        <f>ROWS(A$1:$A824)</f>
        <v>824</v>
      </c>
      <c r="C823" s="34" t="str">
        <f>IF(AND('Entry point'!$B$22=Master!A823,Master!AG823="ACCOUNTING"),Master!B823,"")</f>
        <v/>
      </c>
      <c r="D823" s="34" t="e">
        <f>SMALL($C:$C,ROWS($C$1:C822))</f>
        <v>#NUM!</v>
      </c>
      <c r="E823" s="34" t="str">
        <f>IF(AND('Entry point'!$B$22=Master!A823,Master!AG823="CREW MANAGEMENT PARTNER"),Master!B823,"")</f>
        <v/>
      </c>
      <c r="F823" s="34" t="e">
        <f>SMALL($E:$E,ROWS($E$1:E822))</f>
        <v>#NUM!</v>
      </c>
      <c r="G823" s="34" t="str">
        <f>IF(AND('Entry point'!$B$22=Master!A823,Master!AG823="FLEET MANAGER"),Master!B823,"")</f>
        <v/>
      </c>
      <c r="H823" s="34" t="e">
        <f>SMALL($G:$G,ROWS($G$1:G822))</f>
        <v>#NUM!</v>
      </c>
      <c r="I823" s="34" t="str">
        <f>IF(AND('Entry point'!$B$22=Master!A823,Master!AG823="GROUP ISD"),Master!B823,"")</f>
        <v/>
      </c>
      <c r="J823" s="34" t="e">
        <f>SMALL($I:$I,ROWS($I$1:I822))</f>
        <v>#NUM!</v>
      </c>
      <c r="K823" s="34" t="str">
        <f>IF(AND('Entry point'!$B$22=Master!A823,Master!AG823="MANAGING DIRECTOR, CREW MANAGEMENT"),Master!B823,"")</f>
        <v/>
      </c>
      <c r="L823" s="34" t="e">
        <f>SMALL($K:$K,ROWS($K$1:K822))</f>
        <v>#NUM!</v>
      </c>
      <c r="M823" s="34" t="str">
        <f>IF(AND('Entry point'!$B$22=Master!A823,Master!AG823="MARINE SUPERINTENDENT"),Master!B823,"")</f>
        <v/>
      </c>
      <c r="N823" s="34" t="e">
        <f>SMALL($M:$M,ROWS($M$1:M822))</f>
        <v>#NUM!</v>
      </c>
      <c r="O823" s="34" t="str">
        <f>IF(AND('Entry point'!$B$22=Master!A823,Master!AG823="MD"),Master!B823,"")</f>
        <v/>
      </c>
      <c r="P823" s="34" t="e">
        <f>SMALL($O:$O,ROWS($O$1:O822))</f>
        <v>#NUM!</v>
      </c>
      <c r="Q823" s="34" t="str">
        <f>IF(AND('Entry point'!$B$22=Master!A823,Master!AG823="OD"),Master!B823,"")</f>
        <v/>
      </c>
      <c r="R823" s="34" t="e">
        <f>SMALL($Q:$Q,ROWS($Q$1:Q822))</f>
        <v>#NUM!</v>
      </c>
      <c r="S823" s="34" t="str">
        <f>IF(AND('Entry point'!$B$22=Master!A823,Master!AG823="OWNER"),Master!B823,"")</f>
        <v/>
      </c>
      <c r="T823" s="34" t="e">
        <f>SMALL($S:$S,ROWS($S$1:S822))</f>
        <v>#NUM!</v>
      </c>
      <c r="U823" s="34" t="str">
        <f>IF(AND('Entry point'!$B$22=Master!A823,Master!AG823="PLANNING MANAGER"),Master!B823,"")</f>
        <v/>
      </c>
      <c r="V823" s="34" t="e">
        <f>SMALL($U:$U,ROWS($U$1:U822))</f>
        <v>#NUM!</v>
      </c>
      <c r="W823" s="34" t="str">
        <f>IF(AND('Entry point'!$B$22=Master!A823,Master!AG823="PROCUREMENT RESPONSIBLE"),Master!B823,"")</f>
        <v/>
      </c>
      <c r="X823" s="34" t="e">
        <f>SMALL($W:$W,ROWS($W$1:W822))</f>
        <v>#NUM!</v>
      </c>
      <c r="Y823" s="34" t="str">
        <f>IF(AND('Entry point'!$B$22=Master!A823,Master!AG823="TECH SUPERINTENDENT"),Master!B823,"")</f>
        <v/>
      </c>
      <c r="Z823" s="34" t="e">
        <f>SMALL($Y:$Y,ROWS($Y$1:Y822))</f>
        <v>#NUM!</v>
      </c>
      <c r="AA823" s="34" t="str">
        <f>IF(AND('Entry point'!$B$22=Master!A823,Master!AG823="HSEQ MANAGER"),Master!B823,"")</f>
        <v/>
      </c>
      <c r="AB823" s="34" t="e">
        <f>SMALL($AA:$AA,ROWS($AA$1:AA822))</f>
        <v>#NUM!</v>
      </c>
      <c r="AC823" s="34" t="str">
        <f>IF(AND('Entry point'!$B$22=Master!A823,Master!AG823="MARCAS"),Master!B823,"")</f>
        <v/>
      </c>
      <c r="AD823" s="34" t="e">
        <f>SMALL($AC:$AC,ROWS($AC$1:AC822))</f>
        <v>#NUM!</v>
      </c>
      <c r="AE823" s="34">
        <v>3</v>
      </c>
      <c r="AF823" s="27" t="s">
        <v>550</v>
      </c>
      <c r="AG823" s="36" t="s">
        <v>35</v>
      </c>
      <c r="AH823" s="36"/>
    </row>
    <row r="824" spans="1:34" ht="15.75" x14ac:dyDescent="0.25">
      <c r="A824" s="34" t="s">
        <v>31</v>
      </c>
      <c r="B824" s="34">
        <f>ROWS(A$1:$A825)</f>
        <v>825</v>
      </c>
      <c r="C824" s="34" t="str">
        <f>IF(AND('Entry point'!$B$22=Master!A824,Master!AG824="ACCOUNTING"),Master!B824,"")</f>
        <v/>
      </c>
      <c r="D824" s="34" t="e">
        <f>SMALL($C:$C,ROWS($C$1:C823))</f>
        <v>#NUM!</v>
      </c>
      <c r="E824" s="34" t="str">
        <f>IF(AND('Entry point'!$B$22=Master!A824,Master!AG824="CREW MANAGEMENT PARTNER"),Master!B824,"")</f>
        <v/>
      </c>
      <c r="F824" s="34" t="e">
        <f>SMALL($E:$E,ROWS($E$1:E823))</f>
        <v>#NUM!</v>
      </c>
      <c r="G824" s="34" t="str">
        <f>IF(AND('Entry point'!$B$22=Master!A824,Master!AG824="FLEET MANAGER"),Master!B824,"")</f>
        <v/>
      </c>
      <c r="H824" s="34" t="e">
        <f>SMALL($G:$G,ROWS($G$1:G823))</f>
        <v>#NUM!</v>
      </c>
      <c r="I824" s="34" t="str">
        <f>IF(AND('Entry point'!$B$22=Master!A824,Master!AG824="GROUP ISD"),Master!B824,"")</f>
        <v/>
      </c>
      <c r="J824" s="34" t="e">
        <f>SMALL($I:$I,ROWS($I$1:I823))</f>
        <v>#NUM!</v>
      </c>
      <c r="K824" s="34" t="str">
        <f>IF(AND('Entry point'!$B$22=Master!A824,Master!AG824="MANAGING DIRECTOR, CREW MANAGEMENT"),Master!B824,"")</f>
        <v/>
      </c>
      <c r="L824" s="34" t="e">
        <f>SMALL($K:$K,ROWS($K$1:K823))</f>
        <v>#NUM!</v>
      </c>
      <c r="M824" s="34" t="str">
        <f>IF(AND('Entry point'!$B$22=Master!A824,Master!AG824="MARINE SUPERINTENDENT"),Master!B824,"")</f>
        <v/>
      </c>
      <c r="N824" s="34" t="e">
        <f>SMALL($M:$M,ROWS($M$1:M823))</f>
        <v>#NUM!</v>
      </c>
      <c r="O824" s="34" t="str">
        <f>IF(AND('Entry point'!$B$22=Master!A824,Master!AG824="MD"),Master!B824,"")</f>
        <v/>
      </c>
      <c r="P824" s="34" t="e">
        <f>SMALL($O:$O,ROWS($O$1:O823))</f>
        <v>#NUM!</v>
      </c>
      <c r="Q824" s="34" t="str">
        <f>IF(AND('Entry point'!$B$22=Master!A824,Master!AG824="OD"),Master!B824,"")</f>
        <v/>
      </c>
      <c r="R824" s="34" t="e">
        <f>SMALL($Q:$Q,ROWS($Q$1:Q823))</f>
        <v>#NUM!</v>
      </c>
      <c r="S824" s="34" t="str">
        <f>IF(AND('Entry point'!$B$22=Master!A824,Master!AG824="OWNER"),Master!B824,"")</f>
        <v/>
      </c>
      <c r="T824" s="34" t="e">
        <f>SMALL($S:$S,ROWS($S$1:S823))</f>
        <v>#NUM!</v>
      </c>
      <c r="U824" s="34" t="str">
        <f>IF(AND('Entry point'!$B$22=Master!A824,Master!AG824="PLANNING MANAGER"),Master!B824,"")</f>
        <v/>
      </c>
      <c r="V824" s="34" t="e">
        <f>SMALL($U:$U,ROWS($U$1:U823))</f>
        <v>#NUM!</v>
      </c>
      <c r="W824" s="34" t="str">
        <f>IF(AND('Entry point'!$B$22=Master!A824,Master!AG824="PROCUREMENT RESPONSIBLE"),Master!B824,"")</f>
        <v/>
      </c>
      <c r="X824" s="34" t="e">
        <f>SMALL($W:$W,ROWS($W$1:W823))</f>
        <v>#NUM!</v>
      </c>
      <c r="Y824" s="34" t="str">
        <f>IF(AND('Entry point'!$B$22=Master!A824,Master!AG824="TECH SUPERINTENDENT"),Master!B824,"")</f>
        <v/>
      </c>
      <c r="Z824" s="34" t="e">
        <f>SMALL($Y:$Y,ROWS($Y$1:Y823))</f>
        <v>#NUM!</v>
      </c>
      <c r="AA824" s="34" t="str">
        <f>IF(AND('Entry point'!$B$22=Master!A824,Master!AG824="HSEQ MANAGER"),Master!B824,"")</f>
        <v/>
      </c>
      <c r="AB824" s="34" t="e">
        <f>SMALL($AA:$AA,ROWS($AA$1:AA823))</f>
        <v>#NUM!</v>
      </c>
      <c r="AC824" s="34" t="str">
        <f>IF(AND('Entry point'!$B$22=Master!A824,Master!AG824="MARCAS"),Master!B824,"")</f>
        <v/>
      </c>
      <c r="AD824" s="34" t="e">
        <f>SMALL($AC:$AC,ROWS($AC$1:AC823))</f>
        <v>#NUM!</v>
      </c>
      <c r="AE824" s="34">
        <v>3</v>
      </c>
      <c r="AF824" s="27" t="s">
        <v>432</v>
      </c>
      <c r="AG824" s="36" t="s">
        <v>686</v>
      </c>
      <c r="AH824" s="36" t="s">
        <v>433</v>
      </c>
    </row>
    <row r="825" spans="1:34" ht="15.75" x14ac:dyDescent="0.25">
      <c r="A825" s="34" t="s">
        <v>31</v>
      </c>
      <c r="B825" s="34">
        <f>ROWS(A$1:$A826)</f>
        <v>826</v>
      </c>
      <c r="C825" s="34" t="str">
        <f>IF(AND('Entry point'!$B$22=Master!A825,Master!AG825="ACCOUNTING"),Master!B825,"")</f>
        <v/>
      </c>
      <c r="D825" s="34" t="e">
        <f>SMALL($C:$C,ROWS($C$1:C824))</f>
        <v>#NUM!</v>
      </c>
      <c r="E825" s="34" t="str">
        <f>IF(AND('Entry point'!$B$22=Master!A825,Master!AG825="CREW MANAGEMENT PARTNER"),Master!B825,"")</f>
        <v/>
      </c>
      <c r="F825" s="34" t="e">
        <f>SMALL($E:$E,ROWS($E$1:E824))</f>
        <v>#NUM!</v>
      </c>
      <c r="G825" s="34" t="str">
        <f>IF(AND('Entry point'!$B$22=Master!A825,Master!AG825="FLEET MANAGER"),Master!B825,"")</f>
        <v/>
      </c>
      <c r="H825" s="34" t="e">
        <f>SMALL($G:$G,ROWS($G$1:G824))</f>
        <v>#NUM!</v>
      </c>
      <c r="I825" s="34" t="str">
        <f>IF(AND('Entry point'!$B$22=Master!A825,Master!AG825="GROUP ISD"),Master!B825,"")</f>
        <v/>
      </c>
      <c r="J825" s="34" t="e">
        <f>SMALL($I:$I,ROWS($I$1:I824))</f>
        <v>#NUM!</v>
      </c>
      <c r="K825" s="34" t="str">
        <f>IF(AND('Entry point'!$B$22=Master!A825,Master!AG825="MANAGING DIRECTOR, CREW MANAGEMENT"),Master!B825,"")</f>
        <v/>
      </c>
      <c r="L825" s="34" t="e">
        <f>SMALL($K:$K,ROWS($K$1:K824))</f>
        <v>#NUM!</v>
      </c>
      <c r="M825" s="34" t="str">
        <f>IF(AND('Entry point'!$B$22=Master!A825,Master!AG825="MARINE SUPERINTENDENT"),Master!B825,"")</f>
        <v/>
      </c>
      <c r="N825" s="34" t="e">
        <f>SMALL($M:$M,ROWS($M$1:M824))</f>
        <v>#NUM!</v>
      </c>
      <c r="O825" s="34" t="str">
        <f>IF(AND('Entry point'!$B$22=Master!A825,Master!AG825="MD"),Master!B825,"")</f>
        <v/>
      </c>
      <c r="P825" s="34" t="e">
        <f>SMALL($O:$O,ROWS($O$1:O824))</f>
        <v>#NUM!</v>
      </c>
      <c r="Q825" s="34" t="str">
        <f>IF(AND('Entry point'!$B$22=Master!A825,Master!AG825="OD"),Master!B825,"")</f>
        <v/>
      </c>
      <c r="R825" s="34" t="e">
        <f>SMALL($Q:$Q,ROWS($Q$1:Q824))</f>
        <v>#NUM!</v>
      </c>
      <c r="S825" s="34" t="str">
        <f>IF(AND('Entry point'!$B$22=Master!A825,Master!AG825="OWNER"),Master!B825,"")</f>
        <v/>
      </c>
      <c r="T825" s="34" t="e">
        <f>SMALL($S:$S,ROWS($S$1:S824))</f>
        <v>#NUM!</v>
      </c>
      <c r="U825" s="34" t="str">
        <f>IF(AND('Entry point'!$B$22=Master!A825,Master!AG825="PLANNING MANAGER"),Master!B825,"")</f>
        <v/>
      </c>
      <c r="V825" s="34" t="e">
        <f>SMALL($U:$U,ROWS($U$1:U824))</f>
        <v>#NUM!</v>
      </c>
      <c r="W825" s="34" t="str">
        <f>IF(AND('Entry point'!$B$22=Master!A825,Master!AG825="PROCUREMENT RESPONSIBLE"),Master!B825,"")</f>
        <v/>
      </c>
      <c r="X825" s="34" t="e">
        <f>SMALL($W:$W,ROWS($W$1:W824))</f>
        <v>#NUM!</v>
      </c>
      <c r="Y825" s="34" t="str">
        <f>IF(AND('Entry point'!$B$22=Master!A825,Master!AG825="TECH SUPERINTENDENT"),Master!B825,"")</f>
        <v/>
      </c>
      <c r="Z825" s="34" t="e">
        <f>SMALL($Y:$Y,ROWS($Y$1:Y824))</f>
        <v>#NUM!</v>
      </c>
      <c r="AA825" s="34" t="str">
        <f>IF(AND('Entry point'!$B$22=Master!A825,Master!AG825="HSEQ MANAGER"),Master!B825,"")</f>
        <v/>
      </c>
      <c r="AB825" s="34" t="e">
        <f>SMALL($AA:$AA,ROWS($AA$1:AA824))</f>
        <v>#NUM!</v>
      </c>
      <c r="AC825" s="34" t="str">
        <f>IF(AND('Entry point'!$B$22=Master!A825,Master!AG825="MARCAS"),Master!B825,"")</f>
        <v/>
      </c>
      <c r="AD825" s="34" t="e">
        <f>SMALL($AC:$AC,ROWS($AC$1:AC824))</f>
        <v>#NUM!</v>
      </c>
      <c r="AE825" s="34">
        <v>3</v>
      </c>
      <c r="AF825" s="27" t="s">
        <v>427</v>
      </c>
      <c r="AG825" s="36" t="s">
        <v>685</v>
      </c>
      <c r="AH825" s="36" t="s">
        <v>426</v>
      </c>
    </row>
    <row r="826" spans="1:34" ht="15.75" x14ac:dyDescent="0.25">
      <c r="A826" s="34" t="s">
        <v>31</v>
      </c>
      <c r="B826" s="34">
        <f>ROWS(A$1:$A827)</f>
        <v>827</v>
      </c>
      <c r="C826" s="34" t="str">
        <f>IF(AND('Entry point'!$B$22=Master!A826,Master!AG826="ACCOUNTING"),Master!B826,"")</f>
        <v/>
      </c>
      <c r="D826" s="34" t="e">
        <f>SMALL($C:$C,ROWS($C$1:C825))</f>
        <v>#NUM!</v>
      </c>
      <c r="E826" s="34" t="str">
        <f>IF(AND('Entry point'!$B$22=Master!A826,Master!AG826="CREW MANAGEMENT PARTNER"),Master!B826,"")</f>
        <v/>
      </c>
      <c r="F826" s="34" t="e">
        <f>SMALL($E:$E,ROWS($E$1:E825))</f>
        <v>#NUM!</v>
      </c>
      <c r="G826" s="34" t="str">
        <f>IF(AND('Entry point'!$B$22=Master!A826,Master!AG826="FLEET MANAGER"),Master!B826,"")</f>
        <v/>
      </c>
      <c r="H826" s="34" t="e">
        <f>SMALL($G:$G,ROWS($G$1:G825))</f>
        <v>#NUM!</v>
      </c>
      <c r="I826" s="34" t="str">
        <f>IF(AND('Entry point'!$B$22=Master!A826,Master!AG826="GROUP ISD"),Master!B826,"")</f>
        <v/>
      </c>
      <c r="J826" s="34" t="e">
        <f>SMALL($I:$I,ROWS($I$1:I825))</f>
        <v>#NUM!</v>
      </c>
      <c r="K826" s="34" t="str">
        <f>IF(AND('Entry point'!$B$22=Master!A826,Master!AG826="MANAGING DIRECTOR, CREW MANAGEMENT"),Master!B826,"")</f>
        <v/>
      </c>
      <c r="L826" s="34" t="e">
        <f>SMALL($K:$K,ROWS($K$1:K825))</f>
        <v>#NUM!</v>
      </c>
      <c r="M826" s="34" t="str">
        <f>IF(AND('Entry point'!$B$22=Master!A826,Master!AG826="MARINE SUPERINTENDENT"),Master!B826,"")</f>
        <v/>
      </c>
      <c r="N826" s="34" t="e">
        <f>SMALL($M:$M,ROWS($M$1:M825))</f>
        <v>#NUM!</v>
      </c>
      <c r="O826" s="34" t="str">
        <f>IF(AND('Entry point'!$B$22=Master!A826,Master!AG826="MD"),Master!B826,"")</f>
        <v/>
      </c>
      <c r="P826" s="34" t="e">
        <f>SMALL($O:$O,ROWS($O$1:O825))</f>
        <v>#NUM!</v>
      </c>
      <c r="Q826" s="34" t="str">
        <f>IF(AND('Entry point'!$B$22=Master!A826,Master!AG826="OD"),Master!B826,"")</f>
        <v/>
      </c>
      <c r="R826" s="34" t="e">
        <f>SMALL($Q:$Q,ROWS($Q$1:Q825))</f>
        <v>#NUM!</v>
      </c>
      <c r="S826" s="34" t="str">
        <f>IF(AND('Entry point'!$B$22=Master!A826,Master!AG826="OWNER"),Master!B826,"")</f>
        <v/>
      </c>
      <c r="T826" s="34" t="e">
        <f>SMALL($S:$S,ROWS($S$1:S825))</f>
        <v>#NUM!</v>
      </c>
      <c r="U826" s="34" t="str">
        <f>IF(AND('Entry point'!$B$22=Master!A826,Master!AG826="PLANNING MANAGER"),Master!B826,"")</f>
        <v/>
      </c>
      <c r="V826" s="34" t="e">
        <f>SMALL($U:$U,ROWS($U$1:U825))</f>
        <v>#NUM!</v>
      </c>
      <c r="W826" s="34" t="str">
        <f>IF(AND('Entry point'!$B$22=Master!A826,Master!AG826="PROCUREMENT RESPONSIBLE"),Master!B826,"")</f>
        <v/>
      </c>
      <c r="X826" s="34" t="e">
        <f>SMALL($W:$W,ROWS($W$1:W825))</f>
        <v>#NUM!</v>
      </c>
      <c r="Y826" s="34" t="str">
        <f>IF(AND('Entry point'!$B$22=Master!A826,Master!AG826="TECH SUPERINTENDENT"),Master!B826,"")</f>
        <v/>
      </c>
      <c r="Z826" s="34" t="e">
        <f>SMALL($Y:$Y,ROWS($Y$1:Y825))</f>
        <v>#NUM!</v>
      </c>
      <c r="AA826" s="34" t="str">
        <f>IF(AND('Entry point'!$B$22=Master!A826,Master!AG826="HSEQ MANAGER"),Master!B826,"")</f>
        <v/>
      </c>
      <c r="AB826" s="34" t="e">
        <f>SMALL($AA:$AA,ROWS($AA$1:AA825))</f>
        <v>#NUM!</v>
      </c>
      <c r="AC826" s="34" t="str">
        <f>IF(AND('Entry point'!$B$22=Master!A826,Master!AG826="MARCAS"),Master!B826,"")</f>
        <v/>
      </c>
      <c r="AD826" s="34" t="e">
        <f>SMALL($AC:$AC,ROWS($AC$1:AC825))</f>
        <v>#NUM!</v>
      </c>
      <c r="AE826" s="34">
        <v>3</v>
      </c>
      <c r="AF826" s="27" t="s">
        <v>516</v>
      </c>
      <c r="AG826" s="36" t="s">
        <v>686</v>
      </c>
      <c r="AH826" s="36" t="s">
        <v>433</v>
      </c>
    </row>
    <row r="827" spans="1:34" ht="15.75" x14ac:dyDescent="0.25">
      <c r="A827" s="34" t="s">
        <v>31</v>
      </c>
      <c r="B827" s="34">
        <f>ROWS(A$1:$A828)</f>
        <v>828</v>
      </c>
      <c r="C827" s="34" t="str">
        <f>IF(AND('Entry point'!$B$22=Master!A827,Master!AG827="ACCOUNTING"),Master!B827,"")</f>
        <v/>
      </c>
      <c r="D827" s="34" t="e">
        <f>SMALL($C:$C,ROWS($C$1:C826))</f>
        <v>#NUM!</v>
      </c>
      <c r="E827" s="34" t="str">
        <f>IF(AND('Entry point'!$B$22=Master!A827,Master!AG827="CREW MANAGEMENT PARTNER"),Master!B827,"")</f>
        <v/>
      </c>
      <c r="F827" s="34" t="e">
        <f>SMALL($E:$E,ROWS($E$1:E826))</f>
        <v>#NUM!</v>
      </c>
      <c r="G827" s="34" t="str">
        <f>IF(AND('Entry point'!$B$22=Master!A827,Master!AG827="FLEET MANAGER"),Master!B827,"")</f>
        <v/>
      </c>
      <c r="H827" s="34" t="e">
        <f>SMALL($G:$G,ROWS($G$1:G826))</f>
        <v>#NUM!</v>
      </c>
      <c r="I827" s="34" t="str">
        <f>IF(AND('Entry point'!$B$22=Master!A827,Master!AG827="GROUP ISD"),Master!B827,"")</f>
        <v/>
      </c>
      <c r="J827" s="34" t="e">
        <f>SMALL($I:$I,ROWS($I$1:I826))</f>
        <v>#NUM!</v>
      </c>
      <c r="K827" s="34" t="str">
        <f>IF(AND('Entry point'!$B$22=Master!A827,Master!AG827="MANAGING DIRECTOR, CREW MANAGEMENT"),Master!B827,"")</f>
        <v/>
      </c>
      <c r="L827" s="34" t="e">
        <f>SMALL($K:$K,ROWS($K$1:K826))</f>
        <v>#NUM!</v>
      </c>
      <c r="M827" s="34" t="str">
        <f>IF(AND('Entry point'!$B$22=Master!A827,Master!AG827="MARINE SUPERINTENDENT"),Master!B827,"")</f>
        <v/>
      </c>
      <c r="N827" s="34" t="e">
        <f>SMALL($M:$M,ROWS($M$1:M826))</f>
        <v>#NUM!</v>
      </c>
      <c r="O827" s="34" t="str">
        <f>IF(AND('Entry point'!$B$22=Master!A827,Master!AG827="MD"),Master!B827,"")</f>
        <v/>
      </c>
      <c r="P827" s="34" t="e">
        <f>SMALL($O:$O,ROWS($O$1:O826))</f>
        <v>#NUM!</v>
      </c>
      <c r="Q827" s="34" t="str">
        <f>IF(AND('Entry point'!$B$22=Master!A827,Master!AG827="OD"),Master!B827,"")</f>
        <v/>
      </c>
      <c r="R827" s="34" t="e">
        <f>SMALL($Q:$Q,ROWS($Q$1:Q826))</f>
        <v>#NUM!</v>
      </c>
      <c r="S827" s="34" t="str">
        <f>IF(AND('Entry point'!$B$22=Master!A827,Master!AG827="OWNER"),Master!B827,"")</f>
        <v/>
      </c>
      <c r="T827" s="34" t="e">
        <f>SMALL($S:$S,ROWS($S$1:S826))</f>
        <v>#NUM!</v>
      </c>
      <c r="U827" s="34" t="str">
        <f>IF(AND('Entry point'!$B$22=Master!A827,Master!AG827="PLANNING MANAGER"),Master!B827,"")</f>
        <v/>
      </c>
      <c r="V827" s="34" t="e">
        <f>SMALL($U:$U,ROWS($U$1:U826))</f>
        <v>#NUM!</v>
      </c>
      <c r="W827" s="34" t="str">
        <f>IF(AND('Entry point'!$B$22=Master!A827,Master!AG827="PROCUREMENT RESPONSIBLE"),Master!B827,"")</f>
        <v/>
      </c>
      <c r="X827" s="34" t="e">
        <f>SMALL($W:$W,ROWS($W$1:W826))</f>
        <v>#NUM!</v>
      </c>
      <c r="Y827" s="34" t="str">
        <f>IF(AND('Entry point'!$B$22=Master!A827,Master!AG827="TECH SUPERINTENDENT"),Master!B827,"")</f>
        <v/>
      </c>
      <c r="Z827" s="34" t="e">
        <f>SMALL($Y:$Y,ROWS($Y$1:Y826))</f>
        <v>#NUM!</v>
      </c>
      <c r="AA827" s="34" t="str">
        <f>IF(AND('Entry point'!$B$22=Master!A827,Master!AG827="HSEQ MANAGER"),Master!B827,"")</f>
        <v/>
      </c>
      <c r="AB827" s="34" t="e">
        <f>SMALL($AA:$AA,ROWS($AA$1:AA826))</f>
        <v>#NUM!</v>
      </c>
      <c r="AC827" s="34" t="str">
        <f>IF(AND('Entry point'!$B$22=Master!A827,Master!AG827="MARCAS"),Master!B827,"")</f>
        <v/>
      </c>
      <c r="AD827" s="34" t="e">
        <f>SMALL($AC:$AC,ROWS($AC$1:AC826))</f>
        <v>#NUM!</v>
      </c>
      <c r="AE827" s="34">
        <v>3</v>
      </c>
      <c r="AF827" s="27" t="s">
        <v>469</v>
      </c>
      <c r="AG827" s="36" t="s">
        <v>91</v>
      </c>
      <c r="AH827" s="36"/>
    </row>
    <row r="828" spans="1:34" ht="94.5" x14ac:dyDescent="0.25">
      <c r="A828" s="34" t="s">
        <v>31</v>
      </c>
      <c r="B828" s="34">
        <f>ROWS(A$1:$A829)</f>
        <v>829</v>
      </c>
      <c r="C828" s="34" t="str">
        <f>IF(AND('Entry point'!$B$22=Master!A828,Master!AG828="ACCOUNTING"),Master!B828,"")</f>
        <v/>
      </c>
      <c r="D828" s="34" t="e">
        <f>SMALL($C:$C,ROWS($C$1:C827))</f>
        <v>#NUM!</v>
      </c>
      <c r="E828" s="34" t="str">
        <f>IF(AND('Entry point'!$B$22=Master!A828,Master!AG828="CREW MANAGEMENT PARTNER"),Master!B828,"")</f>
        <v/>
      </c>
      <c r="F828" s="34" t="e">
        <f>SMALL($E:$E,ROWS($E$1:E827))</f>
        <v>#NUM!</v>
      </c>
      <c r="G828" s="34" t="str">
        <f>IF(AND('Entry point'!$B$22=Master!A828,Master!AG828="FLEET MANAGER"),Master!B828,"")</f>
        <v/>
      </c>
      <c r="H828" s="34" t="e">
        <f>SMALL($G:$G,ROWS($G$1:G827))</f>
        <v>#NUM!</v>
      </c>
      <c r="I828" s="34" t="str">
        <f>IF(AND('Entry point'!$B$22=Master!A828,Master!AG828="GROUP ISD"),Master!B828,"")</f>
        <v/>
      </c>
      <c r="J828" s="34" t="e">
        <f>SMALL($I:$I,ROWS($I$1:I827))</f>
        <v>#NUM!</v>
      </c>
      <c r="K828" s="34" t="str">
        <f>IF(AND('Entry point'!$B$22=Master!A828,Master!AG828="MANAGING DIRECTOR, CREW MANAGEMENT"),Master!B828,"")</f>
        <v/>
      </c>
      <c r="L828" s="34" t="e">
        <f>SMALL($K:$K,ROWS($K$1:K827))</f>
        <v>#NUM!</v>
      </c>
      <c r="M828" s="34" t="str">
        <f>IF(AND('Entry point'!$B$22=Master!A828,Master!AG828="MARINE SUPERINTENDENT"),Master!B828,"")</f>
        <v/>
      </c>
      <c r="N828" s="34" t="e">
        <f>SMALL($M:$M,ROWS($M$1:M827))</f>
        <v>#NUM!</v>
      </c>
      <c r="O828" s="34" t="str">
        <f>IF(AND('Entry point'!$B$22=Master!A828,Master!AG828="MD"),Master!B828,"")</f>
        <v/>
      </c>
      <c r="P828" s="34" t="e">
        <f>SMALL($O:$O,ROWS($O$1:O827))</f>
        <v>#NUM!</v>
      </c>
      <c r="Q828" s="34" t="str">
        <f>IF(AND('Entry point'!$B$22=Master!A828,Master!AG828="OD"),Master!B828,"")</f>
        <v/>
      </c>
      <c r="R828" s="34" t="e">
        <f>SMALL($Q:$Q,ROWS($Q$1:Q827))</f>
        <v>#NUM!</v>
      </c>
      <c r="S828" s="34" t="str">
        <f>IF(AND('Entry point'!$B$22=Master!A828,Master!AG828="OWNER"),Master!B828,"")</f>
        <v/>
      </c>
      <c r="T828" s="34" t="e">
        <f>SMALL($S:$S,ROWS($S$1:S827))</f>
        <v>#NUM!</v>
      </c>
      <c r="U828" s="34" t="str">
        <f>IF(AND('Entry point'!$B$22=Master!A828,Master!AG828="PLANNING MANAGER"),Master!B828,"")</f>
        <v/>
      </c>
      <c r="V828" s="34" t="e">
        <f>SMALL($U:$U,ROWS($U$1:U827))</f>
        <v>#NUM!</v>
      </c>
      <c r="W828" s="34" t="str">
        <f>IF(AND('Entry point'!$B$22=Master!A828,Master!AG828="PROCUREMENT RESPONSIBLE"),Master!B828,"")</f>
        <v/>
      </c>
      <c r="X828" s="34" t="e">
        <f>SMALL($W:$W,ROWS($W$1:W827))</f>
        <v>#NUM!</v>
      </c>
      <c r="Y828" s="34" t="str">
        <f>IF(AND('Entry point'!$B$22=Master!A828,Master!AG828="TECH SUPERINTENDENT"),Master!B828,"")</f>
        <v/>
      </c>
      <c r="Z828" s="34" t="e">
        <f>SMALL($Y:$Y,ROWS($Y$1:Y827))</f>
        <v>#NUM!</v>
      </c>
      <c r="AA828" s="34" t="str">
        <f>IF(AND('Entry point'!$B$22=Master!A828,Master!AG828="HSEQ MANAGER"),Master!B828,"")</f>
        <v/>
      </c>
      <c r="AB828" s="34" t="e">
        <f>SMALL($AA:$AA,ROWS($AA$1:AA827))</f>
        <v>#NUM!</v>
      </c>
      <c r="AC828" s="34" t="str">
        <f>IF(AND('Entry point'!$B$22=Master!A828,Master!AG828="MARCAS"),Master!B828,"")</f>
        <v/>
      </c>
      <c r="AD828" s="34" t="e">
        <f>SMALL($AC:$AC,ROWS($AC$1:AC827))</f>
        <v>#NUM!</v>
      </c>
      <c r="AE828" s="34">
        <v>3</v>
      </c>
      <c r="AF828" s="27" t="s">
        <v>733</v>
      </c>
      <c r="AG828" s="36" t="s">
        <v>91</v>
      </c>
      <c r="AH828" s="36" t="s">
        <v>452</v>
      </c>
    </row>
    <row r="829" spans="1:34" ht="15.75" x14ac:dyDescent="0.25">
      <c r="A829" s="34" t="s">
        <v>31</v>
      </c>
      <c r="B829" s="34">
        <f>ROWS(A$1:$A830)</f>
        <v>830</v>
      </c>
      <c r="C829" s="34" t="str">
        <f>IF(AND('Entry point'!$B$22=Master!A829,Master!AG829="ACCOUNTING"),Master!B829,"")</f>
        <v/>
      </c>
      <c r="D829" s="34" t="e">
        <f>SMALL($C:$C,ROWS($C$1:C828))</f>
        <v>#NUM!</v>
      </c>
      <c r="E829" s="34" t="str">
        <f>IF(AND('Entry point'!$B$22=Master!A829,Master!AG829="CREW MANAGEMENT PARTNER"),Master!B829,"")</f>
        <v/>
      </c>
      <c r="F829" s="34" t="e">
        <f>SMALL($E:$E,ROWS($E$1:E828))</f>
        <v>#NUM!</v>
      </c>
      <c r="G829" s="34" t="str">
        <f>IF(AND('Entry point'!$B$22=Master!A829,Master!AG829="FLEET MANAGER"),Master!B829,"")</f>
        <v/>
      </c>
      <c r="H829" s="34" t="e">
        <f>SMALL($G:$G,ROWS($G$1:G828))</f>
        <v>#NUM!</v>
      </c>
      <c r="I829" s="34" t="str">
        <f>IF(AND('Entry point'!$B$22=Master!A829,Master!AG829="GROUP ISD"),Master!B829,"")</f>
        <v/>
      </c>
      <c r="J829" s="34" t="e">
        <f>SMALL($I:$I,ROWS($I$1:I828))</f>
        <v>#NUM!</v>
      </c>
      <c r="K829" s="34" t="str">
        <f>IF(AND('Entry point'!$B$22=Master!A829,Master!AG829="MANAGING DIRECTOR, CREW MANAGEMENT"),Master!B829,"")</f>
        <v/>
      </c>
      <c r="L829" s="34" t="e">
        <f>SMALL($K:$K,ROWS($K$1:K828))</f>
        <v>#NUM!</v>
      </c>
      <c r="M829" s="34" t="str">
        <f>IF(AND('Entry point'!$B$22=Master!A829,Master!AG829="MARINE SUPERINTENDENT"),Master!B829,"")</f>
        <v/>
      </c>
      <c r="N829" s="34" t="e">
        <f>SMALL($M:$M,ROWS($M$1:M828))</f>
        <v>#NUM!</v>
      </c>
      <c r="O829" s="34" t="str">
        <f>IF(AND('Entry point'!$B$22=Master!A829,Master!AG829="MD"),Master!B829,"")</f>
        <v/>
      </c>
      <c r="P829" s="34" t="e">
        <f>SMALL($O:$O,ROWS($O$1:O828))</f>
        <v>#NUM!</v>
      </c>
      <c r="Q829" s="34" t="str">
        <f>IF(AND('Entry point'!$B$22=Master!A829,Master!AG829="OD"),Master!B829,"")</f>
        <v/>
      </c>
      <c r="R829" s="34" t="e">
        <f>SMALL($Q:$Q,ROWS($Q$1:Q828))</f>
        <v>#NUM!</v>
      </c>
      <c r="S829" s="34" t="str">
        <f>IF(AND('Entry point'!$B$22=Master!A829,Master!AG829="OWNER"),Master!B829,"")</f>
        <v/>
      </c>
      <c r="T829" s="34" t="e">
        <f>SMALL($S:$S,ROWS($S$1:S828))</f>
        <v>#NUM!</v>
      </c>
      <c r="U829" s="34" t="str">
        <f>IF(AND('Entry point'!$B$22=Master!A829,Master!AG829="PLANNING MANAGER"),Master!B829,"")</f>
        <v/>
      </c>
      <c r="V829" s="34" t="e">
        <f>SMALL($U:$U,ROWS($U$1:U828))</f>
        <v>#NUM!</v>
      </c>
      <c r="W829" s="34" t="str">
        <f>IF(AND('Entry point'!$B$22=Master!A829,Master!AG829="PROCUREMENT RESPONSIBLE"),Master!B829,"")</f>
        <v/>
      </c>
      <c r="X829" s="34" t="e">
        <f>SMALL($W:$W,ROWS($W$1:W828))</f>
        <v>#NUM!</v>
      </c>
      <c r="Y829" s="34" t="str">
        <f>IF(AND('Entry point'!$B$22=Master!A829,Master!AG829="TECH SUPERINTENDENT"),Master!B829,"")</f>
        <v/>
      </c>
      <c r="Z829" s="34" t="e">
        <f>SMALL($Y:$Y,ROWS($Y$1:Y828))</f>
        <v>#NUM!</v>
      </c>
      <c r="AA829" s="34" t="str">
        <f>IF(AND('Entry point'!$B$22=Master!A829,Master!AG829="HSEQ MANAGER"),Master!B829,"")</f>
        <v/>
      </c>
      <c r="AB829" s="34" t="e">
        <f>SMALL($AA:$AA,ROWS($AA$1:AA828))</f>
        <v>#NUM!</v>
      </c>
      <c r="AC829" s="34" t="str">
        <f>IF(AND('Entry point'!$B$22=Master!A829,Master!AG829="MARCAS"),Master!B829,"")</f>
        <v/>
      </c>
      <c r="AD829" s="34" t="e">
        <f>SMALL($AC:$AC,ROWS($AC$1:AC828))</f>
        <v>#NUM!</v>
      </c>
      <c r="AE829" s="34">
        <v>3</v>
      </c>
      <c r="AF829" s="27" t="s">
        <v>342</v>
      </c>
      <c r="AG829" s="36" t="s">
        <v>91</v>
      </c>
      <c r="AH829" s="36" t="s">
        <v>425</v>
      </c>
    </row>
    <row r="830" spans="1:34" ht="15.75" x14ac:dyDescent="0.25">
      <c r="A830" s="34" t="s">
        <v>31</v>
      </c>
      <c r="B830" s="34">
        <f>ROWS(A$1:$A831)</f>
        <v>831</v>
      </c>
      <c r="C830" s="34" t="str">
        <f>IF(AND('Entry point'!$B$22=Master!A830,Master!AG830="ACCOUNTING"),Master!B830,"")</f>
        <v/>
      </c>
      <c r="D830" s="34" t="e">
        <f>SMALL($C:$C,ROWS($C$1:C829))</f>
        <v>#NUM!</v>
      </c>
      <c r="E830" s="34" t="str">
        <f>IF(AND('Entry point'!$B$22=Master!A830,Master!AG830="CREW MANAGEMENT PARTNER"),Master!B830,"")</f>
        <v/>
      </c>
      <c r="F830" s="34" t="e">
        <f>SMALL($E:$E,ROWS($E$1:E829))</f>
        <v>#NUM!</v>
      </c>
      <c r="G830" s="34" t="str">
        <f>IF(AND('Entry point'!$B$22=Master!A830,Master!AG830="FLEET MANAGER"),Master!B830,"")</f>
        <v/>
      </c>
      <c r="H830" s="34" t="e">
        <f>SMALL($G:$G,ROWS($G$1:G829))</f>
        <v>#NUM!</v>
      </c>
      <c r="I830" s="34" t="str">
        <f>IF(AND('Entry point'!$B$22=Master!A830,Master!AG830="GROUP ISD"),Master!B830,"")</f>
        <v/>
      </c>
      <c r="J830" s="34" t="e">
        <f>SMALL($I:$I,ROWS($I$1:I829))</f>
        <v>#NUM!</v>
      </c>
      <c r="K830" s="34" t="str">
        <f>IF(AND('Entry point'!$B$22=Master!A830,Master!AG830="MANAGING DIRECTOR, CREW MANAGEMENT"),Master!B830,"")</f>
        <v/>
      </c>
      <c r="L830" s="34" t="e">
        <f>SMALL($K:$K,ROWS($K$1:K829))</f>
        <v>#NUM!</v>
      </c>
      <c r="M830" s="34" t="str">
        <f>IF(AND('Entry point'!$B$22=Master!A830,Master!AG830="MARINE SUPERINTENDENT"),Master!B830,"")</f>
        <v/>
      </c>
      <c r="N830" s="34" t="e">
        <f>SMALL($M:$M,ROWS($M$1:M829))</f>
        <v>#NUM!</v>
      </c>
      <c r="O830" s="34" t="str">
        <f>IF(AND('Entry point'!$B$22=Master!A830,Master!AG830="MD"),Master!B830,"")</f>
        <v/>
      </c>
      <c r="P830" s="34" t="e">
        <f>SMALL($O:$O,ROWS($O$1:O829))</f>
        <v>#NUM!</v>
      </c>
      <c r="Q830" s="34" t="str">
        <f>IF(AND('Entry point'!$B$22=Master!A830,Master!AG830="OD"),Master!B830,"")</f>
        <v/>
      </c>
      <c r="R830" s="34" t="e">
        <f>SMALL($Q:$Q,ROWS($Q$1:Q829))</f>
        <v>#NUM!</v>
      </c>
      <c r="S830" s="34" t="str">
        <f>IF(AND('Entry point'!$B$22=Master!A830,Master!AG830="OWNER"),Master!B830,"")</f>
        <v/>
      </c>
      <c r="T830" s="34" t="e">
        <f>SMALL($S:$S,ROWS($S$1:S829))</f>
        <v>#NUM!</v>
      </c>
      <c r="U830" s="34" t="str">
        <f>IF(AND('Entry point'!$B$22=Master!A830,Master!AG830="PLANNING MANAGER"),Master!B830,"")</f>
        <v/>
      </c>
      <c r="V830" s="34" t="e">
        <f>SMALL($U:$U,ROWS($U$1:U829))</f>
        <v>#NUM!</v>
      </c>
      <c r="W830" s="34" t="str">
        <f>IF(AND('Entry point'!$B$22=Master!A830,Master!AG830="PROCUREMENT RESPONSIBLE"),Master!B830,"")</f>
        <v/>
      </c>
      <c r="X830" s="34" t="e">
        <f>SMALL($W:$W,ROWS($W$1:W829))</f>
        <v>#NUM!</v>
      </c>
      <c r="Y830" s="34" t="str">
        <f>IF(AND('Entry point'!$B$22=Master!A830,Master!AG830="TECH SUPERINTENDENT"),Master!B830,"")</f>
        <v/>
      </c>
      <c r="Z830" s="34" t="e">
        <f>SMALL($Y:$Y,ROWS($Y$1:Y829))</f>
        <v>#NUM!</v>
      </c>
      <c r="AA830" s="34" t="str">
        <f>IF(AND('Entry point'!$B$22=Master!A830,Master!AG830="HSEQ MANAGER"),Master!B830,"")</f>
        <v/>
      </c>
      <c r="AB830" s="34" t="e">
        <f>SMALL($AA:$AA,ROWS($AA$1:AA829))</f>
        <v>#NUM!</v>
      </c>
      <c r="AC830" s="34" t="str">
        <f>IF(AND('Entry point'!$B$22=Master!A830,Master!AG830="MARCAS"),Master!B830,"")</f>
        <v/>
      </c>
      <c r="AD830" s="34" t="e">
        <f>SMALL($AC:$AC,ROWS($AC$1:AC829))</f>
        <v>#NUM!</v>
      </c>
      <c r="AE830" s="34">
        <v>3</v>
      </c>
      <c r="AF830" s="27" t="s">
        <v>421</v>
      </c>
      <c r="AG830" s="36" t="s">
        <v>685</v>
      </c>
      <c r="AH830" s="36" t="s">
        <v>422</v>
      </c>
    </row>
    <row r="831" spans="1:34" ht="150" customHeight="1" x14ac:dyDescent="0.25">
      <c r="A831" s="34" t="s">
        <v>31</v>
      </c>
      <c r="B831" s="34">
        <f>ROWS(A$1:$A832)</f>
        <v>832</v>
      </c>
      <c r="C831" s="34" t="str">
        <f>IF(AND('Entry point'!$B$22=Master!A831,Master!AG831="ACCOUNTING"),Master!B831,"")</f>
        <v/>
      </c>
      <c r="D831" s="34" t="e">
        <f>SMALL($C:$C,ROWS($C$1:C830))</f>
        <v>#NUM!</v>
      </c>
      <c r="E831" s="34" t="str">
        <f>IF(AND('Entry point'!$B$22=Master!A831,Master!AG831="CREW MANAGEMENT PARTNER"),Master!B831,"")</f>
        <v/>
      </c>
      <c r="F831" s="34" t="e">
        <f>SMALL($E:$E,ROWS($E$1:E830))</f>
        <v>#NUM!</v>
      </c>
      <c r="G831" s="34" t="str">
        <f>IF(AND('Entry point'!$B$22=Master!A831,Master!AG831="FLEET MANAGER"),Master!B831,"")</f>
        <v/>
      </c>
      <c r="H831" s="34" t="e">
        <f>SMALL($G:$G,ROWS($G$1:G830))</f>
        <v>#NUM!</v>
      </c>
      <c r="I831" s="34" t="str">
        <f>IF(AND('Entry point'!$B$22=Master!A831,Master!AG831="GROUP ISD"),Master!B831,"")</f>
        <v/>
      </c>
      <c r="J831" s="34" t="e">
        <f>SMALL($I:$I,ROWS($I$1:I830))</f>
        <v>#NUM!</v>
      </c>
      <c r="K831" s="34" t="str">
        <f>IF(AND('Entry point'!$B$22=Master!A831,Master!AG831="MANAGING DIRECTOR, CREW MANAGEMENT"),Master!B831,"")</f>
        <v/>
      </c>
      <c r="L831" s="34" t="e">
        <f>SMALL($K:$K,ROWS($K$1:K830))</f>
        <v>#NUM!</v>
      </c>
      <c r="M831" s="34" t="str">
        <f>IF(AND('Entry point'!$B$22=Master!A831,Master!AG831="MARINE SUPERINTENDENT"),Master!B831,"")</f>
        <v/>
      </c>
      <c r="N831" s="34" t="e">
        <f>SMALL($M:$M,ROWS($M$1:M830))</f>
        <v>#NUM!</v>
      </c>
      <c r="O831" s="34" t="str">
        <f>IF(AND('Entry point'!$B$22=Master!A831,Master!AG831="MD"),Master!B831,"")</f>
        <v/>
      </c>
      <c r="P831" s="34" t="e">
        <f>SMALL($O:$O,ROWS($O$1:O830))</f>
        <v>#NUM!</v>
      </c>
      <c r="Q831" s="34" t="str">
        <f>IF(AND('Entry point'!$B$22=Master!A831,Master!AG831="OD"),Master!B831,"")</f>
        <v/>
      </c>
      <c r="R831" s="34" t="e">
        <f>SMALL($Q:$Q,ROWS($Q$1:Q830))</f>
        <v>#NUM!</v>
      </c>
      <c r="S831" s="34" t="str">
        <f>IF(AND('Entry point'!$B$22=Master!A831,Master!AG831="OWNER"),Master!B831,"")</f>
        <v/>
      </c>
      <c r="T831" s="34" t="e">
        <f>SMALL($S:$S,ROWS($S$1:S830))</f>
        <v>#NUM!</v>
      </c>
      <c r="U831" s="34" t="str">
        <f>IF(AND('Entry point'!$B$22=Master!A831,Master!AG831="PLANNING MANAGER"),Master!B831,"")</f>
        <v/>
      </c>
      <c r="V831" s="34" t="e">
        <f>SMALL($U:$U,ROWS($U$1:U830))</f>
        <v>#NUM!</v>
      </c>
      <c r="W831" s="34" t="str">
        <f>IF(AND('Entry point'!$B$22=Master!A831,Master!AG831="PROCUREMENT RESPONSIBLE"),Master!B831,"")</f>
        <v/>
      </c>
      <c r="X831" s="34" t="e">
        <f>SMALL($W:$W,ROWS($W$1:W830))</f>
        <v>#NUM!</v>
      </c>
      <c r="Y831" s="34" t="str">
        <f>IF(AND('Entry point'!$B$22=Master!A831,Master!AG831="TECH SUPERINTENDENT"),Master!B831,"")</f>
        <v/>
      </c>
      <c r="Z831" s="34" t="e">
        <f>SMALL($Y:$Y,ROWS($Y$1:Y830))</f>
        <v>#NUM!</v>
      </c>
      <c r="AA831" s="34" t="str">
        <f>IF(AND('Entry point'!$B$22=Master!A831,Master!AG831="HSEQ MANAGER"),Master!B831,"")</f>
        <v/>
      </c>
      <c r="AB831" s="34" t="e">
        <f>SMALL($AA:$AA,ROWS($AA$1:AA830))</f>
        <v>#NUM!</v>
      </c>
      <c r="AC831" s="34" t="str">
        <f>IF(AND('Entry point'!$B$22=Master!A831,Master!AG831="MARCAS"),Master!B831,"")</f>
        <v/>
      </c>
      <c r="AD831" s="34" t="e">
        <f>SMALL($AC:$AC,ROWS($AC$1:AC830))</f>
        <v>#NUM!</v>
      </c>
      <c r="AE831" s="34">
        <v>3</v>
      </c>
      <c r="AF831" s="27" t="s">
        <v>694</v>
      </c>
      <c r="AG831" s="36" t="s">
        <v>91</v>
      </c>
      <c r="AH831" s="38" t="s">
        <v>693</v>
      </c>
    </row>
    <row r="832" spans="1:34" ht="15.75" x14ac:dyDescent="0.25">
      <c r="A832" s="34" t="s">
        <v>31</v>
      </c>
      <c r="B832" s="34">
        <f>ROWS(A$1:$A833)</f>
        <v>833</v>
      </c>
      <c r="C832" s="34" t="str">
        <f>IF(AND('Entry point'!$B$22=Master!A832,Master!AG832="ACCOUNTING"),Master!B832,"")</f>
        <v/>
      </c>
      <c r="D832" s="34" t="e">
        <f>SMALL($C:$C,ROWS($C$1:C831))</f>
        <v>#NUM!</v>
      </c>
      <c r="E832" s="34" t="str">
        <f>IF(AND('Entry point'!$B$22=Master!A832,Master!AG832="CREW MANAGEMENT PARTNER"),Master!B832,"")</f>
        <v/>
      </c>
      <c r="F832" s="34" t="e">
        <f>SMALL($E:$E,ROWS($E$1:E831))</f>
        <v>#NUM!</v>
      </c>
      <c r="G832" s="34" t="str">
        <f>IF(AND('Entry point'!$B$22=Master!A832,Master!AG832="FLEET MANAGER"),Master!B832,"")</f>
        <v/>
      </c>
      <c r="H832" s="34" t="e">
        <f>SMALL($G:$G,ROWS($G$1:G831))</f>
        <v>#NUM!</v>
      </c>
      <c r="I832" s="34" t="str">
        <f>IF(AND('Entry point'!$B$22=Master!A832,Master!AG832="GROUP ISD"),Master!B832,"")</f>
        <v/>
      </c>
      <c r="J832" s="34" t="e">
        <f>SMALL($I:$I,ROWS($I$1:I831))</f>
        <v>#NUM!</v>
      </c>
      <c r="K832" s="34" t="str">
        <f>IF(AND('Entry point'!$B$22=Master!A832,Master!AG832="MANAGING DIRECTOR, CREW MANAGEMENT"),Master!B832,"")</f>
        <v/>
      </c>
      <c r="L832" s="34" t="e">
        <f>SMALL($K:$K,ROWS($K$1:K831))</f>
        <v>#NUM!</v>
      </c>
      <c r="M832" s="34" t="str">
        <f>IF(AND('Entry point'!$B$22=Master!A832,Master!AG832="MARINE SUPERINTENDENT"),Master!B832,"")</f>
        <v/>
      </c>
      <c r="N832" s="34" t="e">
        <f>SMALL($M:$M,ROWS($M$1:M831))</f>
        <v>#NUM!</v>
      </c>
      <c r="O832" s="34" t="str">
        <f>IF(AND('Entry point'!$B$22=Master!A832,Master!AG832="MD"),Master!B832,"")</f>
        <v/>
      </c>
      <c r="P832" s="34" t="e">
        <f>SMALL($O:$O,ROWS($O$1:O831))</f>
        <v>#NUM!</v>
      </c>
      <c r="Q832" s="34" t="str">
        <f>IF(AND('Entry point'!$B$22=Master!A832,Master!AG832="OD"),Master!B832,"")</f>
        <v/>
      </c>
      <c r="R832" s="34" t="e">
        <f>SMALL($Q:$Q,ROWS($Q$1:Q831))</f>
        <v>#NUM!</v>
      </c>
      <c r="S832" s="34" t="str">
        <f>IF(AND('Entry point'!$B$22=Master!A832,Master!AG832="OWNER"),Master!B832,"")</f>
        <v/>
      </c>
      <c r="T832" s="34" t="e">
        <f>SMALL($S:$S,ROWS($S$1:S831))</f>
        <v>#NUM!</v>
      </c>
      <c r="U832" s="34" t="str">
        <f>IF(AND('Entry point'!$B$22=Master!A832,Master!AG832="PLANNING MANAGER"),Master!B832,"")</f>
        <v/>
      </c>
      <c r="V832" s="34" t="e">
        <f>SMALL($U:$U,ROWS($U$1:U831))</f>
        <v>#NUM!</v>
      </c>
      <c r="W832" s="34" t="str">
        <f>IF(AND('Entry point'!$B$22=Master!A832,Master!AG832="PROCUREMENT RESPONSIBLE"),Master!B832,"")</f>
        <v/>
      </c>
      <c r="X832" s="34" t="e">
        <f>SMALL($W:$W,ROWS($W$1:W831))</f>
        <v>#NUM!</v>
      </c>
      <c r="Y832" s="34" t="str">
        <f>IF(AND('Entry point'!$B$22=Master!A832,Master!AG832="TECH SUPERINTENDENT"),Master!B832,"")</f>
        <v/>
      </c>
      <c r="Z832" s="34" t="e">
        <f>SMALL($Y:$Y,ROWS($Y$1:Y831))</f>
        <v>#NUM!</v>
      </c>
      <c r="AA832" s="34" t="str">
        <f>IF(AND('Entry point'!$B$22=Master!A832,Master!AG832="HSEQ MANAGER"),Master!B832,"")</f>
        <v/>
      </c>
      <c r="AB832" s="34" t="e">
        <f>SMALL($AA:$AA,ROWS($AA$1:AA831))</f>
        <v>#NUM!</v>
      </c>
      <c r="AC832" s="34" t="str">
        <f>IF(AND('Entry point'!$B$22=Master!A832,Master!AG832="MARCAS"),Master!B832,"")</f>
        <v/>
      </c>
      <c r="AD832" s="34" t="e">
        <f>SMALL($AC:$AC,ROWS($AC$1:AC831))</f>
        <v>#NUM!</v>
      </c>
      <c r="AE832" s="34">
        <v>3</v>
      </c>
      <c r="AF832" s="27" t="s">
        <v>430</v>
      </c>
      <c r="AG832" s="36" t="s">
        <v>686</v>
      </c>
      <c r="AH832" s="36" t="s">
        <v>431</v>
      </c>
    </row>
    <row r="833" spans="1:34" ht="15.75" x14ac:dyDescent="0.25">
      <c r="A833" s="34" t="s">
        <v>31</v>
      </c>
      <c r="B833" s="34">
        <f>ROWS(A$1:$A834)</f>
        <v>834</v>
      </c>
      <c r="C833" s="34" t="str">
        <f>IF(AND('Entry point'!$B$22=Master!A833,Master!AG833="ACCOUNTING"),Master!B833,"")</f>
        <v/>
      </c>
      <c r="D833" s="34" t="e">
        <f>SMALL($C:$C,ROWS($C$1:C832))</f>
        <v>#NUM!</v>
      </c>
      <c r="E833" s="34" t="str">
        <f>IF(AND('Entry point'!$B$22=Master!A833,Master!AG833="CREW MANAGEMENT PARTNER"),Master!B833,"")</f>
        <v/>
      </c>
      <c r="F833" s="34" t="e">
        <f>SMALL($E:$E,ROWS($E$1:E832))</f>
        <v>#NUM!</v>
      </c>
      <c r="G833" s="34" t="str">
        <f>IF(AND('Entry point'!$B$22=Master!A833,Master!AG833="FLEET MANAGER"),Master!B833,"")</f>
        <v/>
      </c>
      <c r="H833" s="34" t="e">
        <f>SMALL($G:$G,ROWS($G$1:G832))</f>
        <v>#NUM!</v>
      </c>
      <c r="I833" s="34" t="str">
        <f>IF(AND('Entry point'!$B$22=Master!A833,Master!AG833="GROUP ISD"),Master!B833,"")</f>
        <v/>
      </c>
      <c r="J833" s="34" t="e">
        <f>SMALL($I:$I,ROWS($I$1:I832))</f>
        <v>#NUM!</v>
      </c>
      <c r="K833" s="34" t="str">
        <f>IF(AND('Entry point'!$B$22=Master!A833,Master!AG833="MANAGING DIRECTOR, CREW MANAGEMENT"),Master!B833,"")</f>
        <v/>
      </c>
      <c r="L833" s="34" t="e">
        <f>SMALL($K:$K,ROWS($K$1:K832))</f>
        <v>#NUM!</v>
      </c>
      <c r="M833" s="34" t="str">
        <f>IF(AND('Entry point'!$B$22=Master!A833,Master!AG833="MARINE SUPERINTENDENT"),Master!B833,"")</f>
        <v/>
      </c>
      <c r="N833" s="34" t="e">
        <f>SMALL($M:$M,ROWS($M$1:M832))</f>
        <v>#NUM!</v>
      </c>
      <c r="O833" s="34" t="str">
        <f>IF(AND('Entry point'!$B$22=Master!A833,Master!AG833="MD"),Master!B833,"")</f>
        <v/>
      </c>
      <c r="P833" s="34" t="e">
        <f>SMALL($O:$O,ROWS($O$1:O832))</f>
        <v>#NUM!</v>
      </c>
      <c r="Q833" s="34" t="str">
        <f>IF(AND('Entry point'!$B$22=Master!A833,Master!AG833="OD"),Master!B833,"")</f>
        <v/>
      </c>
      <c r="R833" s="34" t="e">
        <f>SMALL($Q:$Q,ROWS($Q$1:Q832))</f>
        <v>#NUM!</v>
      </c>
      <c r="S833" s="34" t="str">
        <f>IF(AND('Entry point'!$B$22=Master!A833,Master!AG833="OWNER"),Master!B833,"")</f>
        <v/>
      </c>
      <c r="T833" s="34" t="e">
        <f>SMALL($S:$S,ROWS($S$1:S832))</f>
        <v>#NUM!</v>
      </c>
      <c r="U833" s="34" t="str">
        <f>IF(AND('Entry point'!$B$22=Master!A833,Master!AG833="PLANNING MANAGER"),Master!B833,"")</f>
        <v/>
      </c>
      <c r="V833" s="34" t="e">
        <f>SMALL($U:$U,ROWS($U$1:U832))</f>
        <v>#NUM!</v>
      </c>
      <c r="W833" s="34" t="str">
        <f>IF(AND('Entry point'!$B$22=Master!A833,Master!AG833="PROCUREMENT RESPONSIBLE"),Master!B833,"")</f>
        <v/>
      </c>
      <c r="X833" s="34" t="e">
        <f>SMALL($W:$W,ROWS($W$1:W832))</f>
        <v>#NUM!</v>
      </c>
      <c r="Y833" s="34" t="str">
        <f>IF(AND('Entry point'!$B$22=Master!A833,Master!AG833="TECH SUPERINTENDENT"),Master!B833,"")</f>
        <v/>
      </c>
      <c r="Z833" s="34" t="e">
        <f>SMALL($Y:$Y,ROWS($Y$1:Y832))</f>
        <v>#NUM!</v>
      </c>
      <c r="AA833" s="34" t="str">
        <f>IF(AND('Entry point'!$B$22=Master!A833,Master!AG833="HSEQ MANAGER"),Master!B833,"")</f>
        <v/>
      </c>
      <c r="AB833" s="34" t="e">
        <f>SMALL($AA:$AA,ROWS($AA$1:AA832))</f>
        <v>#NUM!</v>
      </c>
      <c r="AC833" s="34" t="str">
        <f>IF(AND('Entry point'!$B$22=Master!A833,Master!AG833="MARCAS"),Master!B833,"")</f>
        <v/>
      </c>
      <c r="AD833" s="34" t="e">
        <f>SMALL($AC:$AC,ROWS($AC$1:AC832))</f>
        <v>#NUM!</v>
      </c>
      <c r="AE833" s="34">
        <v>3</v>
      </c>
      <c r="AF833" s="27" t="s">
        <v>273</v>
      </c>
      <c r="AG833" s="36" t="s">
        <v>686</v>
      </c>
      <c r="AH833" s="36" t="s">
        <v>433</v>
      </c>
    </row>
    <row r="834" spans="1:34" ht="15.75" x14ac:dyDescent="0.25">
      <c r="A834" s="34" t="s">
        <v>31</v>
      </c>
      <c r="B834" s="34">
        <f>ROWS(A$1:$A835)</f>
        <v>835</v>
      </c>
      <c r="C834" s="34" t="str">
        <f>IF(AND('Entry point'!$B$22=Master!A834,Master!AG834="ACCOUNTING"),Master!B834,"")</f>
        <v/>
      </c>
      <c r="D834" s="34" t="e">
        <f>SMALL($C:$C,ROWS($C$1:C833))</f>
        <v>#NUM!</v>
      </c>
      <c r="E834" s="34" t="str">
        <f>IF(AND('Entry point'!$B$22=Master!A834,Master!AG834="CREW MANAGEMENT PARTNER"),Master!B834,"")</f>
        <v/>
      </c>
      <c r="F834" s="34" t="e">
        <f>SMALL($E:$E,ROWS($E$1:E833))</f>
        <v>#NUM!</v>
      </c>
      <c r="G834" s="34" t="str">
        <f>IF(AND('Entry point'!$B$22=Master!A834,Master!AG834="FLEET MANAGER"),Master!B834,"")</f>
        <v/>
      </c>
      <c r="H834" s="34" t="e">
        <f>SMALL($G:$G,ROWS($G$1:G833))</f>
        <v>#NUM!</v>
      </c>
      <c r="I834" s="34" t="str">
        <f>IF(AND('Entry point'!$B$22=Master!A834,Master!AG834="GROUP ISD"),Master!B834,"")</f>
        <v/>
      </c>
      <c r="J834" s="34" t="e">
        <f>SMALL($I:$I,ROWS($I$1:I833))</f>
        <v>#NUM!</v>
      </c>
      <c r="K834" s="34" t="str">
        <f>IF(AND('Entry point'!$B$22=Master!A834,Master!AG834="MANAGING DIRECTOR, CREW MANAGEMENT"),Master!B834,"")</f>
        <v/>
      </c>
      <c r="L834" s="34" t="e">
        <f>SMALL($K:$K,ROWS($K$1:K833))</f>
        <v>#NUM!</v>
      </c>
      <c r="M834" s="34" t="str">
        <f>IF(AND('Entry point'!$B$22=Master!A834,Master!AG834="MARINE SUPERINTENDENT"),Master!B834,"")</f>
        <v/>
      </c>
      <c r="N834" s="34" t="e">
        <f>SMALL($M:$M,ROWS($M$1:M833))</f>
        <v>#NUM!</v>
      </c>
      <c r="O834" s="34" t="str">
        <f>IF(AND('Entry point'!$B$22=Master!A834,Master!AG834="MD"),Master!B834,"")</f>
        <v/>
      </c>
      <c r="P834" s="34" t="e">
        <f>SMALL($O:$O,ROWS($O$1:O833))</f>
        <v>#NUM!</v>
      </c>
      <c r="Q834" s="34" t="str">
        <f>IF(AND('Entry point'!$B$22=Master!A834,Master!AG834="OD"),Master!B834,"")</f>
        <v/>
      </c>
      <c r="R834" s="34" t="e">
        <f>SMALL($Q:$Q,ROWS($Q$1:Q833))</f>
        <v>#NUM!</v>
      </c>
      <c r="S834" s="34" t="str">
        <f>IF(AND('Entry point'!$B$22=Master!A834,Master!AG834="OWNER"),Master!B834,"")</f>
        <v/>
      </c>
      <c r="T834" s="34" t="e">
        <f>SMALL($S:$S,ROWS($S$1:S833))</f>
        <v>#NUM!</v>
      </c>
      <c r="U834" s="34" t="str">
        <f>IF(AND('Entry point'!$B$22=Master!A834,Master!AG834="PLANNING MANAGER"),Master!B834,"")</f>
        <v/>
      </c>
      <c r="V834" s="34" t="e">
        <f>SMALL($U:$U,ROWS($U$1:U833))</f>
        <v>#NUM!</v>
      </c>
      <c r="W834" s="34" t="str">
        <f>IF(AND('Entry point'!$B$22=Master!A834,Master!AG834="PROCUREMENT RESPONSIBLE"),Master!B834,"")</f>
        <v/>
      </c>
      <c r="X834" s="34" t="e">
        <f>SMALL($W:$W,ROWS($W$1:W833))</f>
        <v>#NUM!</v>
      </c>
      <c r="Y834" s="34" t="str">
        <f>IF(AND('Entry point'!$B$22=Master!A834,Master!AG834="TECH SUPERINTENDENT"),Master!B834,"")</f>
        <v/>
      </c>
      <c r="Z834" s="34" t="e">
        <f>SMALL($Y:$Y,ROWS($Y$1:Y833))</f>
        <v>#NUM!</v>
      </c>
      <c r="AA834" s="34" t="str">
        <f>IF(AND('Entry point'!$B$22=Master!A834,Master!AG834="HSEQ MANAGER"),Master!B834,"")</f>
        <v/>
      </c>
      <c r="AB834" s="34" t="e">
        <f>SMALL($AA:$AA,ROWS($AA$1:AA833))</f>
        <v>#NUM!</v>
      </c>
      <c r="AC834" s="34" t="str">
        <f>IF(AND('Entry point'!$B$22=Master!A834,Master!AG834="MARCAS"),Master!B834,"")</f>
        <v/>
      </c>
      <c r="AD834" s="34" t="e">
        <f>SMALL($AC:$AC,ROWS($AC$1:AC833))</f>
        <v>#NUM!</v>
      </c>
      <c r="AE834" s="34">
        <v>3</v>
      </c>
      <c r="AF834" s="27" t="s">
        <v>267</v>
      </c>
      <c r="AG834" s="36" t="s">
        <v>35</v>
      </c>
      <c r="AH834" s="36" t="s">
        <v>426</v>
      </c>
    </row>
    <row r="835" spans="1:34" ht="15.75" x14ac:dyDescent="0.25">
      <c r="A835" s="34" t="s">
        <v>31</v>
      </c>
      <c r="B835" s="34">
        <f>ROWS(A$1:$A836)</f>
        <v>836</v>
      </c>
      <c r="C835" s="34" t="str">
        <f>IF(AND('Entry point'!$B$22=Master!A835,Master!AG835="ACCOUNTING"),Master!B835,"")</f>
        <v/>
      </c>
      <c r="D835" s="34" t="e">
        <f>SMALL($C:$C,ROWS($C$1:C834))</f>
        <v>#NUM!</v>
      </c>
      <c r="E835" s="34" t="str">
        <f>IF(AND('Entry point'!$B$22=Master!A835,Master!AG835="CREW MANAGEMENT PARTNER"),Master!B835,"")</f>
        <v/>
      </c>
      <c r="F835" s="34" t="e">
        <f>SMALL($E:$E,ROWS($E$1:E834))</f>
        <v>#NUM!</v>
      </c>
      <c r="G835" s="34" t="str">
        <f>IF(AND('Entry point'!$B$22=Master!A835,Master!AG835="FLEET MANAGER"),Master!B835,"")</f>
        <v/>
      </c>
      <c r="H835" s="34" t="e">
        <f>SMALL($G:$G,ROWS($G$1:G834))</f>
        <v>#NUM!</v>
      </c>
      <c r="I835" s="34" t="str">
        <f>IF(AND('Entry point'!$B$22=Master!A835,Master!AG835="GROUP ISD"),Master!B835,"")</f>
        <v/>
      </c>
      <c r="J835" s="34" t="e">
        <f>SMALL($I:$I,ROWS($I$1:I834))</f>
        <v>#NUM!</v>
      </c>
      <c r="K835" s="34" t="str">
        <f>IF(AND('Entry point'!$B$22=Master!A835,Master!AG835="MANAGING DIRECTOR, CREW MANAGEMENT"),Master!B835,"")</f>
        <v/>
      </c>
      <c r="L835" s="34" t="e">
        <f>SMALL($K:$K,ROWS($K$1:K834))</f>
        <v>#NUM!</v>
      </c>
      <c r="M835" s="34" t="str">
        <f>IF(AND('Entry point'!$B$22=Master!A835,Master!AG835="MARINE SUPERINTENDENT"),Master!B835,"")</f>
        <v/>
      </c>
      <c r="N835" s="34" t="e">
        <f>SMALL($M:$M,ROWS($M$1:M834))</f>
        <v>#NUM!</v>
      </c>
      <c r="O835" s="34" t="str">
        <f>IF(AND('Entry point'!$B$22=Master!A835,Master!AG835="MD"),Master!B835,"")</f>
        <v/>
      </c>
      <c r="P835" s="34" t="e">
        <f>SMALL($O:$O,ROWS($O$1:O834))</f>
        <v>#NUM!</v>
      </c>
      <c r="Q835" s="34" t="str">
        <f>IF(AND('Entry point'!$B$22=Master!A835,Master!AG835="OD"),Master!B835,"")</f>
        <v/>
      </c>
      <c r="R835" s="34" t="e">
        <f>SMALL($Q:$Q,ROWS($Q$1:Q834))</f>
        <v>#NUM!</v>
      </c>
      <c r="S835" s="34" t="str">
        <f>IF(AND('Entry point'!$B$22=Master!A835,Master!AG835="OWNER"),Master!B835,"")</f>
        <v/>
      </c>
      <c r="T835" s="34" t="e">
        <f>SMALL($S:$S,ROWS($S$1:S834))</f>
        <v>#NUM!</v>
      </c>
      <c r="U835" s="34" t="str">
        <f>IF(AND('Entry point'!$B$22=Master!A835,Master!AG835="PLANNING MANAGER"),Master!B835,"")</f>
        <v/>
      </c>
      <c r="V835" s="34" t="e">
        <f>SMALL($U:$U,ROWS($U$1:U834))</f>
        <v>#NUM!</v>
      </c>
      <c r="W835" s="34" t="str">
        <f>IF(AND('Entry point'!$B$22=Master!A835,Master!AG835="PROCUREMENT RESPONSIBLE"),Master!B835,"")</f>
        <v/>
      </c>
      <c r="X835" s="34" t="e">
        <f>SMALL($W:$W,ROWS($W$1:W834))</f>
        <v>#NUM!</v>
      </c>
      <c r="Y835" s="34" t="str">
        <f>IF(AND('Entry point'!$B$22=Master!A835,Master!AG835="TECH SUPERINTENDENT"),Master!B835,"")</f>
        <v/>
      </c>
      <c r="Z835" s="34" t="e">
        <f>SMALL($Y:$Y,ROWS($Y$1:Y834))</f>
        <v>#NUM!</v>
      </c>
      <c r="AA835" s="34" t="str">
        <f>IF(AND('Entry point'!$B$22=Master!A835,Master!AG835="HSEQ MANAGER"),Master!B835,"")</f>
        <v/>
      </c>
      <c r="AB835" s="34" t="e">
        <f>SMALL($AA:$AA,ROWS($AA$1:AA834))</f>
        <v>#NUM!</v>
      </c>
      <c r="AC835" s="34" t="str">
        <f>IF(AND('Entry point'!$B$22=Master!A835,Master!AG835="MARCAS"),Master!B835,"")</f>
        <v/>
      </c>
      <c r="AD835" s="34" t="e">
        <f>SMALL($AC:$AC,ROWS($AC$1:AC834))</f>
        <v>#NUM!</v>
      </c>
      <c r="AE835" s="34">
        <v>3</v>
      </c>
      <c r="AF835" s="27" t="s">
        <v>423</v>
      </c>
      <c r="AG835" s="36" t="s">
        <v>686</v>
      </c>
      <c r="AH835" s="36" t="s">
        <v>424</v>
      </c>
    </row>
    <row r="836" spans="1:34" ht="15.75" x14ac:dyDescent="0.25">
      <c r="A836" s="34" t="s">
        <v>31</v>
      </c>
      <c r="B836" s="34">
        <f>ROWS(A$1:$A837)</f>
        <v>837</v>
      </c>
      <c r="C836" s="34" t="str">
        <f>IF(AND('Entry point'!$B$22=Master!A836,Master!AG836="ACCOUNTING"),Master!B836,"")</f>
        <v/>
      </c>
      <c r="D836" s="34" t="e">
        <f>SMALL($C:$C,ROWS($C$1:C835))</f>
        <v>#NUM!</v>
      </c>
      <c r="E836" s="34" t="str">
        <f>IF(AND('Entry point'!$B$22=Master!A836,Master!AG836="CREW MANAGEMENT PARTNER"),Master!B836,"")</f>
        <v/>
      </c>
      <c r="F836" s="34" t="e">
        <f>SMALL($E:$E,ROWS($E$1:E835))</f>
        <v>#NUM!</v>
      </c>
      <c r="G836" s="34" t="str">
        <f>IF(AND('Entry point'!$B$22=Master!A836,Master!AG836="FLEET MANAGER"),Master!B836,"")</f>
        <v/>
      </c>
      <c r="H836" s="34" t="e">
        <f>SMALL($G:$G,ROWS($G$1:G835))</f>
        <v>#NUM!</v>
      </c>
      <c r="I836" s="34" t="str">
        <f>IF(AND('Entry point'!$B$22=Master!A836,Master!AG836="GROUP ISD"),Master!B836,"")</f>
        <v/>
      </c>
      <c r="J836" s="34" t="e">
        <f>SMALL($I:$I,ROWS($I$1:I835))</f>
        <v>#NUM!</v>
      </c>
      <c r="K836" s="34" t="str">
        <f>IF(AND('Entry point'!$B$22=Master!A836,Master!AG836="MANAGING DIRECTOR, CREW MANAGEMENT"),Master!B836,"")</f>
        <v/>
      </c>
      <c r="L836" s="34" t="e">
        <f>SMALL($K:$K,ROWS($K$1:K835))</f>
        <v>#NUM!</v>
      </c>
      <c r="M836" s="34" t="str">
        <f>IF(AND('Entry point'!$B$22=Master!A836,Master!AG836="MARINE SUPERINTENDENT"),Master!B836,"")</f>
        <v/>
      </c>
      <c r="N836" s="34" t="e">
        <f>SMALL($M:$M,ROWS($M$1:M835))</f>
        <v>#NUM!</v>
      </c>
      <c r="O836" s="34" t="str">
        <f>IF(AND('Entry point'!$B$22=Master!A836,Master!AG836="MD"),Master!B836,"")</f>
        <v/>
      </c>
      <c r="P836" s="34" t="e">
        <f>SMALL($O:$O,ROWS($O$1:O835))</f>
        <v>#NUM!</v>
      </c>
      <c r="Q836" s="34" t="str">
        <f>IF(AND('Entry point'!$B$22=Master!A836,Master!AG836="OD"),Master!B836,"")</f>
        <v/>
      </c>
      <c r="R836" s="34" t="e">
        <f>SMALL($Q:$Q,ROWS($Q$1:Q835))</f>
        <v>#NUM!</v>
      </c>
      <c r="S836" s="34" t="str">
        <f>IF(AND('Entry point'!$B$22=Master!A836,Master!AG836="OWNER"),Master!B836,"")</f>
        <v/>
      </c>
      <c r="T836" s="34" t="e">
        <f>SMALL($S:$S,ROWS($S$1:S835))</f>
        <v>#NUM!</v>
      </c>
      <c r="U836" s="34" t="str">
        <f>IF(AND('Entry point'!$B$22=Master!A836,Master!AG836="PLANNING MANAGER"),Master!B836,"")</f>
        <v/>
      </c>
      <c r="V836" s="34" t="e">
        <f>SMALL($U:$U,ROWS($U$1:U835))</f>
        <v>#NUM!</v>
      </c>
      <c r="W836" s="34" t="str">
        <f>IF(AND('Entry point'!$B$22=Master!A836,Master!AG836="PROCUREMENT RESPONSIBLE"),Master!B836,"")</f>
        <v/>
      </c>
      <c r="X836" s="34" t="e">
        <f>SMALL($W:$W,ROWS($W$1:W835))</f>
        <v>#NUM!</v>
      </c>
      <c r="Y836" s="34" t="str">
        <f>IF(AND('Entry point'!$B$22=Master!A836,Master!AG836="TECH SUPERINTENDENT"),Master!B836,"")</f>
        <v/>
      </c>
      <c r="Z836" s="34" t="e">
        <f>SMALL($Y:$Y,ROWS($Y$1:Y835))</f>
        <v>#NUM!</v>
      </c>
      <c r="AA836" s="34" t="str">
        <f>IF(AND('Entry point'!$B$22=Master!A836,Master!AG836="HSEQ MANAGER"),Master!B836,"")</f>
        <v/>
      </c>
      <c r="AB836" s="34" t="e">
        <f>SMALL($AA:$AA,ROWS($AA$1:AA835))</f>
        <v>#NUM!</v>
      </c>
      <c r="AC836" s="34" t="str">
        <f>IF(AND('Entry point'!$B$22=Master!A836,Master!AG836="MARCAS"),Master!B836,"")</f>
        <v/>
      </c>
      <c r="AD836" s="34" t="e">
        <f>SMALL($AC:$AC,ROWS($AC$1:AC835))</f>
        <v>#NUM!</v>
      </c>
      <c r="AE836" s="34">
        <v>3</v>
      </c>
      <c r="AF836" s="27" t="s">
        <v>333</v>
      </c>
      <c r="AG836" s="36" t="s">
        <v>91</v>
      </c>
      <c r="AH836" s="36"/>
    </row>
    <row r="837" spans="1:34" ht="15.75" x14ac:dyDescent="0.25">
      <c r="A837" s="34" t="s">
        <v>31</v>
      </c>
      <c r="B837" s="34">
        <f>ROWS(A$1:$A838)</f>
        <v>838</v>
      </c>
      <c r="C837" s="34" t="str">
        <f>IF(AND('Entry point'!$B$22=Master!A837,Master!AG837="ACCOUNTING"),Master!B837,"")</f>
        <v/>
      </c>
      <c r="D837" s="34" t="e">
        <f>SMALL($C:$C,ROWS($C$1:C836))</f>
        <v>#NUM!</v>
      </c>
      <c r="E837" s="34" t="str">
        <f>IF(AND('Entry point'!$B$22=Master!A837,Master!AG837="CREW MANAGEMENT PARTNER"),Master!B837,"")</f>
        <v/>
      </c>
      <c r="F837" s="34" t="e">
        <f>SMALL($E:$E,ROWS($E$1:E836))</f>
        <v>#NUM!</v>
      </c>
      <c r="G837" s="34" t="str">
        <f>IF(AND('Entry point'!$B$22=Master!A837,Master!AG837="FLEET MANAGER"),Master!B837,"")</f>
        <v/>
      </c>
      <c r="H837" s="34" t="e">
        <f>SMALL($G:$G,ROWS($G$1:G836))</f>
        <v>#NUM!</v>
      </c>
      <c r="I837" s="34" t="str">
        <f>IF(AND('Entry point'!$B$22=Master!A837,Master!AG837="GROUP ISD"),Master!B837,"")</f>
        <v/>
      </c>
      <c r="J837" s="34" t="e">
        <f>SMALL($I:$I,ROWS($I$1:I836))</f>
        <v>#NUM!</v>
      </c>
      <c r="K837" s="34" t="str">
        <f>IF(AND('Entry point'!$B$22=Master!A837,Master!AG837="MANAGING DIRECTOR, CREW MANAGEMENT"),Master!B837,"")</f>
        <v/>
      </c>
      <c r="L837" s="34" t="e">
        <f>SMALL($K:$K,ROWS($K$1:K836))</f>
        <v>#NUM!</v>
      </c>
      <c r="M837" s="34" t="str">
        <f>IF(AND('Entry point'!$B$22=Master!A837,Master!AG837="MARINE SUPERINTENDENT"),Master!B837,"")</f>
        <v/>
      </c>
      <c r="N837" s="34" t="e">
        <f>SMALL($M:$M,ROWS($M$1:M836))</f>
        <v>#NUM!</v>
      </c>
      <c r="O837" s="34" t="str">
        <f>IF(AND('Entry point'!$B$22=Master!A837,Master!AG837="MD"),Master!B837,"")</f>
        <v/>
      </c>
      <c r="P837" s="34" t="e">
        <f>SMALL($O:$O,ROWS($O$1:O836))</f>
        <v>#NUM!</v>
      </c>
      <c r="Q837" s="34" t="str">
        <f>IF(AND('Entry point'!$B$22=Master!A837,Master!AG837="OD"),Master!B837,"")</f>
        <v/>
      </c>
      <c r="R837" s="34" t="e">
        <f>SMALL($Q:$Q,ROWS($Q$1:Q836))</f>
        <v>#NUM!</v>
      </c>
      <c r="S837" s="34" t="str">
        <f>IF(AND('Entry point'!$B$22=Master!A837,Master!AG837="OWNER"),Master!B837,"")</f>
        <v/>
      </c>
      <c r="T837" s="34" t="e">
        <f>SMALL($S:$S,ROWS($S$1:S836))</f>
        <v>#NUM!</v>
      </c>
      <c r="U837" s="34" t="str">
        <f>IF(AND('Entry point'!$B$22=Master!A837,Master!AG837="PLANNING MANAGER"),Master!B837,"")</f>
        <v/>
      </c>
      <c r="V837" s="34" t="e">
        <f>SMALL($U:$U,ROWS($U$1:U836))</f>
        <v>#NUM!</v>
      </c>
      <c r="W837" s="34" t="str">
        <f>IF(AND('Entry point'!$B$22=Master!A837,Master!AG837="PROCUREMENT RESPONSIBLE"),Master!B837,"")</f>
        <v/>
      </c>
      <c r="X837" s="34" t="e">
        <f>SMALL($W:$W,ROWS($W$1:W836))</f>
        <v>#NUM!</v>
      </c>
      <c r="Y837" s="34" t="str">
        <f>IF(AND('Entry point'!$B$22=Master!A837,Master!AG837="TECH SUPERINTENDENT"),Master!B837,"")</f>
        <v/>
      </c>
      <c r="Z837" s="34" t="e">
        <f>SMALL($Y:$Y,ROWS($Y$1:Y836))</f>
        <v>#NUM!</v>
      </c>
      <c r="AA837" s="34" t="str">
        <f>IF(AND('Entry point'!$B$22=Master!A837,Master!AG837="HSEQ MANAGER"),Master!B837,"")</f>
        <v/>
      </c>
      <c r="AB837" s="34" t="e">
        <f>SMALL($AA:$AA,ROWS($AA$1:AA836))</f>
        <v>#NUM!</v>
      </c>
      <c r="AC837" s="34" t="str">
        <f>IF(AND('Entry point'!$B$22=Master!A837,Master!AG837="MARCAS"),Master!B837,"")</f>
        <v/>
      </c>
      <c r="AD837" s="34" t="e">
        <f>SMALL($AC:$AC,ROWS($AC$1:AC836))</f>
        <v>#NUM!</v>
      </c>
      <c r="AE837" s="34">
        <v>3</v>
      </c>
      <c r="AF837" s="27" t="s">
        <v>451</v>
      </c>
      <c r="AG837" s="36" t="s">
        <v>91</v>
      </c>
      <c r="AH837" s="36"/>
    </row>
    <row r="838" spans="1:34" ht="47.25" x14ac:dyDescent="0.25">
      <c r="A838" s="34" t="s">
        <v>31</v>
      </c>
      <c r="B838" s="34">
        <f>ROWS(A$1:$A839)</f>
        <v>839</v>
      </c>
      <c r="C838" s="34" t="str">
        <f>IF(AND('Entry point'!$B$22=Master!A838,Master!AG838="ACCOUNTING"),Master!B838,"")</f>
        <v/>
      </c>
      <c r="D838" s="34" t="e">
        <f>SMALL($C:$C,ROWS($C$1:C837))</f>
        <v>#NUM!</v>
      </c>
      <c r="E838" s="34" t="str">
        <f>IF(AND('Entry point'!$B$22=Master!A838,Master!AG838="CREW MANAGEMENT PARTNER"),Master!B838,"")</f>
        <v/>
      </c>
      <c r="F838" s="34" t="e">
        <f>SMALL($E:$E,ROWS($E$1:E837))</f>
        <v>#NUM!</v>
      </c>
      <c r="G838" s="34" t="str">
        <f>IF(AND('Entry point'!$B$22=Master!A838,Master!AG838="FLEET MANAGER"),Master!B838,"")</f>
        <v/>
      </c>
      <c r="H838" s="34" t="e">
        <f>SMALL($G:$G,ROWS($G$1:G837))</f>
        <v>#NUM!</v>
      </c>
      <c r="I838" s="34" t="str">
        <f>IF(AND('Entry point'!$B$22=Master!A838,Master!AG838="GROUP ISD"),Master!B838,"")</f>
        <v/>
      </c>
      <c r="J838" s="34" t="e">
        <f>SMALL($I:$I,ROWS($I$1:I837))</f>
        <v>#NUM!</v>
      </c>
      <c r="K838" s="34" t="str">
        <f>IF(AND('Entry point'!$B$22=Master!A838,Master!AG838="MANAGING DIRECTOR, CREW MANAGEMENT"),Master!B838,"")</f>
        <v/>
      </c>
      <c r="L838" s="34" t="e">
        <f>SMALL($K:$K,ROWS($K$1:K837))</f>
        <v>#NUM!</v>
      </c>
      <c r="M838" s="34" t="str">
        <f>IF(AND('Entry point'!$B$22=Master!A838,Master!AG838="MARINE SUPERINTENDENT"),Master!B838,"")</f>
        <v/>
      </c>
      <c r="N838" s="34" t="e">
        <f>SMALL($M:$M,ROWS($M$1:M837))</f>
        <v>#NUM!</v>
      </c>
      <c r="O838" s="34" t="str">
        <f>IF(AND('Entry point'!$B$22=Master!A838,Master!AG838="MD"),Master!B838,"")</f>
        <v/>
      </c>
      <c r="P838" s="34" t="e">
        <f>SMALL($O:$O,ROWS($O$1:O837))</f>
        <v>#NUM!</v>
      </c>
      <c r="Q838" s="34" t="str">
        <f>IF(AND('Entry point'!$B$22=Master!A838,Master!AG838="OD"),Master!B838,"")</f>
        <v/>
      </c>
      <c r="R838" s="34" t="e">
        <f>SMALL($Q:$Q,ROWS($Q$1:Q837))</f>
        <v>#NUM!</v>
      </c>
      <c r="S838" s="34" t="str">
        <f>IF(AND('Entry point'!$B$22=Master!A838,Master!AG838="OWNER"),Master!B838,"")</f>
        <v/>
      </c>
      <c r="T838" s="34" t="e">
        <f>SMALL($S:$S,ROWS($S$1:S837))</f>
        <v>#NUM!</v>
      </c>
      <c r="U838" s="34" t="str">
        <f>IF(AND('Entry point'!$B$22=Master!A838,Master!AG838="PLANNING MANAGER"),Master!B838,"")</f>
        <v/>
      </c>
      <c r="V838" s="34" t="e">
        <f>SMALL($U:$U,ROWS($U$1:U837))</f>
        <v>#NUM!</v>
      </c>
      <c r="W838" s="34" t="str">
        <f>IF(AND('Entry point'!$B$22=Master!A838,Master!AG838="PROCUREMENT RESPONSIBLE"),Master!B838,"")</f>
        <v/>
      </c>
      <c r="X838" s="34" t="e">
        <f>SMALL($W:$W,ROWS($W$1:W837))</f>
        <v>#NUM!</v>
      </c>
      <c r="Y838" s="34" t="str">
        <f>IF(AND('Entry point'!$B$22=Master!A838,Master!AG838="TECH SUPERINTENDENT"),Master!B838,"")</f>
        <v/>
      </c>
      <c r="Z838" s="34" t="e">
        <f>SMALL($Y:$Y,ROWS($Y$1:Y837))</f>
        <v>#NUM!</v>
      </c>
      <c r="AA838" s="34" t="str">
        <f>IF(AND('Entry point'!$B$22=Master!A838,Master!AG838="HSEQ MANAGER"),Master!B838,"")</f>
        <v/>
      </c>
      <c r="AB838" s="34" t="e">
        <f>SMALL($AA:$AA,ROWS($AA$1:AA837))</f>
        <v>#NUM!</v>
      </c>
      <c r="AC838" s="34" t="str">
        <f>IF(AND('Entry point'!$B$22=Master!A838,Master!AG838="MARCAS"),Master!B838,"")</f>
        <v/>
      </c>
      <c r="AD838" s="34" t="e">
        <f>SMALL($AC:$AC,ROWS($AC$1:AC837))</f>
        <v>#NUM!</v>
      </c>
      <c r="AE838" s="34">
        <v>3</v>
      </c>
      <c r="AF838" s="27" t="s">
        <v>404</v>
      </c>
      <c r="AG838" s="36" t="s">
        <v>91</v>
      </c>
      <c r="AH838" s="38" t="s">
        <v>515</v>
      </c>
    </row>
    <row r="839" spans="1:34" ht="15.75" x14ac:dyDescent="0.25">
      <c r="A839" s="34" t="s">
        <v>31</v>
      </c>
      <c r="B839" s="34">
        <f>ROWS(A$1:$A840)</f>
        <v>840</v>
      </c>
      <c r="C839" s="34" t="str">
        <f>IF(AND('Entry point'!$B$22=Master!A839,Master!AG839="ACCOUNTING"),Master!B839,"")</f>
        <v/>
      </c>
      <c r="D839" s="34" t="e">
        <f>SMALL($C:$C,ROWS($C$1:C838))</f>
        <v>#NUM!</v>
      </c>
      <c r="E839" s="34" t="str">
        <f>IF(AND('Entry point'!$B$22=Master!A839,Master!AG839="CREW MANAGEMENT PARTNER"),Master!B839,"")</f>
        <v/>
      </c>
      <c r="F839" s="34" t="e">
        <f>SMALL($E:$E,ROWS($E$1:E838))</f>
        <v>#NUM!</v>
      </c>
      <c r="G839" s="34" t="str">
        <f>IF(AND('Entry point'!$B$22=Master!A839,Master!AG839="FLEET MANAGER"),Master!B839,"")</f>
        <v/>
      </c>
      <c r="H839" s="34" t="e">
        <f>SMALL($G:$G,ROWS($G$1:G838))</f>
        <v>#NUM!</v>
      </c>
      <c r="I839" s="34" t="str">
        <f>IF(AND('Entry point'!$B$22=Master!A839,Master!AG839="GROUP ISD"),Master!B839,"")</f>
        <v/>
      </c>
      <c r="J839" s="34" t="e">
        <f>SMALL($I:$I,ROWS($I$1:I838))</f>
        <v>#NUM!</v>
      </c>
      <c r="K839" s="34" t="str">
        <f>IF(AND('Entry point'!$B$22=Master!A839,Master!AG839="MANAGING DIRECTOR, CREW MANAGEMENT"),Master!B839,"")</f>
        <v/>
      </c>
      <c r="L839" s="34" t="e">
        <f>SMALL($K:$K,ROWS($K$1:K838))</f>
        <v>#NUM!</v>
      </c>
      <c r="M839" s="34" t="str">
        <f>IF(AND('Entry point'!$B$22=Master!A839,Master!AG839="MARINE SUPERINTENDENT"),Master!B839,"")</f>
        <v/>
      </c>
      <c r="N839" s="34" t="e">
        <f>SMALL($M:$M,ROWS($M$1:M838))</f>
        <v>#NUM!</v>
      </c>
      <c r="O839" s="34" t="str">
        <f>IF(AND('Entry point'!$B$22=Master!A839,Master!AG839="MD"),Master!B839,"")</f>
        <v/>
      </c>
      <c r="P839" s="34" t="e">
        <f>SMALL($O:$O,ROWS($O$1:O838))</f>
        <v>#NUM!</v>
      </c>
      <c r="Q839" s="34" t="str">
        <f>IF(AND('Entry point'!$B$22=Master!A839,Master!AG839="OD"),Master!B839,"")</f>
        <v/>
      </c>
      <c r="R839" s="34" t="e">
        <f>SMALL($Q:$Q,ROWS($Q$1:Q838))</f>
        <v>#NUM!</v>
      </c>
      <c r="S839" s="34" t="str">
        <f>IF(AND('Entry point'!$B$22=Master!A839,Master!AG839="OWNER"),Master!B839,"")</f>
        <v/>
      </c>
      <c r="T839" s="34" t="e">
        <f>SMALL($S:$S,ROWS($S$1:S838))</f>
        <v>#NUM!</v>
      </c>
      <c r="U839" s="34" t="str">
        <f>IF(AND('Entry point'!$B$22=Master!A839,Master!AG839="PLANNING MANAGER"),Master!B839,"")</f>
        <v/>
      </c>
      <c r="V839" s="34" t="e">
        <f>SMALL($U:$U,ROWS($U$1:U838))</f>
        <v>#NUM!</v>
      </c>
      <c r="W839" s="34" t="str">
        <f>IF(AND('Entry point'!$B$22=Master!A839,Master!AG839="PROCUREMENT RESPONSIBLE"),Master!B839,"")</f>
        <v/>
      </c>
      <c r="X839" s="34" t="e">
        <f>SMALL($W:$W,ROWS($W$1:W838))</f>
        <v>#NUM!</v>
      </c>
      <c r="Y839" s="34" t="str">
        <f>IF(AND('Entry point'!$B$22=Master!A839,Master!AG839="TECH SUPERINTENDENT"),Master!B839,"")</f>
        <v/>
      </c>
      <c r="Z839" s="34" t="e">
        <f>SMALL($Y:$Y,ROWS($Y$1:Y838))</f>
        <v>#NUM!</v>
      </c>
      <c r="AA839" s="34" t="str">
        <f>IF(AND('Entry point'!$B$22=Master!A839,Master!AG839="HSEQ MANAGER"),Master!B839,"")</f>
        <v/>
      </c>
      <c r="AB839" s="34" t="e">
        <f>SMALL($AA:$AA,ROWS($AA$1:AA838))</f>
        <v>#NUM!</v>
      </c>
      <c r="AC839" s="34" t="str">
        <f>IF(AND('Entry point'!$B$22=Master!A839,Master!AG839="MARCAS"),Master!B839,"")</f>
        <v/>
      </c>
      <c r="AD839" s="34" t="e">
        <f>SMALL($AC:$AC,ROWS($AC$1:AC838))</f>
        <v>#NUM!</v>
      </c>
      <c r="AE839" s="34">
        <v>3</v>
      </c>
      <c r="AF839" s="27" t="s">
        <v>457</v>
      </c>
      <c r="AG839" s="36" t="s">
        <v>91</v>
      </c>
      <c r="AH839" s="36" t="s">
        <v>452</v>
      </c>
    </row>
    <row r="840" spans="1:34" ht="15.75" x14ac:dyDescent="0.25">
      <c r="A840" s="34" t="s">
        <v>31</v>
      </c>
      <c r="B840" s="34">
        <f>ROWS(A$1:$A841)</f>
        <v>841</v>
      </c>
      <c r="C840" s="34" t="str">
        <f>IF(AND('Entry point'!$B$22=Master!A840,Master!AG840="ACCOUNTING"),Master!B840,"")</f>
        <v/>
      </c>
      <c r="D840" s="34" t="e">
        <f>SMALL($C:$C,ROWS($C$1:C839))</f>
        <v>#NUM!</v>
      </c>
      <c r="E840" s="34" t="str">
        <f>IF(AND('Entry point'!$B$22=Master!A840,Master!AG840="CREW MANAGEMENT PARTNER"),Master!B840,"")</f>
        <v/>
      </c>
      <c r="F840" s="34" t="e">
        <f>SMALL($E:$E,ROWS($E$1:E839))</f>
        <v>#NUM!</v>
      </c>
      <c r="G840" s="34" t="str">
        <f>IF(AND('Entry point'!$B$22=Master!A840,Master!AG840="FLEET MANAGER"),Master!B840,"")</f>
        <v/>
      </c>
      <c r="H840" s="34" t="e">
        <f>SMALL($G:$G,ROWS($G$1:G839))</f>
        <v>#NUM!</v>
      </c>
      <c r="I840" s="34" t="str">
        <f>IF(AND('Entry point'!$B$22=Master!A840,Master!AG840="GROUP ISD"),Master!B840,"")</f>
        <v/>
      </c>
      <c r="J840" s="34" t="e">
        <f>SMALL($I:$I,ROWS($I$1:I839))</f>
        <v>#NUM!</v>
      </c>
      <c r="K840" s="34" t="str">
        <f>IF(AND('Entry point'!$B$22=Master!A840,Master!AG840="MANAGING DIRECTOR, CREW MANAGEMENT"),Master!B840,"")</f>
        <v/>
      </c>
      <c r="L840" s="34" t="e">
        <f>SMALL($K:$K,ROWS($K$1:K839))</f>
        <v>#NUM!</v>
      </c>
      <c r="M840" s="34" t="str">
        <f>IF(AND('Entry point'!$B$22=Master!A840,Master!AG840="MARINE SUPERINTENDENT"),Master!B840,"")</f>
        <v/>
      </c>
      <c r="N840" s="34" t="e">
        <f>SMALL($M:$M,ROWS($M$1:M839))</f>
        <v>#NUM!</v>
      </c>
      <c r="O840" s="34" t="str">
        <f>IF(AND('Entry point'!$B$22=Master!A840,Master!AG840="MD"),Master!B840,"")</f>
        <v/>
      </c>
      <c r="P840" s="34" t="e">
        <f>SMALL($O:$O,ROWS($O$1:O839))</f>
        <v>#NUM!</v>
      </c>
      <c r="Q840" s="34" t="str">
        <f>IF(AND('Entry point'!$B$22=Master!A840,Master!AG840="OD"),Master!B840,"")</f>
        <v/>
      </c>
      <c r="R840" s="34" t="e">
        <f>SMALL($Q:$Q,ROWS($Q$1:Q839))</f>
        <v>#NUM!</v>
      </c>
      <c r="S840" s="34" t="str">
        <f>IF(AND('Entry point'!$B$22=Master!A840,Master!AG840="OWNER"),Master!B840,"")</f>
        <v/>
      </c>
      <c r="T840" s="34" t="e">
        <f>SMALL($S:$S,ROWS($S$1:S839))</f>
        <v>#NUM!</v>
      </c>
      <c r="U840" s="34" t="str">
        <f>IF(AND('Entry point'!$B$22=Master!A840,Master!AG840="PLANNING MANAGER"),Master!B840,"")</f>
        <v/>
      </c>
      <c r="V840" s="34" t="e">
        <f>SMALL($U:$U,ROWS($U$1:U839))</f>
        <v>#NUM!</v>
      </c>
      <c r="W840" s="34" t="str">
        <f>IF(AND('Entry point'!$B$22=Master!A840,Master!AG840="PROCUREMENT RESPONSIBLE"),Master!B840,"")</f>
        <v/>
      </c>
      <c r="X840" s="34" t="e">
        <f>SMALL($W:$W,ROWS($W$1:W839))</f>
        <v>#NUM!</v>
      </c>
      <c r="Y840" s="34" t="str">
        <f>IF(AND('Entry point'!$B$22=Master!A840,Master!AG840="TECH SUPERINTENDENT"),Master!B840,"")</f>
        <v/>
      </c>
      <c r="Z840" s="34" t="e">
        <f>SMALL($Y:$Y,ROWS($Y$1:Y839))</f>
        <v>#NUM!</v>
      </c>
      <c r="AA840" s="34" t="str">
        <f>IF(AND('Entry point'!$B$22=Master!A840,Master!AG840="HSEQ MANAGER"),Master!B840,"")</f>
        <v/>
      </c>
      <c r="AB840" s="34" t="e">
        <f>SMALL($AA:$AA,ROWS($AA$1:AA839))</f>
        <v>#NUM!</v>
      </c>
      <c r="AC840" s="34" t="str">
        <f>IF(AND('Entry point'!$B$22=Master!A840,Master!AG840="MARCAS"),Master!B840,"")</f>
        <v/>
      </c>
      <c r="AD840" s="34" t="e">
        <f>SMALL($AC:$AC,ROWS($AC$1:AC839))</f>
        <v>#NUM!</v>
      </c>
      <c r="AE840" s="34">
        <v>3</v>
      </c>
      <c r="AF840" s="27" t="s">
        <v>456</v>
      </c>
      <c r="AG840" s="36" t="s">
        <v>91</v>
      </c>
      <c r="AH840" s="36" t="s">
        <v>452</v>
      </c>
    </row>
    <row r="841" spans="1:34" ht="15.75" x14ac:dyDescent="0.25">
      <c r="A841" s="34" t="s">
        <v>31</v>
      </c>
      <c r="B841" s="34">
        <f>ROWS(A$1:$A842)</f>
        <v>842</v>
      </c>
      <c r="C841" s="34" t="str">
        <f>IF(AND('Entry point'!$B$22=Master!A841,Master!AG841="ACCOUNTING"),Master!B841,"")</f>
        <v/>
      </c>
      <c r="D841" s="34" t="e">
        <f>SMALL($C:$C,ROWS($C$1:C840))</f>
        <v>#NUM!</v>
      </c>
      <c r="E841" s="34" t="str">
        <f>IF(AND('Entry point'!$B$22=Master!A841,Master!AG841="CREW MANAGEMENT PARTNER"),Master!B841,"")</f>
        <v/>
      </c>
      <c r="F841" s="34" t="e">
        <f>SMALL($E:$E,ROWS($E$1:E840))</f>
        <v>#NUM!</v>
      </c>
      <c r="G841" s="34" t="str">
        <f>IF(AND('Entry point'!$B$22=Master!A841,Master!AG841="FLEET MANAGER"),Master!B841,"")</f>
        <v/>
      </c>
      <c r="H841" s="34" t="e">
        <f>SMALL($G:$G,ROWS($G$1:G840))</f>
        <v>#NUM!</v>
      </c>
      <c r="I841" s="34" t="str">
        <f>IF(AND('Entry point'!$B$22=Master!A841,Master!AG841="GROUP ISD"),Master!B841,"")</f>
        <v/>
      </c>
      <c r="J841" s="34" t="e">
        <f>SMALL($I:$I,ROWS($I$1:I840))</f>
        <v>#NUM!</v>
      </c>
      <c r="K841" s="34" t="str">
        <f>IF(AND('Entry point'!$B$22=Master!A841,Master!AG841="MANAGING DIRECTOR, CREW MANAGEMENT"),Master!B841,"")</f>
        <v/>
      </c>
      <c r="L841" s="34" t="e">
        <f>SMALL($K:$K,ROWS($K$1:K840))</f>
        <v>#NUM!</v>
      </c>
      <c r="M841" s="34" t="str">
        <f>IF(AND('Entry point'!$B$22=Master!A841,Master!AG841="MARINE SUPERINTENDENT"),Master!B841,"")</f>
        <v/>
      </c>
      <c r="N841" s="34" t="e">
        <f>SMALL($M:$M,ROWS($M$1:M840))</f>
        <v>#NUM!</v>
      </c>
      <c r="O841" s="34" t="str">
        <f>IF(AND('Entry point'!$B$22=Master!A841,Master!AG841="MD"),Master!B841,"")</f>
        <v/>
      </c>
      <c r="P841" s="34" t="e">
        <f>SMALL($O:$O,ROWS($O$1:O840))</f>
        <v>#NUM!</v>
      </c>
      <c r="Q841" s="34" t="str">
        <f>IF(AND('Entry point'!$B$22=Master!A841,Master!AG841="OD"),Master!B841,"")</f>
        <v/>
      </c>
      <c r="R841" s="34" t="e">
        <f>SMALL($Q:$Q,ROWS($Q$1:Q840))</f>
        <v>#NUM!</v>
      </c>
      <c r="S841" s="34" t="str">
        <f>IF(AND('Entry point'!$B$22=Master!A841,Master!AG841="OWNER"),Master!B841,"")</f>
        <v/>
      </c>
      <c r="T841" s="34" t="e">
        <f>SMALL($S:$S,ROWS($S$1:S840))</f>
        <v>#NUM!</v>
      </c>
      <c r="U841" s="34" t="str">
        <f>IF(AND('Entry point'!$B$22=Master!A841,Master!AG841="PLANNING MANAGER"),Master!B841,"")</f>
        <v/>
      </c>
      <c r="V841" s="34" t="e">
        <f>SMALL($U:$U,ROWS($U$1:U840))</f>
        <v>#NUM!</v>
      </c>
      <c r="W841" s="34" t="str">
        <f>IF(AND('Entry point'!$B$22=Master!A841,Master!AG841="PROCUREMENT RESPONSIBLE"),Master!B841,"")</f>
        <v/>
      </c>
      <c r="X841" s="34" t="e">
        <f>SMALL($W:$W,ROWS($W$1:W840))</f>
        <v>#NUM!</v>
      </c>
      <c r="Y841" s="34" t="str">
        <f>IF(AND('Entry point'!$B$22=Master!A841,Master!AG841="TECH SUPERINTENDENT"),Master!B841,"")</f>
        <v/>
      </c>
      <c r="Z841" s="34" t="e">
        <f>SMALL($Y:$Y,ROWS($Y$1:Y840))</f>
        <v>#NUM!</v>
      </c>
      <c r="AA841" s="34" t="str">
        <f>IF(AND('Entry point'!$B$22=Master!A841,Master!AG841="HSEQ MANAGER"),Master!B841,"")</f>
        <v/>
      </c>
      <c r="AB841" s="34" t="e">
        <f>SMALL($AA:$AA,ROWS($AA$1:AA840))</f>
        <v>#NUM!</v>
      </c>
      <c r="AC841" s="34" t="str">
        <f>IF(AND('Entry point'!$B$22=Master!A841,Master!AG841="MARCAS"),Master!B841,"")</f>
        <v/>
      </c>
      <c r="AD841" s="34" t="e">
        <f>SMALL($AC:$AC,ROWS($AC$1:AC840))</f>
        <v>#NUM!</v>
      </c>
      <c r="AE841" s="34">
        <v>3</v>
      </c>
      <c r="AF841" s="27" t="s">
        <v>458</v>
      </c>
      <c r="AG841" s="36" t="s">
        <v>91</v>
      </c>
      <c r="AH841" s="36" t="s">
        <v>452</v>
      </c>
    </row>
    <row r="842" spans="1:34" ht="15.75" x14ac:dyDescent="0.25">
      <c r="A842" s="34" t="s">
        <v>31</v>
      </c>
      <c r="B842" s="34">
        <f>ROWS(A$1:$A843)</f>
        <v>843</v>
      </c>
      <c r="C842" s="34" t="str">
        <f>IF(AND('Entry point'!$B$22=Master!A842,Master!AG842="ACCOUNTING"),Master!B842,"")</f>
        <v/>
      </c>
      <c r="D842" s="34" t="e">
        <f>SMALL($C:$C,ROWS($C$1:C841))</f>
        <v>#NUM!</v>
      </c>
      <c r="E842" s="34" t="str">
        <f>IF(AND('Entry point'!$B$22=Master!A842,Master!AG842="CREW MANAGEMENT PARTNER"),Master!B842,"")</f>
        <v/>
      </c>
      <c r="F842" s="34" t="e">
        <f>SMALL($E:$E,ROWS($E$1:E841))</f>
        <v>#NUM!</v>
      </c>
      <c r="G842" s="34" t="str">
        <f>IF(AND('Entry point'!$B$22=Master!A842,Master!AG842="FLEET MANAGER"),Master!B842,"")</f>
        <v/>
      </c>
      <c r="H842" s="34" t="e">
        <f>SMALL($G:$G,ROWS($G$1:G841))</f>
        <v>#NUM!</v>
      </c>
      <c r="I842" s="34" t="str">
        <f>IF(AND('Entry point'!$B$22=Master!A842,Master!AG842="GROUP ISD"),Master!B842,"")</f>
        <v/>
      </c>
      <c r="J842" s="34" t="e">
        <f>SMALL($I:$I,ROWS($I$1:I841))</f>
        <v>#NUM!</v>
      </c>
      <c r="K842" s="34" t="str">
        <f>IF(AND('Entry point'!$B$22=Master!A842,Master!AG842="MANAGING DIRECTOR, CREW MANAGEMENT"),Master!B842,"")</f>
        <v/>
      </c>
      <c r="L842" s="34" t="e">
        <f>SMALL($K:$K,ROWS($K$1:K841))</f>
        <v>#NUM!</v>
      </c>
      <c r="M842" s="34" t="str">
        <f>IF(AND('Entry point'!$B$22=Master!A842,Master!AG842="MARINE SUPERINTENDENT"),Master!B842,"")</f>
        <v/>
      </c>
      <c r="N842" s="34" t="e">
        <f>SMALL($M:$M,ROWS($M$1:M841))</f>
        <v>#NUM!</v>
      </c>
      <c r="O842" s="34" t="str">
        <f>IF(AND('Entry point'!$B$22=Master!A842,Master!AG842="MD"),Master!B842,"")</f>
        <v/>
      </c>
      <c r="P842" s="34" t="e">
        <f>SMALL($O:$O,ROWS($O$1:O841))</f>
        <v>#NUM!</v>
      </c>
      <c r="Q842" s="34" t="str">
        <f>IF(AND('Entry point'!$B$22=Master!A842,Master!AG842="OD"),Master!B842,"")</f>
        <v/>
      </c>
      <c r="R842" s="34" t="e">
        <f>SMALL($Q:$Q,ROWS($Q$1:Q841))</f>
        <v>#NUM!</v>
      </c>
      <c r="S842" s="34" t="str">
        <f>IF(AND('Entry point'!$B$22=Master!A842,Master!AG842="OWNER"),Master!B842,"")</f>
        <v/>
      </c>
      <c r="T842" s="34" t="e">
        <f>SMALL($S:$S,ROWS($S$1:S841))</f>
        <v>#NUM!</v>
      </c>
      <c r="U842" s="34" t="str">
        <f>IF(AND('Entry point'!$B$22=Master!A842,Master!AG842="PLANNING MANAGER"),Master!B842,"")</f>
        <v/>
      </c>
      <c r="V842" s="34" t="e">
        <f>SMALL($U:$U,ROWS($U$1:U841))</f>
        <v>#NUM!</v>
      </c>
      <c r="W842" s="34" t="str">
        <f>IF(AND('Entry point'!$B$22=Master!A842,Master!AG842="PROCUREMENT RESPONSIBLE"),Master!B842,"")</f>
        <v/>
      </c>
      <c r="X842" s="34" t="e">
        <f>SMALL($W:$W,ROWS($W$1:W841))</f>
        <v>#NUM!</v>
      </c>
      <c r="Y842" s="34" t="str">
        <f>IF(AND('Entry point'!$B$22=Master!A842,Master!AG842="TECH SUPERINTENDENT"),Master!B842,"")</f>
        <v/>
      </c>
      <c r="Z842" s="34" t="e">
        <f>SMALL($Y:$Y,ROWS($Y$1:Y841))</f>
        <v>#NUM!</v>
      </c>
      <c r="AA842" s="34" t="str">
        <f>IF(AND('Entry point'!$B$22=Master!A842,Master!AG842="HSEQ MANAGER"),Master!B842,"")</f>
        <v/>
      </c>
      <c r="AB842" s="34" t="e">
        <f>SMALL($AA:$AA,ROWS($AA$1:AA841))</f>
        <v>#NUM!</v>
      </c>
      <c r="AC842" s="34" t="str">
        <f>IF(AND('Entry point'!$B$22=Master!A842,Master!AG842="MARCAS"),Master!B842,"")</f>
        <v/>
      </c>
      <c r="AD842" s="34" t="e">
        <f>SMALL($AC:$AC,ROWS($AC$1:AC841))</f>
        <v>#NUM!</v>
      </c>
      <c r="AE842" s="34">
        <v>3</v>
      </c>
      <c r="AF842" s="27" t="s">
        <v>434</v>
      </c>
      <c r="AG842" s="36" t="s">
        <v>686</v>
      </c>
      <c r="AH842" s="36" t="s">
        <v>433</v>
      </c>
    </row>
    <row r="843" spans="1:34" ht="15.75" x14ac:dyDescent="0.25">
      <c r="A843" s="34" t="s">
        <v>31</v>
      </c>
      <c r="B843" s="34">
        <f>ROWS(A$1:$A844)</f>
        <v>844</v>
      </c>
      <c r="C843" s="34" t="str">
        <f>IF(AND('Entry point'!$B$22=Master!A843,Master!AG843="ACCOUNTING"),Master!B843,"")</f>
        <v/>
      </c>
      <c r="D843" s="34" t="e">
        <f>SMALL($C:$C,ROWS($C$1:C842))</f>
        <v>#NUM!</v>
      </c>
      <c r="E843" s="34" t="str">
        <f>IF(AND('Entry point'!$B$22=Master!A843,Master!AG843="CREW MANAGEMENT PARTNER"),Master!B843,"")</f>
        <v/>
      </c>
      <c r="F843" s="34" t="e">
        <f>SMALL($E:$E,ROWS($E$1:E842))</f>
        <v>#NUM!</v>
      </c>
      <c r="G843" s="34" t="str">
        <f>IF(AND('Entry point'!$B$22=Master!A843,Master!AG843="FLEET MANAGER"),Master!B843,"")</f>
        <v/>
      </c>
      <c r="H843" s="34" t="e">
        <f>SMALL($G:$G,ROWS($G$1:G842))</f>
        <v>#NUM!</v>
      </c>
      <c r="I843" s="34" t="str">
        <f>IF(AND('Entry point'!$B$22=Master!A843,Master!AG843="GROUP ISD"),Master!B843,"")</f>
        <v/>
      </c>
      <c r="J843" s="34" t="e">
        <f>SMALL($I:$I,ROWS($I$1:I842))</f>
        <v>#NUM!</v>
      </c>
      <c r="K843" s="34" t="str">
        <f>IF(AND('Entry point'!$B$22=Master!A843,Master!AG843="MANAGING DIRECTOR, CREW MANAGEMENT"),Master!B843,"")</f>
        <v/>
      </c>
      <c r="L843" s="34" t="e">
        <f>SMALL($K:$K,ROWS($K$1:K842))</f>
        <v>#NUM!</v>
      </c>
      <c r="M843" s="34" t="str">
        <f>IF(AND('Entry point'!$B$22=Master!A843,Master!AG843="MARINE SUPERINTENDENT"),Master!B843,"")</f>
        <v/>
      </c>
      <c r="N843" s="34" t="e">
        <f>SMALL($M:$M,ROWS($M$1:M842))</f>
        <v>#NUM!</v>
      </c>
      <c r="O843" s="34" t="str">
        <f>IF(AND('Entry point'!$B$22=Master!A843,Master!AG843="MD"),Master!B843,"")</f>
        <v/>
      </c>
      <c r="P843" s="34" t="e">
        <f>SMALL($O:$O,ROWS($O$1:O842))</f>
        <v>#NUM!</v>
      </c>
      <c r="Q843" s="34" t="str">
        <f>IF(AND('Entry point'!$B$22=Master!A843,Master!AG843="OD"),Master!B843,"")</f>
        <v/>
      </c>
      <c r="R843" s="34" t="e">
        <f>SMALL($Q:$Q,ROWS($Q$1:Q842))</f>
        <v>#NUM!</v>
      </c>
      <c r="S843" s="34" t="str">
        <f>IF(AND('Entry point'!$B$22=Master!A843,Master!AG843="OWNER"),Master!B843,"")</f>
        <v/>
      </c>
      <c r="T843" s="34" t="e">
        <f>SMALL($S:$S,ROWS($S$1:S842))</f>
        <v>#NUM!</v>
      </c>
      <c r="U843" s="34" t="str">
        <f>IF(AND('Entry point'!$B$22=Master!A843,Master!AG843="PLANNING MANAGER"),Master!B843,"")</f>
        <v/>
      </c>
      <c r="V843" s="34" t="e">
        <f>SMALL($U:$U,ROWS($U$1:U842))</f>
        <v>#NUM!</v>
      </c>
      <c r="W843" s="34" t="str">
        <f>IF(AND('Entry point'!$B$22=Master!A843,Master!AG843="PROCUREMENT RESPONSIBLE"),Master!B843,"")</f>
        <v/>
      </c>
      <c r="X843" s="34" t="e">
        <f>SMALL($W:$W,ROWS($W$1:W842))</f>
        <v>#NUM!</v>
      </c>
      <c r="Y843" s="34" t="str">
        <f>IF(AND('Entry point'!$B$22=Master!A843,Master!AG843="TECH SUPERINTENDENT"),Master!B843,"")</f>
        <v/>
      </c>
      <c r="Z843" s="34" t="e">
        <f>SMALL($Y:$Y,ROWS($Y$1:Y842))</f>
        <v>#NUM!</v>
      </c>
      <c r="AA843" s="34" t="str">
        <f>IF(AND('Entry point'!$B$22=Master!A843,Master!AG843="HSEQ MANAGER"),Master!B843,"")</f>
        <v/>
      </c>
      <c r="AB843" s="34" t="e">
        <f>SMALL($AA:$AA,ROWS($AA$1:AA842))</f>
        <v>#NUM!</v>
      </c>
      <c r="AC843" s="34" t="str">
        <f>IF(AND('Entry point'!$B$22=Master!A843,Master!AG843="MARCAS"),Master!B843,"")</f>
        <v/>
      </c>
      <c r="AD843" s="34" t="e">
        <f>SMALL($AC:$AC,ROWS($AC$1:AC842))</f>
        <v>#NUM!</v>
      </c>
      <c r="AE843" s="34">
        <v>3</v>
      </c>
      <c r="AF843" s="27" t="s">
        <v>429</v>
      </c>
      <c r="AG843" s="36" t="s">
        <v>686</v>
      </c>
      <c r="AH843" s="36" t="s">
        <v>426</v>
      </c>
    </row>
    <row r="844" spans="1:34" ht="31.5" x14ac:dyDescent="0.25">
      <c r="A844" s="34" t="s">
        <v>31</v>
      </c>
      <c r="B844" s="34">
        <f>ROWS(A$1:$A845)</f>
        <v>845</v>
      </c>
      <c r="C844" s="34" t="str">
        <f>IF(AND('Entry point'!$B$22=Master!A844,Master!AG844="ACCOUNTING"),Master!B844,"")</f>
        <v/>
      </c>
      <c r="D844" s="34" t="e">
        <f>SMALL($C:$C,ROWS($C$1:C843))</f>
        <v>#NUM!</v>
      </c>
      <c r="E844" s="34" t="str">
        <f>IF(AND('Entry point'!$B$22=Master!A844,Master!AG844="CREW MANAGEMENT PARTNER"),Master!B844,"")</f>
        <v/>
      </c>
      <c r="F844" s="34" t="e">
        <f>SMALL($E:$E,ROWS($E$1:E843))</f>
        <v>#NUM!</v>
      </c>
      <c r="G844" s="34" t="str">
        <f>IF(AND('Entry point'!$B$22=Master!A844,Master!AG844="FLEET MANAGER"),Master!B844,"")</f>
        <v/>
      </c>
      <c r="H844" s="34" t="e">
        <f>SMALL($G:$G,ROWS($G$1:G843))</f>
        <v>#NUM!</v>
      </c>
      <c r="I844" s="34" t="str">
        <f>IF(AND('Entry point'!$B$22=Master!A844,Master!AG844="GROUP ISD"),Master!B844,"")</f>
        <v/>
      </c>
      <c r="J844" s="34" t="e">
        <f>SMALL($I:$I,ROWS($I$1:I843))</f>
        <v>#NUM!</v>
      </c>
      <c r="K844" s="34" t="str">
        <f>IF(AND('Entry point'!$B$22=Master!A844,Master!AG844="MANAGING DIRECTOR, CREW MANAGEMENT"),Master!B844,"")</f>
        <v/>
      </c>
      <c r="L844" s="34" t="e">
        <f>SMALL($K:$K,ROWS($K$1:K843))</f>
        <v>#NUM!</v>
      </c>
      <c r="M844" s="34" t="str">
        <f>IF(AND('Entry point'!$B$22=Master!A844,Master!AG844="MARINE SUPERINTENDENT"),Master!B844,"")</f>
        <v/>
      </c>
      <c r="N844" s="34" t="e">
        <f>SMALL($M:$M,ROWS($M$1:M843))</f>
        <v>#NUM!</v>
      </c>
      <c r="O844" s="34" t="str">
        <f>IF(AND('Entry point'!$B$22=Master!A844,Master!AG844="MD"),Master!B844,"")</f>
        <v/>
      </c>
      <c r="P844" s="34" t="e">
        <f>SMALL($O:$O,ROWS($O$1:O843))</f>
        <v>#NUM!</v>
      </c>
      <c r="Q844" s="34" t="str">
        <f>IF(AND('Entry point'!$B$22=Master!A844,Master!AG844="OD"),Master!B844,"")</f>
        <v/>
      </c>
      <c r="R844" s="34" t="e">
        <f>SMALL($Q:$Q,ROWS($Q$1:Q843))</f>
        <v>#NUM!</v>
      </c>
      <c r="S844" s="34" t="str">
        <f>IF(AND('Entry point'!$B$22=Master!A844,Master!AG844="OWNER"),Master!B844,"")</f>
        <v/>
      </c>
      <c r="T844" s="34" t="e">
        <f>SMALL($S:$S,ROWS($S$1:S843))</f>
        <v>#NUM!</v>
      </c>
      <c r="U844" s="34" t="str">
        <f>IF(AND('Entry point'!$B$22=Master!A844,Master!AG844="PLANNING MANAGER"),Master!B844,"")</f>
        <v/>
      </c>
      <c r="V844" s="34" t="e">
        <f>SMALL($U:$U,ROWS($U$1:U843))</f>
        <v>#NUM!</v>
      </c>
      <c r="W844" s="34" t="str">
        <f>IF(AND('Entry point'!$B$22=Master!A844,Master!AG844="PROCUREMENT RESPONSIBLE"),Master!B844,"")</f>
        <v/>
      </c>
      <c r="X844" s="34" t="e">
        <f>SMALL($W:$W,ROWS($W$1:W843))</f>
        <v>#NUM!</v>
      </c>
      <c r="Y844" s="34" t="str">
        <f>IF(AND('Entry point'!$B$22=Master!A844,Master!AG844="TECH SUPERINTENDENT"),Master!B844,"")</f>
        <v/>
      </c>
      <c r="Z844" s="34" t="e">
        <f>SMALL($Y:$Y,ROWS($Y$1:Y843))</f>
        <v>#NUM!</v>
      </c>
      <c r="AA844" s="34" t="str">
        <f>IF(AND('Entry point'!$B$22=Master!A844,Master!AG844="HSEQ MANAGER"),Master!B844,"")</f>
        <v/>
      </c>
      <c r="AB844" s="34" t="e">
        <f>SMALL($AA:$AA,ROWS($AA$1:AA843))</f>
        <v>#NUM!</v>
      </c>
      <c r="AC844" s="34" t="str">
        <f>IF(AND('Entry point'!$B$22=Master!A844,Master!AG844="MARCAS"),Master!B844,"")</f>
        <v/>
      </c>
      <c r="AD844" s="34" t="e">
        <f>SMALL($AC:$AC,ROWS($AC$1:AC843))</f>
        <v>#NUM!</v>
      </c>
      <c r="AE844" s="34">
        <v>3</v>
      </c>
      <c r="AF844" s="27" t="s">
        <v>413</v>
      </c>
      <c r="AG844" s="36" t="s">
        <v>685</v>
      </c>
      <c r="AH844" s="36" t="s">
        <v>414</v>
      </c>
    </row>
    <row r="845" spans="1:34" ht="15.75" x14ac:dyDescent="0.25">
      <c r="A845" s="34" t="s">
        <v>31</v>
      </c>
      <c r="B845" s="34">
        <f>ROWS(A$1:$A846)</f>
        <v>846</v>
      </c>
      <c r="C845" s="34" t="str">
        <f>IF(AND('Entry point'!$B$22=Master!A845,Master!AG845="ACCOUNTING"),Master!B845,"")</f>
        <v/>
      </c>
      <c r="D845" s="34" t="e">
        <f>SMALL($C:$C,ROWS($C$1:C844))</f>
        <v>#NUM!</v>
      </c>
      <c r="E845" s="34" t="str">
        <f>IF(AND('Entry point'!$B$22=Master!A845,Master!AG845="CREW MANAGEMENT PARTNER"),Master!B845,"")</f>
        <v/>
      </c>
      <c r="F845" s="34" t="e">
        <f>SMALL($E:$E,ROWS($E$1:E844))</f>
        <v>#NUM!</v>
      </c>
      <c r="G845" s="34" t="str">
        <f>IF(AND('Entry point'!$B$22=Master!A845,Master!AG845="FLEET MANAGER"),Master!B845,"")</f>
        <v/>
      </c>
      <c r="H845" s="34" t="e">
        <f>SMALL($G:$G,ROWS($G$1:G844))</f>
        <v>#NUM!</v>
      </c>
      <c r="I845" s="34" t="str">
        <f>IF(AND('Entry point'!$B$22=Master!A845,Master!AG845="GROUP ISD"),Master!B845,"")</f>
        <v/>
      </c>
      <c r="J845" s="34" t="e">
        <f>SMALL($I:$I,ROWS($I$1:I844))</f>
        <v>#NUM!</v>
      </c>
      <c r="K845" s="34" t="str">
        <f>IF(AND('Entry point'!$B$22=Master!A845,Master!AG845="MANAGING DIRECTOR, CREW MANAGEMENT"),Master!B845,"")</f>
        <v/>
      </c>
      <c r="L845" s="34" t="e">
        <f>SMALL($K:$K,ROWS($K$1:K844))</f>
        <v>#NUM!</v>
      </c>
      <c r="M845" s="34" t="str">
        <f>IF(AND('Entry point'!$B$22=Master!A845,Master!AG845="MARINE SUPERINTENDENT"),Master!B845,"")</f>
        <v/>
      </c>
      <c r="N845" s="34" t="e">
        <f>SMALL($M:$M,ROWS($M$1:M844))</f>
        <v>#NUM!</v>
      </c>
      <c r="O845" s="34" t="str">
        <f>IF(AND('Entry point'!$B$22=Master!A845,Master!AG845="MD"),Master!B845,"")</f>
        <v/>
      </c>
      <c r="P845" s="34" t="e">
        <f>SMALL($O:$O,ROWS($O$1:O844))</f>
        <v>#NUM!</v>
      </c>
      <c r="Q845" s="34" t="str">
        <f>IF(AND('Entry point'!$B$22=Master!A845,Master!AG845="OD"),Master!B845,"")</f>
        <v/>
      </c>
      <c r="R845" s="34" t="e">
        <f>SMALL($Q:$Q,ROWS($Q$1:Q844))</f>
        <v>#NUM!</v>
      </c>
      <c r="S845" s="34" t="str">
        <f>IF(AND('Entry point'!$B$22=Master!A845,Master!AG845="OWNER"),Master!B845,"")</f>
        <v/>
      </c>
      <c r="T845" s="34" t="e">
        <f>SMALL($S:$S,ROWS($S$1:S844))</f>
        <v>#NUM!</v>
      </c>
      <c r="U845" s="34" t="str">
        <f>IF(AND('Entry point'!$B$22=Master!A845,Master!AG845="PLANNING MANAGER"),Master!B845,"")</f>
        <v/>
      </c>
      <c r="V845" s="34" t="e">
        <f>SMALL($U:$U,ROWS($U$1:U844))</f>
        <v>#NUM!</v>
      </c>
      <c r="W845" s="34" t="str">
        <f>IF(AND('Entry point'!$B$22=Master!A845,Master!AG845="PROCUREMENT RESPONSIBLE"),Master!B845,"")</f>
        <v/>
      </c>
      <c r="X845" s="34" t="e">
        <f>SMALL($W:$W,ROWS($W$1:W844))</f>
        <v>#NUM!</v>
      </c>
      <c r="Y845" s="34" t="str">
        <f>IF(AND('Entry point'!$B$22=Master!A845,Master!AG845="TECH SUPERINTENDENT"),Master!B845,"")</f>
        <v/>
      </c>
      <c r="Z845" s="34" t="e">
        <f>SMALL($Y:$Y,ROWS($Y$1:Y844))</f>
        <v>#NUM!</v>
      </c>
      <c r="AA845" s="34" t="str">
        <f>IF(AND('Entry point'!$B$22=Master!A845,Master!AG845="HSEQ MANAGER"),Master!B845,"")</f>
        <v/>
      </c>
      <c r="AB845" s="34" t="e">
        <f>SMALL($AA:$AA,ROWS($AA$1:AA844))</f>
        <v>#NUM!</v>
      </c>
      <c r="AC845" s="34" t="str">
        <f>IF(AND('Entry point'!$B$22=Master!A845,Master!AG845="MARCAS"),Master!B845,"")</f>
        <v/>
      </c>
      <c r="AD845" s="34" t="e">
        <f>SMALL($AC:$AC,ROWS($AC$1:AC844))</f>
        <v>#NUM!</v>
      </c>
      <c r="AE845" s="34">
        <v>3</v>
      </c>
      <c r="AF845" s="27" t="s">
        <v>428</v>
      </c>
      <c r="AG845" s="36" t="s">
        <v>685</v>
      </c>
      <c r="AH845" s="36" t="s">
        <v>426</v>
      </c>
    </row>
    <row r="846" spans="1:34" ht="15.75" x14ac:dyDescent="0.25">
      <c r="A846" s="34" t="s">
        <v>31</v>
      </c>
      <c r="B846" s="34">
        <f>ROWS(A$1:$A847)</f>
        <v>847</v>
      </c>
      <c r="C846" s="34" t="str">
        <f>IF(AND('Entry point'!$B$22=Master!A846,Master!AG846="ACCOUNTING"),Master!B846,"")</f>
        <v/>
      </c>
      <c r="D846" s="34" t="e">
        <f>SMALL($C:$C,ROWS($C$1:C845))</f>
        <v>#NUM!</v>
      </c>
      <c r="E846" s="34" t="str">
        <f>IF(AND('Entry point'!$B$22=Master!A846,Master!AG846="CREW MANAGEMENT PARTNER"),Master!B846,"")</f>
        <v/>
      </c>
      <c r="F846" s="34" t="e">
        <f>SMALL($E:$E,ROWS($E$1:E845))</f>
        <v>#NUM!</v>
      </c>
      <c r="G846" s="34" t="str">
        <f>IF(AND('Entry point'!$B$22=Master!A846,Master!AG846="FLEET MANAGER"),Master!B846,"")</f>
        <v/>
      </c>
      <c r="H846" s="34" t="e">
        <f>SMALL($G:$G,ROWS($G$1:G845))</f>
        <v>#NUM!</v>
      </c>
      <c r="I846" s="34" t="str">
        <f>IF(AND('Entry point'!$B$22=Master!A846,Master!AG846="GROUP ISD"),Master!B846,"")</f>
        <v/>
      </c>
      <c r="J846" s="34" t="e">
        <f>SMALL($I:$I,ROWS($I$1:I845))</f>
        <v>#NUM!</v>
      </c>
      <c r="K846" s="34" t="str">
        <f>IF(AND('Entry point'!$B$22=Master!A846,Master!AG846="MANAGING DIRECTOR, CREW MANAGEMENT"),Master!B846,"")</f>
        <v/>
      </c>
      <c r="L846" s="34" t="e">
        <f>SMALL($K:$K,ROWS($K$1:K845))</f>
        <v>#NUM!</v>
      </c>
      <c r="M846" s="34" t="str">
        <f>IF(AND('Entry point'!$B$22=Master!A846,Master!AG846="MARINE SUPERINTENDENT"),Master!B846,"")</f>
        <v/>
      </c>
      <c r="N846" s="34" t="e">
        <f>SMALL($M:$M,ROWS($M$1:M845))</f>
        <v>#NUM!</v>
      </c>
      <c r="O846" s="34" t="str">
        <f>IF(AND('Entry point'!$B$22=Master!A846,Master!AG846="MD"),Master!B846,"")</f>
        <v/>
      </c>
      <c r="P846" s="34" t="e">
        <f>SMALL($O:$O,ROWS($O$1:O845))</f>
        <v>#NUM!</v>
      </c>
      <c r="Q846" s="34" t="str">
        <f>IF(AND('Entry point'!$B$22=Master!A846,Master!AG846="OD"),Master!B846,"")</f>
        <v/>
      </c>
      <c r="R846" s="34" t="e">
        <f>SMALL($Q:$Q,ROWS($Q$1:Q845))</f>
        <v>#NUM!</v>
      </c>
      <c r="S846" s="34" t="str">
        <f>IF(AND('Entry point'!$B$22=Master!A846,Master!AG846="OWNER"),Master!B846,"")</f>
        <v/>
      </c>
      <c r="T846" s="34" t="e">
        <f>SMALL($S:$S,ROWS($S$1:S845))</f>
        <v>#NUM!</v>
      </c>
      <c r="U846" s="34" t="str">
        <f>IF(AND('Entry point'!$B$22=Master!A846,Master!AG846="PLANNING MANAGER"),Master!B846,"")</f>
        <v/>
      </c>
      <c r="V846" s="34" t="e">
        <f>SMALL($U:$U,ROWS($U$1:U845))</f>
        <v>#NUM!</v>
      </c>
      <c r="W846" s="34" t="str">
        <f>IF(AND('Entry point'!$B$22=Master!A846,Master!AG846="PROCUREMENT RESPONSIBLE"),Master!B846,"")</f>
        <v/>
      </c>
      <c r="X846" s="34" t="e">
        <f>SMALL($W:$W,ROWS($W$1:W845))</f>
        <v>#NUM!</v>
      </c>
      <c r="Y846" s="34" t="str">
        <f>IF(AND('Entry point'!$B$22=Master!A846,Master!AG846="TECH SUPERINTENDENT"),Master!B846,"")</f>
        <v/>
      </c>
      <c r="Z846" s="34" t="e">
        <f>SMALL($Y:$Y,ROWS($Y$1:Y845))</f>
        <v>#NUM!</v>
      </c>
      <c r="AA846" s="34" t="str">
        <f>IF(AND('Entry point'!$B$22=Master!A846,Master!AG846="HSEQ MANAGER"),Master!B846,"")</f>
        <v/>
      </c>
      <c r="AB846" s="34" t="e">
        <f>SMALL($AA:$AA,ROWS($AA$1:AA845))</f>
        <v>#NUM!</v>
      </c>
      <c r="AC846" s="34" t="str">
        <f>IF(AND('Entry point'!$B$22=Master!A846,Master!AG846="MARCAS"),Master!B846,"")</f>
        <v/>
      </c>
      <c r="AD846" s="34" t="e">
        <f>SMALL($AC:$AC,ROWS($AC$1:AC845))</f>
        <v>#NUM!</v>
      </c>
      <c r="AE846" s="34">
        <v>3</v>
      </c>
      <c r="AF846" s="27" t="s">
        <v>435</v>
      </c>
      <c r="AG846" s="36" t="s">
        <v>686</v>
      </c>
      <c r="AH846" s="36" t="s">
        <v>433</v>
      </c>
    </row>
    <row r="847" spans="1:34" ht="15.75" x14ac:dyDescent="0.25">
      <c r="A847" s="34" t="s">
        <v>31</v>
      </c>
      <c r="B847" s="34">
        <f>ROWS(A$1:$A848)</f>
        <v>848</v>
      </c>
      <c r="C847" s="34" t="str">
        <f>IF(AND('Entry point'!$B$22=Master!A847,Master!AG847="ACCOUNTING"),Master!B847,"")</f>
        <v/>
      </c>
      <c r="D847" s="34" t="e">
        <f>SMALL($C:$C,ROWS($C$1:C846))</f>
        <v>#NUM!</v>
      </c>
      <c r="E847" s="34" t="str">
        <f>IF(AND('Entry point'!$B$22=Master!A847,Master!AG847="CREW MANAGEMENT PARTNER"),Master!B847,"")</f>
        <v/>
      </c>
      <c r="F847" s="34" t="e">
        <f>SMALL($E:$E,ROWS($E$1:E846))</f>
        <v>#NUM!</v>
      </c>
      <c r="G847" s="34" t="str">
        <f>IF(AND('Entry point'!$B$22=Master!A847,Master!AG847="FLEET MANAGER"),Master!B847,"")</f>
        <v/>
      </c>
      <c r="H847" s="34" t="e">
        <f>SMALL($G:$G,ROWS($G$1:G846))</f>
        <v>#NUM!</v>
      </c>
      <c r="I847" s="34" t="str">
        <f>IF(AND('Entry point'!$B$22=Master!A847,Master!AG847="GROUP ISD"),Master!B847,"")</f>
        <v/>
      </c>
      <c r="J847" s="34" t="e">
        <f>SMALL($I:$I,ROWS($I$1:I846))</f>
        <v>#NUM!</v>
      </c>
      <c r="K847" s="34" t="str">
        <f>IF(AND('Entry point'!$B$22=Master!A847,Master!AG847="MANAGING DIRECTOR, CREW MANAGEMENT"),Master!B847,"")</f>
        <v/>
      </c>
      <c r="L847" s="34" t="e">
        <f>SMALL($K:$K,ROWS($K$1:K846))</f>
        <v>#NUM!</v>
      </c>
      <c r="M847" s="34" t="str">
        <f>IF(AND('Entry point'!$B$22=Master!A847,Master!AG847="MARINE SUPERINTENDENT"),Master!B847,"")</f>
        <v/>
      </c>
      <c r="N847" s="34" t="e">
        <f>SMALL($M:$M,ROWS($M$1:M846))</f>
        <v>#NUM!</v>
      </c>
      <c r="O847" s="34" t="str">
        <f>IF(AND('Entry point'!$B$22=Master!A847,Master!AG847="MD"),Master!B847,"")</f>
        <v/>
      </c>
      <c r="P847" s="34" t="e">
        <f>SMALL($O:$O,ROWS($O$1:O846))</f>
        <v>#NUM!</v>
      </c>
      <c r="Q847" s="34" t="str">
        <f>IF(AND('Entry point'!$B$22=Master!A847,Master!AG847="OD"),Master!B847,"")</f>
        <v/>
      </c>
      <c r="R847" s="34" t="e">
        <f>SMALL($Q:$Q,ROWS($Q$1:Q846))</f>
        <v>#NUM!</v>
      </c>
      <c r="S847" s="34" t="str">
        <f>IF(AND('Entry point'!$B$22=Master!A847,Master!AG847="OWNER"),Master!B847,"")</f>
        <v/>
      </c>
      <c r="T847" s="34" t="e">
        <f>SMALL($S:$S,ROWS($S$1:S846))</f>
        <v>#NUM!</v>
      </c>
      <c r="U847" s="34" t="str">
        <f>IF(AND('Entry point'!$B$22=Master!A847,Master!AG847="PLANNING MANAGER"),Master!B847,"")</f>
        <v/>
      </c>
      <c r="V847" s="34" t="e">
        <f>SMALL($U:$U,ROWS($U$1:U846))</f>
        <v>#NUM!</v>
      </c>
      <c r="W847" s="34" t="str">
        <f>IF(AND('Entry point'!$B$22=Master!A847,Master!AG847="PROCUREMENT RESPONSIBLE"),Master!B847,"")</f>
        <v/>
      </c>
      <c r="X847" s="34" t="e">
        <f>SMALL($W:$W,ROWS($W$1:W846))</f>
        <v>#NUM!</v>
      </c>
      <c r="Y847" s="34" t="str">
        <f>IF(AND('Entry point'!$B$22=Master!A847,Master!AG847="TECH SUPERINTENDENT"),Master!B847,"")</f>
        <v/>
      </c>
      <c r="Z847" s="34" t="e">
        <f>SMALL($Y:$Y,ROWS($Y$1:Y846))</f>
        <v>#NUM!</v>
      </c>
      <c r="AA847" s="34" t="str">
        <f>IF(AND('Entry point'!$B$22=Master!A847,Master!AG847="HSEQ MANAGER"),Master!B847,"")</f>
        <v/>
      </c>
      <c r="AB847" s="34" t="e">
        <f>SMALL($AA:$AA,ROWS($AA$1:AA846))</f>
        <v>#NUM!</v>
      </c>
      <c r="AC847" s="34" t="str">
        <f>IF(AND('Entry point'!$B$22=Master!A847,Master!AG847="MARCAS"),Master!B847,"")</f>
        <v/>
      </c>
      <c r="AD847" s="34" t="e">
        <f>SMALL($AC:$AC,ROWS($AC$1:AC846))</f>
        <v>#NUM!</v>
      </c>
      <c r="AE847" s="34">
        <v>3</v>
      </c>
      <c r="AF847" s="27" t="s">
        <v>466</v>
      </c>
      <c r="AG847" s="36" t="s">
        <v>91</v>
      </c>
      <c r="AH847" s="36"/>
    </row>
    <row r="848" spans="1:34" ht="15.75" x14ac:dyDescent="0.25">
      <c r="A848" s="34" t="s">
        <v>31</v>
      </c>
      <c r="B848" s="34">
        <f>ROWS(A$1:$A849)</f>
        <v>849</v>
      </c>
      <c r="C848" s="34" t="str">
        <f>IF(AND('Entry point'!$B$22=Master!A848,Master!AG848="ACCOUNTING"),Master!B848,"")</f>
        <v/>
      </c>
      <c r="D848" s="34" t="e">
        <f>SMALL($C:$C,ROWS($C$1:C847))</f>
        <v>#NUM!</v>
      </c>
      <c r="E848" s="34" t="str">
        <f>IF(AND('Entry point'!$B$22=Master!A848,Master!AG848="CREW MANAGEMENT PARTNER"),Master!B848,"")</f>
        <v/>
      </c>
      <c r="F848" s="34" t="e">
        <f>SMALL($E:$E,ROWS($E$1:E847))</f>
        <v>#NUM!</v>
      </c>
      <c r="G848" s="34" t="str">
        <f>IF(AND('Entry point'!$B$22=Master!A848,Master!AG848="FLEET MANAGER"),Master!B848,"")</f>
        <v/>
      </c>
      <c r="H848" s="34" t="e">
        <f>SMALL($G:$G,ROWS($G$1:G847))</f>
        <v>#NUM!</v>
      </c>
      <c r="I848" s="34" t="str">
        <f>IF(AND('Entry point'!$B$22=Master!A848,Master!AG848="GROUP ISD"),Master!B848,"")</f>
        <v/>
      </c>
      <c r="J848" s="34" t="e">
        <f>SMALL($I:$I,ROWS($I$1:I847))</f>
        <v>#NUM!</v>
      </c>
      <c r="K848" s="34" t="str">
        <f>IF(AND('Entry point'!$B$22=Master!A848,Master!AG848="MANAGING DIRECTOR, CREW MANAGEMENT"),Master!B848,"")</f>
        <v/>
      </c>
      <c r="L848" s="34" t="e">
        <f>SMALL($K:$K,ROWS($K$1:K847))</f>
        <v>#NUM!</v>
      </c>
      <c r="M848" s="34" t="str">
        <f>IF(AND('Entry point'!$B$22=Master!A848,Master!AG848="MARINE SUPERINTENDENT"),Master!B848,"")</f>
        <v/>
      </c>
      <c r="N848" s="34" t="e">
        <f>SMALL($M:$M,ROWS($M$1:M847))</f>
        <v>#NUM!</v>
      </c>
      <c r="O848" s="34" t="str">
        <f>IF(AND('Entry point'!$B$22=Master!A848,Master!AG848="MD"),Master!B848,"")</f>
        <v/>
      </c>
      <c r="P848" s="34" t="e">
        <f>SMALL($O:$O,ROWS($O$1:O847))</f>
        <v>#NUM!</v>
      </c>
      <c r="Q848" s="34" t="str">
        <f>IF(AND('Entry point'!$B$22=Master!A848,Master!AG848="OD"),Master!B848,"")</f>
        <v/>
      </c>
      <c r="R848" s="34" t="e">
        <f>SMALL($Q:$Q,ROWS($Q$1:Q847))</f>
        <v>#NUM!</v>
      </c>
      <c r="S848" s="34" t="str">
        <f>IF(AND('Entry point'!$B$22=Master!A848,Master!AG848="OWNER"),Master!B848,"")</f>
        <v/>
      </c>
      <c r="T848" s="34" t="e">
        <f>SMALL($S:$S,ROWS($S$1:S847))</f>
        <v>#NUM!</v>
      </c>
      <c r="U848" s="34" t="str">
        <f>IF(AND('Entry point'!$B$22=Master!A848,Master!AG848="PLANNING MANAGER"),Master!B848,"")</f>
        <v/>
      </c>
      <c r="V848" s="34" t="e">
        <f>SMALL($U:$U,ROWS($U$1:U847))</f>
        <v>#NUM!</v>
      </c>
      <c r="W848" s="34" t="str">
        <f>IF(AND('Entry point'!$B$22=Master!A848,Master!AG848="PROCUREMENT RESPONSIBLE"),Master!B848,"")</f>
        <v/>
      </c>
      <c r="X848" s="34" t="e">
        <f>SMALL($W:$W,ROWS($W$1:W847))</f>
        <v>#NUM!</v>
      </c>
      <c r="Y848" s="34" t="str">
        <f>IF(AND('Entry point'!$B$22=Master!A848,Master!AG848="TECH SUPERINTENDENT"),Master!B848,"")</f>
        <v/>
      </c>
      <c r="Z848" s="34" t="e">
        <f>SMALL($Y:$Y,ROWS($Y$1:Y847))</f>
        <v>#NUM!</v>
      </c>
      <c r="AA848" s="34" t="str">
        <f>IF(AND('Entry point'!$B$22=Master!A848,Master!AG848="HSEQ MANAGER"),Master!B848,"")</f>
        <v/>
      </c>
      <c r="AB848" s="34" t="e">
        <f>SMALL($AA:$AA,ROWS($AA$1:AA847))</f>
        <v>#NUM!</v>
      </c>
      <c r="AC848" s="34" t="str">
        <f>IF(AND('Entry point'!$B$22=Master!A848,Master!AG848="MARCAS"),Master!B848,"")</f>
        <v/>
      </c>
      <c r="AD848" s="34" t="e">
        <f>SMALL($AC:$AC,ROWS($AC$1:AC847))</f>
        <v>#NUM!</v>
      </c>
      <c r="AE848" s="34">
        <v>3</v>
      </c>
      <c r="AF848" s="27" t="s">
        <v>467</v>
      </c>
      <c r="AG848" s="36" t="s">
        <v>91</v>
      </c>
      <c r="AH848" s="36"/>
    </row>
    <row r="849" spans="1:34" ht="15.75" x14ac:dyDescent="0.25">
      <c r="A849" s="34" t="s">
        <v>31</v>
      </c>
      <c r="B849" s="34">
        <f>ROWS(A$1:$A850)</f>
        <v>850</v>
      </c>
      <c r="C849" s="34" t="str">
        <f>IF(AND('Entry point'!$B$22=Master!A849,Master!AG849="ACCOUNTING"),Master!B849,"")</f>
        <v/>
      </c>
      <c r="D849" s="34" t="e">
        <f>SMALL($C:$C,ROWS($C$1:C848))</f>
        <v>#NUM!</v>
      </c>
      <c r="E849" s="34" t="str">
        <f>IF(AND('Entry point'!$B$22=Master!A849,Master!AG849="CREW MANAGEMENT PARTNER"),Master!B849,"")</f>
        <v/>
      </c>
      <c r="F849" s="34" t="e">
        <f>SMALL($E:$E,ROWS($E$1:E848))</f>
        <v>#NUM!</v>
      </c>
      <c r="G849" s="34" t="str">
        <f>IF(AND('Entry point'!$B$22=Master!A849,Master!AG849="FLEET MANAGER"),Master!B849,"")</f>
        <v/>
      </c>
      <c r="H849" s="34" t="e">
        <f>SMALL($G:$G,ROWS($G$1:G848))</f>
        <v>#NUM!</v>
      </c>
      <c r="I849" s="34" t="str">
        <f>IF(AND('Entry point'!$B$22=Master!A849,Master!AG849="GROUP ISD"),Master!B849,"")</f>
        <v/>
      </c>
      <c r="J849" s="34" t="e">
        <f>SMALL($I:$I,ROWS($I$1:I848))</f>
        <v>#NUM!</v>
      </c>
      <c r="K849" s="34" t="str">
        <f>IF(AND('Entry point'!$B$22=Master!A849,Master!AG849="MANAGING DIRECTOR, CREW MANAGEMENT"),Master!B849,"")</f>
        <v/>
      </c>
      <c r="L849" s="34" t="e">
        <f>SMALL($K:$K,ROWS($K$1:K848))</f>
        <v>#NUM!</v>
      </c>
      <c r="M849" s="34" t="str">
        <f>IF(AND('Entry point'!$B$22=Master!A849,Master!AG849="MARINE SUPERINTENDENT"),Master!B849,"")</f>
        <v/>
      </c>
      <c r="N849" s="34" t="e">
        <f>SMALL($M:$M,ROWS($M$1:M848))</f>
        <v>#NUM!</v>
      </c>
      <c r="O849" s="34" t="str">
        <f>IF(AND('Entry point'!$B$22=Master!A849,Master!AG849="MD"),Master!B849,"")</f>
        <v/>
      </c>
      <c r="P849" s="34" t="e">
        <f>SMALL($O:$O,ROWS($O$1:O848))</f>
        <v>#NUM!</v>
      </c>
      <c r="Q849" s="34" t="str">
        <f>IF(AND('Entry point'!$B$22=Master!A849,Master!AG849="OD"),Master!B849,"")</f>
        <v/>
      </c>
      <c r="R849" s="34" t="e">
        <f>SMALL($Q:$Q,ROWS($Q$1:Q848))</f>
        <v>#NUM!</v>
      </c>
      <c r="S849" s="34" t="str">
        <f>IF(AND('Entry point'!$B$22=Master!A849,Master!AG849="OWNER"),Master!B849,"")</f>
        <v/>
      </c>
      <c r="T849" s="34" t="e">
        <f>SMALL($S:$S,ROWS($S$1:S848))</f>
        <v>#NUM!</v>
      </c>
      <c r="U849" s="34" t="str">
        <f>IF(AND('Entry point'!$B$22=Master!A849,Master!AG849="PLANNING MANAGER"),Master!B849,"")</f>
        <v/>
      </c>
      <c r="V849" s="34" t="e">
        <f>SMALL($U:$U,ROWS($U$1:U848))</f>
        <v>#NUM!</v>
      </c>
      <c r="W849" s="34" t="str">
        <f>IF(AND('Entry point'!$B$22=Master!A849,Master!AG849="PROCUREMENT RESPONSIBLE"),Master!B849,"")</f>
        <v/>
      </c>
      <c r="X849" s="34" t="e">
        <f>SMALL($W:$W,ROWS($W$1:W848))</f>
        <v>#NUM!</v>
      </c>
      <c r="Y849" s="34" t="str">
        <f>IF(AND('Entry point'!$B$22=Master!A849,Master!AG849="TECH SUPERINTENDENT"),Master!B849,"")</f>
        <v/>
      </c>
      <c r="Z849" s="34" t="e">
        <f>SMALL($Y:$Y,ROWS($Y$1:Y848))</f>
        <v>#NUM!</v>
      </c>
      <c r="AA849" s="34" t="str">
        <f>IF(AND('Entry point'!$B$22=Master!A849,Master!AG849="HSEQ MANAGER"),Master!B849,"")</f>
        <v/>
      </c>
      <c r="AB849" s="34" t="e">
        <f>SMALL($AA:$AA,ROWS($AA$1:AA848))</f>
        <v>#NUM!</v>
      </c>
      <c r="AC849" s="34" t="str">
        <f>IF(AND('Entry point'!$B$22=Master!A849,Master!AG849="MARCAS"),Master!B849,"")</f>
        <v/>
      </c>
      <c r="AD849" s="34" t="e">
        <f>SMALL($AC:$AC,ROWS($AC$1:AC848))</f>
        <v>#NUM!</v>
      </c>
      <c r="AE849" s="34">
        <v>3</v>
      </c>
      <c r="AF849" s="27" t="s">
        <v>436</v>
      </c>
      <c r="AG849" s="36" t="s">
        <v>685</v>
      </c>
      <c r="AH849" s="36" t="s">
        <v>437</v>
      </c>
    </row>
    <row r="850" spans="1:34" ht="15.75" x14ac:dyDescent="0.25">
      <c r="A850" s="34" t="s">
        <v>31</v>
      </c>
      <c r="B850" s="34">
        <f>ROWS(A$1:$A851)</f>
        <v>851</v>
      </c>
      <c r="C850" s="34" t="str">
        <f>IF(AND('Entry point'!$B$22=Master!A850,Master!AG850="ACCOUNTING"),Master!B850,"")</f>
        <v/>
      </c>
      <c r="D850" s="34" t="e">
        <f>SMALL($C:$C,ROWS($C$1:C849))</f>
        <v>#NUM!</v>
      </c>
      <c r="E850" s="34" t="str">
        <f>IF(AND('Entry point'!$B$22=Master!A850,Master!AG850="CREW MANAGEMENT PARTNER"),Master!B850,"")</f>
        <v/>
      </c>
      <c r="F850" s="34" t="e">
        <f>SMALL($E:$E,ROWS($E$1:E849))</f>
        <v>#NUM!</v>
      </c>
      <c r="G850" s="34" t="str">
        <f>IF(AND('Entry point'!$B$22=Master!A850,Master!AG850="FLEET MANAGER"),Master!B850,"")</f>
        <v/>
      </c>
      <c r="H850" s="34" t="e">
        <f>SMALL($G:$G,ROWS($G$1:G849))</f>
        <v>#NUM!</v>
      </c>
      <c r="I850" s="34" t="str">
        <f>IF(AND('Entry point'!$B$22=Master!A850,Master!AG850="GROUP ISD"),Master!B850,"")</f>
        <v/>
      </c>
      <c r="J850" s="34" t="e">
        <f>SMALL($I:$I,ROWS($I$1:I849))</f>
        <v>#NUM!</v>
      </c>
      <c r="K850" s="34" t="str">
        <f>IF(AND('Entry point'!$B$22=Master!A850,Master!AG850="MANAGING DIRECTOR, CREW MANAGEMENT"),Master!B850,"")</f>
        <v/>
      </c>
      <c r="L850" s="34" t="e">
        <f>SMALL($K:$K,ROWS($K$1:K849))</f>
        <v>#NUM!</v>
      </c>
      <c r="M850" s="34" t="str">
        <f>IF(AND('Entry point'!$B$22=Master!A850,Master!AG850="MARINE SUPERINTENDENT"),Master!B850,"")</f>
        <v/>
      </c>
      <c r="N850" s="34" t="e">
        <f>SMALL($M:$M,ROWS($M$1:M849))</f>
        <v>#NUM!</v>
      </c>
      <c r="O850" s="34" t="str">
        <f>IF(AND('Entry point'!$B$22=Master!A850,Master!AG850="MD"),Master!B850,"")</f>
        <v/>
      </c>
      <c r="P850" s="34" t="e">
        <f>SMALL($O:$O,ROWS($O$1:O849))</f>
        <v>#NUM!</v>
      </c>
      <c r="Q850" s="34" t="str">
        <f>IF(AND('Entry point'!$B$22=Master!A850,Master!AG850="OD"),Master!B850,"")</f>
        <v/>
      </c>
      <c r="R850" s="34" t="e">
        <f>SMALL($Q:$Q,ROWS($Q$1:Q849))</f>
        <v>#NUM!</v>
      </c>
      <c r="S850" s="34" t="str">
        <f>IF(AND('Entry point'!$B$22=Master!A850,Master!AG850="OWNER"),Master!B850,"")</f>
        <v/>
      </c>
      <c r="T850" s="34" t="e">
        <f>SMALL($S:$S,ROWS($S$1:S849))</f>
        <v>#NUM!</v>
      </c>
      <c r="U850" s="34" t="str">
        <f>IF(AND('Entry point'!$B$22=Master!A850,Master!AG850="PLANNING MANAGER"),Master!B850,"")</f>
        <v/>
      </c>
      <c r="V850" s="34" t="e">
        <f>SMALL($U:$U,ROWS($U$1:U849))</f>
        <v>#NUM!</v>
      </c>
      <c r="W850" s="34" t="str">
        <f>IF(AND('Entry point'!$B$22=Master!A850,Master!AG850="PROCUREMENT RESPONSIBLE"),Master!B850,"")</f>
        <v/>
      </c>
      <c r="X850" s="34" t="e">
        <f>SMALL($W:$W,ROWS($W$1:W849))</f>
        <v>#NUM!</v>
      </c>
      <c r="Y850" s="34" t="str">
        <f>IF(AND('Entry point'!$B$22=Master!A850,Master!AG850="TECH SUPERINTENDENT"),Master!B850,"")</f>
        <v/>
      </c>
      <c r="Z850" s="34" t="e">
        <f>SMALL($Y:$Y,ROWS($Y$1:Y849))</f>
        <v>#NUM!</v>
      </c>
      <c r="AA850" s="34" t="str">
        <f>IF(AND('Entry point'!$B$22=Master!A850,Master!AG850="HSEQ MANAGER"),Master!B850,"")</f>
        <v/>
      </c>
      <c r="AB850" s="34" t="e">
        <f>SMALL($AA:$AA,ROWS($AA$1:AA849))</f>
        <v>#NUM!</v>
      </c>
      <c r="AC850" s="34" t="str">
        <f>IF(AND('Entry point'!$B$22=Master!A850,Master!AG850="MARCAS"),Master!B850,"")</f>
        <v/>
      </c>
      <c r="AD850" s="34" t="e">
        <f>SMALL($AC:$AC,ROWS($AC$1:AC849))</f>
        <v>#NUM!</v>
      </c>
      <c r="AE850" s="34">
        <v>3</v>
      </c>
      <c r="AF850" s="27" t="s">
        <v>453</v>
      </c>
      <c r="AG850" s="36" t="s">
        <v>91</v>
      </c>
      <c r="AH850" s="36" t="s">
        <v>452</v>
      </c>
    </row>
    <row r="851" spans="1:34" ht="51.75" customHeight="1" x14ac:dyDescent="0.25">
      <c r="A851" s="34" t="s">
        <v>31</v>
      </c>
      <c r="B851" s="34">
        <f>ROWS(A$1:$A852)</f>
        <v>852</v>
      </c>
      <c r="C851" s="34" t="str">
        <f>IF(AND('Entry point'!$B$22=Master!A851,Master!AG851="ACCOUNTING"),Master!B851,"")</f>
        <v/>
      </c>
      <c r="D851" s="34" t="e">
        <f>SMALL($C:$C,ROWS($C$1:C850))</f>
        <v>#NUM!</v>
      </c>
      <c r="E851" s="34" t="str">
        <f>IF(AND('Entry point'!$B$22=Master!A851,Master!AG851="CREW MANAGEMENT PARTNER"),Master!B851,"")</f>
        <v/>
      </c>
      <c r="F851" s="34" t="e">
        <f>SMALL($E:$E,ROWS($E$1:E850))</f>
        <v>#NUM!</v>
      </c>
      <c r="G851" s="34" t="str">
        <f>IF(AND('Entry point'!$B$22=Master!A851,Master!AG851="FLEET MANAGER"),Master!B851,"")</f>
        <v/>
      </c>
      <c r="H851" s="34" t="e">
        <f>SMALL($G:$G,ROWS($G$1:G850))</f>
        <v>#NUM!</v>
      </c>
      <c r="I851" s="34" t="str">
        <f>IF(AND('Entry point'!$B$22=Master!A851,Master!AG851="GROUP ISD"),Master!B851,"")</f>
        <v/>
      </c>
      <c r="J851" s="34" t="e">
        <f>SMALL($I:$I,ROWS($I$1:I850))</f>
        <v>#NUM!</v>
      </c>
      <c r="K851" s="34" t="str">
        <f>IF(AND('Entry point'!$B$22=Master!A851,Master!AG851="MANAGING DIRECTOR, CREW MANAGEMENT"),Master!B851,"")</f>
        <v/>
      </c>
      <c r="L851" s="34" t="e">
        <f>SMALL($K:$K,ROWS($K$1:K850))</f>
        <v>#NUM!</v>
      </c>
      <c r="M851" s="34" t="str">
        <f>IF(AND('Entry point'!$B$22=Master!A851,Master!AG851="MARINE SUPERINTENDENT"),Master!B851,"")</f>
        <v/>
      </c>
      <c r="N851" s="34" t="e">
        <f>SMALL($M:$M,ROWS($M$1:M850))</f>
        <v>#NUM!</v>
      </c>
      <c r="O851" s="34" t="str">
        <f>IF(AND('Entry point'!$B$22=Master!A851,Master!AG851="MD"),Master!B851,"")</f>
        <v/>
      </c>
      <c r="P851" s="34" t="e">
        <f>SMALL($O:$O,ROWS($O$1:O850))</f>
        <v>#NUM!</v>
      </c>
      <c r="Q851" s="34" t="str">
        <f>IF(AND('Entry point'!$B$22=Master!A851,Master!AG851="OD"),Master!B851,"")</f>
        <v/>
      </c>
      <c r="R851" s="34" t="e">
        <f>SMALL($Q:$Q,ROWS($Q$1:Q850))</f>
        <v>#NUM!</v>
      </c>
      <c r="S851" s="34" t="str">
        <f>IF(AND('Entry point'!$B$22=Master!A851,Master!AG851="OWNER"),Master!B851,"")</f>
        <v/>
      </c>
      <c r="T851" s="34" t="e">
        <f>SMALL($S:$S,ROWS($S$1:S850))</f>
        <v>#NUM!</v>
      </c>
      <c r="U851" s="34" t="str">
        <f>IF(AND('Entry point'!$B$22=Master!A851,Master!AG851="PLANNING MANAGER"),Master!B851,"")</f>
        <v/>
      </c>
      <c r="V851" s="34" t="e">
        <f>SMALL($U:$U,ROWS($U$1:U850))</f>
        <v>#NUM!</v>
      </c>
      <c r="W851" s="34" t="str">
        <f>IF(AND('Entry point'!$B$22=Master!A851,Master!AG851="PROCUREMENT RESPONSIBLE"),Master!B851,"")</f>
        <v/>
      </c>
      <c r="X851" s="34" t="e">
        <f>SMALL($W:$W,ROWS($W$1:W850))</f>
        <v>#NUM!</v>
      </c>
      <c r="Y851" s="34" t="str">
        <f>IF(AND('Entry point'!$B$22=Master!A851,Master!AG851="TECH SUPERINTENDENT"),Master!B851,"")</f>
        <v/>
      </c>
      <c r="Z851" s="34" t="e">
        <f>SMALL($Y:$Y,ROWS($Y$1:Y850))</f>
        <v>#NUM!</v>
      </c>
      <c r="AA851" s="34" t="str">
        <f>IF(AND('Entry point'!$B$22=Master!A851,Master!AG851="HSEQ MANAGER"),Master!B851,"")</f>
        <v/>
      </c>
      <c r="AB851" s="34" t="e">
        <f>SMALL($AA:$AA,ROWS($AA$1:AA850))</f>
        <v>#NUM!</v>
      </c>
      <c r="AC851" s="34" t="str">
        <f>IF(AND('Entry point'!$B$22=Master!A851,Master!AG851="MARCAS"),Master!B851,"")</f>
        <v/>
      </c>
      <c r="AD851" s="34" t="e">
        <f>SMALL($AC:$AC,ROWS($AC$1:AC850))</f>
        <v>#NUM!</v>
      </c>
      <c r="AE851" s="34">
        <v>3</v>
      </c>
      <c r="AF851" s="27" t="s">
        <v>438</v>
      </c>
      <c r="AG851" s="36" t="s">
        <v>685</v>
      </c>
      <c r="AH851" s="36" t="s">
        <v>439</v>
      </c>
    </row>
    <row r="852" spans="1:34" ht="15.75" x14ac:dyDescent="0.25">
      <c r="A852" s="34" t="s">
        <v>31</v>
      </c>
      <c r="B852" s="34">
        <f>ROWS(A$1:$A853)</f>
        <v>853</v>
      </c>
      <c r="C852" s="34" t="str">
        <f>IF(AND('Entry point'!$B$22=Master!A852,Master!AG852="ACCOUNTING"),Master!B852,"")</f>
        <v/>
      </c>
      <c r="D852" s="34" t="e">
        <f>SMALL($C:$C,ROWS($C$1:C851))</f>
        <v>#NUM!</v>
      </c>
      <c r="E852" s="34" t="str">
        <f>IF(AND('Entry point'!$B$22=Master!A852,Master!AG852="CREW MANAGEMENT PARTNER"),Master!B852,"")</f>
        <v/>
      </c>
      <c r="F852" s="34" t="e">
        <f>SMALL($E:$E,ROWS($E$1:E851))</f>
        <v>#NUM!</v>
      </c>
      <c r="G852" s="34" t="str">
        <f>IF(AND('Entry point'!$B$22=Master!A852,Master!AG852="FLEET MANAGER"),Master!B852,"")</f>
        <v/>
      </c>
      <c r="H852" s="34" t="e">
        <f>SMALL($G:$G,ROWS($G$1:G851))</f>
        <v>#NUM!</v>
      </c>
      <c r="I852" s="34" t="str">
        <f>IF(AND('Entry point'!$B$22=Master!A852,Master!AG852="GROUP ISD"),Master!B852,"")</f>
        <v/>
      </c>
      <c r="J852" s="34" t="e">
        <f>SMALL($I:$I,ROWS($I$1:I851))</f>
        <v>#NUM!</v>
      </c>
      <c r="K852" s="34" t="str">
        <f>IF(AND('Entry point'!$B$22=Master!A852,Master!AG852="MANAGING DIRECTOR, CREW MANAGEMENT"),Master!B852,"")</f>
        <v/>
      </c>
      <c r="L852" s="34" t="e">
        <f>SMALL($K:$K,ROWS($K$1:K851))</f>
        <v>#NUM!</v>
      </c>
      <c r="M852" s="34" t="str">
        <f>IF(AND('Entry point'!$B$22=Master!A852,Master!AG852="MARINE SUPERINTENDENT"),Master!B852,"")</f>
        <v/>
      </c>
      <c r="N852" s="34" t="e">
        <f>SMALL($M:$M,ROWS($M$1:M851))</f>
        <v>#NUM!</v>
      </c>
      <c r="O852" s="34" t="str">
        <f>IF(AND('Entry point'!$B$22=Master!A852,Master!AG852="MD"),Master!B852,"")</f>
        <v/>
      </c>
      <c r="P852" s="34" t="e">
        <f>SMALL($O:$O,ROWS($O$1:O851))</f>
        <v>#NUM!</v>
      </c>
      <c r="Q852" s="34" t="str">
        <f>IF(AND('Entry point'!$B$22=Master!A852,Master!AG852="OD"),Master!B852,"")</f>
        <v/>
      </c>
      <c r="R852" s="34" t="e">
        <f>SMALL($Q:$Q,ROWS($Q$1:Q851))</f>
        <v>#NUM!</v>
      </c>
      <c r="S852" s="34" t="str">
        <f>IF(AND('Entry point'!$B$22=Master!A852,Master!AG852="OWNER"),Master!B852,"")</f>
        <v/>
      </c>
      <c r="T852" s="34" t="e">
        <f>SMALL($S:$S,ROWS($S$1:S851))</f>
        <v>#NUM!</v>
      </c>
      <c r="U852" s="34" t="str">
        <f>IF(AND('Entry point'!$B$22=Master!A852,Master!AG852="PLANNING MANAGER"),Master!B852,"")</f>
        <v/>
      </c>
      <c r="V852" s="34" t="e">
        <f>SMALL($U:$U,ROWS($U$1:U851))</f>
        <v>#NUM!</v>
      </c>
      <c r="W852" s="34" t="str">
        <f>IF(AND('Entry point'!$B$22=Master!A852,Master!AG852="PROCUREMENT RESPONSIBLE"),Master!B852,"")</f>
        <v/>
      </c>
      <c r="X852" s="34" t="e">
        <f>SMALL($W:$W,ROWS($W$1:W851))</f>
        <v>#NUM!</v>
      </c>
      <c r="Y852" s="34" t="str">
        <f>IF(AND('Entry point'!$B$22=Master!A852,Master!AG852="TECH SUPERINTENDENT"),Master!B852,"")</f>
        <v/>
      </c>
      <c r="Z852" s="34" t="e">
        <f>SMALL($Y:$Y,ROWS($Y$1:Y851))</f>
        <v>#NUM!</v>
      </c>
      <c r="AA852" s="34" t="str">
        <f>IF(AND('Entry point'!$B$22=Master!A852,Master!AG852="HSEQ MANAGER"),Master!B852,"")</f>
        <v/>
      </c>
      <c r="AB852" s="34" t="e">
        <f>SMALL($AA:$AA,ROWS($AA$1:AA851))</f>
        <v>#NUM!</v>
      </c>
      <c r="AC852" s="34" t="str">
        <f>IF(AND('Entry point'!$B$22=Master!A852,Master!AG852="MARCAS"),Master!B852,"")</f>
        <v/>
      </c>
      <c r="AD852" s="34" t="e">
        <f>SMALL($AC:$AC,ROWS($AC$1:AC851))</f>
        <v>#NUM!</v>
      </c>
      <c r="AE852" s="34">
        <v>3</v>
      </c>
      <c r="AF852" s="27" t="s">
        <v>468</v>
      </c>
      <c r="AG852" s="36" t="s">
        <v>91</v>
      </c>
      <c r="AH852" s="36"/>
    </row>
    <row r="853" spans="1:34" ht="15.75" x14ac:dyDescent="0.25">
      <c r="A853" s="34" t="s">
        <v>31</v>
      </c>
      <c r="B853" s="34">
        <f>ROWS(A$1:$A854)</f>
        <v>854</v>
      </c>
      <c r="C853" s="34" t="str">
        <f>IF(AND('Entry point'!$B$22=Master!A853,Master!AG853="ACCOUNTING"),Master!B853,"")</f>
        <v/>
      </c>
      <c r="D853" s="34" t="e">
        <f>SMALL($C:$C,ROWS($C$1:C852))</f>
        <v>#NUM!</v>
      </c>
      <c r="E853" s="34" t="str">
        <f>IF(AND('Entry point'!$B$22=Master!A853,Master!AG853="CREW MANAGEMENT PARTNER"),Master!B853,"")</f>
        <v/>
      </c>
      <c r="F853" s="34" t="e">
        <f>SMALL($E:$E,ROWS($E$1:E852))</f>
        <v>#NUM!</v>
      </c>
      <c r="G853" s="34" t="str">
        <f>IF(AND('Entry point'!$B$22=Master!A853,Master!AG853="FLEET MANAGER"),Master!B853,"")</f>
        <v/>
      </c>
      <c r="H853" s="34" t="e">
        <f>SMALL($G:$G,ROWS($G$1:G852))</f>
        <v>#NUM!</v>
      </c>
      <c r="I853" s="34" t="str">
        <f>IF(AND('Entry point'!$B$22=Master!A853,Master!AG853="GROUP ISD"),Master!B853,"")</f>
        <v/>
      </c>
      <c r="J853" s="34" t="e">
        <f>SMALL($I:$I,ROWS($I$1:I852))</f>
        <v>#NUM!</v>
      </c>
      <c r="K853" s="34" t="str">
        <f>IF(AND('Entry point'!$B$22=Master!A853,Master!AG853="MANAGING DIRECTOR, CREW MANAGEMENT"),Master!B853,"")</f>
        <v/>
      </c>
      <c r="L853" s="34" t="e">
        <f>SMALL($K:$K,ROWS($K$1:K852))</f>
        <v>#NUM!</v>
      </c>
      <c r="M853" s="34" t="str">
        <f>IF(AND('Entry point'!$B$22=Master!A853,Master!AG853="MARINE SUPERINTENDENT"),Master!B853,"")</f>
        <v/>
      </c>
      <c r="N853" s="34" t="e">
        <f>SMALL($M:$M,ROWS($M$1:M852))</f>
        <v>#NUM!</v>
      </c>
      <c r="O853" s="34" t="str">
        <f>IF(AND('Entry point'!$B$22=Master!A853,Master!AG853="MD"),Master!B853,"")</f>
        <v/>
      </c>
      <c r="P853" s="34" t="e">
        <f>SMALL($O:$O,ROWS($O$1:O852))</f>
        <v>#NUM!</v>
      </c>
      <c r="Q853" s="34" t="str">
        <f>IF(AND('Entry point'!$B$22=Master!A853,Master!AG853="OD"),Master!B853,"")</f>
        <v/>
      </c>
      <c r="R853" s="34" t="e">
        <f>SMALL($Q:$Q,ROWS($Q$1:Q852))</f>
        <v>#NUM!</v>
      </c>
      <c r="S853" s="34" t="str">
        <f>IF(AND('Entry point'!$B$22=Master!A853,Master!AG853="OWNER"),Master!B853,"")</f>
        <v/>
      </c>
      <c r="T853" s="34" t="e">
        <f>SMALL($S:$S,ROWS($S$1:S852))</f>
        <v>#NUM!</v>
      </c>
      <c r="U853" s="34" t="str">
        <f>IF(AND('Entry point'!$B$22=Master!A853,Master!AG853="PLANNING MANAGER"),Master!B853,"")</f>
        <v/>
      </c>
      <c r="V853" s="34" t="e">
        <f>SMALL($U:$U,ROWS($U$1:U852))</f>
        <v>#NUM!</v>
      </c>
      <c r="W853" s="34" t="str">
        <f>IF(AND('Entry point'!$B$22=Master!A853,Master!AG853="PROCUREMENT RESPONSIBLE"),Master!B853,"")</f>
        <v/>
      </c>
      <c r="X853" s="34" t="e">
        <f>SMALL($W:$W,ROWS($W$1:W852))</f>
        <v>#NUM!</v>
      </c>
      <c r="Y853" s="34" t="str">
        <f>IF(AND('Entry point'!$B$22=Master!A853,Master!AG853="TECH SUPERINTENDENT"),Master!B853,"")</f>
        <v/>
      </c>
      <c r="Z853" s="34" t="e">
        <f>SMALL($Y:$Y,ROWS($Y$1:Y852))</f>
        <v>#NUM!</v>
      </c>
      <c r="AA853" s="34" t="str">
        <f>IF(AND('Entry point'!$B$22=Master!A853,Master!AG853="HSEQ MANAGER"),Master!B853,"")</f>
        <v/>
      </c>
      <c r="AB853" s="34" t="e">
        <f>SMALL($AA:$AA,ROWS($AA$1:AA852))</f>
        <v>#NUM!</v>
      </c>
      <c r="AC853" s="34" t="str">
        <f>IF(AND('Entry point'!$B$22=Master!A853,Master!AG853="MARCAS"),Master!B853,"")</f>
        <v/>
      </c>
      <c r="AD853" s="34" t="e">
        <f>SMALL($AC:$AC,ROWS($AC$1:AC852))</f>
        <v>#NUM!</v>
      </c>
      <c r="AE853" s="34">
        <v>3</v>
      </c>
      <c r="AF853" s="27" t="s">
        <v>412</v>
      </c>
      <c r="AG853" s="36" t="s">
        <v>614</v>
      </c>
      <c r="AH853" s="36" t="s">
        <v>408</v>
      </c>
    </row>
    <row r="854" spans="1:34" ht="15.75" x14ac:dyDescent="0.25">
      <c r="A854" s="34" t="s">
        <v>31</v>
      </c>
      <c r="B854" s="34">
        <f>ROWS(A$1:$A855)</f>
        <v>855</v>
      </c>
      <c r="C854" s="34" t="str">
        <f>IF(AND('Entry point'!$B$22=Master!A854,Master!AG854="ACCOUNTING"),Master!B854,"")</f>
        <v/>
      </c>
      <c r="D854" s="34" t="e">
        <f>SMALL($C:$C,ROWS($C$1:C853))</f>
        <v>#NUM!</v>
      </c>
      <c r="E854" s="34" t="str">
        <f>IF(AND('Entry point'!$B$22=Master!A854,Master!AG854="CREW MANAGEMENT PARTNER"),Master!B854,"")</f>
        <v/>
      </c>
      <c r="F854" s="34" t="e">
        <f>SMALL($E:$E,ROWS($E$1:E853))</f>
        <v>#NUM!</v>
      </c>
      <c r="G854" s="34" t="str">
        <f>IF(AND('Entry point'!$B$22=Master!A854,Master!AG854="FLEET MANAGER"),Master!B854,"")</f>
        <v/>
      </c>
      <c r="H854" s="34" t="e">
        <f>SMALL($G:$G,ROWS($G$1:G853))</f>
        <v>#NUM!</v>
      </c>
      <c r="I854" s="34" t="str">
        <f>IF(AND('Entry point'!$B$22=Master!A854,Master!AG854="GROUP ISD"),Master!B854,"")</f>
        <v/>
      </c>
      <c r="J854" s="34" t="e">
        <f>SMALL($I:$I,ROWS($I$1:I853))</f>
        <v>#NUM!</v>
      </c>
      <c r="K854" s="34" t="str">
        <f>IF(AND('Entry point'!$B$22=Master!A854,Master!AG854="MANAGING DIRECTOR, CREW MANAGEMENT"),Master!B854,"")</f>
        <v/>
      </c>
      <c r="L854" s="34" t="e">
        <f>SMALL($K:$K,ROWS($K$1:K853))</f>
        <v>#NUM!</v>
      </c>
      <c r="M854" s="34" t="str">
        <f>IF(AND('Entry point'!$B$22=Master!A854,Master!AG854="MARINE SUPERINTENDENT"),Master!B854,"")</f>
        <v/>
      </c>
      <c r="N854" s="34" t="e">
        <f>SMALL($M:$M,ROWS($M$1:M853))</f>
        <v>#NUM!</v>
      </c>
      <c r="O854" s="34" t="str">
        <f>IF(AND('Entry point'!$B$22=Master!A854,Master!AG854="MD"),Master!B854,"")</f>
        <v/>
      </c>
      <c r="P854" s="34" t="e">
        <f>SMALL($O:$O,ROWS($O$1:O853))</f>
        <v>#NUM!</v>
      </c>
      <c r="Q854" s="34" t="str">
        <f>IF(AND('Entry point'!$B$22=Master!A854,Master!AG854="OD"),Master!B854,"")</f>
        <v/>
      </c>
      <c r="R854" s="34" t="e">
        <f>SMALL($Q:$Q,ROWS($Q$1:Q853))</f>
        <v>#NUM!</v>
      </c>
      <c r="S854" s="34" t="str">
        <f>IF(AND('Entry point'!$B$22=Master!A854,Master!AG854="OWNER"),Master!B854,"")</f>
        <v/>
      </c>
      <c r="T854" s="34" t="e">
        <f>SMALL($S:$S,ROWS($S$1:S853))</f>
        <v>#NUM!</v>
      </c>
      <c r="U854" s="34" t="str">
        <f>IF(AND('Entry point'!$B$22=Master!A854,Master!AG854="PLANNING MANAGER"),Master!B854,"")</f>
        <v/>
      </c>
      <c r="V854" s="34" t="e">
        <f>SMALL($U:$U,ROWS($U$1:U853))</f>
        <v>#NUM!</v>
      </c>
      <c r="W854" s="34" t="str">
        <f>IF(AND('Entry point'!$B$22=Master!A854,Master!AG854="PROCUREMENT RESPONSIBLE"),Master!B854,"")</f>
        <v/>
      </c>
      <c r="X854" s="34" t="e">
        <f>SMALL($W:$W,ROWS($W$1:W853))</f>
        <v>#NUM!</v>
      </c>
      <c r="Y854" s="34" t="str">
        <f>IF(AND('Entry point'!$B$22=Master!A854,Master!AG854="TECH SUPERINTENDENT"),Master!B854,"")</f>
        <v/>
      </c>
      <c r="Z854" s="34" t="e">
        <f>SMALL($Y:$Y,ROWS($Y$1:Y853))</f>
        <v>#NUM!</v>
      </c>
      <c r="AA854" s="34" t="str">
        <f>IF(AND('Entry point'!$B$22=Master!A854,Master!AG854="HSEQ MANAGER"),Master!B854,"")</f>
        <v/>
      </c>
      <c r="AB854" s="34" t="e">
        <f>SMALL($AA:$AA,ROWS($AA$1:AA853))</f>
        <v>#NUM!</v>
      </c>
      <c r="AC854" s="34" t="str">
        <f>IF(AND('Entry point'!$B$22=Master!A854,Master!AG854="MARCAS"),Master!B854,"")</f>
        <v/>
      </c>
      <c r="AD854" s="34" t="e">
        <f>SMALL($AC:$AC,ROWS($AC$1:AC853))</f>
        <v>#NUM!</v>
      </c>
      <c r="AE854" s="34">
        <v>3</v>
      </c>
      <c r="AF854" s="27" t="s">
        <v>454</v>
      </c>
      <c r="AG854" s="36" t="s">
        <v>91</v>
      </c>
      <c r="AH854" s="36" t="s">
        <v>452</v>
      </c>
    </row>
    <row r="855" spans="1:34" ht="15.75" x14ac:dyDescent="0.25">
      <c r="A855" s="34" t="s">
        <v>31</v>
      </c>
      <c r="B855" s="34">
        <f>ROWS(A$1:$A856)</f>
        <v>856</v>
      </c>
      <c r="C855" s="34" t="str">
        <f>IF(AND('Entry point'!$B$22=Master!A855,Master!AG855="ACCOUNTING"),Master!B855,"")</f>
        <v/>
      </c>
      <c r="D855" s="34" t="e">
        <f>SMALL($C:$C,ROWS($C$1:C854))</f>
        <v>#NUM!</v>
      </c>
      <c r="E855" s="34" t="str">
        <f>IF(AND('Entry point'!$B$22=Master!A855,Master!AG855="CREW MANAGEMENT PARTNER"),Master!B855,"")</f>
        <v/>
      </c>
      <c r="F855" s="34" t="e">
        <f>SMALL($E:$E,ROWS($E$1:E854))</f>
        <v>#NUM!</v>
      </c>
      <c r="G855" s="34" t="str">
        <f>IF(AND('Entry point'!$B$22=Master!A855,Master!AG855="FLEET MANAGER"),Master!B855,"")</f>
        <v/>
      </c>
      <c r="H855" s="34" t="e">
        <f>SMALL($G:$G,ROWS($G$1:G854))</f>
        <v>#NUM!</v>
      </c>
      <c r="I855" s="34" t="str">
        <f>IF(AND('Entry point'!$B$22=Master!A855,Master!AG855="GROUP ISD"),Master!B855,"")</f>
        <v/>
      </c>
      <c r="J855" s="34" t="e">
        <f>SMALL($I:$I,ROWS($I$1:I854))</f>
        <v>#NUM!</v>
      </c>
      <c r="K855" s="34" t="str">
        <f>IF(AND('Entry point'!$B$22=Master!A855,Master!AG855="MANAGING DIRECTOR, CREW MANAGEMENT"),Master!B855,"")</f>
        <v/>
      </c>
      <c r="L855" s="34" t="e">
        <f>SMALL($K:$K,ROWS($K$1:K854))</f>
        <v>#NUM!</v>
      </c>
      <c r="M855" s="34" t="str">
        <f>IF(AND('Entry point'!$B$22=Master!A855,Master!AG855="MARINE SUPERINTENDENT"),Master!B855,"")</f>
        <v/>
      </c>
      <c r="N855" s="34" t="e">
        <f>SMALL($M:$M,ROWS($M$1:M854))</f>
        <v>#NUM!</v>
      </c>
      <c r="O855" s="34" t="str">
        <f>IF(AND('Entry point'!$B$22=Master!A855,Master!AG855="MD"),Master!B855,"")</f>
        <v/>
      </c>
      <c r="P855" s="34" t="e">
        <f>SMALL($O:$O,ROWS($O$1:O854))</f>
        <v>#NUM!</v>
      </c>
      <c r="Q855" s="34" t="str">
        <f>IF(AND('Entry point'!$B$22=Master!A855,Master!AG855="OD"),Master!B855,"")</f>
        <v/>
      </c>
      <c r="R855" s="34" t="e">
        <f>SMALL($Q:$Q,ROWS($Q$1:Q854))</f>
        <v>#NUM!</v>
      </c>
      <c r="S855" s="34" t="str">
        <f>IF(AND('Entry point'!$B$22=Master!A855,Master!AG855="OWNER"),Master!B855,"")</f>
        <v/>
      </c>
      <c r="T855" s="34" t="e">
        <f>SMALL($S:$S,ROWS($S$1:S854))</f>
        <v>#NUM!</v>
      </c>
      <c r="U855" s="34" t="str">
        <f>IF(AND('Entry point'!$B$22=Master!A855,Master!AG855="PLANNING MANAGER"),Master!B855,"")</f>
        <v/>
      </c>
      <c r="V855" s="34" t="e">
        <f>SMALL($U:$U,ROWS($U$1:U854))</f>
        <v>#NUM!</v>
      </c>
      <c r="W855" s="34" t="str">
        <f>IF(AND('Entry point'!$B$22=Master!A855,Master!AG855="PROCUREMENT RESPONSIBLE"),Master!B855,"")</f>
        <v/>
      </c>
      <c r="X855" s="34" t="e">
        <f>SMALL($W:$W,ROWS($W$1:W854))</f>
        <v>#NUM!</v>
      </c>
      <c r="Y855" s="34" t="str">
        <f>IF(AND('Entry point'!$B$22=Master!A855,Master!AG855="TECH SUPERINTENDENT"),Master!B855,"")</f>
        <v/>
      </c>
      <c r="Z855" s="34" t="e">
        <f>SMALL($Y:$Y,ROWS($Y$1:Y854))</f>
        <v>#NUM!</v>
      </c>
      <c r="AA855" s="34" t="str">
        <f>IF(AND('Entry point'!$B$22=Master!A855,Master!AG855="HSEQ MANAGER"),Master!B855,"")</f>
        <v/>
      </c>
      <c r="AB855" s="34" t="e">
        <f>SMALL($AA:$AA,ROWS($AA$1:AA854))</f>
        <v>#NUM!</v>
      </c>
      <c r="AC855" s="34" t="str">
        <f>IF(AND('Entry point'!$B$22=Master!A855,Master!AG855="MARCAS"),Master!B855,"")</f>
        <v/>
      </c>
      <c r="AD855" s="34" t="e">
        <f>SMALL($AC:$AC,ROWS($AC$1:AC854))</f>
        <v>#NUM!</v>
      </c>
      <c r="AE855" s="34">
        <v>3</v>
      </c>
      <c r="AF855" s="27" t="s">
        <v>793</v>
      </c>
      <c r="AG855" s="36" t="s">
        <v>685</v>
      </c>
      <c r="AH855" s="36"/>
    </row>
    <row r="856" spans="1:34" ht="15.75" x14ac:dyDescent="0.25">
      <c r="A856" s="40" t="s">
        <v>39</v>
      </c>
      <c r="B856" s="34">
        <f>ROWS(A$1:$A857)</f>
        <v>857</v>
      </c>
      <c r="C856" s="34" t="str">
        <f>IF(AND('Entry point'!$B$22=Master!A856,Master!AG856="ACCOUNTING"),Master!B856,"")</f>
        <v/>
      </c>
      <c r="D856" s="34" t="e">
        <f>SMALL($C:$C,ROWS($C$1:C855))</f>
        <v>#NUM!</v>
      </c>
      <c r="E856" s="34" t="str">
        <f>IF(AND('Entry point'!$B$22=Master!A856,Master!AG856="CREW MANAGEMENT PARTNER"),Master!B856,"")</f>
        <v/>
      </c>
      <c r="F856" s="34" t="e">
        <f>SMALL($E:$E,ROWS($E$1:E855))</f>
        <v>#NUM!</v>
      </c>
      <c r="G856" s="34" t="str">
        <f>IF(AND('Entry point'!$B$22=Master!A856,Master!AG856="FLEET MANAGER"),Master!B856,"")</f>
        <v/>
      </c>
      <c r="H856" s="34" t="e">
        <f>SMALL($G:$G,ROWS($G$1:G855))</f>
        <v>#NUM!</v>
      </c>
      <c r="I856" s="34" t="str">
        <f>IF(AND('Entry point'!$B$22=Master!A856,Master!AG856="GROUP ISD"),Master!B856,"")</f>
        <v/>
      </c>
      <c r="J856" s="34" t="e">
        <f>SMALL($I:$I,ROWS($I$1:I855))</f>
        <v>#NUM!</v>
      </c>
      <c r="K856" s="34" t="str">
        <f>IF(AND('Entry point'!$B$22=Master!A856,Master!AG856="MANAGING DIRECTOR, CREW MANAGEMENT"),Master!B856,"")</f>
        <v/>
      </c>
      <c r="L856" s="34" t="e">
        <f>SMALL($K:$K,ROWS($K$1:K855))</f>
        <v>#NUM!</v>
      </c>
      <c r="M856" s="34" t="str">
        <f>IF(AND('Entry point'!$B$22=Master!A856,Master!AG856="MARINE SUPERINTENDENT"),Master!B856,"")</f>
        <v/>
      </c>
      <c r="N856" s="34" t="e">
        <f>SMALL($M:$M,ROWS($M$1:M855))</f>
        <v>#NUM!</v>
      </c>
      <c r="O856" s="34" t="str">
        <f>IF(AND('Entry point'!$B$22=Master!A856,Master!AG856="MD"),Master!B856,"")</f>
        <v/>
      </c>
      <c r="P856" s="34" t="e">
        <f>SMALL($O:$O,ROWS($O$1:O855))</f>
        <v>#NUM!</v>
      </c>
      <c r="Q856" s="34" t="str">
        <f>IF(AND('Entry point'!$B$22=Master!A856,Master!AG856="OD"),Master!B856,"")</f>
        <v/>
      </c>
      <c r="R856" s="34" t="e">
        <f>SMALL($Q:$Q,ROWS($Q$1:Q855))</f>
        <v>#NUM!</v>
      </c>
      <c r="S856" s="34" t="str">
        <f>IF(AND('Entry point'!$B$22=Master!A856,Master!AG856="OWNER"),Master!B856,"")</f>
        <v/>
      </c>
      <c r="T856" s="34" t="e">
        <f>SMALL($S:$S,ROWS($S$1:S855))</f>
        <v>#NUM!</v>
      </c>
      <c r="U856" s="34" t="str">
        <f>IF(AND('Entry point'!$B$22=Master!A856,Master!AG856="PLANNING MANAGER"),Master!B856,"")</f>
        <v/>
      </c>
      <c r="V856" s="34" t="e">
        <f>SMALL($U:$U,ROWS($U$1:U855))</f>
        <v>#NUM!</v>
      </c>
      <c r="W856" s="34" t="str">
        <f>IF(AND('Entry point'!$B$22=Master!A856,Master!AG856="PROCUREMENT RESPONSIBLE"),Master!B856,"")</f>
        <v/>
      </c>
      <c r="X856" s="34" t="e">
        <f>SMALL($W:$W,ROWS($W$1:W855))</f>
        <v>#NUM!</v>
      </c>
      <c r="Y856" s="34" t="str">
        <f>IF(AND('Entry point'!$B$22=Master!A856,Master!AG856="TECH SUPERINTENDENT"),Master!B856,"")</f>
        <v/>
      </c>
      <c r="Z856" s="34" t="e">
        <f>SMALL($Y:$Y,ROWS($Y$1:Y855))</f>
        <v>#NUM!</v>
      </c>
      <c r="AA856" s="34" t="str">
        <f>IF(AND('Entry point'!$B$22=Master!A856,Master!AG856="HSEQ MANAGER"),Master!B856,"")</f>
        <v/>
      </c>
      <c r="AB856" s="34" t="e">
        <f>SMALL($AA:$AA,ROWS($AA$1:AA855))</f>
        <v>#NUM!</v>
      </c>
      <c r="AC856" s="34" t="str">
        <f>IF(AND('Entry point'!$B$22=Master!A856,Master!AG856="MARCAS"),Master!B856,"")</f>
        <v/>
      </c>
      <c r="AD856" s="34" t="e">
        <f>SMALL($AC:$AC,ROWS($AC$1:AC855))</f>
        <v>#NUM!</v>
      </c>
      <c r="AE856" s="34">
        <v>3</v>
      </c>
      <c r="AF856" s="27" t="s">
        <v>793</v>
      </c>
      <c r="AG856" s="36" t="s">
        <v>685</v>
      </c>
      <c r="AH856" s="36"/>
    </row>
    <row r="857" spans="1:34" ht="15.75" x14ac:dyDescent="0.25">
      <c r="A857" s="40" t="s">
        <v>39</v>
      </c>
      <c r="B857" s="34">
        <f>ROWS(A$1:$A858)</f>
        <v>858</v>
      </c>
      <c r="C857" s="34" t="str">
        <f>IF(AND('Entry point'!$B$22=Master!A857,Master!AG857="ACCOUNTING"),Master!B857,"")</f>
        <v/>
      </c>
      <c r="D857" s="34" t="e">
        <f>SMALL($C:$C,ROWS($C$1:C856))</f>
        <v>#NUM!</v>
      </c>
      <c r="E857" s="34" t="str">
        <f>IF(AND('Entry point'!$B$22=Master!A857,Master!AG857="CREW MANAGEMENT PARTNER"),Master!B857,"")</f>
        <v/>
      </c>
      <c r="F857" s="34" t="e">
        <f>SMALL($E:$E,ROWS($E$1:E856))</f>
        <v>#NUM!</v>
      </c>
      <c r="G857" s="34" t="str">
        <f>IF(AND('Entry point'!$B$22=Master!A857,Master!AG857="FLEET MANAGER"),Master!B857,"")</f>
        <v/>
      </c>
      <c r="H857" s="34" t="e">
        <f>SMALL($G:$G,ROWS($G$1:G856))</f>
        <v>#NUM!</v>
      </c>
      <c r="I857" s="34" t="str">
        <f>IF(AND('Entry point'!$B$22=Master!A857,Master!AG857="GROUP ISD"),Master!B857,"")</f>
        <v/>
      </c>
      <c r="J857" s="34" t="e">
        <f>SMALL($I:$I,ROWS($I$1:I856))</f>
        <v>#NUM!</v>
      </c>
      <c r="K857" s="34" t="str">
        <f>IF(AND('Entry point'!$B$22=Master!A857,Master!AG857="MANAGING DIRECTOR, CREW MANAGEMENT"),Master!B857,"")</f>
        <v/>
      </c>
      <c r="L857" s="34" t="e">
        <f>SMALL($K:$K,ROWS($K$1:K856))</f>
        <v>#NUM!</v>
      </c>
      <c r="M857" s="34" t="str">
        <f>IF(AND('Entry point'!$B$22=Master!A857,Master!AG857="MARINE SUPERINTENDENT"),Master!B857,"")</f>
        <v/>
      </c>
      <c r="N857" s="34" t="e">
        <f>SMALL($M:$M,ROWS($M$1:M856))</f>
        <v>#NUM!</v>
      </c>
      <c r="O857" s="34" t="str">
        <f>IF(AND('Entry point'!$B$22=Master!A857,Master!AG857="MD"),Master!B857,"")</f>
        <v/>
      </c>
      <c r="P857" s="34" t="e">
        <f>SMALL($O:$O,ROWS($O$1:O856))</f>
        <v>#NUM!</v>
      </c>
      <c r="Q857" s="34" t="str">
        <f>IF(AND('Entry point'!$B$22=Master!A857,Master!AG857="OD"),Master!B857,"")</f>
        <v/>
      </c>
      <c r="R857" s="34" t="e">
        <f>SMALL($Q:$Q,ROWS($Q$1:Q856))</f>
        <v>#NUM!</v>
      </c>
      <c r="S857" s="34" t="str">
        <f>IF(AND('Entry point'!$B$22=Master!A857,Master!AG857="OWNER"),Master!B857,"")</f>
        <v/>
      </c>
      <c r="T857" s="34" t="e">
        <f>SMALL($S:$S,ROWS($S$1:S856))</f>
        <v>#NUM!</v>
      </c>
      <c r="U857" s="34" t="str">
        <f>IF(AND('Entry point'!$B$22=Master!A857,Master!AG857="PLANNING MANAGER"),Master!B857,"")</f>
        <v/>
      </c>
      <c r="V857" s="34" t="e">
        <f>SMALL($U:$U,ROWS($U$1:U856))</f>
        <v>#NUM!</v>
      </c>
      <c r="W857" s="34" t="str">
        <f>IF(AND('Entry point'!$B$22=Master!A857,Master!AG857="PROCUREMENT RESPONSIBLE"),Master!B857,"")</f>
        <v/>
      </c>
      <c r="X857" s="34" t="e">
        <f>SMALL($W:$W,ROWS($W$1:W856))</f>
        <v>#NUM!</v>
      </c>
      <c r="Y857" s="34" t="str">
        <f>IF(AND('Entry point'!$B$22=Master!A857,Master!AG857="TECH SUPERINTENDENT"),Master!B857,"")</f>
        <v/>
      </c>
      <c r="Z857" s="34" t="e">
        <f>SMALL($Y:$Y,ROWS($Y$1:Y856))</f>
        <v>#NUM!</v>
      </c>
      <c r="AA857" s="34" t="str">
        <f>IF(AND('Entry point'!$B$22=Master!A857,Master!AG857="HSEQ MANAGER"),Master!B857,"")</f>
        <v/>
      </c>
      <c r="AB857" s="34" t="e">
        <f>SMALL($AA:$AA,ROWS($AA$1:AA856))</f>
        <v>#NUM!</v>
      </c>
      <c r="AC857" s="34" t="str">
        <f>IF(AND('Entry point'!$B$22=Master!A857,Master!AG857="MARCAS"),Master!B857,"")</f>
        <v/>
      </c>
      <c r="AD857" s="34" t="e">
        <f>SMALL($AC:$AC,ROWS($AC$1:AC856))</f>
        <v>#NUM!</v>
      </c>
      <c r="AE857" s="34">
        <v>3</v>
      </c>
      <c r="AF857" s="36" t="s">
        <v>432</v>
      </c>
      <c r="AG857" s="36" t="s">
        <v>686</v>
      </c>
      <c r="AH857" s="36" t="s">
        <v>433</v>
      </c>
    </row>
    <row r="858" spans="1:34" ht="15.75" x14ac:dyDescent="0.25">
      <c r="A858" s="40" t="s">
        <v>39</v>
      </c>
      <c r="B858" s="34">
        <f>ROWS(A$1:$A859)</f>
        <v>859</v>
      </c>
      <c r="C858" s="34" t="str">
        <f>IF(AND('Entry point'!$B$22=Master!A858,Master!AG858="ACCOUNTING"),Master!B858,"")</f>
        <v/>
      </c>
      <c r="D858" s="34" t="e">
        <f>SMALL($C:$C,ROWS($C$1:C857))</f>
        <v>#NUM!</v>
      </c>
      <c r="E858" s="34" t="str">
        <f>IF(AND('Entry point'!$B$22=Master!A858,Master!AG858="CREW MANAGEMENT PARTNER"),Master!B858,"")</f>
        <v/>
      </c>
      <c r="F858" s="34" t="e">
        <f>SMALL($E:$E,ROWS($E$1:E857))</f>
        <v>#NUM!</v>
      </c>
      <c r="G858" s="34" t="str">
        <f>IF(AND('Entry point'!$B$22=Master!A858,Master!AG858="FLEET MANAGER"),Master!B858,"")</f>
        <v/>
      </c>
      <c r="H858" s="34" t="e">
        <f>SMALL($G:$G,ROWS($G$1:G857))</f>
        <v>#NUM!</v>
      </c>
      <c r="I858" s="34" t="str">
        <f>IF(AND('Entry point'!$B$22=Master!A858,Master!AG858="GROUP ISD"),Master!B858,"")</f>
        <v/>
      </c>
      <c r="J858" s="34" t="e">
        <f>SMALL($I:$I,ROWS($I$1:I857))</f>
        <v>#NUM!</v>
      </c>
      <c r="K858" s="34" t="str">
        <f>IF(AND('Entry point'!$B$22=Master!A858,Master!AG858="MANAGING DIRECTOR, CREW MANAGEMENT"),Master!B858,"")</f>
        <v/>
      </c>
      <c r="L858" s="34" t="e">
        <f>SMALL($K:$K,ROWS($K$1:K857))</f>
        <v>#NUM!</v>
      </c>
      <c r="M858" s="34" t="str">
        <f>IF(AND('Entry point'!$B$22=Master!A858,Master!AG858="MARINE SUPERINTENDENT"),Master!B858,"")</f>
        <v/>
      </c>
      <c r="N858" s="34" t="e">
        <f>SMALL($M:$M,ROWS($M$1:M857))</f>
        <v>#NUM!</v>
      </c>
      <c r="O858" s="34" t="str">
        <f>IF(AND('Entry point'!$B$22=Master!A858,Master!AG858="MD"),Master!B858,"")</f>
        <v/>
      </c>
      <c r="P858" s="34" t="e">
        <f>SMALL($O:$O,ROWS($O$1:O857))</f>
        <v>#NUM!</v>
      </c>
      <c r="Q858" s="34" t="str">
        <f>IF(AND('Entry point'!$B$22=Master!A858,Master!AG858="OD"),Master!B858,"")</f>
        <v/>
      </c>
      <c r="R858" s="34" t="e">
        <f>SMALL($Q:$Q,ROWS($Q$1:Q857))</f>
        <v>#NUM!</v>
      </c>
      <c r="S858" s="34" t="str">
        <f>IF(AND('Entry point'!$B$22=Master!A858,Master!AG858="OWNER"),Master!B858,"")</f>
        <v/>
      </c>
      <c r="T858" s="34" t="e">
        <f>SMALL($S:$S,ROWS($S$1:S857))</f>
        <v>#NUM!</v>
      </c>
      <c r="U858" s="34" t="str">
        <f>IF(AND('Entry point'!$B$22=Master!A858,Master!AG858="PLANNING MANAGER"),Master!B858,"")</f>
        <v/>
      </c>
      <c r="V858" s="34" t="e">
        <f>SMALL($U:$U,ROWS($U$1:U857))</f>
        <v>#NUM!</v>
      </c>
      <c r="W858" s="34" t="str">
        <f>IF(AND('Entry point'!$B$22=Master!A858,Master!AG858="PROCUREMENT RESPONSIBLE"),Master!B858,"")</f>
        <v/>
      </c>
      <c r="X858" s="34" t="e">
        <f>SMALL($W:$W,ROWS($W$1:W857))</f>
        <v>#NUM!</v>
      </c>
      <c r="Y858" s="34" t="str">
        <f>IF(AND('Entry point'!$B$22=Master!A858,Master!AG858="TECH SUPERINTENDENT"),Master!B858,"")</f>
        <v/>
      </c>
      <c r="Z858" s="34" t="e">
        <f>SMALL($Y:$Y,ROWS($Y$1:Y857))</f>
        <v>#NUM!</v>
      </c>
      <c r="AA858" s="34" t="str">
        <f>IF(AND('Entry point'!$B$22=Master!A858,Master!AG858="HSEQ MANAGER"),Master!B858,"")</f>
        <v/>
      </c>
      <c r="AB858" s="34" t="e">
        <f>SMALL($AA:$AA,ROWS($AA$1:AA857))</f>
        <v>#NUM!</v>
      </c>
      <c r="AC858" s="34" t="str">
        <f>IF(AND('Entry point'!$B$22=Master!A858,Master!AG858="MARCAS"),Master!B858,"")</f>
        <v/>
      </c>
      <c r="AD858" s="34" t="e">
        <f>SMALL($AC:$AC,ROWS($AC$1:AC857))</f>
        <v>#NUM!</v>
      </c>
      <c r="AE858" s="34">
        <v>3</v>
      </c>
      <c r="AF858" s="36" t="s">
        <v>427</v>
      </c>
      <c r="AG858" s="36" t="s">
        <v>685</v>
      </c>
      <c r="AH858" s="36" t="s">
        <v>426</v>
      </c>
    </row>
    <row r="859" spans="1:34" ht="15.75" x14ac:dyDescent="0.25">
      <c r="A859" s="40" t="s">
        <v>39</v>
      </c>
      <c r="B859" s="34">
        <f>ROWS(A$1:$A860)</f>
        <v>860</v>
      </c>
      <c r="C859" s="34" t="str">
        <f>IF(AND('Entry point'!$B$22=Master!A859,Master!AG859="ACCOUNTING"),Master!B859,"")</f>
        <v/>
      </c>
      <c r="D859" s="34" t="e">
        <f>SMALL($C:$C,ROWS($C$1:C858))</f>
        <v>#NUM!</v>
      </c>
      <c r="E859" s="34" t="str">
        <f>IF(AND('Entry point'!$B$22=Master!A859,Master!AG859="CREW MANAGEMENT PARTNER"),Master!B859,"")</f>
        <v/>
      </c>
      <c r="F859" s="34" t="e">
        <f>SMALL($E:$E,ROWS($E$1:E858))</f>
        <v>#NUM!</v>
      </c>
      <c r="G859" s="34" t="str">
        <f>IF(AND('Entry point'!$B$22=Master!A859,Master!AG859="FLEET MANAGER"),Master!B859,"")</f>
        <v/>
      </c>
      <c r="H859" s="34" t="e">
        <f>SMALL($G:$G,ROWS($G$1:G858))</f>
        <v>#NUM!</v>
      </c>
      <c r="I859" s="34" t="str">
        <f>IF(AND('Entry point'!$B$22=Master!A859,Master!AG859="GROUP ISD"),Master!B859,"")</f>
        <v/>
      </c>
      <c r="J859" s="34" t="e">
        <f>SMALL($I:$I,ROWS($I$1:I858))</f>
        <v>#NUM!</v>
      </c>
      <c r="K859" s="34" t="str">
        <f>IF(AND('Entry point'!$B$22=Master!A859,Master!AG859="MANAGING DIRECTOR, CREW MANAGEMENT"),Master!B859,"")</f>
        <v/>
      </c>
      <c r="L859" s="34" t="e">
        <f>SMALL($K:$K,ROWS($K$1:K858))</f>
        <v>#NUM!</v>
      </c>
      <c r="M859" s="34" t="str">
        <f>IF(AND('Entry point'!$B$22=Master!A859,Master!AG859="MARINE SUPERINTENDENT"),Master!B859,"")</f>
        <v/>
      </c>
      <c r="N859" s="34" t="e">
        <f>SMALL($M:$M,ROWS($M$1:M858))</f>
        <v>#NUM!</v>
      </c>
      <c r="O859" s="34" t="str">
        <f>IF(AND('Entry point'!$B$22=Master!A859,Master!AG859="MD"),Master!B859,"")</f>
        <v/>
      </c>
      <c r="P859" s="34" t="e">
        <f>SMALL($O:$O,ROWS($O$1:O858))</f>
        <v>#NUM!</v>
      </c>
      <c r="Q859" s="34" t="str">
        <f>IF(AND('Entry point'!$B$22=Master!A859,Master!AG859="OD"),Master!B859,"")</f>
        <v/>
      </c>
      <c r="R859" s="34" t="e">
        <f>SMALL($Q:$Q,ROWS($Q$1:Q858))</f>
        <v>#NUM!</v>
      </c>
      <c r="S859" s="34" t="str">
        <f>IF(AND('Entry point'!$B$22=Master!A859,Master!AG859="OWNER"),Master!B859,"")</f>
        <v/>
      </c>
      <c r="T859" s="34" t="e">
        <f>SMALL($S:$S,ROWS($S$1:S858))</f>
        <v>#NUM!</v>
      </c>
      <c r="U859" s="34" t="str">
        <f>IF(AND('Entry point'!$B$22=Master!A859,Master!AG859="PLANNING MANAGER"),Master!B859,"")</f>
        <v/>
      </c>
      <c r="V859" s="34" t="e">
        <f>SMALL($U:$U,ROWS($U$1:U858))</f>
        <v>#NUM!</v>
      </c>
      <c r="W859" s="34" t="str">
        <f>IF(AND('Entry point'!$B$22=Master!A859,Master!AG859="PROCUREMENT RESPONSIBLE"),Master!B859,"")</f>
        <v/>
      </c>
      <c r="X859" s="34" t="e">
        <f>SMALL($W:$W,ROWS($W$1:W858))</f>
        <v>#NUM!</v>
      </c>
      <c r="Y859" s="34" t="str">
        <f>IF(AND('Entry point'!$B$22=Master!A859,Master!AG859="TECH SUPERINTENDENT"),Master!B859,"")</f>
        <v/>
      </c>
      <c r="Z859" s="34" t="e">
        <f>SMALL($Y:$Y,ROWS($Y$1:Y858))</f>
        <v>#NUM!</v>
      </c>
      <c r="AA859" s="34" t="str">
        <f>IF(AND('Entry point'!$B$22=Master!A859,Master!AG859="HSEQ MANAGER"),Master!B859,"")</f>
        <v/>
      </c>
      <c r="AB859" s="34" t="e">
        <f>SMALL($AA:$AA,ROWS($AA$1:AA858))</f>
        <v>#NUM!</v>
      </c>
      <c r="AC859" s="34" t="str">
        <f>IF(AND('Entry point'!$B$22=Master!A859,Master!AG859="MARCAS"),Master!B859,"")</f>
        <v/>
      </c>
      <c r="AD859" s="34" t="e">
        <f>SMALL($AC:$AC,ROWS($AC$1:AC858))</f>
        <v>#NUM!</v>
      </c>
      <c r="AE859" s="34">
        <v>3</v>
      </c>
      <c r="AF859" s="36" t="s">
        <v>516</v>
      </c>
      <c r="AG859" s="36" t="s">
        <v>686</v>
      </c>
      <c r="AH859" s="36" t="s">
        <v>433</v>
      </c>
    </row>
    <row r="860" spans="1:34" ht="15.75" x14ac:dyDescent="0.25">
      <c r="A860" s="40" t="s">
        <v>39</v>
      </c>
      <c r="B860" s="34">
        <f>ROWS(A$1:$A861)</f>
        <v>861</v>
      </c>
      <c r="C860" s="34" t="str">
        <f>IF(AND('Entry point'!$B$22=Master!A860,Master!AG860="ACCOUNTING"),Master!B860,"")</f>
        <v/>
      </c>
      <c r="D860" s="34" t="e">
        <f>SMALL($C:$C,ROWS($C$1:C859))</f>
        <v>#NUM!</v>
      </c>
      <c r="E860" s="34" t="str">
        <f>IF(AND('Entry point'!$B$22=Master!A860,Master!AG860="CREW MANAGEMENT PARTNER"),Master!B860,"")</f>
        <v/>
      </c>
      <c r="F860" s="34" t="e">
        <f>SMALL($E:$E,ROWS($E$1:E859))</f>
        <v>#NUM!</v>
      </c>
      <c r="G860" s="34" t="str">
        <f>IF(AND('Entry point'!$B$22=Master!A860,Master!AG860="FLEET MANAGER"),Master!B860,"")</f>
        <v/>
      </c>
      <c r="H860" s="34" t="e">
        <f>SMALL($G:$G,ROWS($G$1:G859))</f>
        <v>#NUM!</v>
      </c>
      <c r="I860" s="34" t="str">
        <f>IF(AND('Entry point'!$B$22=Master!A860,Master!AG860="GROUP ISD"),Master!B860,"")</f>
        <v/>
      </c>
      <c r="J860" s="34" t="e">
        <f>SMALL($I:$I,ROWS($I$1:I859))</f>
        <v>#NUM!</v>
      </c>
      <c r="K860" s="34" t="str">
        <f>IF(AND('Entry point'!$B$22=Master!A860,Master!AG860="MANAGING DIRECTOR, CREW MANAGEMENT"),Master!B860,"")</f>
        <v/>
      </c>
      <c r="L860" s="34" t="e">
        <f>SMALL($K:$K,ROWS($K$1:K859))</f>
        <v>#NUM!</v>
      </c>
      <c r="M860" s="34" t="str">
        <f>IF(AND('Entry point'!$B$22=Master!A860,Master!AG860="MARINE SUPERINTENDENT"),Master!B860,"")</f>
        <v/>
      </c>
      <c r="N860" s="34" t="e">
        <f>SMALL($M:$M,ROWS($M$1:M859))</f>
        <v>#NUM!</v>
      </c>
      <c r="O860" s="34" t="str">
        <f>IF(AND('Entry point'!$B$22=Master!A860,Master!AG860="MD"),Master!B860,"")</f>
        <v/>
      </c>
      <c r="P860" s="34" t="e">
        <f>SMALL($O:$O,ROWS($O$1:O859))</f>
        <v>#NUM!</v>
      </c>
      <c r="Q860" s="34" t="str">
        <f>IF(AND('Entry point'!$B$22=Master!A860,Master!AG860="OD"),Master!B860,"")</f>
        <v/>
      </c>
      <c r="R860" s="34" t="e">
        <f>SMALL($Q:$Q,ROWS($Q$1:Q859))</f>
        <v>#NUM!</v>
      </c>
      <c r="S860" s="34" t="str">
        <f>IF(AND('Entry point'!$B$22=Master!A860,Master!AG860="OWNER"),Master!B860,"")</f>
        <v/>
      </c>
      <c r="T860" s="34" t="e">
        <f>SMALL($S:$S,ROWS($S$1:S859))</f>
        <v>#NUM!</v>
      </c>
      <c r="U860" s="34" t="str">
        <f>IF(AND('Entry point'!$B$22=Master!A860,Master!AG860="PLANNING MANAGER"),Master!B860,"")</f>
        <v/>
      </c>
      <c r="V860" s="34" t="e">
        <f>SMALL($U:$U,ROWS($U$1:U859))</f>
        <v>#NUM!</v>
      </c>
      <c r="W860" s="34" t="str">
        <f>IF(AND('Entry point'!$B$22=Master!A860,Master!AG860="PROCUREMENT RESPONSIBLE"),Master!B860,"")</f>
        <v/>
      </c>
      <c r="X860" s="34" t="e">
        <f>SMALL($W:$W,ROWS($W$1:W859))</f>
        <v>#NUM!</v>
      </c>
      <c r="Y860" s="34" t="str">
        <f>IF(AND('Entry point'!$B$22=Master!A860,Master!AG860="TECH SUPERINTENDENT"),Master!B860,"")</f>
        <v/>
      </c>
      <c r="Z860" s="34" t="e">
        <f>SMALL($Y:$Y,ROWS($Y$1:Y859))</f>
        <v>#NUM!</v>
      </c>
      <c r="AA860" s="34" t="str">
        <f>IF(AND('Entry point'!$B$22=Master!A860,Master!AG860="HSEQ MANAGER"),Master!B860,"")</f>
        <v/>
      </c>
      <c r="AB860" s="34" t="e">
        <f>SMALL($AA:$AA,ROWS($AA$1:AA859))</f>
        <v>#NUM!</v>
      </c>
      <c r="AC860" s="34" t="str">
        <f>IF(AND('Entry point'!$B$22=Master!A860,Master!AG860="MARCAS"),Master!B860,"")</f>
        <v/>
      </c>
      <c r="AD860" s="34" t="e">
        <f>SMALL($AC:$AC,ROWS($AC$1:AC859))</f>
        <v>#NUM!</v>
      </c>
      <c r="AE860" s="34">
        <v>3</v>
      </c>
      <c r="AF860" s="36" t="s">
        <v>469</v>
      </c>
      <c r="AG860" s="36" t="s">
        <v>91</v>
      </c>
      <c r="AH860" s="36"/>
    </row>
    <row r="861" spans="1:34" ht="15.75" x14ac:dyDescent="0.25">
      <c r="A861" s="40" t="s">
        <v>39</v>
      </c>
      <c r="B861" s="34">
        <f>ROWS(A$1:$A862)</f>
        <v>862</v>
      </c>
      <c r="C861" s="34" t="str">
        <f>IF(AND('Entry point'!$B$22=Master!A861,Master!AG861="ACCOUNTING"),Master!B861,"")</f>
        <v/>
      </c>
      <c r="D861" s="34" t="e">
        <f>SMALL($C:$C,ROWS($C$1:C860))</f>
        <v>#NUM!</v>
      </c>
      <c r="E861" s="34" t="str">
        <f>IF(AND('Entry point'!$B$22=Master!A861,Master!AG861="CREW MANAGEMENT PARTNER"),Master!B861,"")</f>
        <v/>
      </c>
      <c r="F861" s="34" t="e">
        <f>SMALL($E:$E,ROWS($E$1:E860))</f>
        <v>#NUM!</v>
      </c>
      <c r="G861" s="34" t="str">
        <f>IF(AND('Entry point'!$B$22=Master!A861,Master!AG861="FLEET MANAGER"),Master!B861,"")</f>
        <v/>
      </c>
      <c r="H861" s="34" t="e">
        <f>SMALL($G:$G,ROWS($G$1:G860))</f>
        <v>#NUM!</v>
      </c>
      <c r="I861" s="34" t="str">
        <f>IF(AND('Entry point'!$B$22=Master!A861,Master!AG861="GROUP ISD"),Master!B861,"")</f>
        <v/>
      </c>
      <c r="J861" s="34" t="e">
        <f>SMALL($I:$I,ROWS($I$1:I860))</f>
        <v>#NUM!</v>
      </c>
      <c r="K861" s="34" t="str">
        <f>IF(AND('Entry point'!$B$22=Master!A861,Master!AG861="MANAGING DIRECTOR, CREW MANAGEMENT"),Master!B861,"")</f>
        <v/>
      </c>
      <c r="L861" s="34" t="e">
        <f>SMALL($K:$K,ROWS($K$1:K860))</f>
        <v>#NUM!</v>
      </c>
      <c r="M861" s="34" t="str">
        <f>IF(AND('Entry point'!$B$22=Master!A861,Master!AG861="MARINE SUPERINTENDENT"),Master!B861,"")</f>
        <v/>
      </c>
      <c r="N861" s="34" t="e">
        <f>SMALL($M:$M,ROWS($M$1:M860))</f>
        <v>#NUM!</v>
      </c>
      <c r="O861" s="34" t="str">
        <f>IF(AND('Entry point'!$B$22=Master!A861,Master!AG861="MD"),Master!B861,"")</f>
        <v/>
      </c>
      <c r="P861" s="34" t="e">
        <f>SMALL($O:$O,ROWS($O$1:O860))</f>
        <v>#NUM!</v>
      </c>
      <c r="Q861" s="34" t="str">
        <f>IF(AND('Entry point'!$B$22=Master!A861,Master!AG861="OD"),Master!B861,"")</f>
        <v/>
      </c>
      <c r="R861" s="34" t="e">
        <f>SMALL($Q:$Q,ROWS($Q$1:Q860))</f>
        <v>#NUM!</v>
      </c>
      <c r="S861" s="34" t="str">
        <f>IF(AND('Entry point'!$B$22=Master!A861,Master!AG861="OWNER"),Master!B861,"")</f>
        <v/>
      </c>
      <c r="T861" s="34" t="e">
        <f>SMALL($S:$S,ROWS($S$1:S860))</f>
        <v>#NUM!</v>
      </c>
      <c r="U861" s="34" t="str">
        <f>IF(AND('Entry point'!$B$22=Master!A861,Master!AG861="PLANNING MANAGER"),Master!B861,"")</f>
        <v/>
      </c>
      <c r="V861" s="34" t="e">
        <f>SMALL($U:$U,ROWS($U$1:U860))</f>
        <v>#NUM!</v>
      </c>
      <c r="W861" s="34" t="str">
        <f>IF(AND('Entry point'!$B$22=Master!A861,Master!AG861="PROCUREMENT RESPONSIBLE"),Master!B861,"")</f>
        <v/>
      </c>
      <c r="X861" s="34" t="e">
        <f>SMALL($W:$W,ROWS($W$1:W860))</f>
        <v>#NUM!</v>
      </c>
      <c r="Y861" s="34" t="str">
        <f>IF(AND('Entry point'!$B$22=Master!A861,Master!AG861="TECH SUPERINTENDENT"),Master!B861,"")</f>
        <v/>
      </c>
      <c r="Z861" s="34" t="e">
        <f>SMALL($Y:$Y,ROWS($Y$1:Y860))</f>
        <v>#NUM!</v>
      </c>
      <c r="AA861" s="34" t="str">
        <f>IF(AND('Entry point'!$B$22=Master!A861,Master!AG861="HSEQ MANAGER"),Master!B861,"")</f>
        <v/>
      </c>
      <c r="AB861" s="34" t="e">
        <f>SMALL($AA:$AA,ROWS($AA$1:AA860))</f>
        <v>#NUM!</v>
      </c>
      <c r="AC861" s="34" t="str">
        <f>IF(AND('Entry point'!$B$22=Master!A861,Master!AG861="MARCAS"),Master!B861,"")</f>
        <v/>
      </c>
      <c r="AD861" s="34" t="e">
        <f>SMALL($AC:$AC,ROWS($AC$1:AC860))</f>
        <v>#NUM!</v>
      </c>
      <c r="AE861" s="34">
        <v>3</v>
      </c>
      <c r="AF861" s="36" t="s">
        <v>455</v>
      </c>
      <c r="AG861" s="36" t="s">
        <v>91</v>
      </c>
      <c r="AH861" s="36" t="s">
        <v>452</v>
      </c>
    </row>
    <row r="862" spans="1:34" ht="15.75" x14ac:dyDescent="0.25">
      <c r="A862" s="40" t="s">
        <v>39</v>
      </c>
      <c r="B862" s="34">
        <f>ROWS(A$1:$A863)</f>
        <v>863</v>
      </c>
      <c r="C862" s="34" t="str">
        <f>IF(AND('Entry point'!$B$22=Master!A862,Master!AG862="ACCOUNTING"),Master!B862,"")</f>
        <v/>
      </c>
      <c r="D862" s="34" t="e">
        <f>SMALL($C:$C,ROWS($C$1:C861))</f>
        <v>#NUM!</v>
      </c>
      <c r="E862" s="34" t="str">
        <f>IF(AND('Entry point'!$B$22=Master!A862,Master!AG862="CREW MANAGEMENT PARTNER"),Master!B862,"")</f>
        <v/>
      </c>
      <c r="F862" s="34" t="e">
        <f>SMALL($E:$E,ROWS($E$1:E861))</f>
        <v>#NUM!</v>
      </c>
      <c r="G862" s="34" t="str">
        <f>IF(AND('Entry point'!$B$22=Master!A862,Master!AG862="FLEET MANAGER"),Master!B862,"")</f>
        <v/>
      </c>
      <c r="H862" s="34" t="e">
        <f>SMALL($G:$G,ROWS($G$1:G861))</f>
        <v>#NUM!</v>
      </c>
      <c r="I862" s="34" t="str">
        <f>IF(AND('Entry point'!$B$22=Master!A862,Master!AG862="GROUP ISD"),Master!B862,"")</f>
        <v/>
      </c>
      <c r="J862" s="34" t="e">
        <f>SMALL($I:$I,ROWS($I$1:I861))</f>
        <v>#NUM!</v>
      </c>
      <c r="K862" s="34" t="str">
        <f>IF(AND('Entry point'!$B$22=Master!A862,Master!AG862="MANAGING DIRECTOR, CREW MANAGEMENT"),Master!B862,"")</f>
        <v/>
      </c>
      <c r="L862" s="34" t="e">
        <f>SMALL($K:$K,ROWS($K$1:K861))</f>
        <v>#NUM!</v>
      </c>
      <c r="M862" s="34" t="str">
        <f>IF(AND('Entry point'!$B$22=Master!A862,Master!AG862="MARINE SUPERINTENDENT"),Master!B862,"")</f>
        <v/>
      </c>
      <c r="N862" s="34" t="e">
        <f>SMALL($M:$M,ROWS($M$1:M861))</f>
        <v>#NUM!</v>
      </c>
      <c r="O862" s="34" t="str">
        <f>IF(AND('Entry point'!$B$22=Master!A862,Master!AG862="MD"),Master!B862,"")</f>
        <v/>
      </c>
      <c r="P862" s="34" t="e">
        <f>SMALL($O:$O,ROWS($O$1:O861))</f>
        <v>#NUM!</v>
      </c>
      <c r="Q862" s="34" t="str">
        <f>IF(AND('Entry point'!$B$22=Master!A862,Master!AG862="OD"),Master!B862,"")</f>
        <v/>
      </c>
      <c r="R862" s="34" t="e">
        <f>SMALL($Q:$Q,ROWS($Q$1:Q861))</f>
        <v>#NUM!</v>
      </c>
      <c r="S862" s="34" t="str">
        <f>IF(AND('Entry point'!$B$22=Master!A862,Master!AG862="OWNER"),Master!B862,"")</f>
        <v/>
      </c>
      <c r="T862" s="34" t="e">
        <f>SMALL($S:$S,ROWS($S$1:S861))</f>
        <v>#NUM!</v>
      </c>
      <c r="U862" s="34" t="str">
        <f>IF(AND('Entry point'!$B$22=Master!A862,Master!AG862="PLANNING MANAGER"),Master!B862,"")</f>
        <v/>
      </c>
      <c r="V862" s="34" t="e">
        <f>SMALL($U:$U,ROWS($U$1:U861))</f>
        <v>#NUM!</v>
      </c>
      <c r="W862" s="34" t="str">
        <f>IF(AND('Entry point'!$B$22=Master!A862,Master!AG862="PROCUREMENT RESPONSIBLE"),Master!B862,"")</f>
        <v/>
      </c>
      <c r="X862" s="34" t="e">
        <f>SMALL($W:$W,ROWS($W$1:W861))</f>
        <v>#NUM!</v>
      </c>
      <c r="Y862" s="34" t="str">
        <f>IF(AND('Entry point'!$B$22=Master!A862,Master!AG862="TECH SUPERINTENDENT"),Master!B862,"")</f>
        <v/>
      </c>
      <c r="Z862" s="34" t="e">
        <f>SMALL($Y:$Y,ROWS($Y$1:Y861))</f>
        <v>#NUM!</v>
      </c>
      <c r="AA862" s="34" t="str">
        <f>IF(AND('Entry point'!$B$22=Master!A862,Master!AG862="HSEQ MANAGER"),Master!B862,"")</f>
        <v/>
      </c>
      <c r="AB862" s="34" t="e">
        <f>SMALL($AA:$AA,ROWS($AA$1:AA861))</f>
        <v>#NUM!</v>
      </c>
      <c r="AC862" s="34" t="str">
        <f>IF(AND('Entry point'!$B$22=Master!A862,Master!AG862="MARCAS"),Master!B862,"")</f>
        <v/>
      </c>
      <c r="AD862" s="34" t="e">
        <f>SMALL($AC:$AC,ROWS($AC$1:AC861))</f>
        <v>#NUM!</v>
      </c>
      <c r="AE862" s="34">
        <v>3</v>
      </c>
      <c r="AF862" s="36" t="s">
        <v>342</v>
      </c>
      <c r="AG862" s="36" t="s">
        <v>91</v>
      </c>
      <c r="AH862" s="36" t="s">
        <v>425</v>
      </c>
    </row>
    <row r="863" spans="1:34" ht="15.75" x14ac:dyDescent="0.25">
      <c r="A863" s="40" t="s">
        <v>39</v>
      </c>
      <c r="B863" s="34">
        <f>ROWS(A$1:$A864)</f>
        <v>864</v>
      </c>
      <c r="C863" s="34" t="str">
        <f>IF(AND('Entry point'!$B$22=Master!A863,Master!AG863="ACCOUNTING"),Master!B863,"")</f>
        <v/>
      </c>
      <c r="D863" s="34" t="e">
        <f>SMALL($C:$C,ROWS($C$1:C862))</f>
        <v>#NUM!</v>
      </c>
      <c r="E863" s="34" t="str">
        <f>IF(AND('Entry point'!$B$22=Master!A863,Master!AG863="CREW MANAGEMENT PARTNER"),Master!B863,"")</f>
        <v/>
      </c>
      <c r="F863" s="34" t="e">
        <f>SMALL($E:$E,ROWS($E$1:E862))</f>
        <v>#NUM!</v>
      </c>
      <c r="G863" s="34" t="str">
        <f>IF(AND('Entry point'!$B$22=Master!A863,Master!AG863="FLEET MANAGER"),Master!B863,"")</f>
        <v/>
      </c>
      <c r="H863" s="34" t="e">
        <f>SMALL($G:$G,ROWS($G$1:G862))</f>
        <v>#NUM!</v>
      </c>
      <c r="I863" s="34" t="str">
        <f>IF(AND('Entry point'!$B$22=Master!A863,Master!AG863="GROUP ISD"),Master!B863,"")</f>
        <v/>
      </c>
      <c r="J863" s="34" t="e">
        <f>SMALL($I:$I,ROWS($I$1:I862))</f>
        <v>#NUM!</v>
      </c>
      <c r="K863" s="34" t="str">
        <f>IF(AND('Entry point'!$B$22=Master!A863,Master!AG863="MANAGING DIRECTOR, CREW MANAGEMENT"),Master!B863,"")</f>
        <v/>
      </c>
      <c r="L863" s="34" t="e">
        <f>SMALL($K:$K,ROWS($K$1:K862))</f>
        <v>#NUM!</v>
      </c>
      <c r="M863" s="34" t="str">
        <f>IF(AND('Entry point'!$B$22=Master!A863,Master!AG863="MARINE SUPERINTENDENT"),Master!B863,"")</f>
        <v/>
      </c>
      <c r="N863" s="34" t="e">
        <f>SMALL($M:$M,ROWS($M$1:M862))</f>
        <v>#NUM!</v>
      </c>
      <c r="O863" s="34" t="str">
        <f>IF(AND('Entry point'!$B$22=Master!A863,Master!AG863="MD"),Master!B863,"")</f>
        <v/>
      </c>
      <c r="P863" s="34" t="e">
        <f>SMALL($O:$O,ROWS($O$1:O862))</f>
        <v>#NUM!</v>
      </c>
      <c r="Q863" s="34" t="str">
        <f>IF(AND('Entry point'!$B$22=Master!A863,Master!AG863="OD"),Master!B863,"")</f>
        <v/>
      </c>
      <c r="R863" s="34" t="e">
        <f>SMALL($Q:$Q,ROWS($Q$1:Q862))</f>
        <v>#NUM!</v>
      </c>
      <c r="S863" s="34" t="str">
        <f>IF(AND('Entry point'!$B$22=Master!A863,Master!AG863="OWNER"),Master!B863,"")</f>
        <v/>
      </c>
      <c r="T863" s="34" t="e">
        <f>SMALL($S:$S,ROWS($S$1:S862))</f>
        <v>#NUM!</v>
      </c>
      <c r="U863" s="34" t="str">
        <f>IF(AND('Entry point'!$B$22=Master!A863,Master!AG863="PLANNING MANAGER"),Master!B863,"")</f>
        <v/>
      </c>
      <c r="V863" s="34" t="e">
        <f>SMALL($U:$U,ROWS($U$1:U862))</f>
        <v>#NUM!</v>
      </c>
      <c r="W863" s="34" t="str">
        <f>IF(AND('Entry point'!$B$22=Master!A863,Master!AG863="PROCUREMENT RESPONSIBLE"),Master!B863,"")</f>
        <v/>
      </c>
      <c r="X863" s="34" t="e">
        <f>SMALL($W:$W,ROWS($W$1:W862))</f>
        <v>#NUM!</v>
      </c>
      <c r="Y863" s="34" t="str">
        <f>IF(AND('Entry point'!$B$22=Master!A863,Master!AG863="TECH SUPERINTENDENT"),Master!B863,"")</f>
        <v/>
      </c>
      <c r="Z863" s="34" t="e">
        <f>SMALL($Y:$Y,ROWS($Y$1:Y862))</f>
        <v>#NUM!</v>
      </c>
      <c r="AA863" s="34" t="str">
        <f>IF(AND('Entry point'!$B$22=Master!A863,Master!AG863="HSEQ MANAGER"),Master!B863,"")</f>
        <v/>
      </c>
      <c r="AB863" s="34" t="e">
        <f>SMALL($AA:$AA,ROWS($AA$1:AA862))</f>
        <v>#NUM!</v>
      </c>
      <c r="AC863" s="34" t="str">
        <f>IF(AND('Entry point'!$B$22=Master!A863,Master!AG863="MARCAS"),Master!B863,"")</f>
        <v/>
      </c>
      <c r="AD863" s="34" t="e">
        <f>SMALL($AC:$AC,ROWS($AC$1:AC862))</f>
        <v>#NUM!</v>
      </c>
      <c r="AE863" s="34">
        <v>3</v>
      </c>
      <c r="AF863" s="36" t="s">
        <v>421</v>
      </c>
      <c r="AG863" s="36" t="s">
        <v>685</v>
      </c>
      <c r="AH863" s="36" t="s">
        <v>422</v>
      </c>
    </row>
    <row r="864" spans="1:34" ht="393.75" x14ac:dyDescent="0.25">
      <c r="A864" s="40" t="s">
        <v>39</v>
      </c>
      <c r="B864" s="34">
        <f>ROWS(A$1:$A865)</f>
        <v>865</v>
      </c>
      <c r="C864" s="34" t="str">
        <f>IF(AND('Entry point'!$B$22=Master!A864,Master!AG864="ACCOUNTING"),Master!B864,"")</f>
        <v/>
      </c>
      <c r="D864" s="34" t="e">
        <f>SMALL($C:$C,ROWS($C$1:C863))</f>
        <v>#NUM!</v>
      </c>
      <c r="E864" s="34" t="str">
        <f>IF(AND('Entry point'!$B$22=Master!A864,Master!AG864="CREW MANAGEMENT PARTNER"),Master!B864,"")</f>
        <v/>
      </c>
      <c r="F864" s="34" t="e">
        <f>SMALL($E:$E,ROWS($E$1:E863))</f>
        <v>#NUM!</v>
      </c>
      <c r="G864" s="34" t="str">
        <f>IF(AND('Entry point'!$B$22=Master!A864,Master!AG864="FLEET MANAGER"),Master!B864,"")</f>
        <v/>
      </c>
      <c r="H864" s="34" t="e">
        <f>SMALL($G:$G,ROWS($G$1:G863))</f>
        <v>#NUM!</v>
      </c>
      <c r="I864" s="34" t="str">
        <f>IF(AND('Entry point'!$B$22=Master!A864,Master!AG864="GROUP ISD"),Master!B864,"")</f>
        <v/>
      </c>
      <c r="J864" s="34" t="e">
        <f>SMALL($I:$I,ROWS($I$1:I863))</f>
        <v>#NUM!</v>
      </c>
      <c r="K864" s="34" t="str">
        <f>IF(AND('Entry point'!$B$22=Master!A864,Master!AG864="MANAGING DIRECTOR, CREW MANAGEMENT"),Master!B864,"")</f>
        <v/>
      </c>
      <c r="L864" s="34" t="e">
        <f>SMALL($K:$K,ROWS($K$1:K863))</f>
        <v>#NUM!</v>
      </c>
      <c r="M864" s="34" t="str">
        <f>IF(AND('Entry point'!$B$22=Master!A864,Master!AG864="MARINE SUPERINTENDENT"),Master!B864,"")</f>
        <v/>
      </c>
      <c r="N864" s="34" t="e">
        <f>SMALL($M:$M,ROWS($M$1:M863))</f>
        <v>#NUM!</v>
      </c>
      <c r="O864" s="34" t="str">
        <f>IF(AND('Entry point'!$B$22=Master!A864,Master!AG864="MD"),Master!B864,"")</f>
        <v/>
      </c>
      <c r="P864" s="34" t="e">
        <f>SMALL($O:$O,ROWS($O$1:O863))</f>
        <v>#NUM!</v>
      </c>
      <c r="Q864" s="34" t="str">
        <f>IF(AND('Entry point'!$B$22=Master!A864,Master!AG864="OD"),Master!B864,"")</f>
        <v/>
      </c>
      <c r="R864" s="34" t="e">
        <f>SMALL($Q:$Q,ROWS($Q$1:Q863))</f>
        <v>#NUM!</v>
      </c>
      <c r="S864" s="34" t="str">
        <f>IF(AND('Entry point'!$B$22=Master!A864,Master!AG864="OWNER"),Master!B864,"")</f>
        <v/>
      </c>
      <c r="T864" s="34" t="e">
        <f>SMALL($S:$S,ROWS($S$1:S863))</f>
        <v>#NUM!</v>
      </c>
      <c r="U864" s="34" t="str">
        <f>IF(AND('Entry point'!$B$22=Master!A864,Master!AG864="PLANNING MANAGER"),Master!B864,"")</f>
        <v/>
      </c>
      <c r="V864" s="34" t="e">
        <f>SMALL($U:$U,ROWS($U$1:U863))</f>
        <v>#NUM!</v>
      </c>
      <c r="W864" s="34" t="str">
        <f>IF(AND('Entry point'!$B$22=Master!A864,Master!AG864="PROCUREMENT RESPONSIBLE"),Master!B864,"")</f>
        <v/>
      </c>
      <c r="X864" s="34" t="e">
        <f>SMALL($W:$W,ROWS($W$1:W863))</f>
        <v>#NUM!</v>
      </c>
      <c r="Y864" s="34" t="str">
        <f>IF(AND('Entry point'!$B$22=Master!A864,Master!AG864="TECH SUPERINTENDENT"),Master!B864,"")</f>
        <v/>
      </c>
      <c r="Z864" s="34" t="e">
        <f>SMALL($Y:$Y,ROWS($Y$1:Y863))</f>
        <v>#NUM!</v>
      </c>
      <c r="AA864" s="34" t="str">
        <f>IF(AND('Entry point'!$B$22=Master!A864,Master!AG864="HSEQ MANAGER"),Master!B864,"")</f>
        <v/>
      </c>
      <c r="AB864" s="34" t="e">
        <f>SMALL($AA:$AA,ROWS($AA$1:AA863))</f>
        <v>#NUM!</v>
      </c>
      <c r="AC864" s="34" t="str">
        <f>IF(AND('Entry point'!$B$22=Master!A864,Master!AG864="MARCAS"),Master!B864,"")</f>
        <v/>
      </c>
      <c r="AD864" s="34" t="e">
        <f>SMALL($AC:$AC,ROWS($AC$1:AC863))</f>
        <v>#NUM!</v>
      </c>
      <c r="AE864" s="34">
        <v>3</v>
      </c>
      <c r="AF864" s="27" t="s">
        <v>695</v>
      </c>
      <c r="AG864" s="36" t="s">
        <v>91</v>
      </c>
      <c r="AH864" s="38" t="s">
        <v>693</v>
      </c>
    </row>
    <row r="865" spans="1:34" ht="15.75" x14ac:dyDescent="0.25">
      <c r="A865" s="40" t="s">
        <v>39</v>
      </c>
      <c r="B865" s="34">
        <f>ROWS(A$1:$A866)</f>
        <v>866</v>
      </c>
      <c r="C865" s="34" t="str">
        <f>IF(AND('Entry point'!$B$22=Master!A865,Master!AG865="ACCOUNTING"),Master!B865,"")</f>
        <v/>
      </c>
      <c r="D865" s="34" t="e">
        <f>SMALL($C:$C,ROWS($C$1:C864))</f>
        <v>#NUM!</v>
      </c>
      <c r="E865" s="34" t="str">
        <f>IF(AND('Entry point'!$B$22=Master!A865,Master!AG865="CREW MANAGEMENT PARTNER"),Master!B865,"")</f>
        <v/>
      </c>
      <c r="F865" s="34" t="e">
        <f>SMALL($E:$E,ROWS($E$1:E864))</f>
        <v>#NUM!</v>
      </c>
      <c r="G865" s="34" t="str">
        <f>IF(AND('Entry point'!$B$22=Master!A865,Master!AG865="FLEET MANAGER"),Master!B865,"")</f>
        <v/>
      </c>
      <c r="H865" s="34" t="e">
        <f>SMALL($G:$G,ROWS($G$1:G864))</f>
        <v>#NUM!</v>
      </c>
      <c r="I865" s="34" t="str">
        <f>IF(AND('Entry point'!$B$22=Master!A865,Master!AG865="GROUP ISD"),Master!B865,"")</f>
        <v/>
      </c>
      <c r="J865" s="34" t="e">
        <f>SMALL($I:$I,ROWS($I$1:I864))</f>
        <v>#NUM!</v>
      </c>
      <c r="K865" s="34" t="str">
        <f>IF(AND('Entry point'!$B$22=Master!A865,Master!AG865="MANAGING DIRECTOR, CREW MANAGEMENT"),Master!B865,"")</f>
        <v/>
      </c>
      <c r="L865" s="34" t="e">
        <f>SMALL($K:$K,ROWS($K$1:K864))</f>
        <v>#NUM!</v>
      </c>
      <c r="M865" s="34" t="str">
        <f>IF(AND('Entry point'!$B$22=Master!A865,Master!AG865="MARINE SUPERINTENDENT"),Master!B865,"")</f>
        <v/>
      </c>
      <c r="N865" s="34" t="e">
        <f>SMALL($M:$M,ROWS($M$1:M864))</f>
        <v>#NUM!</v>
      </c>
      <c r="O865" s="34" t="str">
        <f>IF(AND('Entry point'!$B$22=Master!A865,Master!AG865="MD"),Master!B865,"")</f>
        <v/>
      </c>
      <c r="P865" s="34" t="e">
        <f>SMALL($O:$O,ROWS($O$1:O864))</f>
        <v>#NUM!</v>
      </c>
      <c r="Q865" s="34" t="str">
        <f>IF(AND('Entry point'!$B$22=Master!A865,Master!AG865="OD"),Master!B865,"")</f>
        <v/>
      </c>
      <c r="R865" s="34" t="e">
        <f>SMALL($Q:$Q,ROWS($Q$1:Q864))</f>
        <v>#NUM!</v>
      </c>
      <c r="S865" s="34" t="str">
        <f>IF(AND('Entry point'!$B$22=Master!A865,Master!AG865="OWNER"),Master!B865,"")</f>
        <v/>
      </c>
      <c r="T865" s="34" t="e">
        <f>SMALL($S:$S,ROWS($S$1:S864))</f>
        <v>#NUM!</v>
      </c>
      <c r="U865" s="34" t="str">
        <f>IF(AND('Entry point'!$B$22=Master!A865,Master!AG865="PLANNING MANAGER"),Master!B865,"")</f>
        <v/>
      </c>
      <c r="V865" s="34" t="e">
        <f>SMALL($U:$U,ROWS($U$1:U864))</f>
        <v>#NUM!</v>
      </c>
      <c r="W865" s="34" t="str">
        <f>IF(AND('Entry point'!$B$22=Master!A865,Master!AG865="PROCUREMENT RESPONSIBLE"),Master!B865,"")</f>
        <v/>
      </c>
      <c r="X865" s="34" t="e">
        <f>SMALL($W:$W,ROWS($W$1:W864))</f>
        <v>#NUM!</v>
      </c>
      <c r="Y865" s="34" t="str">
        <f>IF(AND('Entry point'!$B$22=Master!A865,Master!AG865="TECH SUPERINTENDENT"),Master!B865,"")</f>
        <v/>
      </c>
      <c r="Z865" s="34" t="e">
        <f>SMALL($Y:$Y,ROWS($Y$1:Y864))</f>
        <v>#NUM!</v>
      </c>
      <c r="AA865" s="34" t="str">
        <f>IF(AND('Entry point'!$B$22=Master!A865,Master!AG865="HSEQ MANAGER"),Master!B865,"")</f>
        <v/>
      </c>
      <c r="AB865" s="34" t="e">
        <f>SMALL($AA:$AA,ROWS($AA$1:AA864))</f>
        <v>#NUM!</v>
      </c>
      <c r="AC865" s="34" t="str">
        <f>IF(AND('Entry point'!$B$22=Master!A865,Master!AG865="MARCAS"),Master!B865,"")</f>
        <v/>
      </c>
      <c r="AD865" s="34" t="e">
        <f>SMALL($AC:$AC,ROWS($AC$1:AC864))</f>
        <v>#NUM!</v>
      </c>
      <c r="AE865" s="34">
        <v>3</v>
      </c>
      <c r="AF865" s="36" t="s">
        <v>430</v>
      </c>
      <c r="AG865" s="36" t="s">
        <v>686</v>
      </c>
      <c r="AH865" s="36" t="s">
        <v>431</v>
      </c>
    </row>
    <row r="866" spans="1:34" ht="15.75" x14ac:dyDescent="0.25">
      <c r="A866" s="40" t="s">
        <v>39</v>
      </c>
      <c r="B866" s="34">
        <f>ROWS(A$1:$A867)</f>
        <v>867</v>
      </c>
      <c r="C866" s="34" t="str">
        <f>IF(AND('Entry point'!$B$22=Master!A866,Master!AG866="ACCOUNTING"),Master!B866,"")</f>
        <v/>
      </c>
      <c r="D866" s="34" t="e">
        <f>SMALL($C:$C,ROWS($C$1:C865))</f>
        <v>#NUM!</v>
      </c>
      <c r="E866" s="34" t="str">
        <f>IF(AND('Entry point'!$B$22=Master!A866,Master!AG866="CREW MANAGEMENT PARTNER"),Master!B866,"")</f>
        <v/>
      </c>
      <c r="F866" s="34" t="e">
        <f>SMALL($E:$E,ROWS($E$1:E865))</f>
        <v>#NUM!</v>
      </c>
      <c r="G866" s="34" t="str">
        <f>IF(AND('Entry point'!$B$22=Master!A866,Master!AG866="FLEET MANAGER"),Master!B866,"")</f>
        <v/>
      </c>
      <c r="H866" s="34" t="e">
        <f>SMALL($G:$G,ROWS($G$1:G865))</f>
        <v>#NUM!</v>
      </c>
      <c r="I866" s="34" t="str">
        <f>IF(AND('Entry point'!$B$22=Master!A866,Master!AG866="GROUP ISD"),Master!B866,"")</f>
        <v/>
      </c>
      <c r="J866" s="34" t="e">
        <f>SMALL($I:$I,ROWS($I$1:I865))</f>
        <v>#NUM!</v>
      </c>
      <c r="K866" s="34" t="str">
        <f>IF(AND('Entry point'!$B$22=Master!A866,Master!AG866="MANAGING DIRECTOR, CREW MANAGEMENT"),Master!B866,"")</f>
        <v/>
      </c>
      <c r="L866" s="34" t="e">
        <f>SMALL($K:$K,ROWS($K$1:K865))</f>
        <v>#NUM!</v>
      </c>
      <c r="M866" s="34" t="str">
        <f>IF(AND('Entry point'!$B$22=Master!A866,Master!AG866="MARINE SUPERINTENDENT"),Master!B866,"")</f>
        <v/>
      </c>
      <c r="N866" s="34" t="e">
        <f>SMALL($M:$M,ROWS($M$1:M865))</f>
        <v>#NUM!</v>
      </c>
      <c r="O866" s="34" t="str">
        <f>IF(AND('Entry point'!$B$22=Master!A866,Master!AG866="MD"),Master!B866,"")</f>
        <v/>
      </c>
      <c r="P866" s="34" t="e">
        <f>SMALL($O:$O,ROWS($O$1:O865))</f>
        <v>#NUM!</v>
      </c>
      <c r="Q866" s="34" t="str">
        <f>IF(AND('Entry point'!$B$22=Master!A866,Master!AG866="OD"),Master!B866,"")</f>
        <v/>
      </c>
      <c r="R866" s="34" t="e">
        <f>SMALL($Q:$Q,ROWS($Q$1:Q865))</f>
        <v>#NUM!</v>
      </c>
      <c r="S866" s="34" t="str">
        <f>IF(AND('Entry point'!$B$22=Master!A866,Master!AG866="OWNER"),Master!B866,"")</f>
        <v/>
      </c>
      <c r="T866" s="34" t="e">
        <f>SMALL($S:$S,ROWS($S$1:S865))</f>
        <v>#NUM!</v>
      </c>
      <c r="U866" s="34" t="str">
        <f>IF(AND('Entry point'!$B$22=Master!A866,Master!AG866="PLANNING MANAGER"),Master!B866,"")</f>
        <v/>
      </c>
      <c r="V866" s="34" t="e">
        <f>SMALL($U:$U,ROWS($U$1:U865))</f>
        <v>#NUM!</v>
      </c>
      <c r="W866" s="34" t="str">
        <f>IF(AND('Entry point'!$B$22=Master!A866,Master!AG866="PROCUREMENT RESPONSIBLE"),Master!B866,"")</f>
        <v/>
      </c>
      <c r="X866" s="34" t="e">
        <f>SMALL($W:$W,ROWS($W$1:W865))</f>
        <v>#NUM!</v>
      </c>
      <c r="Y866" s="34" t="str">
        <f>IF(AND('Entry point'!$B$22=Master!A866,Master!AG866="TECH SUPERINTENDENT"),Master!B866,"")</f>
        <v/>
      </c>
      <c r="Z866" s="34" t="e">
        <f>SMALL($Y:$Y,ROWS($Y$1:Y865))</f>
        <v>#NUM!</v>
      </c>
      <c r="AA866" s="34" t="str">
        <f>IF(AND('Entry point'!$B$22=Master!A866,Master!AG866="HSEQ MANAGER"),Master!B866,"")</f>
        <v/>
      </c>
      <c r="AB866" s="34" t="e">
        <f>SMALL($AA:$AA,ROWS($AA$1:AA865))</f>
        <v>#NUM!</v>
      </c>
      <c r="AC866" s="34" t="str">
        <f>IF(AND('Entry point'!$B$22=Master!A866,Master!AG866="MARCAS"),Master!B866,"")</f>
        <v/>
      </c>
      <c r="AD866" s="34" t="e">
        <f>SMALL($AC:$AC,ROWS($AC$1:AC865))</f>
        <v>#NUM!</v>
      </c>
      <c r="AE866" s="34">
        <v>3</v>
      </c>
      <c r="AF866" s="36" t="s">
        <v>273</v>
      </c>
      <c r="AG866" s="36" t="s">
        <v>686</v>
      </c>
      <c r="AH866" s="36" t="s">
        <v>433</v>
      </c>
    </row>
    <row r="867" spans="1:34" ht="15.75" x14ac:dyDescent="0.25">
      <c r="A867" s="40" t="s">
        <v>39</v>
      </c>
      <c r="B867" s="34">
        <f>ROWS(A$1:$A868)</f>
        <v>868</v>
      </c>
      <c r="C867" s="34" t="str">
        <f>IF(AND('Entry point'!$B$22=Master!A867,Master!AG867="ACCOUNTING"),Master!B867,"")</f>
        <v/>
      </c>
      <c r="D867" s="34" t="e">
        <f>SMALL($C:$C,ROWS($C$1:C866))</f>
        <v>#NUM!</v>
      </c>
      <c r="E867" s="34" t="str">
        <f>IF(AND('Entry point'!$B$22=Master!A867,Master!AG867="CREW MANAGEMENT PARTNER"),Master!B867,"")</f>
        <v/>
      </c>
      <c r="F867" s="34" t="e">
        <f>SMALL($E:$E,ROWS($E$1:E866))</f>
        <v>#NUM!</v>
      </c>
      <c r="G867" s="34" t="str">
        <f>IF(AND('Entry point'!$B$22=Master!A867,Master!AG867="FLEET MANAGER"),Master!B867,"")</f>
        <v/>
      </c>
      <c r="H867" s="34" t="e">
        <f>SMALL($G:$G,ROWS($G$1:G866))</f>
        <v>#NUM!</v>
      </c>
      <c r="I867" s="34" t="str">
        <f>IF(AND('Entry point'!$B$22=Master!A867,Master!AG867="GROUP ISD"),Master!B867,"")</f>
        <v/>
      </c>
      <c r="J867" s="34" t="e">
        <f>SMALL($I:$I,ROWS($I$1:I866))</f>
        <v>#NUM!</v>
      </c>
      <c r="K867" s="34" t="str">
        <f>IF(AND('Entry point'!$B$22=Master!A867,Master!AG867="MANAGING DIRECTOR, CREW MANAGEMENT"),Master!B867,"")</f>
        <v/>
      </c>
      <c r="L867" s="34" t="e">
        <f>SMALL($K:$K,ROWS($K$1:K866))</f>
        <v>#NUM!</v>
      </c>
      <c r="M867" s="34" t="str">
        <f>IF(AND('Entry point'!$B$22=Master!A867,Master!AG867="MARINE SUPERINTENDENT"),Master!B867,"")</f>
        <v/>
      </c>
      <c r="N867" s="34" t="e">
        <f>SMALL($M:$M,ROWS($M$1:M866))</f>
        <v>#NUM!</v>
      </c>
      <c r="O867" s="34" t="str">
        <f>IF(AND('Entry point'!$B$22=Master!A867,Master!AG867="MD"),Master!B867,"")</f>
        <v/>
      </c>
      <c r="P867" s="34" t="e">
        <f>SMALL($O:$O,ROWS($O$1:O866))</f>
        <v>#NUM!</v>
      </c>
      <c r="Q867" s="34" t="str">
        <f>IF(AND('Entry point'!$B$22=Master!A867,Master!AG867="OD"),Master!B867,"")</f>
        <v/>
      </c>
      <c r="R867" s="34" t="e">
        <f>SMALL($Q:$Q,ROWS($Q$1:Q866))</f>
        <v>#NUM!</v>
      </c>
      <c r="S867" s="34" t="str">
        <f>IF(AND('Entry point'!$B$22=Master!A867,Master!AG867="OWNER"),Master!B867,"")</f>
        <v/>
      </c>
      <c r="T867" s="34" t="e">
        <f>SMALL($S:$S,ROWS($S$1:S866))</f>
        <v>#NUM!</v>
      </c>
      <c r="U867" s="34" t="str">
        <f>IF(AND('Entry point'!$B$22=Master!A867,Master!AG867="PLANNING MANAGER"),Master!B867,"")</f>
        <v/>
      </c>
      <c r="V867" s="34" t="e">
        <f>SMALL($U:$U,ROWS($U$1:U866))</f>
        <v>#NUM!</v>
      </c>
      <c r="W867" s="34" t="str">
        <f>IF(AND('Entry point'!$B$22=Master!A867,Master!AG867="PROCUREMENT RESPONSIBLE"),Master!B867,"")</f>
        <v/>
      </c>
      <c r="X867" s="34" t="e">
        <f>SMALL($W:$W,ROWS($W$1:W866))</f>
        <v>#NUM!</v>
      </c>
      <c r="Y867" s="34" t="str">
        <f>IF(AND('Entry point'!$B$22=Master!A867,Master!AG867="TECH SUPERINTENDENT"),Master!B867,"")</f>
        <v/>
      </c>
      <c r="Z867" s="34" t="e">
        <f>SMALL($Y:$Y,ROWS($Y$1:Y866))</f>
        <v>#NUM!</v>
      </c>
      <c r="AA867" s="34" t="str">
        <f>IF(AND('Entry point'!$B$22=Master!A867,Master!AG867="HSEQ MANAGER"),Master!B867,"")</f>
        <v/>
      </c>
      <c r="AB867" s="34" t="e">
        <f>SMALL($AA:$AA,ROWS($AA$1:AA866))</f>
        <v>#NUM!</v>
      </c>
      <c r="AC867" s="34" t="str">
        <f>IF(AND('Entry point'!$B$22=Master!A867,Master!AG867="MARCAS"),Master!B867,"")</f>
        <v/>
      </c>
      <c r="AD867" s="34" t="e">
        <f>SMALL($AC:$AC,ROWS($AC$1:AC866))</f>
        <v>#NUM!</v>
      </c>
      <c r="AE867" s="34">
        <v>3</v>
      </c>
      <c r="AF867" s="36" t="s">
        <v>267</v>
      </c>
      <c r="AG867" s="36" t="s">
        <v>35</v>
      </c>
      <c r="AH867" s="36" t="s">
        <v>426</v>
      </c>
    </row>
    <row r="868" spans="1:34" ht="15.75" x14ac:dyDescent="0.25">
      <c r="A868" s="40" t="s">
        <v>39</v>
      </c>
      <c r="B868" s="34">
        <f>ROWS(A$1:$A869)</f>
        <v>869</v>
      </c>
      <c r="C868" s="34" t="str">
        <f>IF(AND('Entry point'!$B$22=Master!A868,Master!AG868="ACCOUNTING"),Master!B868,"")</f>
        <v/>
      </c>
      <c r="D868" s="34" t="e">
        <f>SMALL($C:$C,ROWS($C$1:C867))</f>
        <v>#NUM!</v>
      </c>
      <c r="E868" s="34" t="str">
        <f>IF(AND('Entry point'!$B$22=Master!A868,Master!AG868="CREW MANAGEMENT PARTNER"),Master!B868,"")</f>
        <v/>
      </c>
      <c r="F868" s="34" t="e">
        <f>SMALL($E:$E,ROWS($E$1:E867))</f>
        <v>#NUM!</v>
      </c>
      <c r="G868" s="34" t="str">
        <f>IF(AND('Entry point'!$B$22=Master!A868,Master!AG868="FLEET MANAGER"),Master!B868,"")</f>
        <v/>
      </c>
      <c r="H868" s="34" t="e">
        <f>SMALL($G:$G,ROWS($G$1:G867))</f>
        <v>#NUM!</v>
      </c>
      <c r="I868" s="34" t="str">
        <f>IF(AND('Entry point'!$B$22=Master!A868,Master!AG868="GROUP ISD"),Master!B868,"")</f>
        <v/>
      </c>
      <c r="J868" s="34" t="e">
        <f>SMALL($I:$I,ROWS($I$1:I867))</f>
        <v>#NUM!</v>
      </c>
      <c r="K868" s="34" t="str">
        <f>IF(AND('Entry point'!$B$22=Master!A868,Master!AG868="MANAGING DIRECTOR, CREW MANAGEMENT"),Master!B868,"")</f>
        <v/>
      </c>
      <c r="L868" s="34" t="e">
        <f>SMALL($K:$K,ROWS($K$1:K867))</f>
        <v>#NUM!</v>
      </c>
      <c r="M868" s="34" t="str">
        <f>IF(AND('Entry point'!$B$22=Master!A868,Master!AG868="MARINE SUPERINTENDENT"),Master!B868,"")</f>
        <v/>
      </c>
      <c r="N868" s="34" t="e">
        <f>SMALL($M:$M,ROWS($M$1:M867))</f>
        <v>#NUM!</v>
      </c>
      <c r="O868" s="34" t="str">
        <f>IF(AND('Entry point'!$B$22=Master!A868,Master!AG868="MD"),Master!B868,"")</f>
        <v/>
      </c>
      <c r="P868" s="34" t="e">
        <f>SMALL($O:$O,ROWS($O$1:O867))</f>
        <v>#NUM!</v>
      </c>
      <c r="Q868" s="34" t="str">
        <f>IF(AND('Entry point'!$B$22=Master!A868,Master!AG868="OD"),Master!B868,"")</f>
        <v/>
      </c>
      <c r="R868" s="34" t="e">
        <f>SMALL($Q:$Q,ROWS($Q$1:Q867))</f>
        <v>#NUM!</v>
      </c>
      <c r="S868" s="34" t="str">
        <f>IF(AND('Entry point'!$B$22=Master!A868,Master!AG868="OWNER"),Master!B868,"")</f>
        <v/>
      </c>
      <c r="T868" s="34" t="e">
        <f>SMALL($S:$S,ROWS($S$1:S867))</f>
        <v>#NUM!</v>
      </c>
      <c r="U868" s="34" t="str">
        <f>IF(AND('Entry point'!$B$22=Master!A868,Master!AG868="PLANNING MANAGER"),Master!B868,"")</f>
        <v/>
      </c>
      <c r="V868" s="34" t="e">
        <f>SMALL($U:$U,ROWS($U$1:U867))</f>
        <v>#NUM!</v>
      </c>
      <c r="W868" s="34" t="str">
        <f>IF(AND('Entry point'!$B$22=Master!A868,Master!AG868="PROCUREMENT RESPONSIBLE"),Master!B868,"")</f>
        <v/>
      </c>
      <c r="X868" s="34" t="e">
        <f>SMALL($W:$W,ROWS($W$1:W867))</f>
        <v>#NUM!</v>
      </c>
      <c r="Y868" s="34" t="str">
        <f>IF(AND('Entry point'!$B$22=Master!A868,Master!AG868="TECH SUPERINTENDENT"),Master!B868,"")</f>
        <v/>
      </c>
      <c r="Z868" s="34" t="e">
        <f>SMALL($Y:$Y,ROWS($Y$1:Y867))</f>
        <v>#NUM!</v>
      </c>
      <c r="AA868" s="34" t="str">
        <f>IF(AND('Entry point'!$B$22=Master!A868,Master!AG868="HSEQ MANAGER"),Master!B868,"")</f>
        <v/>
      </c>
      <c r="AB868" s="34" t="e">
        <f>SMALL($AA:$AA,ROWS($AA$1:AA867))</f>
        <v>#NUM!</v>
      </c>
      <c r="AC868" s="34" t="str">
        <f>IF(AND('Entry point'!$B$22=Master!A868,Master!AG868="MARCAS"),Master!B868,"")</f>
        <v/>
      </c>
      <c r="AD868" s="34" t="e">
        <f>SMALL($AC:$AC,ROWS($AC$1:AC867))</f>
        <v>#NUM!</v>
      </c>
      <c r="AE868" s="34">
        <v>3</v>
      </c>
      <c r="AF868" s="36" t="s">
        <v>423</v>
      </c>
      <c r="AG868" s="36" t="s">
        <v>686</v>
      </c>
      <c r="AH868" s="36" t="s">
        <v>424</v>
      </c>
    </row>
    <row r="869" spans="1:34" ht="15.75" x14ac:dyDescent="0.25">
      <c r="A869" s="40" t="s">
        <v>39</v>
      </c>
      <c r="B869" s="34">
        <f>ROWS(A$1:$A870)</f>
        <v>870</v>
      </c>
      <c r="C869" s="34" t="str">
        <f>IF(AND('Entry point'!$B$22=Master!A869,Master!AG869="ACCOUNTING"),Master!B869,"")</f>
        <v/>
      </c>
      <c r="D869" s="34" t="e">
        <f>SMALL($C:$C,ROWS($C$1:C868))</f>
        <v>#NUM!</v>
      </c>
      <c r="E869" s="34" t="str">
        <f>IF(AND('Entry point'!$B$22=Master!A869,Master!AG869="CREW MANAGEMENT PARTNER"),Master!B869,"")</f>
        <v/>
      </c>
      <c r="F869" s="34" t="e">
        <f>SMALL($E:$E,ROWS($E$1:E868))</f>
        <v>#NUM!</v>
      </c>
      <c r="G869" s="34" t="str">
        <f>IF(AND('Entry point'!$B$22=Master!A869,Master!AG869="FLEET MANAGER"),Master!B869,"")</f>
        <v/>
      </c>
      <c r="H869" s="34" t="e">
        <f>SMALL($G:$G,ROWS($G$1:G868))</f>
        <v>#NUM!</v>
      </c>
      <c r="I869" s="34" t="str">
        <f>IF(AND('Entry point'!$B$22=Master!A869,Master!AG869="GROUP ISD"),Master!B869,"")</f>
        <v/>
      </c>
      <c r="J869" s="34" t="e">
        <f>SMALL($I:$I,ROWS($I$1:I868))</f>
        <v>#NUM!</v>
      </c>
      <c r="K869" s="34" t="str">
        <f>IF(AND('Entry point'!$B$22=Master!A869,Master!AG869="MANAGING DIRECTOR, CREW MANAGEMENT"),Master!B869,"")</f>
        <v/>
      </c>
      <c r="L869" s="34" t="e">
        <f>SMALL($K:$K,ROWS($K$1:K868))</f>
        <v>#NUM!</v>
      </c>
      <c r="M869" s="34" t="str">
        <f>IF(AND('Entry point'!$B$22=Master!A869,Master!AG869="MARINE SUPERINTENDENT"),Master!B869,"")</f>
        <v/>
      </c>
      <c r="N869" s="34" t="e">
        <f>SMALL($M:$M,ROWS($M$1:M868))</f>
        <v>#NUM!</v>
      </c>
      <c r="O869" s="34" t="str">
        <f>IF(AND('Entry point'!$B$22=Master!A869,Master!AG869="MD"),Master!B869,"")</f>
        <v/>
      </c>
      <c r="P869" s="34" t="e">
        <f>SMALL($O:$O,ROWS($O$1:O868))</f>
        <v>#NUM!</v>
      </c>
      <c r="Q869" s="34" t="str">
        <f>IF(AND('Entry point'!$B$22=Master!A869,Master!AG869="OD"),Master!B869,"")</f>
        <v/>
      </c>
      <c r="R869" s="34" t="e">
        <f>SMALL($Q:$Q,ROWS($Q$1:Q868))</f>
        <v>#NUM!</v>
      </c>
      <c r="S869" s="34" t="str">
        <f>IF(AND('Entry point'!$B$22=Master!A869,Master!AG869="OWNER"),Master!B869,"")</f>
        <v/>
      </c>
      <c r="T869" s="34" t="e">
        <f>SMALL($S:$S,ROWS($S$1:S868))</f>
        <v>#NUM!</v>
      </c>
      <c r="U869" s="34" t="str">
        <f>IF(AND('Entry point'!$B$22=Master!A869,Master!AG869="PLANNING MANAGER"),Master!B869,"")</f>
        <v/>
      </c>
      <c r="V869" s="34" t="e">
        <f>SMALL($U:$U,ROWS($U$1:U868))</f>
        <v>#NUM!</v>
      </c>
      <c r="W869" s="34" t="str">
        <f>IF(AND('Entry point'!$B$22=Master!A869,Master!AG869="PROCUREMENT RESPONSIBLE"),Master!B869,"")</f>
        <v/>
      </c>
      <c r="X869" s="34" t="e">
        <f>SMALL($W:$W,ROWS($W$1:W868))</f>
        <v>#NUM!</v>
      </c>
      <c r="Y869" s="34" t="str">
        <f>IF(AND('Entry point'!$B$22=Master!A869,Master!AG869="TECH SUPERINTENDENT"),Master!B869,"")</f>
        <v/>
      </c>
      <c r="Z869" s="34" t="e">
        <f>SMALL($Y:$Y,ROWS($Y$1:Y868))</f>
        <v>#NUM!</v>
      </c>
      <c r="AA869" s="34" t="str">
        <f>IF(AND('Entry point'!$B$22=Master!A869,Master!AG869="HSEQ MANAGER"),Master!B869,"")</f>
        <v/>
      </c>
      <c r="AB869" s="34" t="e">
        <f>SMALL($AA:$AA,ROWS($AA$1:AA868))</f>
        <v>#NUM!</v>
      </c>
      <c r="AC869" s="34" t="str">
        <f>IF(AND('Entry point'!$B$22=Master!A869,Master!AG869="MARCAS"),Master!B869,"")</f>
        <v/>
      </c>
      <c r="AD869" s="34" t="e">
        <f>SMALL($AC:$AC,ROWS($AC$1:AC868))</f>
        <v>#NUM!</v>
      </c>
      <c r="AE869" s="34">
        <v>3</v>
      </c>
      <c r="AF869" s="36" t="s">
        <v>333</v>
      </c>
      <c r="AG869" s="36" t="s">
        <v>91</v>
      </c>
      <c r="AH869" s="38"/>
    </row>
    <row r="870" spans="1:34" ht="15.75" x14ac:dyDescent="0.25">
      <c r="A870" s="40" t="s">
        <v>39</v>
      </c>
      <c r="B870" s="34">
        <f>ROWS(A$1:$A871)</f>
        <v>871</v>
      </c>
      <c r="C870" s="34" t="str">
        <f>IF(AND('Entry point'!$B$22=Master!A870,Master!AG870="ACCOUNTING"),Master!B870,"")</f>
        <v/>
      </c>
      <c r="D870" s="34" t="e">
        <f>SMALL($C:$C,ROWS($C$1:C869))</f>
        <v>#NUM!</v>
      </c>
      <c r="E870" s="34" t="str">
        <f>IF(AND('Entry point'!$B$22=Master!A870,Master!AG870="CREW MANAGEMENT PARTNER"),Master!B870,"")</f>
        <v/>
      </c>
      <c r="F870" s="34" t="e">
        <f>SMALL($E:$E,ROWS($E$1:E869))</f>
        <v>#NUM!</v>
      </c>
      <c r="G870" s="34" t="str">
        <f>IF(AND('Entry point'!$B$22=Master!A870,Master!AG870="FLEET MANAGER"),Master!B870,"")</f>
        <v/>
      </c>
      <c r="H870" s="34" t="e">
        <f>SMALL($G:$G,ROWS($G$1:G869))</f>
        <v>#NUM!</v>
      </c>
      <c r="I870" s="34" t="str">
        <f>IF(AND('Entry point'!$B$22=Master!A870,Master!AG870="GROUP ISD"),Master!B870,"")</f>
        <v/>
      </c>
      <c r="J870" s="34" t="e">
        <f>SMALL($I:$I,ROWS($I$1:I869))</f>
        <v>#NUM!</v>
      </c>
      <c r="K870" s="34" t="str">
        <f>IF(AND('Entry point'!$B$22=Master!A870,Master!AG870="MANAGING DIRECTOR, CREW MANAGEMENT"),Master!B870,"")</f>
        <v/>
      </c>
      <c r="L870" s="34" t="e">
        <f>SMALL($K:$K,ROWS($K$1:K869))</f>
        <v>#NUM!</v>
      </c>
      <c r="M870" s="34" t="str">
        <f>IF(AND('Entry point'!$B$22=Master!A870,Master!AG870="MARINE SUPERINTENDENT"),Master!B870,"")</f>
        <v/>
      </c>
      <c r="N870" s="34" t="e">
        <f>SMALL($M:$M,ROWS($M$1:M869))</f>
        <v>#NUM!</v>
      </c>
      <c r="O870" s="34" t="str">
        <f>IF(AND('Entry point'!$B$22=Master!A870,Master!AG870="MD"),Master!B870,"")</f>
        <v/>
      </c>
      <c r="P870" s="34" t="e">
        <f>SMALL($O:$O,ROWS($O$1:O869))</f>
        <v>#NUM!</v>
      </c>
      <c r="Q870" s="34" t="str">
        <f>IF(AND('Entry point'!$B$22=Master!A870,Master!AG870="OD"),Master!B870,"")</f>
        <v/>
      </c>
      <c r="R870" s="34" t="e">
        <f>SMALL($Q:$Q,ROWS($Q$1:Q869))</f>
        <v>#NUM!</v>
      </c>
      <c r="S870" s="34" t="str">
        <f>IF(AND('Entry point'!$B$22=Master!A870,Master!AG870="OWNER"),Master!B870,"")</f>
        <v/>
      </c>
      <c r="T870" s="34" t="e">
        <f>SMALL($S:$S,ROWS($S$1:S869))</f>
        <v>#NUM!</v>
      </c>
      <c r="U870" s="34" t="str">
        <f>IF(AND('Entry point'!$B$22=Master!A870,Master!AG870="PLANNING MANAGER"),Master!B870,"")</f>
        <v/>
      </c>
      <c r="V870" s="34" t="e">
        <f>SMALL($U:$U,ROWS($U$1:U869))</f>
        <v>#NUM!</v>
      </c>
      <c r="W870" s="34" t="str">
        <f>IF(AND('Entry point'!$B$22=Master!A870,Master!AG870="PROCUREMENT RESPONSIBLE"),Master!B870,"")</f>
        <v/>
      </c>
      <c r="X870" s="34" t="e">
        <f>SMALL($W:$W,ROWS($W$1:W869))</f>
        <v>#NUM!</v>
      </c>
      <c r="Y870" s="34" t="str">
        <f>IF(AND('Entry point'!$B$22=Master!A870,Master!AG870="TECH SUPERINTENDENT"),Master!B870,"")</f>
        <v/>
      </c>
      <c r="Z870" s="34" t="e">
        <f>SMALL($Y:$Y,ROWS($Y$1:Y869))</f>
        <v>#NUM!</v>
      </c>
      <c r="AA870" s="34" t="str">
        <f>IF(AND('Entry point'!$B$22=Master!A870,Master!AG870="HSEQ MANAGER"),Master!B870,"")</f>
        <v/>
      </c>
      <c r="AB870" s="34" t="e">
        <f>SMALL($AA:$AA,ROWS($AA$1:AA869))</f>
        <v>#NUM!</v>
      </c>
      <c r="AC870" s="34" t="str">
        <f>IF(AND('Entry point'!$B$22=Master!A870,Master!AG870="MARCAS"),Master!B870,"")</f>
        <v/>
      </c>
      <c r="AD870" s="34" t="e">
        <f>SMALL($AC:$AC,ROWS($AC$1:AC869))</f>
        <v>#NUM!</v>
      </c>
      <c r="AE870" s="34">
        <v>3</v>
      </c>
      <c r="AF870" s="36" t="s">
        <v>451</v>
      </c>
      <c r="AG870" s="36" t="s">
        <v>91</v>
      </c>
      <c r="AH870" s="36"/>
    </row>
    <row r="871" spans="1:34" ht="15.75" x14ac:dyDescent="0.25">
      <c r="A871" s="40" t="s">
        <v>39</v>
      </c>
      <c r="B871" s="34">
        <f>ROWS(A$1:$A872)</f>
        <v>872</v>
      </c>
      <c r="C871" s="34" t="str">
        <f>IF(AND('Entry point'!$B$22=Master!A871,Master!AG871="ACCOUNTING"),Master!B871,"")</f>
        <v/>
      </c>
      <c r="D871" s="34" t="e">
        <f>SMALL($C:$C,ROWS($C$1:C870))</f>
        <v>#NUM!</v>
      </c>
      <c r="E871" s="34" t="str">
        <f>IF(AND('Entry point'!$B$22=Master!A871,Master!AG871="CREW MANAGEMENT PARTNER"),Master!B871,"")</f>
        <v/>
      </c>
      <c r="F871" s="34" t="e">
        <f>SMALL($E:$E,ROWS($E$1:E870))</f>
        <v>#NUM!</v>
      </c>
      <c r="G871" s="34" t="str">
        <f>IF(AND('Entry point'!$B$22=Master!A871,Master!AG871="FLEET MANAGER"),Master!B871,"")</f>
        <v/>
      </c>
      <c r="H871" s="34" t="e">
        <f>SMALL($G:$G,ROWS($G$1:G870))</f>
        <v>#NUM!</v>
      </c>
      <c r="I871" s="34" t="str">
        <f>IF(AND('Entry point'!$B$22=Master!A871,Master!AG871="GROUP ISD"),Master!B871,"")</f>
        <v/>
      </c>
      <c r="J871" s="34" t="e">
        <f>SMALL($I:$I,ROWS($I$1:I870))</f>
        <v>#NUM!</v>
      </c>
      <c r="K871" s="34" t="str">
        <f>IF(AND('Entry point'!$B$22=Master!A871,Master!AG871="MANAGING DIRECTOR, CREW MANAGEMENT"),Master!B871,"")</f>
        <v/>
      </c>
      <c r="L871" s="34" t="e">
        <f>SMALL($K:$K,ROWS($K$1:K870))</f>
        <v>#NUM!</v>
      </c>
      <c r="M871" s="34" t="str">
        <f>IF(AND('Entry point'!$B$22=Master!A871,Master!AG871="MARINE SUPERINTENDENT"),Master!B871,"")</f>
        <v/>
      </c>
      <c r="N871" s="34" t="e">
        <f>SMALL($M:$M,ROWS($M$1:M870))</f>
        <v>#NUM!</v>
      </c>
      <c r="O871" s="34" t="str">
        <f>IF(AND('Entry point'!$B$22=Master!A871,Master!AG871="MD"),Master!B871,"")</f>
        <v/>
      </c>
      <c r="P871" s="34" t="e">
        <f>SMALL($O:$O,ROWS($O$1:O870))</f>
        <v>#NUM!</v>
      </c>
      <c r="Q871" s="34" t="str">
        <f>IF(AND('Entry point'!$B$22=Master!A871,Master!AG871="OD"),Master!B871,"")</f>
        <v/>
      </c>
      <c r="R871" s="34" t="e">
        <f>SMALL($Q:$Q,ROWS($Q$1:Q870))</f>
        <v>#NUM!</v>
      </c>
      <c r="S871" s="34" t="str">
        <f>IF(AND('Entry point'!$B$22=Master!A871,Master!AG871="OWNER"),Master!B871,"")</f>
        <v/>
      </c>
      <c r="T871" s="34" t="e">
        <f>SMALL($S:$S,ROWS($S$1:S870))</f>
        <v>#NUM!</v>
      </c>
      <c r="U871" s="34" t="str">
        <f>IF(AND('Entry point'!$B$22=Master!A871,Master!AG871="PLANNING MANAGER"),Master!B871,"")</f>
        <v/>
      </c>
      <c r="V871" s="34" t="e">
        <f>SMALL($U:$U,ROWS($U$1:U870))</f>
        <v>#NUM!</v>
      </c>
      <c r="W871" s="34" t="str">
        <f>IF(AND('Entry point'!$B$22=Master!A871,Master!AG871="PROCUREMENT RESPONSIBLE"),Master!B871,"")</f>
        <v/>
      </c>
      <c r="X871" s="34" t="e">
        <f>SMALL($W:$W,ROWS($W$1:W870))</f>
        <v>#NUM!</v>
      </c>
      <c r="Y871" s="34" t="str">
        <f>IF(AND('Entry point'!$B$22=Master!A871,Master!AG871="TECH SUPERINTENDENT"),Master!B871,"")</f>
        <v/>
      </c>
      <c r="Z871" s="34" t="e">
        <f>SMALL($Y:$Y,ROWS($Y$1:Y870))</f>
        <v>#NUM!</v>
      </c>
      <c r="AA871" s="34" t="str">
        <f>IF(AND('Entry point'!$B$22=Master!A871,Master!AG871="HSEQ MANAGER"),Master!B871,"")</f>
        <v/>
      </c>
      <c r="AB871" s="34" t="e">
        <f>SMALL($AA:$AA,ROWS($AA$1:AA870))</f>
        <v>#NUM!</v>
      </c>
      <c r="AC871" s="34" t="str">
        <f>IF(AND('Entry point'!$B$22=Master!A871,Master!AG871="MARCAS"),Master!B871,"")</f>
        <v/>
      </c>
      <c r="AD871" s="34" t="e">
        <f>SMALL($AC:$AC,ROWS($AC$1:AC870))</f>
        <v>#NUM!</v>
      </c>
      <c r="AE871" s="34">
        <v>3</v>
      </c>
      <c r="AF871" s="36" t="s">
        <v>404</v>
      </c>
      <c r="AG871" s="36" t="s">
        <v>91</v>
      </c>
      <c r="AH871" s="36" t="s">
        <v>515</v>
      </c>
    </row>
    <row r="872" spans="1:34" ht="15.75" x14ac:dyDescent="0.25">
      <c r="A872" s="40" t="s">
        <v>39</v>
      </c>
      <c r="B872" s="34">
        <f>ROWS(A$1:$A873)</f>
        <v>873</v>
      </c>
      <c r="C872" s="34" t="str">
        <f>IF(AND('Entry point'!$B$22=Master!A872,Master!AG872="ACCOUNTING"),Master!B872,"")</f>
        <v/>
      </c>
      <c r="D872" s="34" t="e">
        <f>SMALL($C:$C,ROWS($C$1:C871))</f>
        <v>#NUM!</v>
      </c>
      <c r="E872" s="34" t="str">
        <f>IF(AND('Entry point'!$B$22=Master!A872,Master!AG872="CREW MANAGEMENT PARTNER"),Master!B872,"")</f>
        <v/>
      </c>
      <c r="F872" s="34" t="e">
        <f>SMALL($E:$E,ROWS($E$1:E871))</f>
        <v>#NUM!</v>
      </c>
      <c r="G872" s="34" t="str">
        <f>IF(AND('Entry point'!$B$22=Master!A872,Master!AG872="FLEET MANAGER"),Master!B872,"")</f>
        <v/>
      </c>
      <c r="H872" s="34" t="e">
        <f>SMALL($G:$G,ROWS($G$1:G871))</f>
        <v>#NUM!</v>
      </c>
      <c r="I872" s="34" t="str">
        <f>IF(AND('Entry point'!$B$22=Master!A872,Master!AG872="GROUP ISD"),Master!B872,"")</f>
        <v/>
      </c>
      <c r="J872" s="34" t="e">
        <f>SMALL($I:$I,ROWS($I$1:I871))</f>
        <v>#NUM!</v>
      </c>
      <c r="K872" s="34" t="str">
        <f>IF(AND('Entry point'!$B$22=Master!A872,Master!AG872="MANAGING DIRECTOR, CREW MANAGEMENT"),Master!B872,"")</f>
        <v/>
      </c>
      <c r="L872" s="34" t="e">
        <f>SMALL($K:$K,ROWS($K$1:K871))</f>
        <v>#NUM!</v>
      </c>
      <c r="M872" s="34" t="str">
        <f>IF(AND('Entry point'!$B$22=Master!A872,Master!AG872="MARINE SUPERINTENDENT"),Master!B872,"")</f>
        <v/>
      </c>
      <c r="N872" s="34" t="e">
        <f>SMALL($M:$M,ROWS($M$1:M871))</f>
        <v>#NUM!</v>
      </c>
      <c r="O872" s="34" t="str">
        <f>IF(AND('Entry point'!$B$22=Master!A872,Master!AG872="MD"),Master!B872,"")</f>
        <v/>
      </c>
      <c r="P872" s="34" t="e">
        <f>SMALL($O:$O,ROWS($O$1:O871))</f>
        <v>#NUM!</v>
      </c>
      <c r="Q872" s="34" t="str">
        <f>IF(AND('Entry point'!$B$22=Master!A872,Master!AG872="OD"),Master!B872,"")</f>
        <v/>
      </c>
      <c r="R872" s="34" t="e">
        <f>SMALL($Q:$Q,ROWS($Q$1:Q871))</f>
        <v>#NUM!</v>
      </c>
      <c r="S872" s="34" t="str">
        <f>IF(AND('Entry point'!$B$22=Master!A872,Master!AG872="OWNER"),Master!B872,"")</f>
        <v/>
      </c>
      <c r="T872" s="34" t="e">
        <f>SMALL($S:$S,ROWS($S$1:S871))</f>
        <v>#NUM!</v>
      </c>
      <c r="U872" s="34" t="str">
        <f>IF(AND('Entry point'!$B$22=Master!A872,Master!AG872="PLANNING MANAGER"),Master!B872,"")</f>
        <v/>
      </c>
      <c r="V872" s="34" t="e">
        <f>SMALL($U:$U,ROWS($U$1:U871))</f>
        <v>#NUM!</v>
      </c>
      <c r="W872" s="34" t="str">
        <f>IF(AND('Entry point'!$B$22=Master!A872,Master!AG872="PROCUREMENT RESPONSIBLE"),Master!B872,"")</f>
        <v/>
      </c>
      <c r="X872" s="34" t="e">
        <f>SMALL($W:$W,ROWS($W$1:W871))</f>
        <v>#NUM!</v>
      </c>
      <c r="Y872" s="34" t="str">
        <f>IF(AND('Entry point'!$B$22=Master!A872,Master!AG872="TECH SUPERINTENDENT"),Master!B872,"")</f>
        <v/>
      </c>
      <c r="Z872" s="34" t="e">
        <f>SMALL($Y:$Y,ROWS($Y$1:Y871))</f>
        <v>#NUM!</v>
      </c>
      <c r="AA872" s="34" t="str">
        <f>IF(AND('Entry point'!$B$22=Master!A872,Master!AG872="HSEQ MANAGER"),Master!B872,"")</f>
        <v/>
      </c>
      <c r="AB872" s="34" t="e">
        <f>SMALL($AA:$AA,ROWS($AA$1:AA871))</f>
        <v>#NUM!</v>
      </c>
      <c r="AC872" s="34" t="str">
        <f>IF(AND('Entry point'!$B$22=Master!A872,Master!AG872="MARCAS"),Master!B872,"")</f>
        <v/>
      </c>
      <c r="AD872" s="34" t="e">
        <f>SMALL($AC:$AC,ROWS($AC$1:AC871))</f>
        <v>#NUM!</v>
      </c>
      <c r="AE872" s="34">
        <v>3</v>
      </c>
      <c r="AF872" s="36" t="s">
        <v>457</v>
      </c>
      <c r="AG872" s="36" t="s">
        <v>91</v>
      </c>
      <c r="AH872" s="36" t="s">
        <v>452</v>
      </c>
    </row>
    <row r="873" spans="1:34" ht="15.75" x14ac:dyDescent="0.25">
      <c r="A873" s="40" t="s">
        <v>39</v>
      </c>
      <c r="B873" s="34">
        <f>ROWS(A$1:$A874)</f>
        <v>874</v>
      </c>
      <c r="C873" s="34" t="str">
        <f>IF(AND('Entry point'!$B$22=Master!A873,Master!AG873="ACCOUNTING"),Master!B873,"")</f>
        <v/>
      </c>
      <c r="D873" s="34" t="e">
        <f>SMALL($C:$C,ROWS($C$1:C872))</f>
        <v>#NUM!</v>
      </c>
      <c r="E873" s="34" t="str">
        <f>IF(AND('Entry point'!$B$22=Master!A873,Master!AG873="CREW MANAGEMENT PARTNER"),Master!B873,"")</f>
        <v/>
      </c>
      <c r="F873" s="34" t="e">
        <f>SMALL($E:$E,ROWS($E$1:E872))</f>
        <v>#NUM!</v>
      </c>
      <c r="G873" s="34" t="str">
        <f>IF(AND('Entry point'!$B$22=Master!A873,Master!AG873="FLEET MANAGER"),Master!B873,"")</f>
        <v/>
      </c>
      <c r="H873" s="34" t="e">
        <f>SMALL($G:$G,ROWS($G$1:G872))</f>
        <v>#NUM!</v>
      </c>
      <c r="I873" s="34" t="str">
        <f>IF(AND('Entry point'!$B$22=Master!A873,Master!AG873="GROUP ISD"),Master!B873,"")</f>
        <v/>
      </c>
      <c r="J873" s="34" t="e">
        <f>SMALL($I:$I,ROWS($I$1:I872))</f>
        <v>#NUM!</v>
      </c>
      <c r="K873" s="34" t="str">
        <f>IF(AND('Entry point'!$B$22=Master!A873,Master!AG873="MANAGING DIRECTOR, CREW MANAGEMENT"),Master!B873,"")</f>
        <v/>
      </c>
      <c r="L873" s="34" t="e">
        <f>SMALL($K:$K,ROWS($K$1:K872))</f>
        <v>#NUM!</v>
      </c>
      <c r="M873" s="34" t="str">
        <f>IF(AND('Entry point'!$B$22=Master!A873,Master!AG873="MARINE SUPERINTENDENT"),Master!B873,"")</f>
        <v/>
      </c>
      <c r="N873" s="34" t="e">
        <f>SMALL($M:$M,ROWS($M$1:M872))</f>
        <v>#NUM!</v>
      </c>
      <c r="O873" s="34" t="str">
        <f>IF(AND('Entry point'!$B$22=Master!A873,Master!AG873="MD"),Master!B873,"")</f>
        <v/>
      </c>
      <c r="P873" s="34" t="e">
        <f>SMALL($O:$O,ROWS($O$1:O872))</f>
        <v>#NUM!</v>
      </c>
      <c r="Q873" s="34" t="str">
        <f>IF(AND('Entry point'!$B$22=Master!A873,Master!AG873="OD"),Master!B873,"")</f>
        <v/>
      </c>
      <c r="R873" s="34" t="e">
        <f>SMALL($Q:$Q,ROWS($Q$1:Q872))</f>
        <v>#NUM!</v>
      </c>
      <c r="S873" s="34" t="str">
        <f>IF(AND('Entry point'!$B$22=Master!A873,Master!AG873="OWNER"),Master!B873,"")</f>
        <v/>
      </c>
      <c r="T873" s="34" t="e">
        <f>SMALL($S:$S,ROWS($S$1:S872))</f>
        <v>#NUM!</v>
      </c>
      <c r="U873" s="34" t="str">
        <f>IF(AND('Entry point'!$B$22=Master!A873,Master!AG873="PLANNING MANAGER"),Master!B873,"")</f>
        <v/>
      </c>
      <c r="V873" s="34" t="e">
        <f>SMALL($U:$U,ROWS($U$1:U872))</f>
        <v>#NUM!</v>
      </c>
      <c r="W873" s="34" t="str">
        <f>IF(AND('Entry point'!$B$22=Master!A873,Master!AG873="PROCUREMENT RESPONSIBLE"),Master!B873,"")</f>
        <v/>
      </c>
      <c r="X873" s="34" t="e">
        <f>SMALL($W:$W,ROWS($W$1:W872))</f>
        <v>#NUM!</v>
      </c>
      <c r="Y873" s="34" t="str">
        <f>IF(AND('Entry point'!$B$22=Master!A873,Master!AG873="TECH SUPERINTENDENT"),Master!B873,"")</f>
        <v/>
      </c>
      <c r="Z873" s="34" t="e">
        <f>SMALL($Y:$Y,ROWS($Y$1:Y872))</f>
        <v>#NUM!</v>
      </c>
      <c r="AA873" s="34" t="str">
        <f>IF(AND('Entry point'!$B$22=Master!A873,Master!AG873="HSEQ MANAGER"),Master!B873,"")</f>
        <v/>
      </c>
      <c r="AB873" s="34" t="e">
        <f>SMALL($AA:$AA,ROWS($AA$1:AA872))</f>
        <v>#NUM!</v>
      </c>
      <c r="AC873" s="34" t="str">
        <f>IF(AND('Entry point'!$B$22=Master!A873,Master!AG873="MARCAS"),Master!B873,"")</f>
        <v/>
      </c>
      <c r="AD873" s="34" t="e">
        <f>SMALL($AC:$AC,ROWS($AC$1:AC872))</f>
        <v>#NUM!</v>
      </c>
      <c r="AE873" s="34">
        <v>3</v>
      </c>
      <c r="AF873" s="36" t="s">
        <v>456</v>
      </c>
      <c r="AG873" s="36" t="s">
        <v>91</v>
      </c>
      <c r="AH873" s="36" t="s">
        <v>452</v>
      </c>
    </row>
    <row r="874" spans="1:34" ht="15.75" x14ac:dyDescent="0.25">
      <c r="A874" s="40" t="s">
        <v>39</v>
      </c>
      <c r="B874" s="34">
        <f>ROWS(A$1:$A875)</f>
        <v>875</v>
      </c>
      <c r="C874" s="34" t="str">
        <f>IF(AND('Entry point'!$B$22=Master!A874,Master!AG874="ACCOUNTING"),Master!B874,"")</f>
        <v/>
      </c>
      <c r="D874" s="34" t="e">
        <f>SMALL($C:$C,ROWS($C$1:C873))</f>
        <v>#NUM!</v>
      </c>
      <c r="E874" s="34" t="str">
        <f>IF(AND('Entry point'!$B$22=Master!A874,Master!AG874="CREW MANAGEMENT PARTNER"),Master!B874,"")</f>
        <v/>
      </c>
      <c r="F874" s="34" t="e">
        <f>SMALL($E:$E,ROWS($E$1:E873))</f>
        <v>#NUM!</v>
      </c>
      <c r="G874" s="34" t="str">
        <f>IF(AND('Entry point'!$B$22=Master!A874,Master!AG874="FLEET MANAGER"),Master!B874,"")</f>
        <v/>
      </c>
      <c r="H874" s="34" t="e">
        <f>SMALL($G:$G,ROWS($G$1:G873))</f>
        <v>#NUM!</v>
      </c>
      <c r="I874" s="34" t="str">
        <f>IF(AND('Entry point'!$B$22=Master!A874,Master!AG874="GROUP ISD"),Master!B874,"")</f>
        <v/>
      </c>
      <c r="J874" s="34" t="e">
        <f>SMALL($I:$I,ROWS($I$1:I873))</f>
        <v>#NUM!</v>
      </c>
      <c r="K874" s="34" t="str">
        <f>IF(AND('Entry point'!$B$22=Master!A874,Master!AG874="MANAGING DIRECTOR, CREW MANAGEMENT"),Master!B874,"")</f>
        <v/>
      </c>
      <c r="L874" s="34" t="e">
        <f>SMALL($K:$K,ROWS($K$1:K873))</f>
        <v>#NUM!</v>
      </c>
      <c r="M874" s="34" t="str">
        <f>IF(AND('Entry point'!$B$22=Master!A874,Master!AG874="MARINE SUPERINTENDENT"),Master!B874,"")</f>
        <v/>
      </c>
      <c r="N874" s="34" t="e">
        <f>SMALL($M:$M,ROWS($M$1:M873))</f>
        <v>#NUM!</v>
      </c>
      <c r="O874" s="34" t="str">
        <f>IF(AND('Entry point'!$B$22=Master!A874,Master!AG874="MD"),Master!B874,"")</f>
        <v/>
      </c>
      <c r="P874" s="34" t="e">
        <f>SMALL($O:$O,ROWS($O$1:O873))</f>
        <v>#NUM!</v>
      </c>
      <c r="Q874" s="34" t="str">
        <f>IF(AND('Entry point'!$B$22=Master!A874,Master!AG874="OD"),Master!B874,"")</f>
        <v/>
      </c>
      <c r="R874" s="34" t="e">
        <f>SMALL($Q:$Q,ROWS($Q$1:Q873))</f>
        <v>#NUM!</v>
      </c>
      <c r="S874" s="34" t="str">
        <f>IF(AND('Entry point'!$B$22=Master!A874,Master!AG874="OWNER"),Master!B874,"")</f>
        <v/>
      </c>
      <c r="T874" s="34" t="e">
        <f>SMALL($S:$S,ROWS($S$1:S873))</f>
        <v>#NUM!</v>
      </c>
      <c r="U874" s="34" t="str">
        <f>IF(AND('Entry point'!$B$22=Master!A874,Master!AG874="PLANNING MANAGER"),Master!B874,"")</f>
        <v/>
      </c>
      <c r="V874" s="34" t="e">
        <f>SMALL($U:$U,ROWS($U$1:U873))</f>
        <v>#NUM!</v>
      </c>
      <c r="W874" s="34" t="str">
        <f>IF(AND('Entry point'!$B$22=Master!A874,Master!AG874="PROCUREMENT RESPONSIBLE"),Master!B874,"")</f>
        <v/>
      </c>
      <c r="X874" s="34" t="e">
        <f>SMALL($W:$W,ROWS($W$1:W873))</f>
        <v>#NUM!</v>
      </c>
      <c r="Y874" s="34" t="str">
        <f>IF(AND('Entry point'!$B$22=Master!A874,Master!AG874="TECH SUPERINTENDENT"),Master!B874,"")</f>
        <v/>
      </c>
      <c r="Z874" s="34" t="e">
        <f>SMALL($Y:$Y,ROWS($Y$1:Y873))</f>
        <v>#NUM!</v>
      </c>
      <c r="AA874" s="34" t="str">
        <f>IF(AND('Entry point'!$B$22=Master!A874,Master!AG874="HSEQ MANAGER"),Master!B874,"")</f>
        <v/>
      </c>
      <c r="AB874" s="34" t="e">
        <f>SMALL($AA:$AA,ROWS($AA$1:AA873))</f>
        <v>#NUM!</v>
      </c>
      <c r="AC874" s="34" t="str">
        <f>IF(AND('Entry point'!$B$22=Master!A874,Master!AG874="MARCAS"),Master!B874,"")</f>
        <v/>
      </c>
      <c r="AD874" s="34" t="e">
        <f>SMALL($AC:$AC,ROWS($AC$1:AC873))</f>
        <v>#NUM!</v>
      </c>
      <c r="AE874" s="34">
        <v>3</v>
      </c>
      <c r="AF874" s="36" t="s">
        <v>458</v>
      </c>
      <c r="AG874" s="36" t="s">
        <v>91</v>
      </c>
      <c r="AH874" s="36" t="s">
        <v>452</v>
      </c>
    </row>
    <row r="875" spans="1:34" ht="15.75" x14ac:dyDescent="0.25">
      <c r="A875" s="40" t="s">
        <v>39</v>
      </c>
      <c r="B875" s="34">
        <f>ROWS(A$1:$A876)</f>
        <v>876</v>
      </c>
      <c r="C875" s="34" t="str">
        <f>IF(AND('Entry point'!$B$22=Master!A875,Master!AG875="ACCOUNTING"),Master!B875,"")</f>
        <v/>
      </c>
      <c r="D875" s="34" t="e">
        <f>SMALL($C:$C,ROWS($C$1:C874))</f>
        <v>#NUM!</v>
      </c>
      <c r="E875" s="34" t="str">
        <f>IF(AND('Entry point'!$B$22=Master!A875,Master!AG875="CREW MANAGEMENT PARTNER"),Master!B875,"")</f>
        <v/>
      </c>
      <c r="F875" s="34" t="e">
        <f>SMALL($E:$E,ROWS($E$1:E874))</f>
        <v>#NUM!</v>
      </c>
      <c r="G875" s="34" t="str">
        <f>IF(AND('Entry point'!$B$22=Master!A875,Master!AG875="FLEET MANAGER"),Master!B875,"")</f>
        <v/>
      </c>
      <c r="H875" s="34" t="e">
        <f>SMALL($G:$G,ROWS($G$1:G874))</f>
        <v>#NUM!</v>
      </c>
      <c r="I875" s="34" t="str">
        <f>IF(AND('Entry point'!$B$22=Master!A875,Master!AG875="GROUP ISD"),Master!B875,"")</f>
        <v/>
      </c>
      <c r="J875" s="34" t="e">
        <f>SMALL($I:$I,ROWS($I$1:I874))</f>
        <v>#NUM!</v>
      </c>
      <c r="K875" s="34" t="str">
        <f>IF(AND('Entry point'!$B$22=Master!A875,Master!AG875="MANAGING DIRECTOR, CREW MANAGEMENT"),Master!B875,"")</f>
        <v/>
      </c>
      <c r="L875" s="34" t="e">
        <f>SMALL($K:$K,ROWS($K$1:K874))</f>
        <v>#NUM!</v>
      </c>
      <c r="M875" s="34" t="str">
        <f>IF(AND('Entry point'!$B$22=Master!A875,Master!AG875="MARINE SUPERINTENDENT"),Master!B875,"")</f>
        <v/>
      </c>
      <c r="N875" s="34" t="e">
        <f>SMALL($M:$M,ROWS($M$1:M874))</f>
        <v>#NUM!</v>
      </c>
      <c r="O875" s="34" t="str">
        <f>IF(AND('Entry point'!$B$22=Master!A875,Master!AG875="MD"),Master!B875,"")</f>
        <v/>
      </c>
      <c r="P875" s="34" t="e">
        <f>SMALL($O:$O,ROWS($O$1:O874))</f>
        <v>#NUM!</v>
      </c>
      <c r="Q875" s="34" t="str">
        <f>IF(AND('Entry point'!$B$22=Master!A875,Master!AG875="OD"),Master!B875,"")</f>
        <v/>
      </c>
      <c r="R875" s="34" t="e">
        <f>SMALL($Q:$Q,ROWS($Q$1:Q874))</f>
        <v>#NUM!</v>
      </c>
      <c r="S875" s="34" t="str">
        <f>IF(AND('Entry point'!$B$22=Master!A875,Master!AG875="OWNER"),Master!B875,"")</f>
        <v/>
      </c>
      <c r="T875" s="34" t="e">
        <f>SMALL($S:$S,ROWS($S$1:S874))</f>
        <v>#NUM!</v>
      </c>
      <c r="U875" s="34" t="str">
        <f>IF(AND('Entry point'!$B$22=Master!A875,Master!AG875="PLANNING MANAGER"),Master!B875,"")</f>
        <v/>
      </c>
      <c r="V875" s="34" t="e">
        <f>SMALL($U:$U,ROWS($U$1:U874))</f>
        <v>#NUM!</v>
      </c>
      <c r="W875" s="34" t="str">
        <f>IF(AND('Entry point'!$B$22=Master!A875,Master!AG875="PROCUREMENT RESPONSIBLE"),Master!B875,"")</f>
        <v/>
      </c>
      <c r="X875" s="34" t="e">
        <f>SMALL($W:$W,ROWS($W$1:W874))</f>
        <v>#NUM!</v>
      </c>
      <c r="Y875" s="34" t="str">
        <f>IF(AND('Entry point'!$B$22=Master!A875,Master!AG875="TECH SUPERINTENDENT"),Master!B875,"")</f>
        <v/>
      </c>
      <c r="Z875" s="34" t="e">
        <f>SMALL($Y:$Y,ROWS($Y$1:Y874))</f>
        <v>#NUM!</v>
      </c>
      <c r="AA875" s="34" t="str">
        <f>IF(AND('Entry point'!$B$22=Master!A875,Master!AG875="HSEQ MANAGER"),Master!B875,"")</f>
        <v/>
      </c>
      <c r="AB875" s="34" t="e">
        <f>SMALL($AA:$AA,ROWS($AA$1:AA874))</f>
        <v>#NUM!</v>
      </c>
      <c r="AC875" s="34" t="str">
        <f>IF(AND('Entry point'!$B$22=Master!A875,Master!AG875="MARCAS"),Master!B875,"")</f>
        <v/>
      </c>
      <c r="AD875" s="34" t="e">
        <f>SMALL($AC:$AC,ROWS($AC$1:AC874))</f>
        <v>#NUM!</v>
      </c>
      <c r="AE875" s="34">
        <v>3</v>
      </c>
      <c r="AF875" s="36" t="s">
        <v>434</v>
      </c>
      <c r="AG875" s="36" t="s">
        <v>686</v>
      </c>
      <c r="AH875" s="36" t="s">
        <v>433</v>
      </c>
    </row>
    <row r="876" spans="1:34" ht="15.75" x14ac:dyDescent="0.25">
      <c r="A876" s="40" t="s">
        <v>39</v>
      </c>
      <c r="B876" s="34">
        <f>ROWS(A$1:$A877)</f>
        <v>877</v>
      </c>
      <c r="C876" s="34" t="str">
        <f>IF(AND('Entry point'!$B$22=Master!A876,Master!AG876="ACCOUNTING"),Master!B876,"")</f>
        <v/>
      </c>
      <c r="D876" s="34" t="e">
        <f>SMALL($C:$C,ROWS($C$1:C875))</f>
        <v>#NUM!</v>
      </c>
      <c r="E876" s="34" t="str">
        <f>IF(AND('Entry point'!$B$22=Master!A876,Master!AG876="CREW MANAGEMENT PARTNER"),Master!B876,"")</f>
        <v/>
      </c>
      <c r="F876" s="34" t="e">
        <f>SMALL($E:$E,ROWS($E$1:E875))</f>
        <v>#NUM!</v>
      </c>
      <c r="G876" s="34" t="str">
        <f>IF(AND('Entry point'!$B$22=Master!A876,Master!AG876="FLEET MANAGER"),Master!B876,"")</f>
        <v/>
      </c>
      <c r="H876" s="34" t="e">
        <f>SMALL($G:$G,ROWS($G$1:G875))</f>
        <v>#NUM!</v>
      </c>
      <c r="I876" s="34" t="str">
        <f>IF(AND('Entry point'!$B$22=Master!A876,Master!AG876="GROUP ISD"),Master!B876,"")</f>
        <v/>
      </c>
      <c r="J876" s="34" t="e">
        <f>SMALL($I:$I,ROWS($I$1:I875))</f>
        <v>#NUM!</v>
      </c>
      <c r="K876" s="34" t="str">
        <f>IF(AND('Entry point'!$B$22=Master!A876,Master!AG876="MANAGING DIRECTOR, CREW MANAGEMENT"),Master!B876,"")</f>
        <v/>
      </c>
      <c r="L876" s="34" t="e">
        <f>SMALL($K:$K,ROWS($K$1:K875))</f>
        <v>#NUM!</v>
      </c>
      <c r="M876" s="34" t="str">
        <f>IF(AND('Entry point'!$B$22=Master!A876,Master!AG876="MARINE SUPERINTENDENT"),Master!B876,"")</f>
        <v/>
      </c>
      <c r="N876" s="34" t="e">
        <f>SMALL($M:$M,ROWS($M$1:M875))</f>
        <v>#NUM!</v>
      </c>
      <c r="O876" s="34" t="str">
        <f>IF(AND('Entry point'!$B$22=Master!A876,Master!AG876="MD"),Master!B876,"")</f>
        <v/>
      </c>
      <c r="P876" s="34" t="e">
        <f>SMALL($O:$O,ROWS($O$1:O875))</f>
        <v>#NUM!</v>
      </c>
      <c r="Q876" s="34" t="str">
        <f>IF(AND('Entry point'!$B$22=Master!A876,Master!AG876="OD"),Master!B876,"")</f>
        <v/>
      </c>
      <c r="R876" s="34" t="e">
        <f>SMALL($Q:$Q,ROWS($Q$1:Q875))</f>
        <v>#NUM!</v>
      </c>
      <c r="S876" s="34" t="str">
        <f>IF(AND('Entry point'!$B$22=Master!A876,Master!AG876="OWNER"),Master!B876,"")</f>
        <v/>
      </c>
      <c r="T876" s="34" t="e">
        <f>SMALL($S:$S,ROWS($S$1:S875))</f>
        <v>#NUM!</v>
      </c>
      <c r="U876" s="34" t="str">
        <f>IF(AND('Entry point'!$B$22=Master!A876,Master!AG876="PLANNING MANAGER"),Master!B876,"")</f>
        <v/>
      </c>
      <c r="V876" s="34" t="e">
        <f>SMALL($U:$U,ROWS($U$1:U875))</f>
        <v>#NUM!</v>
      </c>
      <c r="W876" s="34" t="str">
        <f>IF(AND('Entry point'!$B$22=Master!A876,Master!AG876="PROCUREMENT RESPONSIBLE"),Master!B876,"")</f>
        <v/>
      </c>
      <c r="X876" s="34" t="e">
        <f>SMALL($W:$W,ROWS($W$1:W875))</f>
        <v>#NUM!</v>
      </c>
      <c r="Y876" s="34" t="str">
        <f>IF(AND('Entry point'!$B$22=Master!A876,Master!AG876="TECH SUPERINTENDENT"),Master!B876,"")</f>
        <v/>
      </c>
      <c r="Z876" s="34" t="e">
        <f>SMALL($Y:$Y,ROWS($Y$1:Y875))</f>
        <v>#NUM!</v>
      </c>
      <c r="AA876" s="34" t="str">
        <f>IF(AND('Entry point'!$B$22=Master!A876,Master!AG876="HSEQ MANAGER"),Master!B876,"")</f>
        <v/>
      </c>
      <c r="AB876" s="34" t="e">
        <f>SMALL($AA:$AA,ROWS($AA$1:AA875))</f>
        <v>#NUM!</v>
      </c>
      <c r="AC876" s="34" t="str">
        <f>IF(AND('Entry point'!$B$22=Master!A876,Master!AG876="MARCAS"),Master!B876,"")</f>
        <v/>
      </c>
      <c r="AD876" s="34" t="e">
        <f>SMALL($AC:$AC,ROWS($AC$1:AC875))</f>
        <v>#NUM!</v>
      </c>
      <c r="AE876" s="34">
        <v>3</v>
      </c>
      <c r="AF876" s="36" t="s">
        <v>429</v>
      </c>
      <c r="AG876" s="36" t="s">
        <v>686</v>
      </c>
      <c r="AH876" s="36" t="s">
        <v>426</v>
      </c>
    </row>
    <row r="877" spans="1:34" ht="15.75" x14ac:dyDescent="0.25">
      <c r="A877" s="40" t="s">
        <v>39</v>
      </c>
      <c r="B877" s="34">
        <f>ROWS(A$1:$A878)</f>
        <v>878</v>
      </c>
      <c r="C877" s="34" t="str">
        <f>IF(AND('Entry point'!$B$22=Master!A877,Master!AG877="ACCOUNTING"),Master!B877,"")</f>
        <v/>
      </c>
      <c r="D877" s="34" t="e">
        <f>SMALL($C:$C,ROWS($C$1:C876))</f>
        <v>#NUM!</v>
      </c>
      <c r="E877" s="34" t="str">
        <f>IF(AND('Entry point'!$B$22=Master!A877,Master!AG877="CREW MANAGEMENT PARTNER"),Master!B877,"")</f>
        <v/>
      </c>
      <c r="F877" s="34" t="e">
        <f>SMALL($E:$E,ROWS($E$1:E876))</f>
        <v>#NUM!</v>
      </c>
      <c r="G877" s="34" t="str">
        <f>IF(AND('Entry point'!$B$22=Master!A877,Master!AG877="FLEET MANAGER"),Master!B877,"")</f>
        <v/>
      </c>
      <c r="H877" s="34" t="e">
        <f>SMALL($G:$G,ROWS($G$1:G876))</f>
        <v>#NUM!</v>
      </c>
      <c r="I877" s="34" t="str">
        <f>IF(AND('Entry point'!$B$22=Master!A877,Master!AG877="GROUP ISD"),Master!B877,"")</f>
        <v/>
      </c>
      <c r="J877" s="34" t="e">
        <f>SMALL($I:$I,ROWS($I$1:I876))</f>
        <v>#NUM!</v>
      </c>
      <c r="K877" s="34" t="str">
        <f>IF(AND('Entry point'!$B$22=Master!A877,Master!AG877="MANAGING DIRECTOR, CREW MANAGEMENT"),Master!B877,"")</f>
        <v/>
      </c>
      <c r="L877" s="34" t="e">
        <f>SMALL($K:$K,ROWS($K$1:K876))</f>
        <v>#NUM!</v>
      </c>
      <c r="M877" s="34" t="str">
        <f>IF(AND('Entry point'!$B$22=Master!A877,Master!AG877="MARINE SUPERINTENDENT"),Master!B877,"")</f>
        <v/>
      </c>
      <c r="N877" s="34" t="e">
        <f>SMALL($M:$M,ROWS($M$1:M876))</f>
        <v>#NUM!</v>
      </c>
      <c r="O877" s="34" t="str">
        <f>IF(AND('Entry point'!$B$22=Master!A877,Master!AG877="MD"),Master!B877,"")</f>
        <v/>
      </c>
      <c r="P877" s="34" t="e">
        <f>SMALL($O:$O,ROWS($O$1:O876))</f>
        <v>#NUM!</v>
      </c>
      <c r="Q877" s="34" t="str">
        <f>IF(AND('Entry point'!$B$22=Master!A877,Master!AG877="OD"),Master!B877,"")</f>
        <v/>
      </c>
      <c r="R877" s="34" t="e">
        <f>SMALL($Q:$Q,ROWS($Q$1:Q876))</f>
        <v>#NUM!</v>
      </c>
      <c r="S877" s="34" t="str">
        <f>IF(AND('Entry point'!$B$22=Master!A877,Master!AG877="OWNER"),Master!B877,"")</f>
        <v/>
      </c>
      <c r="T877" s="34" t="e">
        <f>SMALL($S:$S,ROWS($S$1:S876))</f>
        <v>#NUM!</v>
      </c>
      <c r="U877" s="34" t="str">
        <f>IF(AND('Entry point'!$B$22=Master!A877,Master!AG877="PLANNING MANAGER"),Master!B877,"")</f>
        <v/>
      </c>
      <c r="V877" s="34" t="e">
        <f>SMALL($U:$U,ROWS($U$1:U876))</f>
        <v>#NUM!</v>
      </c>
      <c r="W877" s="34" t="str">
        <f>IF(AND('Entry point'!$B$22=Master!A877,Master!AG877="PROCUREMENT RESPONSIBLE"),Master!B877,"")</f>
        <v/>
      </c>
      <c r="X877" s="34" t="e">
        <f>SMALL($W:$W,ROWS($W$1:W876))</f>
        <v>#NUM!</v>
      </c>
      <c r="Y877" s="34" t="str">
        <f>IF(AND('Entry point'!$B$22=Master!A877,Master!AG877="TECH SUPERINTENDENT"),Master!B877,"")</f>
        <v/>
      </c>
      <c r="Z877" s="34" t="e">
        <f>SMALL($Y:$Y,ROWS($Y$1:Y876))</f>
        <v>#NUM!</v>
      </c>
      <c r="AA877" s="34" t="str">
        <f>IF(AND('Entry point'!$B$22=Master!A877,Master!AG877="HSEQ MANAGER"),Master!B877,"")</f>
        <v/>
      </c>
      <c r="AB877" s="34" t="e">
        <f>SMALL($AA:$AA,ROWS($AA$1:AA876))</f>
        <v>#NUM!</v>
      </c>
      <c r="AC877" s="34" t="str">
        <f>IF(AND('Entry point'!$B$22=Master!A877,Master!AG877="MARCAS"),Master!B877,"")</f>
        <v/>
      </c>
      <c r="AD877" s="34" t="e">
        <f>SMALL($AC:$AC,ROWS($AC$1:AC876))</f>
        <v>#NUM!</v>
      </c>
      <c r="AE877" s="34">
        <v>3</v>
      </c>
      <c r="AF877" s="36" t="s">
        <v>413</v>
      </c>
      <c r="AG877" s="36" t="s">
        <v>685</v>
      </c>
      <c r="AH877" s="36" t="s">
        <v>414</v>
      </c>
    </row>
    <row r="878" spans="1:34" ht="15.75" x14ac:dyDescent="0.25">
      <c r="A878" s="40" t="s">
        <v>39</v>
      </c>
      <c r="B878" s="34">
        <f>ROWS(A$1:$A879)</f>
        <v>879</v>
      </c>
      <c r="C878" s="34" t="str">
        <f>IF(AND('Entry point'!$B$22=Master!A878,Master!AG878="ACCOUNTING"),Master!B878,"")</f>
        <v/>
      </c>
      <c r="D878" s="34" t="e">
        <f>SMALL($C:$C,ROWS($C$1:C877))</f>
        <v>#NUM!</v>
      </c>
      <c r="E878" s="34" t="str">
        <f>IF(AND('Entry point'!$B$22=Master!A878,Master!AG878="CREW MANAGEMENT PARTNER"),Master!B878,"")</f>
        <v/>
      </c>
      <c r="F878" s="34" t="e">
        <f>SMALL($E:$E,ROWS($E$1:E877))</f>
        <v>#NUM!</v>
      </c>
      <c r="G878" s="34" t="str">
        <f>IF(AND('Entry point'!$B$22=Master!A878,Master!AG878="FLEET MANAGER"),Master!B878,"")</f>
        <v/>
      </c>
      <c r="H878" s="34" t="e">
        <f>SMALL($G:$G,ROWS($G$1:G877))</f>
        <v>#NUM!</v>
      </c>
      <c r="I878" s="34" t="str">
        <f>IF(AND('Entry point'!$B$22=Master!A878,Master!AG878="GROUP ISD"),Master!B878,"")</f>
        <v/>
      </c>
      <c r="J878" s="34" t="e">
        <f>SMALL($I:$I,ROWS($I$1:I877))</f>
        <v>#NUM!</v>
      </c>
      <c r="K878" s="34" t="str">
        <f>IF(AND('Entry point'!$B$22=Master!A878,Master!AG878="MANAGING DIRECTOR, CREW MANAGEMENT"),Master!B878,"")</f>
        <v/>
      </c>
      <c r="L878" s="34" t="e">
        <f>SMALL($K:$K,ROWS($K$1:K877))</f>
        <v>#NUM!</v>
      </c>
      <c r="M878" s="34" t="str">
        <f>IF(AND('Entry point'!$B$22=Master!A878,Master!AG878="MARINE SUPERINTENDENT"),Master!B878,"")</f>
        <v/>
      </c>
      <c r="N878" s="34" t="e">
        <f>SMALL($M:$M,ROWS($M$1:M877))</f>
        <v>#NUM!</v>
      </c>
      <c r="O878" s="34" t="str">
        <f>IF(AND('Entry point'!$B$22=Master!A878,Master!AG878="MD"),Master!B878,"")</f>
        <v/>
      </c>
      <c r="P878" s="34" t="e">
        <f>SMALL($O:$O,ROWS($O$1:O877))</f>
        <v>#NUM!</v>
      </c>
      <c r="Q878" s="34" t="str">
        <f>IF(AND('Entry point'!$B$22=Master!A878,Master!AG878="OD"),Master!B878,"")</f>
        <v/>
      </c>
      <c r="R878" s="34" t="e">
        <f>SMALL($Q:$Q,ROWS($Q$1:Q877))</f>
        <v>#NUM!</v>
      </c>
      <c r="S878" s="34" t="str">
        <f>IF(AND('Entry point'!$B$22=Master!A878,Master!AG878="OWNER"),Master!B878,"")</f>
        <v/>
      </c>
      <c r="T878" s="34" t="e">
        <f>SMALL($S:$S,ROWS($S$1:S877))</f>
        <v>#NUM!</v>
      </c>
      <c r="U878" s="34" t="str">
        <f>IF(AND('Entry point'!$B$22=Master!A878,Master!AG878="PLANNING MANAGER"),Master!B878,"")</f>
        <v/>
      </c>
      <c r="V878" s="34" t="e">
        <f>SMALL($U:$U,ROWS($U$1:U877))</f>
        <v>#NUM!</v>
      </c>
      <c r="W878" s="34" t="str">
        <f>IF(AND('Entry point'!$B$22=Master!A878,Master!AG878="PROCUREMENT RESPONSIBLE"),Master!B878,"")</f>
        <v/>
      </c>
      <c r="X878" s="34" t="e">
        <f>SMALL($W:$W,ROWS($W$1:W877))</f>
        <v>#NUM!</v>
      </c>
      <c r="Y878" s="34" t="str">
        <f>IF(AND('Entry point'!$B$22=Master!A878,Master!AG878="TECH SUPERINTENDENT"),Master!B878,"")</f>
        <v/>
      </c>
      <c r="Z878" s="34" t="e">
        <f>SMALL($Y:$Y,ROWS($Y$1:Y877))</f>
        <v>#NUM!</v>
      </c>
      <c r="AA878" s="34" t="str">
        <f>IF(AND('Entry point'!$B$22=Master!A878,Master!AG878="HSEQ MANAGER"),Master!B878,"")</f>
        <v/>
      </c>
      <c r="AB878" s="34" t="e">
        <f>SMALL($AA:$AA,ROWS($AA$1:AA877))</f>
        <v>#NUM!</v>
      </c>
      <c r="AC878" s="34" t="str">
        <f>IF(AND('Entry point'!$B$22=Master!A878,Master!AG878="MARCAS"),Master!B878,"")</f>
        <v/>
      </c>
      <c r="AD878" s="34" t="e">
        <f>SMALL($AC:$AC,ROWS($AC$1:AC877))</f>
        <v>#NUM!</v>
      </c>
      <c r="AE878" s="34">
        <v>3</v>
      </c>
      <c r="AF878" s="36" t="s">
        <v>428</v>
      </c>
      <c r="AG878" s="36" t="s">
        <v>685</v>
      </c>
      <c r="AH878" s="36" t="s">
        <v>426</v>
      </c>
    </row>
    <row r="879" spans="1:34" ht="15.75" x14ac:dyDescent="0.25">
      <c r="A879" s="40" t="s">
        <v>39</v>
      </c>
      <c r="B879" s="34">
        <f>ROWS(A$1:$A880)</f>
        <v>880</v>
      </c>
      <c r="C879" s="34" t="str">
        <f>IF(AND('Entry point'!$B$22=Master!A879,Master!AG879="ACCOUNTING"),Master!B879,"")</f>
        <v/>
      </c>
      <c r="D879" s="34" t="e">
        <f>SMALL($C:$C,ROWS($C$1:C878))</f>
        <v>#NUM!</v>
      </c>
      <c r="E879" s="34" t="str">
        <f>IF(AND('Entry point'!$B$22=Master!A879,Master!AG879="CREW MANAGEMENT PARTNER"),Master!B879,"")</f>
        <v/>
      </c>
      <c r="F879" s="34" t="e">
        <f>SMALL($E:$E,ROWS($E$1:E878))</f>
        <v>#NUM!</v>
      </c>
      <c r="G879" s="34" t="str">
        <f>IF(AND('Entry point'!$B$22=Master!A879,Master!AG879="FLEET MANAGER"),Master!B879,"")</f>
        <v/>
      </c>
      <c r="H879" s="34" t="e">
        <f>SMALL($G:$G,ROWS($G$1:G878))</f>
        <v>#NUM!</v>
      </c>
      <c r="I879" s="34" t="str">
        <f>IF(AND('Entry point'!$B$22=Master!A879,Master!AG879="GROUP ISD"),Master!B879,"")</f>
        <v/>
      </c>
      <c r="J879" s="34" t="e">
        <f>SMALL($I:$I,ROWS($I$1:I878))</f>
        <v>#NUM!</v>
      </c>
      <c r="K879" s="34" t="str">
        <f>IF(AND('Entry point'!$B$22=Master!A879,Master!AG879="MANAGING DIRECTOR, CREW MANAGEMENT"),Master!B879,"")</f>
        <v/>
      </c>
      <c r="L879" s="34" t="e">
        <f>SMALL($K:$K,ROWS($K$1:K878))</f>
        <v>#NUM!</v>
      </c>
      <c r="M879" s="34" t="str">
        <f>IF(AND('Entry point'!$B$22=Master!A879,Master!AG879="MARINE SUPERINTENDENT"),Master!B879,"")</f>
        <v/>
      </c>
      <c r="N879" s="34" t="e">
        <f>SMALL($M:$M,ROWS($M$1:M878))</f>
        <v>#NUM!</v>
      </c>
      <c r="O879" s="34" t="str">
        <f>IF(AND('Entry point'!$B$22=Master!A879,Master!AG879="MD"),Master!B879,"")</f>
        <v/>
      </c>
      <c r="P879" s="34" t="e">
        <f>SMALL($O:$O,ROWS($O$1:O878))</f>
        <v>#NUM!</v>
      </c>
      <c r="Q879" s="34" t="str">
        <f>IF(AND('Entry point'!$B$22=Master!A879,Master!AG879="OD"),Master!B879,"")</f>
        <v/>
      </c>
      <c r="R879" s="34" t="e">
        <f>SMALL($Q:$Q,ROWS($Q$1:Q878))</f>
        <v>#NUM!</v>
      </c>
      <c r="S879" s="34" t="str">
        <f>IF(AND('Entry point'!$B$22=Master!A879,Master!AG879="OWNER"),Master!B879,"")</f>
        <v/>
      </c>
      <c r="T879" s="34" t="e">
        <f>SMALL($S:$S,ROWS($S$1:S878))</f>
        <v>#NUM!</v>
      </c>
      <c r="U879" s="34" t="str">
        <f>IF(AND('Entry point'!$B$22=Master!A879,Master!AG879="PLANNING MANAGER"),Master!B879,"")</f>
        <v/>
      </c>
      <c r="V879" s="34" t="e">
        <f>SMALL($U:$U,ROWS($U$1:U878))</f>
        <v>#NUM!</v>
      </c>
      <c r="W879" s="34" t="str">
        <f>IF(AND('Entry point'!$B$22=Master!A879,Master!AG879="PROCUREMENT RESPONSIBLE"),Master!B879,"")</f>
        <v/>
      </c>
      <c r="X879" s="34" t="e">
        <f>SMALL($W:$W,ROWS($W$1:W878))</f>
        <v>#NUM!</v>
      </c>
      <c r="Y879" s="34" t="str">
        <f>IF(AND('Entry point'!$B$22=Master!A879,Master!AG879="TECH SUPERINTENDENT"),Master!B879,"")</f>
        <v/>
      </c>
      <c r="Z879" s="34" t="e">
        <f>SMALL($Y:$Y,ROWS($Y$1:Y878))</f>
        <v>#NUM!</v>
      </c>
      <c r="AA879" s="34" t="str">
        <f>IF(AND('Entry point'!$B$22=Master!A879,Master!AG879="HSEQ MANAGER"),Master!B879,"")</f>
        <v/>
      </c>
      <c r="AB879" s="34" t="e">
        <f>SMALL($AA:$AA,ROWS($AA$1:AA878))</f>
        <v>#NUM!</v>
      </c>
      <c r="AC879" s="34" t="str">
        <f>IF(AND('Entry point'!$B$22=Master!A879,Master!AG879="MARCAS"),Master!B879,"")</f>
        <v/>
      </c>
      <c r="AD879" s="34" t="e">
        <f>SMALL($AC:$AC,ROWS($AC$1:AC878))</f>
        <v>#NUM!</v>
      </c>
      <c r="AE879" s="34">
        <v>3</v>
      </c>
      <c r="AF879" s="36" t="s">
        <v>435</v>
      </c>
      <c r="AG879" s="36" t="s">
        <v>686</v>
      </c>
      <c r="AH879" s="36" t="s">
        <v>433</v>
      </c>
    </row>
    <row r="880" spans="1:34" ht="15.75" x14ac:dyDescent="0.25">
      <c r="A880" s="40" t="s">
        <v>39</v>
      </c>
      <c r="B880" s="34">
        <f>ROWS(A$1:$A881)</f>
        <v>881</v>
      </c>
      <c r="C880" s="34" t="str">
        <f>IF(AND('Entry point'!$B$22=Master!A880,Master!AG880="ACCOUNTING"),Master!B880,"")</f>
        <v/>
      </c>
      <c r="D880" s="34" t="e">
        <f>SMALL($C:$C,ROWS($C$1:C879))</f>
        <v>#NUM!</v>
      </c>
      <c r="E880" s="34" t="str">
        <f>IF(AND('Entry point'!$B$22=Master!A880,Master!AG880="CREW MANAGEMENT PARTNER"),Master!B880,"")</f>
        <v/>
      </c>
      <c r="F880" s="34" t="e">
        <f>SMALL($E:$E,ROWS($E$1:E879))</f>
        <v>#NUM!</v>
      </c>
      <c r="G880" s="34" t="str">
        <f>IF(AND('Entry point'!$B$22=Master!A880,Master!AG880="FLEET MANAGER"),Master!B880,"")</f>
        <v/>
      </c>
      <c r="H880" s="34" t="e">
        <f>SMALL($G:$G,ROWS($G$1:G879))</f>
        <v>#NUM!</v>
      </c>
      <c r="I880" s="34" t="str">
        <f>IF(AND('Entry point'!$B$22=Master!A880,Master!AG880="GROUP ISD"),Master!B880,"")</f>
        <v/>
      </c>
      <c r="J880" s="34" t="e">
        <f>SMALL($I:$I,ROWS($I$1:I879))</f>
        <v>#NUM!</v>
      </c>
      <c r="K880" s="34" t="str">
        <f>IF(AND('Entry point'!$B$22=Master!A880,Master!AG880="MANAGING DIRECTOR, CREW MANAGEMENT"),Master!B880,"")</f>
        <v/>
      </c>
      <c r="L880" s="34" t="e">
        <f>SMALL($K:$K,ROWS($K$1:K879))</f>
        <v>#NUM!</v>
      </c>
      <c r="M880" s="34" t="str">
        <f>IF(AND('Entry point'!$B$22=Master!A880,Master!AG880="MARINE SUPERINTENDENT"),Master!B880,"")</f>
        <v/>
      </c>
      <c r="N880" s="34" t="e">
        <f>SMALL($M:$M,ROWS($M$1:M879))</f>
        <v>#NUM!</v>
      </c>
      <c r="O880" s="34" t="str">
        <f>IF(AND('Entry point'!$B$22=Master!A880,Master!AG880="MD"),Master!B880,"")</f>
        <v/>
      </c>
      <c r="P880" s="34" t="e">
        <f>SMALL($O:$O,ROWS($O$1:O879))</f>
        <v>#NUM!</v>
      </c>
      <c r="Q880" s="34" t="str">
        <f>IF(AND('Entry point'!$B$22=Master!A880,Master!AG880="OD"),Master!B880,"")</f>
        <v/>
      </c>
      <c r="R880" s="34" t="e">
        <f>SMALL($Q:$Q,ROWS($Q$1:Q879))</f>
        <v>#NUM!</v>
      </c>
      <c r="S880" s="34" t="str">
        <f>IF(AND('Entry point'!$B$22=Master!A880,Master!AG880="OWNER"),Master!B880,"")</f>
        <v/>
      </c>
      <c r="T880" s="34" t="e">
        <f>SMALL($S:$S,ROWS($S$1:S879))</f>
        <v>#NUM!</v>
      </c>
      <c r="U880" s="34" t="str">
        <f>IF(AND('Entry point'!$B$22=Master!A880,Master!AG880="PLANNING MANAGER"),Master!B880,"")</f>
        <v/>
      </c>
      <c r="V880" s="34" t="e">
        <f>SMALL($U:$U,ROWS($U$1:U879))</f>
        <v>#NUM!</v>
      </c>
      <c r="W880" s="34" t="str">
        <f>IF(AND('Entry point'!$B$22=Master!A880,Master!AG880="PROCUREMENT RESPONSIBLE"),Master!B880,"")</f>
        <v/>
      </c>
      <c r="X880" s="34" t="e">
        <f>SMALL($W:$W,ROWS($W$1:W879))</f>
        <v>#NUM!</v>
      </c>
      <c r="Y880" s="34" t="str">
        <f>IF(AND('Entry point'!$B$22=Master!A880,Master!AG880="TECH SUPERINTENDENT"),Master!B880,"")</f>
        <v/>
      </c>
      <c r="Z880" s="34" t="e">
        <f>SMALL($Y:$Y,ROWS($Y$1:Y879))</f>
        <v>#NUM!</v>
      </c>
      <c r="AA880" s="34" t="str">
        <f>IF(AND('Entry point'!$B$22=Master!A880,Master!AG880="HSEQ MANAGER"),Master!B880,"")</f>
        <v/>
      </c>
      <c r="AB880" s="34" t="e">
        <f>SMALL($AA:$AA,ROWS($AA$1:AA879))</f>
        <v>#NUM!</v>
      </c>
      <c r="AC880" s="34" t="str">
        <f>IF(AND('Entry point'!$B$22=Master!A880,Master!AG880="MARCAS"),Master!B880,"")</f>
        <v/>
      </c>
      <c r="AD880" s="34" t="e">
        <f>SMALL($AC:$AC,ROWS($AC$1:AC879))</f>
        <v>#NUM!</v>
      </c>
      <c r="AE880" s="34">
        <v>3</v>
      </c>
      <c r="AF880" s="36" t="s">
        <v>466</v>
      </c>
      <c r="AG880" s="36" t="s">
        <v>91</v>
      </c>
      <c r="AH880" s="36"/>
    </row>
    <row r="881" spans="1:34" ht="15.75" x14ac:dyDescent="0.25">
      <c r="A881" s="40" t="s">
        <v>39</v>
      </c>
      <c r="B881" s="34">
        <f>ROWS(A$1:$A882)</f>
        <v>882</v>
      </c>
      <c r="C881" s="34" t="str">
        <f>IF(AND('Entry point'!$B$22=Master!A881,Master!AG881="ACCOUNTING"),Master!B881,"")</f>
        <v/>
      </c>
      <c r="D881" s="34" t="e">
        <f>SMALL($C:$C,ROWS($C$1:C880))</f>
        <v>#NUM!</v>
      </c>
      <c r="E881" s="34" t="str">
        <f>IF(AND('Entry point'!$B$22=Master!A881,Master!AG881="CREW MANAGEMENT PARTNER"),Master!B881,"")</f>
        <v/>
      </c>
      <c r="F881" s="34" t="e">
        <f>SMALL($E:$E,ROWS($E$1:E880))</f>
        <v>#NUM!</v>
      </c>
      <c r="G881" s="34" t="str">
        <f>IF(AND('Entry point'!$B$22=Master!A881,Master!AG881="FLEET MANAGER"),Master!B881,"")</f>
        <v/>
      </c>
      <c r="H881" s="34" t="e">
        <f>SMALL($G:$G,ROWS($G$1:G880))</f>
        <v>#NUM!</v>
      </c>
      <c r="I881" s="34" t="str">
        <f>IF(AND('Entry point'!$B$22=Master!A881,Master!AG881="GROUP ISD"),Master!B881,"")</f>
        <v/>
      </c>
      <c r="J881" s="34" t="e">
        <f>SMALL($I:$I,ROWS($I$1:I880))</f>
        <v>#NUM!</v>
      </c>
      <c r="K881" s="34" t="str">
        <f>IF(AND('Entry point'!$B$22=Master!A881,Master!AG881="MANAGING DIRECTOR, CREW MANAGEMENT"),Master!B881,"")</f>
        <v/>
      </c>
      <c r="L881" s="34" t="e">
        <f>SMALL($K:$K,ROWS($K$1:K880))</f>
        <v>#NUM!</v>
      </c>
      <c r="M881" s="34" t="str">
        <f>IF(AND('Entry point'!$B$22=Master!A881,Master!AG881="MARINE SUPERINTENDENT"),Master!B881,"")</f>
        <v/>
      </c>
      <c r="N881" s="34" t="e">
        <f>SMALL($M:$M,ROWS($M$1:M880))</f>
        <v>#NUM!</v>
      </c>
      <c r="O881" s="34" t="str">
        <f>IF(AND('Entry point'!$B$22=Master!A881,Master!AG881="MD"),Master!B881,"")</f>
        <v/>
      </c>
      <c r="P881" s="34" t="e">
        <f>SMALL($O:$O,ROWS($O$1:O880))</f>
        <v>#NUM!</v>
      </c>
      <c r="Q881" s="34" t="str">
        <f>IF(AND('Entry point'!$B$22=Master!A881,Master!AG881="OD"),Master!B881,"")</f>
        <v/>
      </c>
      <c r="R881" s="34" t="e">
        <f>SMALL($Q:$Q,ROWS($Q$1:Q880))</f>
        <v>#NUM!</v>
      </c>
      <c r="S881" s="34" t="str">
        <f>IF(AND('Entry point'!$B$22=Master!A881,Master!AG881="OWNER"),Master!B881,"")</f>
        <v/>
      </c>
      <c r="T881" s="34" t="e">
        <f>SMALL($S:$S,ROWS($S$1:S880))</f>
        <v>#NUM!</v>
      </c>
      <c r="U881" s="34" t="str">
        <f>IF(AND('Entry point'!$B$22=Master!A881,Master!AG881="PLANNING MANAGER"),Master!B881,"")</f>
        <v/>
      </c>
      <c r="V881" s="34" t="e">
        <f>SMALL($U:$U,ROWS($U$1:U880))</f>
        <v>#NUM!</v>
      </c>
      <c r="W881" s="34" t="str">
        <f>IF(AND('Entry point'!$B$22=Master!A881,Master!AG881="PROCUREMENT RESPONSIBLE"),Master!B881,"")</f>
        <v/>
      </c>
      <c r="X881" s="34" t="e">
        <f>SMALL($W:$W,ROWS($W$1:W880))</f>
        <v>#NUM!</v>
      </c>
      <c r="Y881" s="34" t="str">
        <f>IF(AND('Entry point'!$B$22=Master!A881,Master!AG881="TECH SUPERINTENDENT"),Master!B881,"")</f>
        <v/>
      </c>
      <c r="Z881" s="34" t="e">
        <f>SMALL($Y:$Y,ROWS($Y$1:Y880))</f>
        <v>#NUM!</v>
      </c>
      <c r="AA881" s="34" t="str">
        <f>IF(AND('Entry point'!$B$22=Master!A881,Master!AG881="HSEQ MANAGER"),Master!B881,"")</f>
        <v/>
      </c>
      <c r="AB881" s="34" t="e">
        <f>SMALL($AA:$AA,ROWS($AA$1:AA880))</f>
        <v>#NUM!</v>
      </c>
      <c r="AC881" s="34" t="str">
        <f>IF(AND('Entry point'!$B$22=Master!A881,Master!AG881="MARCAS"),Master!B881,"")</f>
        <v/>
      </c>
      <c r="AD881" s="34" t="e">
        <f>SMALL($AC:$AC,ROWS($AC$1:AC880))</f>
        <v>#NUM!</v>
      </c>
      <c r="AE881" s="34">
        <v>3</v>
      </c>
      <c r="AF881" s="36" t="s">
        <v>467</v>
      </c>
      <c r="AG881" s="36" t="s">
        <v>91</v>
      </c>
      <c r="AH881" s="36"/>
    </row>
    <row r="882" spans="1:34" ht="15.75" x14ac:dyDescent="0.25">
      <c r="A882" s="40" t="s">
        <v>39</v>
      </c>
      <c r="B882" s="34">
        <f>ROWS(A$1:$A883)</f>
        <v>883</v>
      </c>
      <c r="C882" s="34" t="str">
        <f>IF(AND('Entry point'!$B$22=Master!A882,Master!AG882="ACCOUNTING"),Master!B882,"")</f>
        <v/>
      </c>
      <c r="D882" s="34" t="e">
        <f>SMALL($C:$C,ROWS($C$1:C881))</f>
        <v>#NUM!</v>
      </c>
      <c r="E882" s="34" t="str">
        <f>IF(AND('Entry point'!$B$22=Master!A882,Master!AG882="CREW MANAGEMENT PARTNER"),Master!B882,"")</f>
        <v/>
      </c>
      <c r="F882" s="34" t="e">
        <f>SMALL($E:$E,ROWS($E$1:E881))</f>
        <v>#NUM!</v>
      </c>
      <c r="G882" s="34" t="str">
        <f>IF(AND('Entry point'!$B$22=Master!A882,Master!AG882="FLEET MANAGER"),Master!B882,"")</f>
        <v/>
      </c>
      <c r="H882" s="34" t="e">
        <f>SMALL($G:$G,ROWS($G$1:G881))</f>
        <v>#NUM!</v>
      </c>
      <c r="I882" s="34" t="str">
        <f>IF(AND('Entry point'!$B$22=Master!A882,Master!AG882="GROUP ISD"),Master!B882,"")</f>
        <v/>
      </c>
      <c r="J882" s="34" t="e">
        <f>SMALL($I:$I,ROWS($I$1:I881))</f>
        <v>#NUM!</v>
      </c>
      <c r="K882" s="34" t="str">
        <f>IF(AND('Entry point'!$B$22=Master!A882,Master!AG882="MANAGING DIRECTOR, CREW MANAGEMENT"),Master!B882,"")</f>
        <v/>
      </c>
      <c r="L882" s="34" t="e">
        <f>SMALL($K:$K,ROWS($K$1:K881))</f>
        <v>#NUM!</v>
      </c>
      <c r="M882" s="34" t="str">
        <f>IF(AND('Entry point'!$B$22=Master!A882,Master!AG882="MARINE SUPERINTENDENT"),Master!B882,"")</f>
        <v/>
      </c>
      <c r="N882" s="34" t="e">
        <f>SMALL($M:$M,ROWS($M$1:M881))</f>
        <v>#NUM!</v>
      </c>
      <c r="O882" s="34" t="str">
        <f>IF(AND('Entry point'!$B$22=Master!A882,Master!AG882="MD"),Master!B882,"")</f>
        <v/>
      </c>
      <c r="P882" s="34" t="e">
        <f>SMALL($O:$O,ROWS($O$1:O881))</f>
        <v>#NUM!</v>
      </c>
      <c r="Q882" s="34" t="str">
        <f>IF(AND('Entry point'!$B$22=Master!A882,Master!AG882="OD"),Master!B882,"")</f>
        <v/>
      </c>
      <c r="R882" s="34" t="e">
        <f>SMALL($Q:$Q,ROWS($Q$1:Q881))</f>
        <v>#NUM!</v>
      </c>
      <c r="S882" s="34" t="str">
        <f>IF(AND('Entry point'!$B$22=Master!A882,Master!AG882="OWNER"),Master!B882,"")</f>
        <v/>
      </c>
      <c r="T882" s="34" t="e">
        <f>SMALL($S:$S,ROWS($S$1:S881))</f>
        <v>#NUM!</v>
      </c>
      <c r="U882" s="34" t="str">
        <f>IF(AND('Entry point'!$B$22=Master!A882,Master!AG882="PLANNING MANAGER"),Master!B882,"")</f>
        <v/>
      </c>
      <c r="V882" s="34" t="e">
        <f>SMALL($U:$U,ROWS($U$1:U881))</f>
        <v>#NUM!</v>
      </c>
      <c r="W882" s="34" t="str">
        <f>IF(AND('Entry point'!$B$22=Master!A882,Master!AG882="PROCUREMENT RESPONSIBLE"),Master!B882,"")</f>
        <v/>
      </c>
      <c r="X882" s="34" t="e">
        <f>SMALL($W:$W,ROWS($W$1:W881))</f>
        <v>#NUM!</v>
      </c>
      <c r="Y882" s="34" t="str">
        <f>IF(AND('Entry point'!$B$22=Master!A882,Master!AG882="TECH SUPERINTENDENT"),Master!B882,"")</f>
        <v/>
      </c>
      <c r="Z882" s="34" t="e">
        <f>SMALL($Y:$Y,ROWS($Y$1:Y881))</f>
        <v>#NUM!</v>
      </c>
      <c r="AA882" s="34" t="str">
        <f>IF(AND('Entry point'!$B$22=Master!A882,Master!AG882="HSEQ MANAGER"),Master!B882,"")</f>
        <v/>
      </c>
      <c r="AB882" s="34" t="e">
        <f>SMALL($AA:$AA,ROWS($AA$1:AA881))</f>
        <v>#NUM!</v>
      </c>
      <c r="AC882" s="34" t="str">
        <f>IF(AND('Entry point'!$B$22=Master!A882,Master!AG882="MARCAS"),Master!B882,"")</f>
        <v/>
      </c>
      <c r="AD882" s="34" t="e">
        <f>SMALL($AC:$AC,ROWS($AC$1:AC881))</f>
        <v>#NUM!</v>
      </c>
      <c r="AE882" s="34">
        <v>3</v>
      </c>
      <c r="AF882" s="36" t="s">
        <v>436</v>
      </c>
      <c r="AG882" s="36" t="s">
        <v>685</v>
      </c>
      <c r="AH882" s="36" t="s">
        <v>437</v>
      </c>
    </row>
    <row r="883" spans="1:34" ht="15.75" x14ac:dyDescent="0.25">
      <c r="A883" s="40" t="s">
        <v>39</v>
      </c>
      <c r="B883" s="34">
        <f>ROWS(A$1:$A884)</f>
        <v>884</v>
      </c>
      <c r="C883" s="34" t="str">
        <f>IF(AND('Entry point'!$B$22=Master!A883,Master!AG883="ACCOUNTING"),Master!B883,"")</f>
        <v/>
      </c>
      <c r="D883" s="34" t="e">
        <f>SMALL($C:$C,ROWS($C$1:C882))</f>
        <v>#NUM!</v>
      </c>
      <c r="E883" s="34" t="str">
        <f>IF(AND('Entry point'!$B$22=Master!A883,Master!AG883="CREW MANAGEMENT PARTNER"),Master!B883,"")</f>
        <v/>
      </c>
      <c r="F883" s="34" t="e">
        <f>SMALL($E:$E,ROWS($E$1:E882))</f>
        <v>#NUM!</v>
      </c>
      <c r="G883" s="34" t="str">
        <f>IF(AND('Entry point'!$B$22=Master!A883,Master!AG883="FLEET MANAGER"),Master!B883,"")</f>
        <v/>
      </c>
      <c r="H883" s="34" t="e">
        <f>SMALL($G:$G,ROWS($G$1:G882))</f>
        <v>#NUM!</v>
      </c>
      <c r="I883" s="34" t="str">
        <f>IF(AND('Entry point'!$B$22=Master!A883,Master!AG883="GROUP ISD"),Master!B883,"")</f>
        <v/>
      </c>
      <c r="J883" s="34" t="e">
        <f>SMALL($I:$I,ROWS($I$1:I882))</f>
        <v>#NUM!</v>
      </c>
      <c r="K883" s="34" t="str">
        <f>IF(AND('Entry point'!$B$22=Master!A883,Master!AG883="MANAGING DIRECTOR, CREW MANAGEMENT"),Master!B883,"")</f>
        <v/>
      </c>
      <c r="L883" s="34" t="e">
        <f>SMALL($K:$K,ROWS($K$1:K882))</f>
        <v>#NUM!</v>
      </c>
      <c r="M883" s="34" t="str">
        <f>IF(AND('Entry point'!$B$22=Master!A883,Master!AG883="MARINE SUPERINTENDENT"),Master!B883,"")</f>
        <v/>
      </c>
      <c r="N883" s="34" t="e">
        <f>SMALL($M:$M,ROWS($M$1:M882))</f>
        <v>#NUM!</v>
      </c>
      <c r="O883" s="34" t="str">
        <f>IF(AND('Entry point'!$B$22=Master!A883,Master!AG883="MD"),Master!B883,"")</f>
        <v/>
      </c>
      <c r="P883" s="34" t="e">
        <f>SMALL($O:$O,ROWS($O$1:O882))</f>
        <v>#NUM!</v>
      </c>
      <c r="Q883" s="34" t="str">
        <f>IF(AND('Entry point'!$B$22=Master!A883,Master!AG883="OD"),Master!B883,"")</f>
        <v/>
      </c>
      <c r="R883" s="34" t="e">
        <f>SMALL($Q:$Q,ROWS($Q$1:Q882))</f>
        <v>#NUM!</v>
      </c>
      <c r="S883" s="34" t="str">
        <f>IF(AND('Entry point'!$B$22=Master!A883,Master!AG883="OWNER"),Master!B883,"")</f>
        <v/>
      </c>
      <c r="T883" s="34" t="e">
        <f>SMALL($S:$S,ROWS($S$1:S882))</f>
        <v>#NUM!</v>
      </c>
      <c r="U883" s="34" t="str">
        <f>IF(AND('Entry point'!$B$22=Master!A883,Master!AG883="PLANNING MANAGER"),Master!B883,"")</f>
        <v/>
      </c>
      <c r="V883" s="34" t="e">
        <f>SMALL($U:$U,ROWS($U$1:U882))</f>
        <v>#NUM!</v>
      </c>
      <c r="W883" s="34" t="str">
        <f>IF(AND('Entry point'!$B$22=Master!A883,Master!AG883="PROCUREMENT RESPONSIBLE"),Master!B883,"")</f>
        <v/>
      </c>
      <c r="X883" s="34" t="e">
        <f>SMALL($W:$W,ROWS($W$1:W882))</f>
        <v>#NUM!</v>
      </c>
      <c r="Y883" s="34" t="str">
        <f>IF(AND('Entry point'!$B$22=Master!A883,Master!AG883="TECH SUPERINTENDENT"),Master!B883,"")</f>
        <v/>
      </c>
      <c r="Z883" s="34" t="e">
        <f>SMALL($Y:$Y,ROWS($Y$1:Y882))</f>
        <v>#NUM!</v>
      </c>
      <c r="AA883" s="34" t="str">
        <f>IF(AND('Entry point'!$B$22=Master!A883,Master!AG883="HSEQ MANAGER"),Master!B883,"")</f>
        <v/>
      </c>
      <c r="AB883" s="34" t="e">
        <f>SMALL($AA:$AA,ROWS($AA$1:AA882))</f>
        <v>#NUM!</v>
      </c>
      <c r="AC883" s="34" t="str">
        <f>IF(AND('Entry point'!$B$22=Master!A883,Master!AG883="MARCAS"),Master!B883,"")</f>
        <v/>
      </c>
      <c r="AD883" s="34" t="e">
        <f>SMALL($AC:$AC,ROWS($AC$1:AC882))</f>
        <v>#NUM!</v>
      </c>
      <c r="AE883" s="34">
        <v>3</v>
      </c>
      <c r="AF883" s="36" t="s">
        <v>453</v>
      </c>
      <c r="AG883" s="36" t="s">
        <v>91</v>
      </c>
      <c r="AH883" s="36" t="s">
        <v>452</v>
      </c>
    </row>
    <row r="884" spans="1:34" ht="15.75" x14ac:dyDescent="0.25">
      <c r="A884" s="40" t="s">
        <v>39</v>
      </c>
      <c r="B884" s="34">
        <f>ROWS(A$1:$A885)</f>
        <v>885</v>
      </c>
      <c r="C884" s="34" t="str">
        <f>IF(AND('Entry point'!$B$22=Master!A884,Master!AG884="ACCOUNTING"),Master!B884,"")</f>
        <v/>
      </c>
      <c r="D884" s="34" t="e">
        <f>SMALL($C:$C,ROWS($C$1:C883))</f>
        <v>#NUM!</v>
      </c>
      <c r="E884" s="34" t="str">
        <f>IF(AND('Entry point'!$B$22=Master!A884,Master!AG884="CREW MANAGEMENT PARTNER"),Master!B884,"")</f>
        <v/>
      </c>
      <c r="F884" s="34" t="e">
        <f>SMALL($E:$E,ROWS($E$1:E883))</f>
        <v>#NUM!</v>
      </c>
      <c r="G884" s="34" t="str">
        <f>IF(AND('Entry point'!$B$22=Master!A884,Master!AG884="FLEET MANAGER"),Master!B884,"")</f>
        <v/>
      </c>
      <c r="H884" s="34" t="e">
        <f>SMALL($G:$G,ROWS($G$1:G883))</f>
        <v>#NUM!</v>
      </c>
      <c r="I884" s="34" t="str">
        <f>IF(AND('Entry point'!$B$22=Master!A884,Master!AG884="GROUP ISD"),Master!B884,"")</f>
        <v/>
      </c>
      <c r="J884" s="34" t="e">
        <f>SMALL($I:$I,ROWS($I$1:I883))</f>
        <v>#NUM!</v>
      </c>
      <c r="K884" s="34" t="str">
        <f>IF(AND('Entry point'!$B$22=Master!A884,Master!AG884="MANAGING DIRECTOR, CREW MANAGEMENT"),Master!B884,"")</f>
        <v/>
      </c>
      <c r="L884" s="34" t="e">
        <f>SMALL($K:$K,ROWS($K$1:K883))</f>
        <v>#NUM!</v>
      </c>
      <c r="M884" s="34" t="str">
        <f>IF(AND('Entry point'!$B$22=Master!A884,Master!AG884="MARINE SUPERINTENDENT"),Master!B884,"")</f>
        <v/>
      </c>
      <c r="N884" s="34" t="e">
        <f>SMALL($M:$M,ROWS($M$1:M883))</f>
        <v>#NUM!</v>
      </c>
      <c r="O884" s="34" t="str">
        <f>IF(AND('Entry point'!$B$22=Master!A884,Master!AG884="MD"),Master!B884,"")</f>
        <v/>
      </c>
      <c r="P884" s="34" t="e">
        <f>SMALL($O:$O,ROWS($O$1:O883))</f>
        <v>#NUM!</v>
      </c>
      <c r="Q884" s="34" t="str">
        <f>IF(AND('Entry point'!$B$22=Master!A884,Master!AG884="OD"),Master!B884,"")</f>
        <v/>
      </c>
      <c r="R884" s="34" t="e">
        <f>SMALL($Q:$Q,ROWS($Q$1:Q883))</f>
        <v>#NUM!</v>
      </c>
      <c r="S884" s="34" t="str">
        <f>IF(AND('Entry point'!$B$22=Master!A884,Master!AG884="OWNER"),Master!B884,"")</f>
        <v/>
      </c>
      <c r="T884" s="34" t="e">
        <f>SMALL($S:$S,ROWS($S$1:S883))</f>
        <v>#NUM!</v>
      </c>
      <c r="U884" s="34" t="str">
        <f>IF(AND('Entry point'!$B$22=Master!A884,Master!AG884="PLANNING MANAGER"),Master!B884,"")</f>
        <v/>
      </c>
      <c r="V884" s="34" t="e">
        <f>SMALL($U:$U,ROWS($U$1:U883))</f>
        <v>#NUM!</v>
      </c>
      <c r="W884" s="34" t="str">
        <f>IF(AND('Entry point'!$B$22=Master!A884,Master!AG884="PROCUREMENT RESPONSIBLE"),Master!B884,"")</f>
        <v/>
      </c>
      <c r="X884" s="34" t="e">
        <f>SMALL($W:$W,ROWS($W$1:W883))</f>
        <v>#NUM!</v>
      </c>
      <c r="Y884" s="34" t="str">
        <f>IF(AND('Entry point'!$B$22=Master!A884,Master!AG884="TECH SUPERINTENDENT"),Master!B884,"")</f>
        <v/>
      </c>
      <c r="Z884" s="34" t="e">
        <f>SMALL($Y:$Y,ROWS($Y$1:Y883))</f>
        <v>#NUM!</v>
      </c>
      <c r="AA884" s="34" t="str">
        <f>IF(AND('Entry point'!$B$22=Master!A884,Master!AG884="HSEQ MANAGER"),Master!B884,"")</f>
        <v/>
      </c>
      <c r="AB884" s="34" t="e">
        <f>SMALL($AA:$AA,ROWS($AA$1:AA883))</f>
        <v>#NUM!</v>
      </c>
      <c r="AC884" s="34" t="str">
        <f>IF(AND('Entry point'!$B$22=Master!A884,Master!AG884="MARCAS"),Master!B884,"")</f>
        <v/>
      </c>
      <c r="AD884" s="34" t="e">
        <f>SMALL($AC:$AC,ROWS($AC$1:AC883))</f>
        <v>#NUM!</v>
      </c>
      <c r="AE884" s="34">
        <v>3</v>
      </c>
      <c r="AF884" s="36" t="s">
        <v>438</v>
      </c>
      <c r="AG884" s="36" t="s">
        <v>685</v>
      </c>
      <c r="AH884" s="36" t="s">
        <v>439</v>
      </c>
    </row>
    <row r="885" spans="1:34" ht="15.75" x14ac:dyDescent="0.25">
      <c r="A885" s="40" t="s">
        <v>39</v>
      </c>
      <c r="B885" s="34">
        <f>ROWS(A$1:$A886)</f>
        <v>886</v>
      </c>
      <c r="C885" s="34" t="str">
        <f>IF(AND('Entry point'!$B$22=Master!A885,Master!AG885="ACCOUNTING"),Master!B885,"")</f>
        <v/>
      </c>
      <c r="D885" s="34" t="e">
        <f>SMALL($C:$C,ROWS($C$1:C884))</f>
        <v>#NUM!</v>
      </c>
      <c r="E885" s="34" t="str">
        <f>IF(AND('Entry point'!$B$22=Master!A885,Master!AG885="CREW MANAGEMENT PARTNER"),Master!B885,"")</f>
        <v/>
      </c>
      <c r="F885" s="34" t="e">
        <f>SMALL($E:$E,ROWS($E$1:E884))</f>
        <v>#NUM!</v>
      </c>
      <c r="G885" s="34" t="str">
        <f>IF(AND('Entry point'!$B$22=Master!A885,Master!AG885="FLEET MANAGER"),Master!B885,"")</f>
        <v/>
      </c>
      <c r="H885" s="34" t="e">
        <f>SMALL($G:$G,ROWS($G$1:G884))</f>
        <v>#NUM!</v>
      </c>
      <c r="I885" s="34" t="str">
        <f>IF(AND('Entry point'!$B$22=Master!A885,Master!AG885="GROUP ISD"),Master!B885,"")</f>
        <v/>
      </c>
      <c r="J885" s="34" t="e">
        <f>SMALL($I:$I,ROWS($I$1:I884))</f>
        <v>#NUM!</v>
      </c>
      <c r="K885" s="34" t="str">
        <f>IF(AND('Entry point'!$B$22=Master!A885,Master!AG885="MANAGING DIRECTOR, CREW MANAGEMENT"),Master!B885,"")</f>
        <v/>
      </c>
      <c r="L885" s="34" t="e">
        <f>SMALL($K:$K,ROWS($K$1:K884))</f>
        <v>#NUM!</v>
      </c>
      <c r="M885" s="34" t="str">
        <f>IF(AND('Entry point'!$B$22=Master!A885,Master!AG885="MARINE SUPERINTENDENT"),Master!B885,"")</f>
        <v/>
      </c>
      <c r="N885" s="34" t="e">
        <f>SMALL($M:$M,ROWS($M$1:M884))</f>
        <v>#NUM!</v>
      </c>
      <c r="O885" s="34" t="str">
        <f>IF(AND('Entry point'!$B$22=Master!A885,Master!AG885="MD"),Master!B885,"")</f>
        <v/>
      </c>
      <c r="P885" s="34" t="e">
        <f>SMALL($O:$O,ROWS($O$1:O884))</f>
        <v>#NUM!</v>
      </c>
      <c r="Q885" s="34" t="str">
        <f>IF(AND('Entry point'!$B$22=Master!A885,Master!AG885="OD"),Master!B885,"")</f>
        <v/>
      </c>
      <c r="R885" s="34" t="e">
        <f>SMALL($Q:$Q,ROWS($Q$1:Q884))</f>
        <v>#NUM!</v>
      </c>
      <c r="S885" s="34" t="str">
        <f>IF(AND('Entry point'!$B$22=Master!A885,Master!AG885="OWNER"),Master!B885,"")</f>
        <v/>
      </c>
      <c r="T885" s="34" t="e">
        <f>SMALL($S:$S,ROWS($S$1:S884))</f>
        <v>#NUM!</v>
      </c>
      <c r="U885" s="34" t="str">
        <f>IF(AND('Entry point'!$B$22=Master!A885,Master!AG885="PLANNING MANAGER"),Master!B885,"")</f>
        <v/>
      </c>
      <c r="V885" s="34" t="e">
        <f>SMALL($U:$U,ROWS($U$1:U884))</f>
        <v>#NUM!</v>
      </c>
      <c r="W885" s="34" t="str">
        <f>IF(AND('Entry point'!$B$22=Master!A885,Master!AG885="PROCUREMENT RESPONSIBLE"),Master!B885,"")</f>
        <v/>
      </c>
      <c r="X885" s="34" t="e">
        <f>SMALL($W:$W,ROWS($W$1:W884))</f>
        <v>#NUM!</v>
      </c>
      <c r="Y885" s="34" t="str">
        <f>IF(AND('Entry point'!$B$22=Master!A885,Master!AG885="TECH SUPERINTENDENT"),Master!B885,"")</f>
        <v/>
      </c>
      <c r="Z885" s="34" t="e">
        <f>SMALL($Y:$Y,ROWS($Y$1:Y884))</f>
        <v>#NUM!</v>
      </c>
      <c r="AA885" s="34" t="str">
        <f>IF(AND('Entry point'!$B$22=Master!A885,Master!AG885="HSEQ MANAGER"),Master!B885,"")</f>
        <v/>
      </c>
      <c r="AB885" s="34" t="e">
        <f>SMALL($AA:$AA,ROWS($AA$1:AA884))</f>
        <v>#NUM!</v>
      </c>
      <c r="AC885" s="34" t="str">
        <f>IF(AND('Entry point'!$B$22=Master!A885,Master!AG885="MARCAS"),Master!B885,"")</f>
        <v/>
      </c>
      <c r="AD885" s="34" t="e">
        <f>SMALL($AC:$AC,ROWS($AC$1:AC884))</f>
        <v>#NUM!</v>
      </c>
      <c r="AE885" s="34">
        <v>3</v>
      </c>
      <c r="AF885" s="36" t="s">
        <v>468</v>
      </c>
      <c r="AG885" s="36" t="s">
        <v>91</v>
      </c>
      <c r="AH885" s="36"/>
    </row>
    <row r="886" spans="1:34" ht="15.75" x14ac:dyDescent="0.25">
      <c r="A886" s="40" t="s">
        <v>39</v>
      </c>
      <c r="B886" s="34">
        <f>ROWS(A$1:$A887)</f>
        <v>887</v>
      </c>
      <c r="C886" s="34" t="str">
        <f>IF(AND('Entry point'!$B$22=Master!A886,Master!AG886="ACCOUNTING"),Master!B886,"")</f>
        <v/>
      </c>
      <c r="D886" s="34" t="e">
        <f>SMALL($C:$C,ROWS($C$1:C885))</f>
        <v>#NUM!</v>
      </c>
      <c r="E886" s="34" t="str">
        <f>IF(AND('Entry point'!$B$22=Master!A886,Master!AG886="CREW MANAGEMENT PARTNER"),Master!B886,"")</f>
        <v/>
      </c>
      <c r="F886" s="34" t="e">
        <f>SMALL($E:$E,ROWS($E$1:E885))</f>
        <v>#NUM!</v>
      </c>
      <c r="G886" s="34" t="str">
        <f>IF(AND('Entry point'!$B$22=Master!A886,Master!AG886="FLEET MANAGER"),Master!B886,"")</f>
        <v/>
      </c>
      <c r="H886" s="34" t="e">
        <f>SMALL($G:$G,ROWS($G$1:G885))</f>
        <v>#NUM!</v>
      </c>
      <c r="I886" s="34" t="str">
        <f>IF(AND('Entry point'!$B$22=Master!A886,Master!AG886="GROUP ISD"),Master!B886,"")</f>
        <v/>
      </c>
      <c r="J886" s="34" t="e">
        <f>SMALL($I:$I,ROWS($I$1:I885))</f>
        <v>#NUM!</v>
      </c>
      <c r="K886" s="34" t="str">
        <f>IF(AND('Entry point'!$B$22=Master!A886,Master!AG886="MANAGING DIRECTOR, CREW MANAGEMENT"),Master!B886,"")</f>
        <v/>
      </c>
      <c r="L886" s="34" t="e">
        <f>SMALL($K:$K,ROWS($K$1:K885))</f>
        <v>#NUM!</v>
      </c>
      <c r="M886" s="34" t="str">
        <f>IF(AND('Entry point'!$B$22=Master!A886,Master!AG886="MARINE SUPERINTENDENT"),Master!B886,"")</f>
        <v/>
      </c>
      <c r="N886" s="34" t="e">
        <f>SMALL($M:$M,ROWS($M$1:M885))</f>
        <v>#NUM!</v>
      </c>
      <c r="O886" s="34" t="str">
        <f>IF(AND('Entry point'!$B$22=Master!A886,Master!AG886="MD"),Master!B886,"")</f>
        <v/>
      </c>
      <c r="P886" s="34" t="e">
        <f>SMALL($O:$O,ROWS($O$1:O885))</f>
        <v>#NUM!</v>
      </c>
      <c r="Q886" s="34" t="str">
        <f>IF(AND('Entry point'!$B$22=Master!A886,Master!AG886="OD"),Master!B886,"")</f>
        <v/>
      </c>
      <c r="R886" s="34" t="e">
        <f>SMALL($Q:$Q,ROWS($Q$1:Q885))</f>
        <v>#NUM!</v>
      </c>
      <c r="S886" s="34" t="str">
        <f>IF(AND('Entry point'!$B$22=Master!A886,Master!AG886="OWNER"),Master!B886,"")</f>
        <v/>
      </c>
      <c r="T886" s="34" t="e">
        <f>SMALL($S:$S,ROWS($S$1:S885))</f>
        <v>#NUM!</v>
      </c>
      <c r="U886" s="34" t="str">
        <f>IF(AND('Entry point'!$B$22=Master!A886,Master!AG886="PLANNING MANAGER"),Master!B886,"")</f>
        <v/>
      </c>
      <c r="V886" s="34" t="e">
        <f>SMALL($U:$U,ROWS($U$1:U885))</f>
        <v>#NUM!</v>
      </c>
      <c r="W886" s="34" t="str">
        <f>IF(AND('Entry point'!$B$22=Master!A886,Master!AG886="PROCUREMENT RESPONSIBLE"),Master!B886,"")</f>
        <v/>
      </c>
      <c r="X886" s="34" t="e">
        <f>SMALL($W:$W,ROWS($W$1:W885))</f>
        <v>#NUM!</v>
      </c>
      <c r="Y886" s="34" t="str">
        <f>IF(AND('Entry point'!$B$22=Master!A886,Master!AG886="TECH SUPERINTENDENT"),Master!B886,"")</f>
        <v/>
      </c>
      <c r="Z886" s="34" t="e">
        <f>SMALL($Y:$Y,ROWS($Y$1:Y885))</f>
        <v>#NUM!</v>
      </c>
      <c r="AA886" s="34" t="str">
        <f>IF(AND('Entry point'!$B$22=Master!A886,Master!AG886="HSEQ MANAGER"),Master!B886,"")</f>
        <v/>
      </c>
      <c r="AB886" s="34" t="e">
        <f>SMALL($AA:$AA,ROWS($AA$1:AA885))</f>
        <v>#NUM!</v>
      </c>
      <c r="AC886" s="34" t="str">
        <f>IF(AND('Entry point'!$B$22=Master!A886,Master!AG886="MARCAS"),Master!B886,"")</f>
        <v/>
      </c>
      <c r="AD886" s="34" t="e">
        <f>SMALL($AC:$AC,ROWS($AC$1:AC885))</f>
        <v>#NUM!</v>
      </c>
      <c r="AE886" s="34">
        <v>3</v>
      </c>
      <c r="AF886" s="36" t="s">
        <v>412</v>
      </c>
      <c r="AG886" s="36" t="s">
        <v>614</v>
      </c>
      <c r="AH886" s="36" t="s">
        <v>408</v>
      </c>
    </row>
    <row r="887" spans="1:34" ht="15.75" x14ac:dyDescent="0.25">
      <c r="A887" s="40" t="s">
        <v>39</v>
      </c>
      <c r="B887" s="34">
        <f>ROWS(A$1:$A888)</f>
        <v>888</v>
      </c>
      <c r="C887" s="34" t="str">
        <f>IF(AND('Entry point'!$B$22=Master!A887,Master!AG887="ACCOUNTING"),Master!B887,"")</f>
        <v/>
      </c>
      <c r="D887" s="34" t="e">
        <f>SMALL($C:$C,ROWS($C$1:C886))</f>
        <v>#NUM!</v>
      </c>
      <c r="E887" s="34" t="str">
        <f>IF(AND('Entry point'!$B$22=Master!A887,Master!AG887="CREW MANAGEMENT PARTNER"),Master!B887,"")</f>
        <v/>
      </c>
      <c r="F887" s="34" t="e">
        <f>SMALL($E:$E,ROWS($E$1:E886))</f>
        <v>#NUM!</v>
      </c>
      <c r="G887" s="34" t="str">
        <f>IF(AND('Entry point'!$B$22=Master!A887,Master!AG887="FLEET MANAGER"),Master!B887,"")</f>
        <v/>
      </c>
      <c r="H887" s="34" t="e">
        <f>SMALL($G:$G,ROWS($G$1:G886))</f>
        <v>#NUM!</v>
      </c>
      <c r="I887" s="34" t="str">
        <f>IF(AND('Entry point'!$B$22=Master!A887,Master!AG887="GROUP ISD"),Master!B887,"")</f>
        <v/>
      </c>
      <c r="J887" s="34" t="e">
        <f>SMALL($I:$I,ROWS($I$1:I886))</f>
        <v>#NUM!</v>
      </c>
      <c r="K887" s="34" t="str">
        <f>IF(AND('Entry point'!$B$22=Master!A887,Master!AG887="MANAGING DIRECTOR, CREW MANAGEMENT"),Master!B887,"")</f>
        <v/>
      </c>
      <c r="L887" s="34" t="e">
        <f>SMALL($K:$K,ROWS($K$1:K886))</f>
        <v>#NUM!</v>
      </c>
      <c r="M887" s="34" t="str">
        <f>IF(AND('Entry point'!$B$22=Master!A887,Master!AG887="MARINE SUPERINTENDENT"),Master!B887,"")</f>
        <v/>
      </c>
      <c r="N887" s="34" t="e">
        <f>SMALL($M:$M,ROWS($M$1:M886))</f>
        <v>#NUM!</v>
      </c>
      <c r="O887" s="34" t="str">
        <f>IF(AND('Entry point'!$B$22=Master!A887,Master!AG887="MD"),Master!B887,"")</f>
        <v/>
      </c>
      <c r="P887" s="34" t="e">
        <f>SMALL($O:$O,ROWS($O$1:O886))</f>
        <v>#NUM!</v>
      </c>
      <c r="Q887" s="34" t="str">
        <f>IF(AND('Entry point'!$B$22=Master!A887,Master!AG887="OD"),Master!B887,"")</f>
        <v/>
      </c>
      <c r="R887" s="34" t="e">
        <f>SMALL($Q:$Q,ROWS($Q$1:Q886))</f>
        <v>#NUM!</v>
      </c>
      <c r="S887" s="34" t="str">
        <f>IF(AND('Entry point'!$B$22=Master!A887,Master!AG887="OWNER"),Master!B887,"")</f>
        <v/>
      </c>
      <c r="T887" s="34" t="e">
        <f>SMALL($S:$S,ROWS($S$1:S886))</f>
        <v>#NUM!</v>
      </c>
      <c r="U887" s="34" t="str">
        <f>IF(AND('Entry point'!$B$22=Master!A887,Master!AG887="PLANNING MANAGER"),Master!B887,"")</f>
        <v/>
      </c>
      <c r="V887" s="34" t="e">
        <f>SMALL($U:$U,ROWS($U$1:U886))</f>
        <v>#NUM!</v>
      </c>
      <c r="W887" s="34" t="str">
        <f>IF(AND('Entry point'!$B$22=Master!A887,Master!AG887="PROCUREMENT RESPONSIBLE"),Master!B887,"")</f>
        <v/>
      </c>
      <c r="X887" s="34" t="e">
        <f>SMALL($W:$W,ROWS($W$1:W886))</f>
        <v>#NUM!</v>
      </c>
      <c r="Y887" s="34" t="str">
        <f>IF(AND('Entry point'!$B$22=Master!A887,Master!AG887="TECH SUPERINTENDENT"),Master!B887,"")</f>
        <v/>
      </c>
      <c r="Z887" s="34" t="e">
        <f>SMALL($Y:$Y,ROWS($Y$1:Y886))</f>
        <v>#NUM!</v>
      </c>
      <c r="AA887" s="34" t="str">
        <f>IF(AND('Entry point'!$B$22=Master!A887,Master!AG887="HSEQ MANAGER"),Master!B887,"")</f>
        <v/>
      </c>
      <c r="AB887" s="34" t="e">
        <f>SMALL($AA:$AA,ROWS($AA$1:AA886))</f>
        <v>#NUM!</v>
      </c>
      <c r="AC887" s="34" t="str">
        <f>IF(AND('Entry point'!$B$22=Master!A887,Master!AG887="MARCAS"),Master!B887,"")</f>
        <v/>
      </c>
      <c r="AD887" s="34" t="e">
        <f>SMALL($AC:$AC,ROWS($AC$1:AC886))</f>
        <v>#NUM!</v>
      </c>
      <c r="AE887" s="34">
        <v>3</v>
      </c>
      <c r="AF887" s="36" t="s">
        <v>454</v>
      </c>
      <c r="AG887" s="36" t="s">
        <v>91</v>
      </c>
      <c r="AH887" s="36" t="s">
        <v>452</v>
      </c>
    </row>
    <row r="888" spans="1:34" ht="150" x14ac:dyDescent="0.25">
      <c r="A888" s="34" t="s">
        <v>31</v>
      </c>
      <c r="B888" s="34">
        <f>ROWS(A$1:$A889)</f>
        <v>889</v>
      </c>
      <c r="C888" s="34" t="str">
        <f>IF(AND('Entry point'!$B$22=Master!A888,Master!AG888="ACCOUNTING"),Master!B888,"")</f>
        <v/>
      </c>
      <c r="D888" s="34" t="e">
        <f>SMALL($C:$C,ROWS($C$1:C887))</f>
        <v>#NUM!</v>
      </c>
      <c r="E888" s="34" t="str">
        <f>IF(AND('Entry point'!$B$22=Master!A888,Master!AG888="CREW MANAGEMENT PARTNER"),Master!B888,"")</f>
        <v/>
      </c>
      <c r="F888" s="34" t="e">
        <f>SMALL($E:$E,ROWS($E$1:E887))</f>
        <v>#NUM!</v>
      </c>
      <c r="G888" s="34" t="str">
        <f>IF(AND('Entry point'!$B$22=Master!A888,Master!AG888="FLEET MANAGER"),Master!B888,"")</f>
        <v/>
      </c>
      <c r="H888" s="34" t="e">
        <f>SMALL($G:$G,ROWS($G$1:G887))</f>
        <v>#NUM!</v>
      </c>
      <c r="I888" s="34" t="str">
        <f>IF(AND('Entry point'!$B$22=Master!A888,Master!AG888="GROUP ISD"),Master!B888,"")</f>
        <v/>
      </c>
      <c r="J888" s="34" t="e">
        <f>SMALL($I:$I,ROWS($I$1:I887))</f>
        <v>#NUM!</v>
      </c>
      <c r="K888" s="34" t="str">
        <f>IF(AND('Entry point'!$B$22=Master!A888,Master!AG888="MANAGING DIRECTOR, CREW MANAGEMENT"),Master!B888,"")</f>
        <v/>
      </c>
      <c r="L888" s="34" t="e">
        <f>SMALL($K:$K,ROWS($K$1:K887))</f>
        <v>#NUM!</v>
      </c>
      <c r="M888" s="34" t="str">
        <f>IF(AND('Entry point'!$B$22=Master!A888,Master!AG888="MARINE SUPERINTENDENT"),Master!B888,"")</f>
        <v/>
      </c>
      <c r="N888" s="34" t="e">
        <f>SMALL($M:$M,ROWS($M$1:M887))</f>
        <v>#NUM!</v>
      </c>
      <c r="O888" s="34" t="str">
        <f>IF(AND('Entry point'!$B$22=Master!A888,Master!AG888="MD"),Master!B888,"")</f>
        <v/>
      </c>
      <c r="P888" s="34" t="e">
        <f>SMALL($O:$O,ROWS($O$1:O887))</f>
        <v>#NUM!</v>
      </c>
      <c r="Q888" s="34" t="str">
        <f>IF(AND('Entry point'!$B$22=Master!A888,Master!AG888="OD"),Master!B888,"")</f>
        <v/>
      </c>
      <c r="R888" s="34" t="e">
        <f>SMALL($Q:$Q,ROWS($Q$1:Q887))</f>
        <v>#NUM!</v>
      </c>
      <c r="S888" s="34" t="str">
        <f>IF(AND('Entry point'!$B$22=Master!A888,Master!AG888="OWNER"),Master!B888,"")</f>
        <v/>
      </c>
      <c r="T888" s="34" t="e">
        <f>SMALL($S:$S,ROWS($S$1:S887))</f>
        <v>#NUM!</v>
      </c>
      <c r="U888" s="34" t="str">
        <f>IF(AND('Entry point'!$B$22=Master!A888,Master!AG888="PLANNING MANAGER"),Master!B888,"")</f>
        <v/>
      </c>
      <c r="V888" s="34" t="e">
        <f>SMALL($U:$U,ROWS($U$1:U887))</f>
        <v>#NUM!</v>
      </c>
      <c r="W888" s="34" t="str">
        <f>IF(AND('Entry point'!$B$22=Master!A888,Master!AG888="PROCUREMENT RESPONSIBLE"),Master!B888,"")</f>
        <v/>
      </c>
      <c r="X888" s="34" t="e">
        <f>SMALL($W:$W,ROWS($W$1:W887))</f>
        <v>#NUM!</v>
      </c>
      <c r="Y888" s="34" t="str">
        <f>IF(AND('Entry point'!$B$22=Master!A888,Master!AG888="TECH SUPERINTENDENT"),Master!B888,"")</f>
        <v/>
      </c>
      <c r="Z888" s="34" t="e">
        <f>SMALL($Y:$Y,ROWS($Y$1:Y887))</f>
        <v>#NUM!</v>
      </c>
      <c r="AA888" s="34" t="str">
        <f>IF(AND('Entry point'!$B$22=Master!A888,Master!AG888="HSEQ MANAGER"),Master!B888,"")</f>
        <v/>
      </c>
      <c r="AB888" s="34" t="e">
        <f>SMALL($AA:$AA,ROWS($AA$1:AA887))</f>
        <v>#NUM!</v>
      </c>
      <c r="AC888" s="34" t="str">
        <f>IF(AND('Entry point'!$B$22=Master!A888,Master!AG888="MARCAS"),Master!B888,"")</f>
        <v/>
      </c>
      <c r="AD888" s="34" t="e">
        <f>SMALL($AC:$AC,ROWS($AC$1:AC887))</f>
        <v>#NUM!</v>
      </c>
      <c r="AE888" s="34">
        <v>3</v>
      </c>
      <c r="AF888" s="169" t="s">
        <v>681</v>
      </c>
      <c r="AG888" s="170" t="s">
        <v>91</v>
      </c>
      <c r="AH888" s="28"/>
    </row>
    <row r="889" spans="1:34" ht="150" x14ac:dyDescent="0.25">
      <c r="A889" s="40" t="s">
        <v>39</v>
      </c>
      <c r="B889" s="34">
        <f>ROWS(A$1:$A890)</f>
        <v>890</v>
      </c>
      <c r="C889" s="34" t="str">
        <f>IF(AND('Entry point'!$B$22=Master!A889,Master!AG889="ACCOUNTING"),Master!B889,"")</f>
        <v/>
      </c>
      <c r="D889" s="34" t="e">
        <f>SMALL($C:$C,ROWS($C$1:C888))</f>
        <v>#NUM!</v>
      </c>
      <c r="E889" s="34" t="str">
        <f>IF(AND('Entry point'!$B$22=Master!A889,Master!AG889="CREW MANAGEMENT PARTNER"),Master!B889,"")</f>
        <v/>
      </c>
      <c r="F889" s="34" t="e">
        <f>SMALL($E:$E,ROWS($E$1:E888))</f>
        <v>#NUM!</v>
      </c>
      <c r="G889" s="34" t="str">
        <f>IF(AND('Entry point'!$B$22=Master!A889,Master!AG889="FLEET MANAGER"),Master!B889,"")</f>
        <v/>
      </c>
      <c r="H889" s="34" t="e">
        <f>SMALL($G:$G,ROWS($G$1:G888))</f>
        <v>#NUM!</v>
      </c>
      <c r="I889" s="34" t="str">
        <f>IF(AND('Entry point'!$B$22=Master!A889,Master!AG889="GROUP ISD"),Master!B889,"")</f>
        <v/>
      </c>
      <c r="J889" s="34" t="e">
        <f>SMALL($I:$I,ROWS($I$1:I888))</f>
        <v>#NUM!</v>
      </c>
      <c r="K889" s="34" t="str">
        <f>IF(AND('Entry point'!$B$22=Master!A889,Master!AG889="MANAGING DIRECTOR, CREW MANAGEMENT"),Master!B889,"")</f>
        <v/>
      </c>
      <c r="L889" s="34" t="e">
        <f>SMALL($K:$K,ROWS($K$1:K888))</f>
        <v>#NUM!</v>
      </c>
      <c r="M889" s="34" t="str">
        <f>IF(AND('Entry point'!$B$22=Master!A889,Master!AG889="MARINE SUPERINTENDENT"),Master!B889,"")</f>
        <v/>
      </c>
      <c r="N889" s="34" t="e">
        <f>SMALL($M:$M,ROWS($M$1:M888))</f>
        <v>#NUM!</v>
      </c>
      <c r="O889" s="34" t="str">
        <f>IF(AND('Entry point'!$B$22=Master!A889,Master!AG889="MD"),Master!B889,"")</f>
        <v/>
      </c>
      <c r="P889" s="34" t="e">
        <f>SMALL($O:$O,ROWS($O$1:O888))</f>
        <v>#NUM!</v>
      </c>
      <c r="Q889" s="34" t="str">
        <f>IF(AND('Entry point'!$B$22=Master!A889,Master!AG889="OD"),Master!B889,"")</f>
        <v/>
      </c>
      <c r="R889" s="34" t="e">
        <f>SMALL($Q:$Q,ROWS($Q$1:Q888))</f>
        <v>#NUM!</v>
      </c>
      <c r="S889" s="34" t="str">
        <f>IF(AND('Entry point'!$B$22=Master!A889,Master!AG889="OWNER"),Master!B889,"")</f>
        <v/>
      </c>
      <c r="T889" s="34" t="e">
        <f>SMALL($S:$S,ROWS($S$1:S888))</f>
        <v>#NUM!</v>
      </c>
      <c r="U889" s="34" t="str">
        <f>IF(AND('Entry point'!$B$22=Master!A889,Master!AG889="PLANNING MANAGER"),Master!B889,"")</f>
        <v/>
      </c>
      <c r="V889" s="34" t="e">
        <f>SMALL($U:$U,ROWS($U$1:U888))</f>
        <v>#NUM!</v>
      </c>
      <c r="W889" s="34" t="str">
        <f>IF(AND('Entry point'!$B$22=Master!A889,Master!AG889="PROCUREMENT RESPONSIBLE"),Master!B889,"")</f>
        <v/>
      </c>
      <c r="X889" s="34" t="e">
        <f>SMALL($W:$W,ROWS($W$1:W888))</f>
        <v>#NUM!</v>
      </c>
      <c r="Y889" s="34" t="str">
        <f>IF(AND('Entry point'!$B$22=Master!A889,Master!AG889="TECH SUPERINTENDENT"),Master!B889,"")</f>
        <v/>
      </c>
      <c r="Z889" s="34" t="e">
        <f>SMALL($Y:$Y,ROWS($Y$1:Y888))</f>
        <v>#NUM!</v>
      </c>
      <c r="AA889" s="34" t="str">
        <f>IF(AND('Entry point'!$B$22=Master!A889,Master!AG889="HSEQ MANAGER"),Master!B889,"")</f>
        <v/>
      </c>
      <c r="AB889" s="34" t="e">
        <f>SMALL($AA:$AA,ROWS($AA$1:AA888))</f>
        <v>#NUM!</v>
      </c>
      <c r="AC889" s="34" t="str">
        <f>IF(AND('Entry point'!$B$22=Master!A889,Master!AG889="MARCAS"),Master!B889,"")</f>
        <v/>
      </c>
      <c r="AD889" s="34" t="e">
        <f>SMALL($AC:$AC,ROWS($AC$1:AC888))</f>
        <v>#NUM!</v>
      </c>
      <c r="AE889" s="34">
        <v>3</v>
      </c>
      <c r="AF889" s="169" t="s">
        <v>681</v>
      </c>
      <c r="AG889" s="170" t="s">
        <v>91</v>
      </c>
      <c r="AH889" s="28"/>
    </row>
    <row r="890" spans="1:34" ht="15.75" x14ac:dyDescent="0.25">
      <c r="A890" s="34" t="s">
        <v>38</v>
      </c>
      <c r="B890" s="34">
        <f>ROWS(A$1:$A891)</f>
        <v>891</v>
      </c>
      <c r="C890" s="34" t="str">
        <f>IF(AND('Entry point'!$B$22=Master!A890,Master!AG890="ACCOUNTING"),Master!B890,"")</f>
        <v/>
      </c>
      <c r="D890" s="34" t="e">
        <f>SMALL($C:$C,ROWS($C$1:C889))</f>
        <v>#NUM!</v>
      </c>
      <c r="E890" s="34" t="str">
        <f>IF(AND('Entry point'!$B$22=Master!A890,Master!AG890="CREW MANAGEMENT PARTNER"),Master!B890,"")</f>
        <v/>
      </c>
      <c r="F890" s="34" t="e">
        <f>SMALL($E:$E,ROWS($E$1:E889))</f>
        <v>#NUM!</v>
      </c>
      <c r="G890" s="34" t="str">
        <f>IF(AND('Entry point'!$B$22=Master!A890,Master!AG890="FLEET MANAGER"),Master!B890,"")</f>
        <v/>
      </c>
      <c r="H890" s="34" t="e">
        <f>SMALL($G:$G,ROWS($G$1:G889))</f>
        <v>#NUM!</v>
      </c>
      <c r="I890" s="34" t="str">
        <f>IF(AND('Entry point'!$B$22=Master!A890,Master!AG890="GROUP ISD"),Master!B890,"")</f>
        <v/>
      </c>
      <c r="J890" s="34" t="e">
        <f>SMALL($I:$I,ROWS($I$1:I889))</f>
        <v>#NUM!</v>
      </c>
      <c r="K890" s="34" t="str">
        <f>IF(AND('Entry point'!$B$22=Master!A890,Master!AG890="MANAGING DIRECTOR, CREW MANAGEMENT"),Master!B890,"")</f>
        <v/>
      </c>
      <c r="L890" s="34" t="e">
        <f>SMALL($K:$K,ROWS($K$1:K889))</f>
        <v>#NUM!</v>
      </c>
      <c r="M890" s="34" t="str">
        <f>IF(AND('Entry point'!$B$22=Master!A890,Master!AG890="MARINE SUPERINTENDENT"),Master!B890,"")</f>
        <v/>
      </c>
      <c r="N890" s="34" t="e">
        <f>SMALL($M:$M,ROWS($M$1:M889))</f>
        <v>#NUM!</v>
      </c>
      <c r="O890" s="34" t="str">
        <f>IF(AND('Entry point'!$B$22=Master!A890,Master!AG890="MD"),Master!B890,"")</f>
        <v/>
      </c>
      <c r="P890" s="34" t="e">
        <f>SMALL($O:$O,ROWS($O$1:O889))</f>
        <v>#NUM!</v>
      </c>
      <c r="Q890" s="34" t="str">
        <f>IF(AND('Entry point'!$B$22=Master!A890,Master!AG890="OD"),Master!B890,"")</f>
        <v/>
      </c>
      <c r="R890" s="34" t="e">
        <f>SMALL($Q:$Q,ROWS($Q$1:Q889))</f>
        <v>#NUM!</v>
      </c>
      <c r="S890" s="34" t="str">
        <f>IF(AND('Entry point'!$B$22=Master!A890,Master!AG890="OWNER"),Master!B890,"")</f>
        <v/>
      </c>
      <c r="T890" s="34" t="e">
        <f>SMALL($S:$S,ROWS($S$1:S889))</f>
        <v>#NUM!</v>
      </c>
      <c r="U890" s="34" t="str">
        <f>IF(AND('Entry point'!$B$22=Master!A890,Master!AG890="PLANNING MANAGER"),Master!B890,"")</f>
        <v/>
      </c>
      <c r="V890" s="34" t="e">
        <f>SMALL($U:$U,ROWS($U$1:U889))</f>
        <v>#NUM!</v>
      </c>
      <c r="W890" s="34" t="str">
        <f>IF(AND('Entry point'!$B$22=Master!A890,Master!AG890="PROCUREMENT RESPONSIBLE"),Master!B890,"")</f>
        <v/>
      </c>
      <c r="X890" s="34" t="e">
        <f>SMALL($W:$W,ROWS($W$1:W889))</f>
        <v>#NUM!</v>
      </c>
      <c r="Y890" s="34" t="str">
        <f>IF(AND('Entry point'!$B$22=Master!A890,Master!AG890="TECH SUPERINTENDENT"),Master!B890,"")</f>
        <v/>
      </c>
      <c r="Z890" s="34" t="e">
        <f>SMALL($Y:$Y,ROWS($Y$1:Y889))</f>
        <v>#NUM!</v>
      </c>
      <c r="AA890" s="34" t="str">
        <f>IF(AND('Entry point'!$B$22=Master!A890,Master!AG890="HSEQ MANAGER"),Master!B890,"")</f>
        <v/>
      </c>
      <c r="AB890" s="34" t="e">
        <f>SMALL($AA:$AA,ROWS($AA$1:AA889))</f>
        <v>#NUM!</v>
      </c>
      <c r="AC890" s="34" t="str">
        <f>IF(AND('Entry point'!$B$22=Master!A890,Master!AG890="MARCAS"),Master!B890,"")</f>
        <v/>
      </c>
      <c r="AD890" s="34" t="e">
        <f>SMALL($AC:$AC,ROWS($AC$1:AC889))</f>
        <v>#NUM!</v>
      </c>
      <c r="AE890" s="34">
        <v>3</v>
      </c>
      <c r="AF890" s="36" t="s">
        <v>689</v>
      </c>
      <c r="AG890" s="36" t="s">
        <v>91</v>
      </c>
      <c r="AH890" s="36"/>
    </row>
    <row r="891" spans="1:34" ht="15.75" x14ac:dyDescent="0.25">
      <c r="A891" s="40" t="s">
        <v>569</v>
      </c>
      <c r="B891" s="34">
        <f>ROWS(A$1:$A892)</f>
        <v>892</v>
      </c>
      <c r="C891" s="34" t="str">
        <f>IF(AND('Entry point'!$B$22=Master!A891,Master!AG891="ACCOUNTING"),Master!B891,"")</f>
        <v/>
      </c>
      <c r="D891" s="34" t="e">
        <f>SMALL($C:$C,ROWS($C$1:C890))</f>
        <v>#NUM!</v>
      </c>
      <c r="E891" s="34" t="str">
        <f>IF(AND('Entry point'!$B$22=Master!A891,Master!AG891="CREW MANAGEMENT PARTNER"),Master!B891,"")</f>
        <v/>
      </c>
      <c r="F891" s="34" t="e">
        <f>SMALL($E:$E,ROWS($E$1:E890))</f>
        <v>#NUM!</v>
      </c>
      <c r="G891" s="34" t="str">
        <f>IF(AND('Entry point'!$B$22=Master!A891,Master!AG891="FLEET MANAGER"),Master!B891,"")</f>
        <v/>
      </c>
      <c r="H891" s="34" t="e">
        <f>SMALL($G:$G,ROWS($G$1:G890))</f>
        <v>#NUM!</v>
      </c>
      <c r="I891" s="34" t="str">
        <f>IF(AND('Entry point'!$B$22=Master!A891,Master!AG891="GROUP ISD"),Master!B891,"")</f>
        <v/>
      </c>
      <c r="J891" s="34" t="e">
        <f>SMALL($I:$I,ROWS($I$1:I890))</f>
        <v>#NUM!</v>
      </c>
      <c r="K891" s="34" t="str">
        <f>IF(AND('Entry point'!$B$22=Master!A891,Master!AG891="MANAGING DIRECTOR, CREW MANAGEMENT"),Master!B891,"")</f>
        <v/>
      </c>
      <c r="L891" s="34" t="e">
        <f>SMALL($K:$K,ROWS($K$1:K890))</f>
        <v>#NUM!</v>
      </c>
      <c r="M891" s="34" t="str">
        <f>IF(AND('Entry point'!$B$22=Master!A891,Master!AG891="MARINE SUPERINTENDENT"),Master!B891,"")</f>
        <v/>
      </c>
      <c r="N891" s="34" t="e">
        <f>SMALL($M:$M,ROWS($M$1:M890))</f>
        <v>#NUM!</v>
      </c>
      <c r="O891" s="34" t="str">
        <f>IF(AND('Entry point'!$B$22=Master!A891,Master!AG891="MD"),Master!B891,"")</f>
        <v/>
      </c>
      <c r="P891" s="34" t="e">
        <f>SMALL($O:$O,ROWS($O$1:O890))</f>
        <v>#NUM!</v>
      </c>
      <c r="Q891" s="34" t="str">
        <f>IF(AND('Entry point'!$B$22=Master!A891,Master!AG891="OD"),Master!B891,"")</f>
        <v/>
      </c>
      <c r="R891" s="34" t="e">
        <f>SMALL($Q:$Q,ROWS($Q$1:Q890))</f>
        <v>#NUM!</v>
      </c>
      <c r="S891" s="34" t="str">
        <f>IF(AND('Entry point'!$B$22=Master!A891,Master!AG891="OWNER"),Master!B891,"")</f>
        <v/>
      </c>
      <c r="T891" s="34" t="e">
        <f>SMALL($S:$S,ROWS($S$1:S890))</f>
        <v>#NUM!</v>
      </c>
      <c r="U891" s="34" t="str">
        <f>IF(AND('Entry point'!$B$22=Master!A891,Master!AG891="PLANNING MANAGER"),Master!B891,"")</f>
        <v/>
      </c>
      <c r="V891" s="34" t="e">
        <f>SMALL($U:$U,ROWS($U$1:U890))</f>
        <v>#NUM!</v>
      </c>
      <c r="W891" s="34" t="str">
        <f>IF(AND('Entry point'!$B$22=Master!A891,Master!AG891="PROCUREMENT RESPONSIBLE"),Master!B891,"")</f>
        <v/>
      </c>
      <c r="X891" s="34" t="e">
        <f>SMALL($W:$W,ROWS($W$1:W890))</f>
        <v>#NUM!</v>
      </c>
      <c r="Y891" s="34">
        <f>IF(AND('Entry point'!$B$22=Master!A891,Master!AG891="TECH SUPERINTENDENT"),Master!B891,"")</f>
        <v>892</v>
      </c>
      <c r="Z891" s="34" t="e">
        <f>SMALL($Y:$Y,ROWS($Y$1:Y890))</f>
        <v>#NUM!</v>
      </c>
      <c r="AA891" s="34" t="str">
        <f>IF(AND('Entry point'!$B$22=Master!A891,Master!AG891="HSEQ MANAGER"),Master!B891,"")</f>
        <v/>
      </c>
      <c r="AB891" s="34" t="e">
        <f>SMALL($AA:$AA,ROWS($AA$1:AA890))</f>
        <v>#NUM!</v>
      </c>
      <c r="AC891" s="34" t="str">
        <f>IF(AND('Entry point'!$B$22=Master!A891,Master!AG891="MARCAS"),Master!B891,"")</f>
        <v/>
      </c>
      <c r="AD891" s="34" t="e">
        <f>SMALL($AC:$AC,ROWS($AC$1:AC890))</f>
        <v>#NUM!</v>
      </c>
      <c r="AE891" s="34">
        <v>3</v>
      </c>
      <c r="AF891" s="36" t="s">
        <v>689</v>
      </c>
      <c r="AG891" s="36" t="s">
        <v>91</v>
      </c>
      <c r="AH891" s="36"/>
    </row>
    <row r="892" spans="1:34" ht="15.75" x14ac:dyDescent="0.25">
      <c r="A892" s="34" t="s">
        <v>36</v>
      </c>
      <c r="B892" s="34">
        <f>ROWS(A$1:$A893)</f>
        <v>893</v>
      </c>
      <c r="C892" s="34" t="str">
        <f>IF(AND('Entry point'!$B$22=Master!A892,Master!AG892="ACCOUNTING"),Master!B892,"")</f>
        <v/>
      </c>
      <c r="D892" s="34" t="e">
        <f>SMALL($C:$C,ROWS($C$1:C891))</f>
        <v>#NUM!</v>
      </c>
      <c r="E892" s="34" t="str">
        <f>IF(AND('Entry point'!$B$22=Master!A892,Master!AG892="CREW MANAGEMENT PARTNER"),Master!B892,"")</f>
        <v/>
      </c>
      <c r="F892" s="34" t="e">
        <f>SMALL($E:$E,ROWS($E$1:E891))</f>
        <v>#NUM!</v>
      </c>
      <c r="G892" s="34" t="str">
        <f>IF(AND('Entry point'!$B$22=Master!A892,Master!AG892="FLEET MANAGER"),Master!B892,"")</f>
        <v/>
      </c>
      <c r="H892" s="34" t="e">
        <f>SMALL($G:$G,ROWS($G$1:G891))</f>
        <v>#NUM!</v>
      </c>
      <c r="I892" s="34" t="str">
        <f>IF(AND('Entry point'!$B$22=Master!A892,Master!AG892="GROUP ISD"),Master!B892,"")</f>
        <v/>
      </c>
      <c r="J892" s="34" t="e">
        <f>SMALL($I:$I,ROWS($I$1:I891))</f>
        <v>#NUM!</v>
      </c>
      <c r="K892" s="34" t="str">
        <f>IF(AND('Entry point'!$B$22=Master!A892,Master!AG892="MANAGING DIRECTOR, CREW MANAGEMENT"),Master!B892,"")</f>
        <v/>
      </c>
      <c r="L892" s="34" t="e">
        <f>SMALL($K:$K,ROWS($K$1:K891))</f>
        <v>#NUM!</v>
      </c>
      <c r="M892" s="34" t="str">
        <f>IF(AND('Entry point'!$B$22=Master!A892,Master!AG892="MARINE SUPERINTENDENT"),Master!B892,"")</f>
        <v/>
      </c>
      <c r="N892" s="34" t="e">
        <f>SMALL($M:$M,ROWS($M$1:M891))</f>
        <v>#NUM!</v>
      </c>
      <c r="O892" s="34" t="str">
        <f>IF(AND('Entry point'!$B$22=Master!A892,Master!AG892="MD"),Master!B892,"")</f>
        <v/>
      </c>
      <c r="P892" s="34" t="e">
        <f>SMALL($O:$O,ROWS($O$1:O891))</f>
        <v>#NUM!</v>
      </c>
      <c r="Q892" s="34" t="str">
        <f>IF(AND('Entry point'!$B$22=Master!A892,Master!AG892="OD"),Master!B892,"")</f>
        <v/>
      </c>
      <c r="R892" s="34" t="e">
        <f>SMALL($Q:$Q,ROWS($Q$1:Q891))</f>
        <v>#NUM!</v>
      </c>
      <c r="S892" s="34" t="str">
        <f>IF(AND('Entry point'!$B$22=Master!A892,Master!AG892="OWNER"),Master!B892,"")</f>
        <v/>
      </c>
      <c r="T892" s="34" t="e">
        <f>SMALL($S:$S,ROWS($S$1:S891))</f>
        <v>#NUM!</v>
      </c>
      <c r="U892" s="34" t="str">
        <f>IF(AND('Entry point'!$B$22=Master!A892,Master!AG892="PLANNING MANAGER"),Master!B892,"")</f>
        <v/>
      </c>
      <c r="V892" s="34" t="e">
        <f>SMALL($U:$U,ROWS($U$1:U891))</f>
        <v>#NUM!</v>
      </c>
      <c r="W892" s="34" t="str">
        <f>IF(AND('Entry point'!$B$22=Master!A892,Master!AG892="PROCUREMENT RESPONSIBLE"),Master!B892,"")</f>
        <v/>
      </c>
      <c r="X892" s="34" t="e">
        <f>SMALL($W:$W,ROWS($W$1:W891))</f>
        <v>#NUM!</v>
      </c>
      <c r="Y892" s="34" t="str">
        <f>IF(AND('Entry point'!$B$22=Master!A892,Master!AG892="TECH SUPERINTENDENT"),Master!B892,"")</f>
        <v/>
      </c>
      <c r="Z892" s="34" t="e">
        <f>SMALL($Y:$Y,ROWS($Y$1:Y891))</f>
        <v>#NUM!</v>
      </c>
      <c r="AA892" s="34" t="str">
        <f>IF(AND('Entry point'!$B$22=Master!A892,Master!AG892="HSEQ MANAGER"),Master!B892,"")</f>
        <v/>
      </c>
      <c r="AB892" s="34" t="e">
        <f>SMALL($AA:$AA,ROWS($AA$1:AA891))</f>
        <v>#NUM!</v>
      </c>
      <c r="AC892" s="34" t="str">
        <f>IF(AND('Entry point'!$B$22=Master!A892,Master!AG892="MARCAS"),Master!B892,"")</f>
        <v/>
      </c>
      <c r="AD892" s="34" t="e">
        <f>SMALL($AC:$AC,ROWS($AC$1:AC891))</f>
        <v>#NUM!</v>
      </c>
      <c r="AE892" s="34">
        <v>4</v>
      </c>
      <c r="AF892" s="26" t="s">
        <v>123</v>
      </c>
      <c r="AG892" s="36" t="s">
        <v>619</v>
      </c>
      <c r="AH892" s="36"/>
    </row>
    <row r="893" spans="1:34" ht="15.75" x14ac:dyDescent="0.25">
      <c r="A893" s="34" t="s">
        <v>36</v>
      </c>
      <c r="B893" s="34">
        <f>ROWS(A$1:$A894)</f>
        <v>894</v>
      </c>
      <c r="C893" s="34" t="str">
        <f>IF(AND('Entry point'!$B$22=Master!A893,Master!AG893="ACCOUNTING"),Master!B893,"")</f>
        <v/>
      </c>
      <c r="D893" s="34" t="e">
        <f>SMALL($C:$C,ROWS($C$1:C892))</f>
        <v>#NUM!</v>
      </c>
      <c r="E893" s="34" t="str">
        <f>IF(AND('Entry point'!$B$22=Master!A893,Master!AG893="CREW MANAGEMENT PARTNER"),Master!B893,"")</f>
        <v/>
      </c>
      <c r="F893" s="34" t="e">
        <f>SMALL($E:$E,ROWS($E$1:E892))</f>
        <v>#NUM!</v>
      </c>
      <c r="G893" s="34" t="str">
        <f>IF(AND('Entry point'!$B$22=Master!A893,Master!AG893="FLEET MANAGER"),Master!B893,"")</f>
        <v/>
      </c>
      <c r="H893" s="34" t="e">
        <f>SMALL($G:$G,ROWS($G$1:G892))</f>
        <v>#NUM!</v>
      </c>
      <c r="I893" s="34" t="str">
        <f>IF(AND('Entry point'!$B$22=Master!A893,Master!AG893="GROUP ISD"),Master!B893,"")</f>
        <v/>
      </c>
      <c r="J893" s="34" t="e">
        <f>SMALL($I:$I,ROWS($I$1:I892))</f>
        <v>#NUM!</v>
      </c>
      <c r="K893" s="34" t="str">
        <f>IF(AND('Entry point'!$B$22=Master!A893,Master!AG893="MANAGING DIRECTOR, CREW MANAGEMENT"),Master!B893,"")</f>
        <v/>
      </c>
      <c r="L893" s="34" t="e">
        <f>SMALL($K:$K,ROWS($K$1:K892))</f>
        <v>#NUM!</v>
      </c>
      <c r="M893" s="34" t="str">
        <f>IF(AND('Entry point'!$B$22=Master!A893,Master!AG893="MARINE SUPERINTENDENT"),Master!B893,"")</f>
        <v/>
      </c>
      <c r="N893" s="34" t="e">
        <f>SMALL($M:$M,ROWS($M$1:M892))</f>
        <v>#NUM!</v>
      </c>
      <c r="O893" s="34" t="str">
        <f>IF(AND('Entry point'!$B$22=Master!A893,Master!AG893="MD"),Master!B893,"")</f>
        <v/>
      </c>
      <c r="P893" s="34" t="e">
        <f>SMALL($O:$O,ROWS($O$1:O892))</f>
        <v>#NUM!</v>
      </c>
      <c r="Q893" s="34" t="str">
        <f>IF(AND('Entry point'!$B$22=Master!A893,Master!AG893="OD"),Master!B893,"")</f>
        <v/>
      </c>
      <c r="R893" s="34" t="e">
        <f>SMALL($Q:$Q,ROWS($Q$1:Q892))</f>
        <v>#NUM!</v>
      </c>
      <c r="S893" s="34" t="str">
        <f>IF(AND('Entry point'!$B$22=Master!A893,Master!AG893="OWNER"),Master!B893,"")</f>
        <v/>
      </c>
      <c r="T893" s="34" t="e">
        <f>SMALL($S:$S,ROWS($S$1:S892))</f>
        <v>#NUM!</v>
      </c>
      <c r="U893" s="34" t="str">
        <f>IF(AND('Entry point'!$B$22=Master!A893,Master!AG893="PLANNING MANAGER"),Master!B893,"")</f>
        <v/>
      </c>
      <c r="V893" s="34" t="e">
        <f>SMALL($U:$U,ROWS($U$1:U892))</f>
        <v>#NUM!</v>
      </c>
      <c r="W893" s="34" t="str">
        <f>IF(AND('Entry point'!$B$22=Master!A893,Master!AG893="PROCUREMENT RESPONSIBLE"),Master!B893,"")</f>
        <v/>
      </c>
      <c r="X893" s="34" t="e">
        <f>SMALL($W:$W,ROWS($W$1:W892))</f>
        <v>#NUM!</v>
      </c>
      <c r="Y893" s="34" t="str">
        <f>IF(AND('Entry point'!$B$22=Master!A893,Master!AG893="TECH SUPERINTENDENT"),Master!B893,"")</f>
        <v/>
      </c>
      <c r="Z893" s="34" t="e">
        <f>SMALL($Y:$Y,ROWS($Y$1:Y892))</f>
        <v>#NUM!</v>
      </c>
      <c r="AA893" s="34" t="str">
        <f>IF(AND('Entry point'!$B$22=Master!A893,Master!AG893="HSEQ MANAGER"),Master!B893,"")</f>
        <v/>
      </c>
      <c r="AB893" s="34" t="e">
        <f>SMALL($AA:$AA,ROWS($AA$1:AA892))</f>
        <v>#NUM!</v>
      </c>
      <c r="AC893" s="34" t="str">
        <f>IF(AND('Entry point'!$B$22=Master!A893,Master!AG893="MARCAS"),Master!B893,"")</f>
        <v/>
      </c>
      <c r="AD893" s="34" t="e">
        <f>SMALL($AC:$AC,ROWS($AC$1:AC892))</f>
        <v>#NUM!</v>
      </c>
      <c r="AE893" s="34">
        <v>4</v>
      </c>
      <c r="AF893" s="167" t="s">
        <v>640</v>
      </c>
      <c r="AG893" s="36" t="s">
        <v>619</v>
      </c>
      <c r="AH893" s="36"/>
    </row>
    <row r="894" spans="1:34" ht="15.75" x14ac:dyDescent="0.25">
      <c r="A894" s="34" t="s">
        <v>36</v>
      </c>
      <c r="B894" s="34">
        <f>ROWS(A$1:$A895)</f>
        <v>895</v>
      </c>
      <c r="C894" s="34" t="str">
        <f>IF(AND('Entry point'!$B$22=Master!A894,Master!AG894="ACCOUNTING"),Master!B894,"")</f>
        <v/>
      </c>
      <c r="D894" s="34" t="e">
        <f>SMALL($C:$C,ROWS($C$1:C893))</f>
        <v>#NUM!</v>
      </c>
      <c r="E894" s="34" t="str">
        <f>IF(AND('Entry point'!$B$22=Master!A894,Master!AG894="CREW MANAGEMENT PARTNER"),Master!B894,"")</f>
        <v/>
      </c>
      <c r="F894" s="34" t="e">
        <f>SMALL($E:$E,ROWS($E$1:E893))</f>
        <v>#NUM!</v>
      </c>
      <c r="G894" s="34" t="str">
        <f>IF(AND('Entry point'!$B$22=Master!A894,Master!AG894="FLEET MANAGER"),Master!B894,"")</f>
        <v/>
      </c>
      <c r="H894" s="34" t="e">
        <f>SMALL($G:$G,ROWS($G$1:G893))</f>
        <v>#NUM!</v>
      </c>
      <c r="I894" s="34" t="str">
        <f>IF(AND('Entry point'!$B$22=Master!A894,Master!AG894="GROUP ISD"),Master!B894,"")</f>
        <v/>
      </c>
      <c r="J894" s="34" t="e">
        <f>SMALL($I:$I,ROWS($I$1:I893))</f>
        <v>#NUM!</v>
      </c>
      <c r="K894" s="34" t="str">
        <f>IF(AND('Entry point'!$B$22=Master!A894,Master!AG894="MANAGING DIRECTOR, CREW MANAGEMENT"),Master!B894,"")</f>
        <v/>
      </c>
      <c r="L894" s="34" t="e">
        <f>SMALL($K:$K,ROWS($K$1:K893))</f>
        <v>#NUM!</v>
      </c>
      <c r="M894" s="34" t="str">
        <f>IF(AND('Entry point'!$B$22=Master!A894,Master!AG894="MARINE SUPERINTENDENT"),Master!B894,"")</f>
        <v/>
      </c>
      <c r="N894" s="34" t="e">
        <f>SMALL($M:$M,ROWS($M$1:M893))</f>
        <v>#NUM!</v>
      </c>
      <c r="O894" s="34" t="str">
        <f>IF(AND('Entry point'!$B$22=Master!A894,Master!AG894="MD"),Master!B894,"")</f>
        <v/>
      </c>
      <c r="P894" s="34" t="e">
        <f>SMALL($O:$O,ROWS($O$1:O893))</f>
        <v>#NUM!</v>
      </c>
      <c r="Q894" s="34" t="str">
        <f>IF(AND('Entry point'!$B$22=Master!A894,Master!AG894="OD"),Master!B894,"")</f>
        <v/>
      </c>
      <c r="R894" s="34" t="e">
        <f>SMALL($Q:$Q,ROWS($Q$1:Q893))</f>
        <v>#NUM!</v>
      </c>
      <c r="S894" s="34" t="str">
        <f>IF(AND('Entry point'!$B$22=Master!A894,Master!AG894="OWNER"),Master!B894,"")</f>
        <v/>
      </c>
      <c r="T894" s="34" t="e">
        <f>SMALL($S:$S,ROWS($S$1:S893))</f>
        <v>#NUM!</v>
      </c>
      <c r="U894" s="34" t="str">
        <f>IF(AND('Entry point'!$B$22=Master!A894,Master!AG894="PLANNING MANAGER"),Master!B894,"")</f>
        <v/>
      </c>
      <c r="V894" s="34" t="e">
        <f>SMALL($U:$U,ROWS($U$1:U893))</f>
        <v>#NUM!</v>
      </c>
      <c r="W894" s="34" t="str">
        <f>IF(AND('Entry point'!$B$22=Master!A894,Master!AG894="PROCUREMENT RESPONSIBLE"),Master!B894,"")</f>
        <v/>
      </c>
      <c r="X894" s="34" t="e">
        <f>SMALL($W:$W,ROWS($W$1:W893))</f>
        <v>#NUM!</v>
      </c>
      <c r="Y894" s="34" t="str">
        <f>IF(AND('Entry point'!$B$22=Master!A894,Master!AG894="TECH SUPERINTENDENT"),Master!B894,"")</f>
        <v/>
      </c>
      <c r="Z894" s="34" t="e">
        <f>SMALL($Y:$Y,ROWS($Y$1:Y893))</f>
        <v>#NUM!</v>
      </c>
      <c r="AA894" s="34" t="str">
        <f>IF(AND('Entry point'!$B$22=Master!A894,Master!AG894="HSEQ MANAGER"),Master!B894,"")</f>
        <v/>
      </c>
      <c r="AB894" s="34" t="e">
        <f>SMALL($AA:$AA,ROWS($AA$1:AA893))</f>
        <v>#NUM!</v>
      </c>
      <c r="AC894" s="34" t="str">
        <f>IF(AND('Entry point'!$B$22=Master!A894,Master!AG894="MARCAS"),Master!B894,"")</f>
        <v/>
      </c>
      <c r="AD894" s="34" t="e">
        <f>SMALL($AC:$AC,ROWS($AC$1:AC893))</f>
        <v>#NUM!</v>
      </c>
      <c r="AE894" s="34">
        <v>4</v>
      </c>
      <c r="AF894" s="36" t="s">
        <v>242</v>
      </c>
      <c r="AG894" s="36" t="s">
        <v>637</v>
      </c>
      <c r="AH894" s="36"/>
    </row>
    <row r="895" spans="1:34" ht="15.75" x14ac:dyDescent="0.25">
      <c r="A895" s="34" t="s">
        <v>38</v>
      </c>
      <c r="B895" s="34">
        <f>ROWS(A$1:$A896)</f>
        <v>896</v>
      </c>
      <c r="C895" s="34" t="str">
        <f>IF(AND('Entry point'!$B$22=Master!A895,Master!AG895="ACCOUNTING"),Master!B895,"")</f>
        <v/>
      </c>
      <c r="D895" s="34" t="e">
        <f>SMALL($C:$C,ROWS($C$1:C894))</f>
        <v>#NUM!</v>
      </c>
      <c r="E895" s="34" t="str">
        <f>IF(AND('Entry point'!$B$22=Master!A895,Master!AG895="CREW MANAGEMENT PARTNER"),Master!B895,"")</f>
        <v/>
      </c>
      <c r="F895" s="34" t="e">
        <f>SMALL($E:$E,ROWS($E$1:E894))</f>
        <v>#NUM!</v>
      </c>
      <c r="G895" s="34" t="str">
        <f>IF(AND('Entry point'!$B$22=Master!A895,Master!AG895="FLEET MANAGER"),Master!B895,"")</f>
        <v/>
      </c>
      <c r="H895" s="34" t="e">
        <f>SMALL($G:$G,ROWS($G$1:G894))</f>
        <v>#NUM!</v>
      </c>
      <c r="I895" s="34" t="str">
        <f>IF(AND('Entry point'!$B$22=Master!A895,Master!AG895="GROUP ISD"),Master!B895,"")</f>
        <v/>
      </c>
      <c r="J895" s="34" t="e">
        <f>SMALL($I:$I,ROWS($I$1:I894))</f>
        <v>#NUM!</v>
      </c>
      <c r="K895" s="34" t="str">
        <f>IF(AND('Entry point'!$B$22=Master!A895,Master!AG895="MANAGING DIRECTOR, CREW MANAGEMENT"),Master!B895,"")</f>
        <v/>
      </c>
      <c r="L895" s="34" t="e">
        <f>SMALL($K:$K,ROWS($K$1:K894))</f>
        <v>#NUM!</v>
      </c>
      <c r="M895" s="34" t="str">
        <f>IF(AND('Entry point'!$B$22=Master!A895,Master!AG895="MARINE SUPERINTENDENT"),Master!B895,"")</f>
        <v/>
      </c>
      <c r="N895" s="34" t="e">
        <f>SMALL($M:$M,ROWS($M$1:M894))</f>
        <v>#NUM!</v>
      </c>
      <c r="O895" s="34" t="str">
        <f>IF(AND('Entry point'!$B$22=Master!A895,Master!AG895="MD"),Master!B895,"")</f>
        <v/>
      </c>
      <c r="P895" s="34" t="e">
        <f>SMALL($O:$O,ROWS($O$1:O894))</f>
        <v>#NUM!</v>
      </c>
      <c r="Q895" s="34" t="str">
        <f>IF(AND('Entry point'!$B$22=Master!A895,Master!AG895="OD"),Master!B895,"")</f>
        <v/>
      </c>
      <c r="R895" s="34" t="e">
        <f>SMALL($Q:$Q,ROWS($Q$1:Q894))</f>
        <v>#NUM!</v>
      </c>
      <c r="S895" s="34" t="str">
        <f>IF(AND('Entry point'!$B$22=Master!A895,Master!AG895="OWNER"),Master!B895,"")</f>
        <v/>
      </c>
      <c r="T895" s="34" t="e">
        <f>SMALL($S:$S,ROWS($S$1:S894))</f>
        <v>#NUM!</v>
      </c>
      <c r="U895" s="34" t="str">
        <f>IF(AND('Entry point'!$B$22=Master!A895,Master!AG895="PLANNING MANAGER"),Master!B895,"")</f>
        <v/>
      </c>
      <c r="V895" s="34" t="e">
        <f>SMALL($U:$U,ROWS($U$1:U894))</f>
        <v>#NUM!</v>
      </c>
      <c r="W895" s="34" t="str">
        <f>IF(AND('Entry point'!$B$22=Master!A895,Master!AG895="PROCUREMENT RESPONSIBLE"),Master!B895,"")</f>
        <v/>
      </c>
      <c r="X895" s="34" t="e">
        <f>SMALL($W:$W,ROWS($W$1:W894))</f>
        <v>#NUM!</v>
      </c>
      <c r="Y895" s="34" t="str">
        <f>IF(AND('Entry point'!$B$22=Master!A895,Master!AG895="TECH SUPERINTENDENT"),Master!B895,"")</f>
        <v/>
      </c>
      <c r="Z895" s="34" t="e">
        <f>SMALL($Y:$Y,ROWS($Y$1:Y894))</f>
        <v>#NUM!</v>
      </c>
      <c r="AA895" s="34" t="str">
        <f>IF(AND('Entry point'!$B$22=Master!A895,Master!AG895="HSEQ MANAGER"),Master!B895,"")</f>
        <v/>
      </c>
      <c r="AB895" s="34" t="e">
        <f>SMALL($AA:$AA,ROWS($AA$1:AA894))</f>
        <v>#NUM!</v>
      </c>
      <c r="AC895" s="34" t="str">
        <f>IF(AND('Entry point'!$B$22=Master!A895,Master!AG895="MARCAS"),Master!B895,"")</f>
        <v/>
      </c>
      <c r="AD895" s="34" t="e">
        <f>SMALL($AC:$AC,ROWS($AC$1:AC894))</f>
        <v>#NUM!</v>
      </c>
      <c r="AE895" s="34">
        <v>4</v>
      </c>
      <c r="AF895" s="26" t="s">
        <v>355</v>
      </c>
      <c r="AG895" s="36" t="s">
        <v>685</v>
      </c>
      <c r="AH895" s="36"/>
    </row>
    <row r="896" spans="1:34" ht="15.75" x14ac:dyDescent="0.25">
      <c r="A896" s="34" t="s">
        <v>38</v>
      </c>
      <c r="B896" s="34">
        <f>ROWS(A$1:$A897)</f>
        <v>897</v>
      </c>
      <c r="C896" s="34" t="str">
        <f>IF(AND('Entry point'!$B$22=Master!A896,Master!AG896="ACCOUNTING"),Master!B896,"")</f>
        <v/>
      </c>
      <c r="D896" s="34" t="e">
        <f>SMALL($C:$C,ROWS($C$1:C895))</f>
        <v>#NUM!</v>
      </c>
      <c r="E896" s="34" t="str">
        <f>IF(AND('Entry point'!$B$22=Master!A896,Master!AG896="CREW MANAGEMENT PARTNER"),Master!B896,"")</f>
        <v/>
      </c>
      <c r="F896" s="34" t="e">
        <f>SMALL($E:$E,ROWS($E$1:E895))</f>
        <v>#NUM!</v>
      </c>
      <c r="G896" s="34" t="str">
        <f>IF(AND('Entry point'!$B$22=Master!A896,Master!AG896="FLEET MANAGER"),Master!B896,"")</f>
        <v/>
      </c>
      <c r="H896" s="34" t="e">
        <f>SMALL($G:$G,ROWS($G$1:G895))</f>
        <v>#NUM!</v>
      </c>
      <c r="I896" s="34" t="str">
        <f>IF(AND('Entry point'!$B$22=Master!A896,Master!AG896="GROUP ISD"),Master!B896,"")</f>
        <v/>
      </c>
      <c r="J896" s="34" t="e">
        <f>SMALL($I:$I,ROWS($I$1:I895))</f>
        <v>#NUM!</v>
      </c>
      <c r="K896" s="34" t="str">
        <f>IF(AND('Entry point'!$B$22=Master!A896,Master!AG896="MANAGING DIRECTOR, CREW MANAGEMENT"),Master!B896,"")</f>
        <v/>
      </c>
      <c r="L896" s="34" t="e">
        <f>SMALL($K:$K,ROWS($K$1:K895))</f>
        <v>#NUM!</v>
      </c>
      <c r="M896" s="34" t="str">
        <f>IF(AND('Entry point'!$B$22=Master!A896,Master!AG896="MARINE SUPERINTENDENT"),Master!B896,"")</f>
        <v/>
      </c>
      <c r="N896" s="34" t="e">
        <f>SMALL($M:$M,ROWS($M$1:M895))</f>
        <v>#NUM!</v>
      </c>
      <c r="O896" s="34" t="str">
        <f>IF(AND('Entry point'!$B$22=Master!A896,Master!AG896="MD"),Master!B896,"")</f>
        <v/>
      </c>
      <c r="P896" s="34" t="e">
        <f>SMALL($O:$O,ROWS($O$1:O895))</f>
        <v>#NUM!</v>
      </c>
      <c r="Q896" s="34" t="str">
        <f>IF(AND('Entry point'!$B$22=Master!A896,Master!AG896="OD"),Master!B896,"")</f>
        <v/>
      </c>
      <c r="R896" s="34" t="e">
        <f>SMALL($Q:$Q,ROWS($Q$1:Q895))</f>
        <v>#NUM!</v>
      </c>
      <c r="S896" s="34" t="str">
        <f>IF(AND('Entry point'!$B$22=Master!A896,Master!AG896="OWNER"),Master!B896,"")</f>
        <v/>
      </c>
      <c r="T896" s="34" t="e">
        <f>SMALL($S:$S,ROWS($S$1:S895))</f>
        <v>#NUM!</v>
      </c>
      <c r="U896" s="34" t="str">
        <f>IF(AND('Entry point'!$B$22=Master!A896,Master!AG896="PLANNING MANAGER"),Master!B896,"")</f>
        <v/>
      </c>
      <c r="V896" s="34" t="e">
        <f>SMALL($U:$U,ROWS($U$1:U895))</f>
        <v>#NUM!</v>
      </c>
      <c r="W896" s="34" t="str">
        <f>IF(AND('Entry point'!$B$22=Master!A896,Master!AG896="PROCUREMENT RESPONSIBLE"),Master!B896,"")</f>
        <v/>
      </c>
      <c r="X896" s="34" t="e">
        <f>SMALL($W:$W,ROWS($W$1:W895))</f>
        <v>#NUM!</v>
      </c>
      <c r="Y896" s="34" t="str">
        <f>IF(AND('Entry point'!$B$22=Master!A896,Master!AG896="TECH SUPERINTENDENT"),Master!B896,"")</f>
        <v/>
      </c>
      <c r="Z896" s="34" t="e">
        <f>SMALL($Y:$Y,ROWS($Y$1:Y895))</f>
        <v>#NUM!</v>
      </c>
      <c r="AA896" s="34" t="str">
        <f>IF(AND('Entry point'!$B$22=Master!A896,Master!AG896="HSEQ MANAGER"),Master!B896,"")</f>
        <v/>
      </c>
      <c r="AB896" s="34" t="e">
        <f>SMALL($AA:$AA,ROWS($AA$1:AA895))</f>
        <v>#NUM!</v>
      </c>
      <c r="AC896" s="34" t="str">
        <f>IF(AND('Entry point'!$B$22=Master!A896,Master!AG896="MARCAS"),Master!B896,"")</f>
        <v/>
      </c>
      <c r="AD896" s="34" t="e">
        <f>SMALL($AC:$AC,ROWS($AC$1:AC895))</f>
        <v>#NUM!</v>
      </c>
      <c r="AE896" s="34">
        <v>4</v>
      </c>
      <c r="AF896" s="26" t="s">
        <v>370</v>
      </c>
      <c r="AG896" s="36" t="s">
        <v>91</v>
      </c>
      <c r="AH896" s="36"/>
    </row>
    <row r="897" spans="1:34" ht="63" x14ac:dyDescent="0.25">
      <c r="A897" s="34" t="s">
        <v>38</v>
      </c>
      <c r="B897" s="34">
        <f>ROWS(A$1:$A898)</f>
        <v>898</v>
      </c>
      <c r="C897" s="34" t="str">
        <f>IF(AND('Entry point'!$B$22=Master!A897,Master!AG897="ACCOUNTING"),Master!B897,"")</f>
        <v/>
      </c>
      <c r="D897" s="34" t="e">
        <f>SMALL($C:$C,ROWS($C$1:C896))</f>
        <v>#NUM!</v>
      </c>
      <c r="E897" s="34" t="str">
        <f>IF(AND('Entry point'!$B$22=Master!A897,Master!AG897="CREW MANAGEMENT PARTNER"),Master!B897,"")</f>
        <v/>
      </c>
      <c r="F897" s="34" t="e">
        <f>SMALL($E:$E,ROWS($E$1:E896))</f>
        <v>#NUM!</v>
      </c>
      <c r="G897" s="34" t="str">
        <f>IF(AND('Entry point'!$B$22=Master!A897,Master!AG897="FLEET MANAGER"),Master!B897,"")</f>
        <v/>
      </c>
      <c r="H897" s="34" t="e">
        <f>SMALL($G:$G,ROWS($G$1:G896))</f>
        <v>#NUM!</v>
      </c>
      <c r="I897" s="34" t="str">
        <f>IF(AND('Entry point'!$B$22=Master!A897,Master!AG897="GROUP ISD"),Master!B897,"")</f>
        <v/>
      </c>
      <c r="J897" s="34" t="e">
        <f>SMALL($I:$I,ROWS($I$1:I896))</f>
        <v>#NUM!</v>
      </c>
      <c r="K897" s="34" t="str">
        <f>IF(AND('Entry point'!$B$22=Master!A897,Master!AG897="MANAGING DIRECTOR, CREW MANAGEMENT"),Master!B897,"")</f>
        <v/>
      </c>
      <c r="L897" s="34" t="e">
        <f>SMALL($K:$K,ROWS($K$1:K896))</f>
        <v>#NUM!</v>
      </c>
      <c r="M897" s="34" t="str">
        <f>IF(AND('Entry point'!$B$22=Master!A897,Master!AG897="MARINE SUPERINTENDENT"),Master!B897,"")</f>
        <v/>
      </c>
      <c r="N897" s="34" t="e">
        <f>SMALL($M:$M,ROWS($M$1:M896))</f>
        <v>#NUM!</v>
      </c>
      <c r="O897" s="34" t="str">
        <f>IF(AND('Entry point'!$B$22=Master!A897,Master!AG897="MD"),Master!B897,"")</f>
        <v/>
      </c>
      <c r="P897" s="34" t="e">
        <f>SMALL($O:$O,ROWS($O$1:O896))</f>
        <v>#NUM!</v>
      </c>
      <c r="Q897" s="34" t="str">
        <f>IF(AND('Entry point'!$B$22=Master!A897,Master!AG897="OD"),Master!B897,"")</f>
        <v/>
      </c>
      <c r="R897" s="34" t="e">
        <f>SMALL($Q:$Q,ROWS($Q$1:Q896))</f>
        <v>#NUM!</v>
      </c>
      <c r="S897" s="34" t="str">
        <f>IF(AND('Entry point'!$B$22=Master!A897,Master!AG897="OWNER"),Master!B897,"")</f>
        <v/>
      </c>
      <c r="T897" s="34" t="e">
        <f>SMALL($S:$S,ROWS($S$1:S896))</f>
        <v>#NUM!</v>
      </c>
      <c r="U897" s="34" t="str">
        <f>IF(AND('Entry point'!$B$22=Master!A897,Master!AG897="PLANNING MANAGER"),Master!B897,"")</f>
        <v/>
      </c>
      <c r="V897" s="34" t="e">
        <f>SMALL($U:$U,ROWS($U$1:U896))</f>
        <v>#NUM!</v>
      </c>
      <c r="W897" s="34" t="str">
        <f>IF(AND('Entry point'!$B$22=Master!A897,Master!AG897="PROCUREMENT RESPONSIBLE"),Master!B897,"")</f>
        <v/>
      </c>
      <c r="X897" s="34" t="e">
        <f>SMALL($W:$W,ROWS($W$1:W896))</f>
        <v>#NUM!</v>
      </c>
      <c r="Y897" s="34" t="str">
        <f>IF(AND('Entry point'!$B$22=Master!A897,Master!AG897="TECH SUPERINTENDENT"),Master!B897,"")</f>
        <v/>
      </c>
      <c r="Z897" s="34" t="e">
        <f>SMALL($Y:$Y,ROWS($Y$1:Y896))</f>
        <v>#NUM!</v>
      </c>
      <c r="AA897" s="34" t="str">
        <f>IF(AND('Entry point'!$B$22=Master!A897,Master!AG897="HSEQ MANAGER"),Master!B897,"")</f>
        <v/>
      </c>
      <c r="AB897" s="34" t="e">
        <f>SMALL($AA:$AA,ROWS($AA$1:AA896))</f>
        <v>#NUM!</v>
      </c>
      <c r="AC897" s="34" t="str">
        <f>IF(AND('Entry point'!$B$22=Master!A897,Master!AG897="MARCAS"),Master!B897,"")</f>
        <v/>
      </c>
      <c r="AD897" s="34" t="e">
        <f>SMALL($AC:$AC,ROWS($AC$1:AC896))</f>
        <v>#NUM!</v>
      </c>
      <c r="AE897" s="34">
        <v>4</v>
      </c>
      <c r="AF897" s="27" t="s">
        <v>392</v>
      </c>
      <c r="AG897" s="36" t="s">
        <v>91</v>
      </c>
      <c r="AH897" s="38" t="s">
        <v>104</v>
      </c>
    </row>
    <row r="898" spans="1:34" ht="15.75" x14ac:dyDescent="0.25">
      <c r="A898" s="34" t="s">
        <v>38</v>
      </c>
      <c r="B898" s="34">
        <f>ROWS(A$1:$A899)</f>
        <v>899</v>
      </c>
      <c r="C898" s="34" t="str">
        <f>IF(AND('Entry point'!$B$22=Master!A898,Master!AG898="ACCOUNTING"),Master!B898,"")</f>
        <v/>
      </c>
      <c r="D898" s="34" t="e">
        <f>SMALL($C:$C,ROWS($C$1:C897))</f>
        <v>#NUM!</v>
      </c>
      <c r="E898" s="34" t="str">
        <f>IF(AND('Entry point'!$B$22=Master!A898,Master!AG898="CREW MANAGEMENT PARTNER"),Master!B898,"")</f>
        <v/>
      </c>
      <c r="F898" s="34" t="e">
        <f>SMALL($E:$E,ROWS($E$1:E897))</f>
        <v>#NUM!</v>
      </c>
      <c r="G898" s="34" t="str">
        <f>IF(AND('Entry point'!$B$22=Master!A898,Master!AG898="FLEET MANAGER"),Master!B898,"")</f>
        <v/>
      </c>
      <c r="H898" s="34" t="e">
        <f>SMALL($G:$G,ROWS($G$1:G897))</f>
        <v>#NUM!</v>
      </c>
      <c r="I898" s="34" t="str">
        <f>IF(AND('Entry point'!$B$22=Master!A898,Master!AG898="GROUP ISD"),Master!B898,"")</f>
        <v/>
      </c>
      <c r="J898" s="34" t="e">
        <f>SMALL($I:$I,ROWS($I$1:I897))</f>
        <v>#NUM!</v>
      </c>
      <c r="K898" s="34" t="str">
        <f>IF(AND('Entry point'!$B$22=Master!A898,Master!AG898="MANAGING DIRECTOR, CREW MANAGEMENT"),Master!B898,"")</f>
        <v/>
      </c>
      <c r="L898" s="34" t="e">
        <f>SMALL($K:$K,ROWS($K$1:K897))</f>
        <v>#NUM!</v>
      </c>
      <c r="M898" s="34" t="str">
        <f>IF(AND('Entry point'!$B$22=Master!A898,Master!AG898="MARINE SUPERINTENDENT"),Master!B898,"")</f>
        <v/>
      </c>
      <c r="N898" s="34" t="e">
        <f>SMALL($M:$M,ROWS($M$1:M897))</f>
        <v>#NUM!</v>
      </c>
      <c r="O898" s="34" t="str">
        <f>IF(AND('Entry point'!$B$22=Master!A898,Master!AG898="MD"),Master!B898,"")</f>
        <v/>
      </c>
      <c r="P898" s="34" t="e">
        <f>SMALL($O:$O,ROWS($O$1:O897))</f>
        <v>#NUM!</v>
      </c>
      <c r="Q898" s="34" t="str">
        <f>IF(AND('Entry point'!$B$22=Master!A898,Master!AG898="OD"),Master!B898,"")</f>
        <v/>
      </c>
      <c r="R898" s="34" t="e">
        <f>SMALL($Q:$Q,ROWS($Q$1:Q897))</f>
        <v>#NUM!</v>
      </c>
      <c r="S898" s="34" t="str">
        <f>IF(AND('Entry point'!$B$22=Master!A898,Master!AG898="OWNER"),Master!B898,"")</f>
        <v/>
      </c>
      <c r="T898" s="34" t="e">
        <f>SMALL($S:$S,ROWS($S$1:S897))</f>
        <v>#NUM!</v>
      </c>
      <c r="U898" s="34" t="str">
        <f>IF(AND('Entry point'!$B$22=Master!A898,Master!AG898="PLANNING MANAGER"),Master!B898,"")</f>
        <v/>
      </c>
      <c r="V898" s="34" t="e">
        <f>SMALL($U:$U,ROWS($U$1:U897))</f>
        <v>#NUM!</v>
      </c>
      <c r="W898" s="34" t="str">
        <f>IF(AND('Entry point'!$B$22=Master!A898,Master!AG898="PROCUREMENT RESPONSIBLE"),Master!B898,"")</f>
        <v/>
      </c>
      <c r="X898" s="34" t="e">
        <f>SMALL($W:$W,ROWS($W$1:W897))</f>
        <v>#NUM!</v>
      </c>
      <c r="Y898" s="34" t="str">
        <f>IF(AND('Entry point'!$B$22=Master!A898,Master!AG898="TECH SUPERINTENDENT"),Master!B898,"")</f>
        <v/>
      </c>
      <c r="Z898" s="34" t="e">
        <f>SMALL($Y:$Y,ROWS($Y$1:Y897))</f>
        <v>#NUM!</v>
      </c>
      <c r="AA898" s="34" t="str">
        <f>IF(AND('Entry point'!$B$22=Master!A898,Master!AG898="HSEQ MANAGER"),Master!B898,"")</f>
        <v/>
      </c>
      <c r="AB898" s="34" t="e">
        <f>SMALL($AA:$AA,ROWS($AA$1:AA897))</f>
        <v>#NUM!</v>
      </c>
      <c r="AC898" s="34" t="str">
        <f>IF(AND('Entry point'!$B$22=Master!A898,Master!AG898="MARCAS"),Master!B898,"")</f>
        <v/>
      </c>
      <c r="AD898" s="34" t="e">
        <f>SMALL($AC:$AC,ROWS($AC$1:AC897))</f>
        <v>#NUM!</v>
      </c>
      <c r="AE898" s="34">
        <v>4</v>
      </c>
      <c r="AF898" s="26" t="s">
        <v>310</v>
      </c>
      <c r="AG898" s="36" t="s">
        <v>91</v>
      </c>
      <c r="AH898" s="36"/>
    </row>
    <row r="899" spans="1:34" ht="31.5" x14ac:dyDescent="0.25">
      <c r="A899" s="34" t="s">
        <v>38</v>
      </c>
      <c r="B899" s="34">
        <f>ROWS(A$1:$A900)</f>
        <v>900</v>
      </c>
      <c r="C899" s="34" t="str">
        <f>IF(AND('Entry point'!$B$22=Master!A899,Master!AG899="ACCOUNTING"),Master!B899,"")</f>
        <v/>
      </c>
      <c r="D899" s="34" t="e">
        <f>SMALL($C:$C,ROWS($C$1:C898))</f>
        <v>#NUM!</v>
      </c>
      <c r="E899" s="34" t="str">
        <f>IF(AND('Entry point'!$B$22=Master!A899,Master!AG899="CREW MANAGEMENT PARTNER"),Master!B899,"")</f>
        <v/>
      </c>
      <c r="F899" s="34" t="e">
        <f>SMALL($E:$E,ROWS($E$1:E898))</f>
        <v>#NUM!</v>
      </c>
      <c r="G899" s="34" t="str">
        <f>IF(AND('Entry point'!$B$22=Master!A899,Master!AG899="FLEET MANAGER"),Master!B899,"")</f>
        <v/>
      </c>
      <c r="H899" s="34" t="e">
        <f>SMALL($G:$G,ROWS($G$1:G898))</f>
        <v>#NUM!</v>
      </c>
      <c r="I899" s="34" t="str">
        <f>IF(AND('Entry point'!$B$22=Master!A899,Master!AG899="GROUP ISD"),Master!B899,"")</f>
        <v/>
      </c>
      <c r="J899" s="34" t="e">
        <f>SMALL($I:$I,ROWS($I$1:I898))</f>
        <v>#NUM!</v>
      </c>
      <c r="K899" s="34" t="str">
        <f>IF(AND('Entry point'!$B$22=Master!A899,Master!AG899="MANAGING DIRECTOR, CREW MANAGEMENT"),Master!B899,"")</f>
        <v/>
      </c>
      <c r="L899" s="34" t="e">
        <f>SMALL($K:$K,ROWS($K$1:K898))</f>
        <v>#NUM!</v>
      </c>
      <c r="M899" s="34" t="str">
        <f>IF(AND('Entry point'!$B$22=Master!A899,Master!AG899="MARINE SUPERINTENDENT"),Master!B899,"")</f>
        <v/>
      </c>
      <c r="N899" s="34" t="e">
        <f>SMALL($M:$M,ROWS($M$1:M898))</f>
        <v>#NUM!</v>
      </c>
      <c r="O899" s="34" t="str">
        <f>IF(AND('Entry point'!$B$22=Master!A899,Master!AG899="MD"),Master!B899,"")</f>
        <v/>
      </c>
      <c r="P899" s="34" t="e">
        <f>SMALL($O:$O,ROWS($O$1:O898))</f>
        <v>#NUM!</v>
      </c>
      <c r="Q899" s="34" t="str">
        <f>IF(AND('Entry point'!$B$22=Master!A899,Master!AG899="OD"),Master!B899,"")</f>
        <v/>
      </c>
      <c r="R899" s="34" t="e">
        <f>SMALL($Q:$Q,ROWS($Q$1:Q898))</f>
        <v>#NUM!</v>
      </c>
      <c r="S899" s="34" t="str">
        <f>IF(AND('Entry point'!$B$22=Master!A899,Master!AG899="OWNER"),Master!B899,"")</f>
        <v/>
      </c>
      <c r="T899" s="34" t="e">
        <f>SMALL($S:$S,ROWS($S$1:S898))</f>
        <v>#NUM!</v>
      </c>
      <c r="U899" s="34" t="str">
        <f>IF(AND('Entry point'!$B$22=Master!A899,Master!AG899="PLANNING MANAGER"),Master!B899,"")</f>
        <v/>
      </c>
      <c r="V899" s="34" t="e">
        <f>SMALL($U:$U,ROWS($U$1:U898))</f>
        <v>#NUM!</v>
      </c>
      <c r="W899" s="34" t="str">
        <f>IF(AND('Entry point'!$B$22=Master!A899,Master!AG899="PROCUREMENT RESPONSIBLE"),Master!B899,"")</f>
        <v/>
      </c>
      <c r="X899" s="34" t="e">
        <f>SMALL($W:$W,ROWS($W$1:W898))</f>
        <v>#NUM!</v>
      </c>
      <c r="Y899" s="34" t="str">
        <f>IF(AND('Entry point'!$B$22=Master!A899,Master!AG899="TECH SUPERINTENDENT"),Master!B899,"")</f>
        <v/>
      </c>
      <c r="Z899" s="34" t="e">
        <f>SMALL($Y:$Y,ROWS($Y$1:Y898))</f>
        <v>#NUM!</v>
      </c>
      <c r="AA899" s="34" t="str">
        <f>IF(AND('Entry point'!$B$22=Master!A899,Master!AG899="HSEQ MANAGER"),Master!B899,"")</f>
        <v/>
      </c>
      <c r="AB899" s="34" t="e">
        <f>SMALL($AA:$AA,ROWS($AA$1:AA898))</f>
        <v>#NUM!</v>
      </c>
      <c r="AC899" s="34" t="str">
        <f>IF(AND('Entry point'!$B$22=Master!A899,Master!AG899="MARCAS"),Master!B899,"")</f>
        <v/>
      </c>
      <c r="AD899" s="34" t="e">
        <f>SMALL($AC:$AC,ROWS($AC$1:AC898))</f>
        <v>#NUM!</v>
      </c>
      <c r="AE899" s="34">
        <v>4</v>
      </c>
      <c r="AF899" s="26" t="s">
        <v>379</v>
      </c>
      <c r="AG899" s="36" t="s">
        <v>91</v>
      </c>
      <c r="AH899" s="38" t="s">
        <v>511</v>
      </c>
    </row>
    <row r="900" spans="1:34" ht="15.75" x14ac:dyDescent="0.25">
      <c r="A900" s="34" t="s">
        <v>38</v>
      </c>
      <c r="B900" s="34">
        <f>ROWS(A$1:$A901)</f>
        <v>901</v>
      </c>
      <c r="C900" s="34" t="str">
        <f>IF(AND('Entry point'!$B$22=Master!A900,Master!AG900="ACCOUNTING"),Master!B900,"")</f>
        <v/>
      </c>
      <c r="D900" s="34" t="e">
        <f>SMALL($C:$C,ROWS($C$1:C899))</f>
        <v>#NUM!</v>
      </c>
      <c r="E900" s="34" t="str">
        <f>IF(AND('Entry point'!$B$22=Master!A900,Master!AG900="CREW MANAGEMENT PARTNER"),Master!B900,"")</f>
        <v/>
      </c>
      <c r="F900" s="34" t="e">
        <f>SMALL($E:$E,ROWS($E$1:E899))</f>
        <v>#NUM!</v>
      </c>
      <c r="G900" s="34" t="str">
        <f>IF(AND('Entry point'!$B$22=Master!A900,Master!AG900="FLEET MANAGER"),Master!B900,"")</f>
        <v/>
      </c>
      <c r="H900" s="34" t="e">
        <f>SMALL($G:$G,ROWS($G$1:G899))</f>
        <v>#NUM!</v>
      </c>
      <c r="I900" s="34" t="str">
        <f>IF(AND('Entry point'!$B$22=Master!A900,Master!AG900="GROUP ISD"),Master!B900,"")</f>
        <v/>
      </c>
      <c r="J900" s="34" t="e">
        <f>SMALL($I:$I,ROWS($I$1:I899))</f>
        <v>#NUM!</v>
      </c>
      <c r="K900" s="34" t="str">
        <f>IF(AND('Entry point'!$B$22=Master!A900,Master!AG900="MANAGING DIRECTOR, CREW MANAGEMENT"),Master!B900,"")</f>
        <v/>
      </c>
      <c r="L900" s="34" t="e">
        <f>SMALL($K:$K,ROWS($K$1:K899))</f>
        <v>#NUM!</v>
      </c>
      <c r="M900" s="34" t="str">
        <f>IF(AND('Entry point'!$B$22=Master!A900,Master!AG900="MARINE SUPERINTENDENT"),Master!B900,"")</f>
        <v/>
      </c>
      <c r="N900" s="34" t="e">
        <f>SMALL($M:$M,ROWS($M$1:M899))</f>
        <v>#NUM!</v>
      </c>
      <c r="O900" s="34" t="str">
        <f>IF(AND('Entry point'!$B$22=Master!A900,Master!AG900="MD"),Master!B900,"")</f>
        <v/>
      </c>
      <c r="P900" s="34" t="e">
        <f>SMALL($O:$O,ROWS($O$1:O899))</f>
        <v>#NUM!</v>
      </c>
      <c r="Q900" s="34" t="str">
        <f>IF(AND('Entry point'!$B$22=Master!A900,Master!AG900="OD"),Master!B900,"")</f>
        <v/>
      </c>
      <c r="R900" s="34" t="e">
        <f>SMALL($Q:$Q,ROWS($Q$1:Q899))</f>
        <v>#NUM!</v>
      </c>
      <c r="S900" s="34" t="str">
        <f>IF(AND('Entry point'!$B$22=Master!A900,Master!AG900="OWNER"),Master!B900,"")</f>
        <v/>
      </c>
      <c r="T900" s="34" t="e">
        <f>SMALL($S:$S,ROWS($S$1:S899))</f>
        <v>#NUM!</v>
      </c>
      <c r="U900" s="34" t="str">
        <f>IF(AND('Entry point'!$B$22=Master!A900,Master!AG900="PLANNING MANAGER"),Master!B900,"")</f>
        <v/>
      </c>
      <c r="V900" s="34" t="e">
        <f>SMALL($U:$U,ROWS($U$1:U899))</f>
        <v>#NUM!</v>
      </c>
      <c r="W900" s="34" t="str">
        <f>IF(AND('Entry point'!$B$22=Master!A900,Master!AG900="PROCUREMENT RESPONSIBLE"),Master!B900,"")</f>
        <v/>
      </c>
      <c r="X900" s="34" t="e">
        <f>SMALL($W:$W,ROWS($W$1:W899))</f>
        <v>#NUM!</v>
      </c>
      <c r="Y900" s="34" t="str">
        <f>IF(AND('Entry point'!$B$22=Master!A900,Master!AG900="TECH SUPERINTENDENT"),Master!B900,"")</f>
        <v/>
      </c>
      <c r="Z900" s="34" t="e">
        <f>SMALL($Y:$Y,ROWS($Y$1:Y899))</f>
        <v>#NUM!</v>
      </c>
      <c r="AA900" s="34" t="str">
        <f>IF(AND('Entry point'!$B$22=Master!A900,Master!AG900="HSEQ MANAGER"),Master!B900,"")</f>
        <v/>
      </c>
      <c r="AB900" s="34" t="e">
        <f>SMALL($AA:$AA,ROWS($AA$1:AA899))</f>
        <v>#NUM!</v>
      </c>
      <c r="AC900" s="34" t="str">
        <f>IF(AND('Entry point'!$B$22=Master!A900,Master!AG900="MARCAS"),Master!B900,"")</f>
        <v/>
      </c>
      <c r="AD900" s="34" t="e">
        <f>SMALL($AC:$AC,ROWS($AC$1:AC899))</f>
        <v>#NUM!</v>
      </c>
      <c r="AE900" s="34">
        <v>4</v>
      </c>
      <c r="AF900" s="26" t="s">
        <v>352</v>
      </c>
      <c r="AG900" s="36" t="s">
        <v>685</v>
      </c>
      <c r="AH900" s="36"/>
    </row>
    <row r="901" spans="1:34" ht="15.75" x14ac:dyDescent="0.25">
      <c r="A901" s="34" t="s">
        <v>38</v>
      </c>
      <c r="B901" s="34">
        <f>ROWS(A$1:$A902)</f>
        <v>902</v>
      </c>
      <c r="C901" s="34" t="str">
        <f>IF(AND('Entry point'!$B$22=Master!A901,Master!AG901="ACCOUNTING"),Master!B901,"")</f>
        <v/>
      </c>
      <c r="D901" s="34" t="e">
        <f>SMALL($C:$C,ROWS($C$1:C900))</f>
        <v>#NUM!</v>
      </c>
      <c r="E901" s="34" t="str">
        <f>IF(AND('Entry point'!$B$22=Master!A901,Master!AG901="CREW MANAGEMENT PARTNER"),Master!B901,"")</f>
        <v/>
      </c>
      <c r="F901" s="34" t="e">
        <f>SMALL($E:$E,ROWS($E$1:E900))</f>
        <v>#NUM!</v>
      </c>
      <c r="G901" s="34" t="str">
        <f>IF(AND('Entry point'!$B$22=Master!A901,Master!AG901="FLEET MANAGER"),Master!B901,"")</f>
        <v/>
      </c>
      <c r="H901" s="34" t="e">
        <f>SMALL($G:$G,ROWS($G$1:G900))</f>
        <v>#NUM!</v>
      </c>
      <c r="I901" s="34" t="str">
        <f>IF(AND('Entry point'!$B$22=Master!A901,Master!AG901="GROUP ISD"),Master!B901,"")</f>
        <v/>
      </c>
      <c r="J901" s="34" t="e">
        <f>SMALL($I:$I,ROWS($I$1:I900))</f>
        <v>#NUM!</v>
      </c>
      <c r="K901" s="34" t="str">
        <f>IF(AND('Entry point'!$B$22=Master!A901,Master!AG901="MANAGING DIRECTOR, CREW MANAGEMENT"),Master!B901,"")</f>
        <v/>
      </c>
      <c r="L901" s="34" t="e">
        <f>SMALL($K:$K,ROWS($K$1:K900))</f>
        <v>#NUM!</v>
      </c>
      <c r="M901" s="34" t="str">
        <f>IF(AND('Entry point'!$B$22=Master!A901,Master!AG901="MARINE SUPERINTENDENT"),Master!B901,"")</f>
        <v/>
      </c>
      <c r="N901" s="34" t="e">
        <f>SMALL($M:$M,ROWS($M$1:M900))</f>
        <v>#NUM!</v>
      </c>
      <c r="O901" s="34" t="str">
        <f>IF(AND('Entry point'!$B$22=Master!A901,Master!AG901="MD"),Master!B901,"")</f>
        <v/>
      </c>
      <c r="P901" s="34" t="e">
        <f>SMALL($O:$O,ROWS($O$1:O900))</f>
        <v>#NUM!</v>
      </c>
      <c r="Q901" s="34" t="str">
        <f>IF(AND('Entry point'!$B$22=Master!A901,Master!AG901="OD"),Master!B901,"")</f>
        <v/>
      </c>
      <c r="R901" s="34" t="e">
        <f>SMALL($Q:$Q,ROWS($Q$1:Q900))</f>
        <v>#NUM!</v>
      </c>
      <c r="S901" s="34" t="str">
        <f>IF(AND('Entry point'!$B$22=Master!A901,Master!AG901="OWNER"),Master!B901,"")</f>
        <v/>
      </c>
      <c r="T901" s="34" t="e">
        <f>SMALL($S:$S,ROWS($S$1:S900))</f>
        <v>#NUM!</v>
      </c>
      <c r="U901" s="34" t="str">
        <f>IF(AND('Entry point'!$B$22=Master!A901,Master!AG901="PLANNING MANAGER"),Master!B901,"")</f>
        <v/>
      </c>
      <c r="V901" s="34" t="e">
        <f>SMALL($U:$U,ROWS($U$1:U900))</f>
        <v>#NUM!</v>
      </c>
      <c r="W901" s="34" t="str">
        <f>IF(AND('Entry point'!$B$22=Master!A901,Master!AG901="PROCUREMENT RESPONSIBLE"),Master!B901,"")</f>
        <v/>
      </c>
      <c r="X901" s="34" t="e">
        <f>SMALL($W:$W,ROWS($W$1:W900))</f>
        <v>#NUM!</v>
      </c>
      <c r="Y901" s="34" t="str">
        <f>IF(AND('Entry point'!$B$22=Master!A901,Master!AG901="TECH SUPERINTENDENT"),Master!B901,"")</f>
        <v/>
      </c>
      <c r="Z901" s="34" t="e">
        <f>SMALL($Y:$Y,ROWS($Y$1:Y900))</f>
        <v>#NUM!</v>
      </c>
      <c r="AA901" s="34" t="str">
        <f>IF(AND('Entry point'!$B$22=Master!A901,Master!AG901="HSEQ MANAGER"),Master!B901,"")</f>
        <v/>
      </c>
      <c r="AB901" s="34" t="e">
        <f>SMALL($AA:$AA,ROWS($AA$1:AA900))</f>
        <v>#NUM!</v>
      </c>
      <c r="AC901" s="34" t="str">
        <f>IF(AND('Entry point'!$B$22=Master!A901,Master!AG901="MARCAS"),Master!B901,"")</f>
        <v/>
      </c>
      <c r="AD901" s="34" t="e">
        <f>SMALL($AC:$AC,ROWS($AC$1:AC900))</f>
        <v>#NUM!</v>
      </c>
      <c r="AE901" s="34">
        <v>4</v>
      </c>
      <c r="AF901" s="26" t="s">
        <v>354</v>
      </c>
      <c r="AG901" s="36" t="s">
        <v>685</v>
      </c>
      <c r="AH901" s="36"/>
    </row>
    <row r="902" spans="1:34" ht="15.75" x14ac:dyDescent="0.25">
      <c r="A902" s="34" t="s">
        <v>38</v>
      </c>
      <c r="B902" s="34">
        <f>ROWS(A$1:$A903)</f>
        <v>903</v>
      </c>
      <c r="C902" s="34" t="str">
        <f>IF(AND('Entry point'!$B$22=Master!A902,Master!AG902="ACCOUNTING"),Master!B902,"")</f>
        <v/>
      </c>
      <c r="D902" s="34" t="e">
        <f>SMALL($C:$C,ROWS($C$1:C901))</f>
        <v>#NUM!</v>
      </c>
      <c r="E902" s="34" t="str">
        <f>IF(AND('Entry point'!$B$22=Master!A902,Master!AG902="CREW MANAGEMENT PARTNER"),Master!B902,"")</f>
        <v/>
      </c>
      <c r="F902" s="34" t="e">
        <f>SMALL($E:$E,ROWS($E$1:E901))</f>
        <v>#NUM!</v>
      </c>
      <c r="G902" s="34" t="str">
        <f>IF(AND('Entry point'!$B$22=Master!A902,Master!AG902="FLEET MANAGER"),Master!B902,"")</f>
        <v/>
      </c>
      <c r="H902" s="34" t="e">
        <f>SMALL($G:$G,ROWS($G$1:G901))</f>
        <v>#NUM!</v>
      </c>
      <c r="I902" s="34" t="str">
        <f>IF(AND('Entry point'!$B$22=Master!A902,Master!AG902="GROUP ISD"),Master!B902,"")</f>
        <v/>
      </c>
      <c r="J902" s="34" t="e">
        <f>SMALL($I:$I,ROWS($I$1:I901))</f>
        <v>#NUM!</v>
      </c>
      <c r="K902" s="34" t="str">
        <f>IF(AND('Entry point'!$B$22=Master!A902,Master!AG902="MANAGING DIRECTOR, CREW MANAGEMENT"),Master!B902,"")</f>
        <v/>
      </c>
      <c r="L902" s="34" t="e">
        <f>SMALL($K:$K,ROWS($K$1:K901))</f>
        <v>#NUM!</v>
      </c>
      <c r="M902" s="34" t="str">
        <f>IF(AND('Entry point'!$B$22=Master!A902,Master!AG902="MARINE SUPERINTENDENT"),Master!B902,"")</f>
        <v/>
      </c>
      <c r="N902" s="34" t="e">
        <f>SMALL($M:$M,ROWS($M$1:M901))</f>
        <v>#NUM!</v>
      </c>
      <c r="O902" s="34" t="str">
        <f>IF(AND('Entry point'!$B$22=Master!A902,Master!AG902="MD"),Master!B902,"")</f>
        <v/>
      </c>
      <c r="P902" s="34" t="e">
        <f>SMALL($O:$O,ROWS($O$1:O901))</f>
        <v>#NUM!</v>
      </c>
      <c r="Q902" s="34" t="str">
        <f>IF(AND('Entry point'!$B$22=Master!A902,Master!AG902="OD"),Master!B902,"")</f>
        <v/>
      </c>
      <c r="R902" s="34" t="e">
        <f>SMALL($Q:$Q,ROWS($Q$1:Q901))</f>
        <v>#NUM!</v>
      </c>
      <c r="S902" s="34" t="str">
        <f>IF(AND('Entry point'!$B$22=Master!A902,Master!AG902="OWNER"),Master!B902,"")</f>
        <v/>
      </c>
      <c r="T902" s="34" t="e">
        <f>SMALL($S:$S,ROWS($S$1:S901))</f>
        <v>#NUM!</v>
      </c>
      <c r="U902" s="34" t="str">
        <f>IF(AND('Entry point'!$B$22=Master!A902,Master!AG902="PLANNING MANAGER"),Master!B902,"")</f>
        <v/>
      </c>
      <c r="V902" s="34" t="e">
        <f>SMALL($U:$U,ROWS($U$1:U901))</f>
        <v>#NUM!</v>
      </c>
      <c r="W902" s="34" t="str">
        <f>IF(AND('Entry point'!$B$22=Master!A902,Master!AG902="PROCUREMENT RESPONSIBLE"),Master!B902,"")</f>
        <v/>
      </c>
      <c r="X902" s="34" t="e">
        <f>SMALL($W:$W,ROWS($W$1:W901))</f>
        <v>#NUM!</v>
      </c>
      <c r="Y902" s="34" t="str">
        <f>IF(AND('Entry point'!$B$22=Master!A902,Master!AG902="TECH SUPERINTENDENT"),Master!B902,"")</f>
        <v/>
      </c>
      <c r="Z902" s="34" t="e">
        <f>SMALL($Y:$Y,ROWS($Y$1:Y901))</f>
        <v>#NUM!</v>
      </c>
      <c r="AA902" s="34" t="str">
        <f>IF(AND('Entry point'!$B$22=Master!A902,Master!AG902="HSEQ MANAGER"),Master!B902,"")</f>
        <v/>
      </c>
      <c r="AB902" s="34" t="e">
        <f>SMALL($AA:$AA,ROWS($AA$1:AA901))</f>
        <v>#NUM!</v>
      </c>
      <c r="AC902" s="34" t="str">
        <f>IF(AND('Entry point'!$B$22=Master!A902,Master!AG902="MARCAS"),Master!B902,"")</f>
        <v/>
      </c>
      <c r="AD902" s="34" t="e">
        <f>SMALL($AC:$AC,ROWS($AC$1:AC901))</f>
        <v>#NUM!</v>
      </c>
      <c r="AE902" s="34">
        <v>4</v>
      </c>
      <c r="AF902" s="26" t="s">
        <v>349</v>
      </c>
      <c r="AG902" s="36" t="s">
        <v>704</v>
      </c>
      <c r="AH902" s="36"/>
    </row>
    <row r="903" spans="1:34" ht="47.25" x14ac:dyDescent="0.25">
      <c r="A903" s="34" t="s">
        <v>38</v>
      </c>
      <c r="B903" s="34">
        <f>ROWS(A$1:$A904)</f>
        <v>904</v>
      </c>
      <c r="C903" s="34" t="str">
        <f>IF(AND('Entry point'!$B$22=Master!A903,Master!AG903="ACCOUNTING"),Master!B903,"")</f>
        <v/>
      </c>
      <c r="D903" s="34" t="e">
        <f>SMALL($C:$C,ROWS($C$1:C902))</f>
        <v>#NUM!</v>
      </c>
      <c r="E903" s="34" t="str">
        <f>IF(AND('Entry point'!$B$22=Master!A903,Master!AG903="CREW MANAGEMENT PARTNER"),Master!B903,"")</f>
        <v/>
      </c>
      <c r="F903" s="34" t="e">
        <f>SMALL($E:$E,ROWS($E$1:E902))</f>
        <v>#NUM!</v>
      </c>
      <c r="G903" s="34" t="str">
        <f>IF(AND('Entry point'!$B$22=Master!A903,Master!AG903="FLEET MANAGER"),Master!B903,"")</f>
        <v/>
      </c>
      <c r="H903" s="34" t="e">
        <f>SMALL($G:$G,ROWS($G$1:G902))</f>
        <v>#NUM!</v>
      </c>
      <c r="I903" s="34" t="str">
        <f>IF(AND('Entry point'!$B$22=Master!A903,Master!AG903="GROUP ISD"),Master!B903,"")</f>
        <v/>
      </c>
      <c r="J903" s="34" t="e">
        <f>SMALL($I:$I,ROWS($I$1:I902))</f>
        <v>#NUM!</v>
      </c>
      <c r="K903" s="34" t="str">
        <f>IF(AND('Entry point'!$B$22=Master!A903,Master!AG903="MANAGING DIRECTOR, CREW MANAGEMENT"),Master!B903,"")</f>
        <v/>
      </c>
      <c r="L903" s="34" t="e">
        <f>SMALL($K:$K,ROWS($K$1:K902))</f>
        <v>#NUM!</v>
      </c>
      <c r="M903" s="34" t="str">
        <f>IF(AND('Entry point'!$B$22=Master!A903,Master!AG903="MARINE SUPERINTENDENT"),Master!B903,"")</f>
        <v/>
      </c>
      <c r="N903" s="34" t="e">
        <f>SMALL($M:$M,ROWS($M$1:M902))</f>
        <v>#NUM!</v>
      </c>
      <c r="O903" s="34" t="str">
        <f>IF(AND('Entry point'!$B$22=Master!A903,Master!AG903="MD"),Master!B903,"")</f>
        <v/>
      </c>
      <c r="P903" s="34" t="e">
        <f>SMALL($O:$O,ROWS($O$1:O902))</f>
        <v>#NUM!</v>
      </c>
      <c r="Q903" s="34" t="str">
        <f>IF(AND('Entry point'!$B$22=Master!A903,Master!AG903="OD"),Master!B903,"")</f>
        <v/>
      </c>
      <c r="R903" s="34" t="e">
        <f>SMALL($Q:$Q,ROWS($Q$1:Q902))</f>
        <v>#NUM!</v>
      </c>
      <c r="S903" s="34" t="str">
        <f>IF(AND('Entry point'!$B$22=Master!A903,Master!AG903="OWNER"),Master!B903,"")</f>
        <v/>
      </c>
      <c r="T903" s="34" t="e">
        <f>SMALL($S:$S,ROWS($S$1:S902))</f>
        <v>#NUM!</v>
      </c>
      <c r="U903" s="34" t="str">
        <f>IF(AND('Entry point'!$B$22=Master!A903,Master!AG903="PLANNING MANAGER"),Master!B903,"")</f>
        <v/>
      </c>
      <c r="V903" s="34" t="e">
        <f>SMALL($U:$U,ROWS($U$1:U902))</f>
        <v>#NUM!</v>
      </c>
      <c r="W903" s="34" t="str">
        <f>IF(AND('Entry point'!$B$22=Master!A903,Master!AG903="PROCUREMENT RESPONSIBLE"),Master!B903,"")</f>
        <v/>
      </c>
      <c r="X903" s="34" t="e">
        <f>SMALL($W:$W,ROWS($W$1:W902))</f>
        <v>#NUM!</v>
      </c>
      <c r="Y903" s="34" t="str">
        <f>IF(AND('Entry point'!$B$22=Master!A903,Master!AG903="TECH SUPERINTENDENT"),Master!B903,"")</f>
        <v/>
      </c>
      <c r="Z903" s="34" t="e">
        <f>SMALL($Y:$Y,ROWS($Y$1:Y902))</f>
        <v>#NUM!</v>
      </c>
      <c r="AA903" s="34" t="str">
        <f>IF(AND('Entry point'!$B$22=Master!A903,Master!AG903="HSEQ MANAGER"),Master!B903,"")</f>
        <v/>
      </c>
      <c r="AB903" s="34" t="e">
        <f>SMALL($AA:$AA,ROWS($AA$1:AA902))</f>
        <v>#NUM!</v>
      </c>
      <c r="AC903" s="34" t="str">
        <f>IF(AND('Entry point'!$B$22=Master!A903,Master!AG903="MARCAS"),Master!B903,"")</f>
        <v/>
      </c>
      <c r="AD903" s="34" t="e">
        <f>SMALL($AC:$AC,ROWS($AC$1:AC902))</f>
        <v>#NUM!</v>
      </c>
      <c r="AE903" s="34">
        <v>4</v>
      </c>
      <c r="AF903" s="26" t="s">
        <v>398</v>
      </c>
      <c r="AG903" s="36" t="s">
        <v>91</v>
      </c>
      <c r="AH903" s="38" t="s">
        <v>104</v>
      </c>
    </row>
    <row r="904" spans="1:34" ht="15.75" x14ac:dyDescent="0.25">
      <c r="A904" s="34" t="s">
        <v>38</v>
      </c>
      <c r="B904" s="34">
        <f>ROWS(A$1:$A905)</f>
        <v>905</v>
      </c>
      <c r="C904" s="34" t="str">
        <f>IF(AND('Entry point'!$B$22=Master!A904,Master!AG904="ACCOUNTING"),Master!B904,"")</f>
        <v/>
      </c>
      <c r="D904" s="34" t="e">
        <f>SMALL($C:$C,ROWS($C$1:C903))</f>
        <v>#NUM!</v>
      </c>
      <c r="E904" s="34" t="str">
        <f>IF(AND('Entry point'!$B$22=Master!A904,Master!AG904="CREW MANAGEMENT PARTNER"),Master!B904,"")</f>
        <v/>
      </c>
      <c r="F904" s="34" t="e">
        <f>SMALL($E:$E,ROWS($E$1:E903))</f>
        <v>#NUM!</v>
      </c>
      <c r="G904" s="34" t="str">
        <f>IF(AND('Entry point'!$B$22=Master!A904,Master!AG904="FLEET MANAGER"),Master!B904,"")</f>
        <v/>
      </c>
      <c r="H904" s="34" t="e">
        <f>SMALL($G:$G,ROWS($G$1:G903))</f>
        <v>#NUM!</v>
      </c>
      <c r="I904" s="34" t="str">
        <f>IF(AND('Entry point'!$B$22=Master!A904,Master!AG904="GROUP ISD"),Master!B904,"")</f>
        <v/>
      </c>
      <c r="J904" s="34" t="e">
        <f>SMALL($I:$I,ROWS($I$1:I903))</f>
        <v>#NUM!</v>
      </c>
      <c r="K904" s="34" t="str">
        <f>IF(AND('Entry point'!$B$22=Master!A904,Master!AG904="MANAGING DIRECTOR, CREW MANAGEMENT"),Master!B904,"")</f>
        <v/>
      </c>
      <c r="L904" s="34" t="e">
        <f>SMALL($K:$K,ROWS($K$1:K903))</f>
        <v>#NUM!</v>
      </c>
      <c r="M904" s="34" t="str">
        <f>IF(AND('Entry point'!$B$22=Master!A904,Master!AG904="MARINE SUPERINTENDENT"),Master!B904,"")</f>
        <v/>
      </c>
      <c r="N904" s="34" t="e">
        <f>SMALL($M:$M,ROWS($M$1:M903))</f>
        <v>#NUM!</v>
      </c>
      <c r="O904" s="34" t="str">
        <f>IF(AND('Entry point'!$B$22=Master!A904,Master!AG904="MD"),Master!B904,"")</f>
        <v/>
      </c>
      <c r="P904" s="34" t="e">
        <f>SMALL($O:$O,ROWS($O$1:O903))</f>
        <v>#NUM!</v>
      </c>
      <c r="Q904" s="34" t="str">
        <f>IF(AND('Entry point'!$B$22=Master!A904,Master!AG904="OD"),Master!B904,"")</f>
        <v/>
      </c>
      <c r="R904" s="34" t="e">
        <f>SMALL($Q:$Q,ROWS($Q$1:Q903))</f>
        <v>#NUM!</v>
      </c>
      <c r="S904" s="34" t="str">
        <f>IF(AND('Entry point'!$B$22=Master!A904,Master!AG904="OWNER"),Master!B904,"")</f>
        <v/>
      </c>
      <c r="T904" s="34" t="e">
        <f>SMALL($S:$S,ROWS($S$1:S903))</f>
        <v>#NUM!</v>
      </c>
      <c r="U904" s="34" t="str">
        <f>IF(AND('Entry point'!$B$22=Master!A904,Master!AG904="PLANNING MANAGER"),Master!B904,"")</f>
        <v/>
      </c>
      <c r="V904" s="34" t="e">
        <f>SMALL($U:$U,ROWS($U$1:U903))</f>
        <v>#NUM!</v>
      </c>
      <c r="W904" s="34" t="str">
        <f>IF(AND('Entry point'!$B$22=Master!A904,Master!AG904="PROCUREMENT RESPONSIBLE"),Master!B904,"")</f>
        <v/>
      </c>
      <c r="X904" s="34" t="e">
        <f>SMALL($W:$W,ROWS($W$1:W903))</f>
        <v>#NUM!</v>
      </c>
      <c r="Y904" s="34" t="str">
        <f>IF(AND('Entry point'!$B$22=Master!A904,Master!AG904="TECH SUPERINTENDENT"),Master!B904,"")</f>
        <v/>
      </c>
      <c r="Z904" s="34" t="e">
        <f>SMALL($Y:$Y,ROWS($Y$1:Y903))</f>
        <v>#NUM!</v>
      </c>
      <c r="AA904" s="34" t="str">
        <f>IF(AND('Entry point'!$B$22=Master!A904,Master!AG904="HSEQ MANAGER"),Master!B904,"")</f>
        <v/>
      </c>
      <c r="AB904" s="34" t="e">
        <f>SMALL($AA:$AA,ROWS($AA$1:AA903))</f>
        <v>#NUM!</v>
      </c>
      <c r="AC904" s="34" t="str">
        <f>IF(AND('Entry point'!$B$22=Master!A904,Master!AG904="MARCAS"),Master!B904,"")</f>
        <v/>
      </c>
      <c r="AD904" s="34" t="e">
        <f>SMALL($AC:$AC,ROWS($AC$1:AC903))</f>
        <v>#NUM!</v>
      </c>
      <c r="AE904" s="34">
        <v>4</v>
      </c>
      <c r="AF904" s="26" t="s">
        <v>236</v>
      </c>
      <c r="AG904" s="36" t="s">
        <v>685</v>
      </c>
      <c r="AH904" s="36"/>
    </row>
    <row r="905" spans="1:34" ht="15.75" x14ac:dyDescent="0.25">
      <c r="A905" s="34" t="s">
        <v>38</v>
      </c>
      <c r="B905" s="34">
        <f>ROWS(A$1:$A906)</f>
        <v>906</v>
      </c>
      <c r="C905" s="34" t="str">
        <f>IF(AND('Entry point'!$B$22=Master!A905,Master!AG905="ACCOUNTING"),Master!B905,"")</f>
        <v/>
      </c>
      <c r="D905" s="34" t="e">
        <f>SMALL($C:$C,ROWS($C$1:C904))</f>
        <v>#NUM!</v>
      </c>
      <c r="E905" s="34" t="str">
        <f>IF(AND('Entry point'!$B$22=Master!A905,Master!AG905="CREW MANAGEMENT PARTNER"),Master!B905,"")</f>
        <v/>
      </c>
      <c r="F905" s="34" t="e">
        <f>SMALL($E:$E,ROWS($E$1:E904))</f>
        <v>#NUM!</v>
      </c>
      <c r="G905" s="34" t="str">
        <f>IF(AND('Entry point'!$B$22=Master!A905,Master!AG905="FLEET MANAGER"),Master!B905,"")</f>
        <v/>
      </c>
      <c r="H905" s="34" t="e">
        <f>SMALL($G:$G,ROWS($G$1:G904))</f>
        <v>#NUM!</v>
      </c>
      <c r="I905" s="34" t="str">
        <f>IF(AND('Entry point'!$B$22=Master!A905,Master!AG905="GROUP ISD"),Master!B905,"")</f>
        <v/>
      </c>
      <c r="J905" s="34" t="e">
        <f>SMALL($I:$I,ROWS($I$1:I904))</f>
        <v>#NUM!</v>
      </c>
      <c r="K905" s="34" t="str">
        <f>IF(AND('Entry point'!$B$22=Master!A905,Master!AG905="MANAGING DIRECTOR, CREW MANAGEMENT"),Master!B905,"")</f>
        <v/>
      </c>
      <c r="L905" s="34" t="e">
        <f>SMALL($K:$K,ROWS($K$1:K904))</f>
        <v>#NUM!</v>
      </c>
      <c r="M905" s="34" t="str">
        <f>IF(AND('Entry point'!$B$22=Master!A905,Master!AG905="MARINE SUPERINTENDENT"),Master!B905,"")</f>
        <v/>
      </c>
      <c r="N905" s="34" t="e">
        <f>SMALL($M:$M,ROWS($M$1:M904))</f>
        <v>#NUM!</v>
      </c>
      <c r="O905" s="34" t="str">
        <f>IF(AND('Entry point'!$B$22=Master!A905,Master!AG905="MD"),Master!B905,"")</f>
        <v/>
      </c>
      <c r="P905" s="34" t="e">
        <f>SMALL($O:$O,ROWS($O$1:O904))</f>
        <v>#NUM!</v>
      </c>
      <c r="Q905" s="34" t="str">
        <f>IF(AND('Entry point'!$B$22=Master!A905,Master!AG905="OD"),Master!B905,"")</f>
        <v/>
      </c>
      <c r="R905" s="34" t="e">
        <f>SMALL($Q:$Q,ROWS($Q$1:Q904))</f>
        <v>#NUM!</v>
      </c>
      <c r="S905" s="34" t="str">
        <f>IF(AND('Entry point'!$B$22=Master!A905,Master!AG905="OWNER"),Master!B905,"")</f>
        <v/>
      </c>
      <c r="T905" s="34" t="e">
        <f>SMALL($S:$S,ROWS($S$1:S904))</f>
        <v>#NUM!</v>
      </c>
      <c r="U905" s="34" t="str">
        <f>IF(AND('Entry point'!$B$22=Master!A905,Master!AG905="PLANNING MANAGER"),Master!B905,"")</f>
        <v/>
      </c>
      <c r="V905" s="34" t="e">
        <f>SMALL($U:$U,ROWS($U$1:U904))</f>
        <v>#NUM!</v>
      </c>
      <c r="W905" s="34" t="str">
        <f>IF(AND('Entry point'!$B$22=Master!A905,Master!AG905="PROCUREMENT RESPONSIBLE"),Master!B905,"")</f>
        <v/>
      </c>
      <c r="X905" s="34" t="e">
        <f>SMALL($W:$W,ROWS($W$1:W904))</f>
        <v>#NUM!</v>
      </c>
      <c r="Y905" s="34" t="str">
        <f>IF(AND('Entry point'!$B$22=Master!A905,Master!AG905="TECH SUPERINTENDENT"),Master!B905,"")</f>
        <v/>
      </c>
      <c r="Z905" s="34" t="e">
        <f>SMALL($Y:$Y,ROWS($Y$1:Y904))</f>
        <v>#NUM!</v>
      </c>
      <c r="AA905" s="34" t="str">
        <f>IF(AND('Entry point'!$B$22=Master!A905,Master!AG905="HSEQ MANAGER"),Master!B905,"")</f>
        <v/>
      </c>
      <c r="AB905" s="34" t="e">
        <f>SMALL($AA:$AA,ROWS($AA$1:AA904))</f>
        <v>#NUM!</v>
      </c>
      <c r="AC905" s="34" t="str">
        <f>IF(AND('Entry point'!$B$22=Master!A905,Master!AG905="MARCAS"),Master!B905,"")</f>
        <v/>
      </c>
      <c r="AD905" s="34" t="e">
        <f>SMALL($AC:$AC,ROWS($AC$1:AC904))</f>
        <v>#NUM!</v>
      </c>
      <c r="AE905" s="34">
        <v>4</v>
      </c>
      <c r="AF905" s="26" t="s">
        <v>556</v>
      </c>
      <c r="AG905" s="36" t="s">
        <v>91</v>
      </c>
      <c r="AH905" s="36"/>
    </row>
    <row r="906" spans="1:34" ht="15.75" x14ac:dyDescent="0.25">
      <c r="A906" s="34" t="s">
        <v>38</v>
      </c>
      <c r="B906" s="34">
        <f>ROWS(A$1:$A907)</f>
        <v>907</v>
      </c>
      <c r="C906" s="34" t="str">
        <f>IF(AND('Entry point'!$B$22=Master!A906,Master!AG906="ACCOUNTING"),Master!B906,"")</f>
        <v/>
      </c>
      <c r="D906" s="34" t="e">
        <f>SMALL($C:$C,ROWS($C$1:C905))</f>
        <v>#NUM!</v>
      </c>
      <c r="E906" s="34" t="str">
        <f>IF(AND('Entry point'!$B$22=Master!A906,Master!AG906="CREW MANAGEMENT PARTNER"),Master!B906,"")</f>
        <v/>
      </c>
      <c r="F906" s="34" t="e">
        <f>SMALL($E:$E,ROWS($E$1:E905))</f>
        <v>#NUM!</v>
      </c>
      <c r="G906" s="34" t="str">
        <f>IF(AND('Entry point'!$B$22=Master!A906,Master!AG906="FLEET MANAGER"),Master!B906,"")</f>
        <v/>
      </c>
      <c r="H906" s="34" t="e">
        <f>SMALL($G:$G,ROWS($G$1:G905))</f>
        <v>#NUM!</v>
      </c>
      <c r="I906" s="34" t="str">
        <f>IF(AND('Entry point'!$B$22=Master!A906,Master!AG906="GROUP ISD"),Master!B906,"")</f>
        <v/>
      </c>
      <c r="J906" s="34" t="e">
        <f>SMALL($I:$I,ROWS($I$1:I905))</f>
        <v>#NUM!</v>
      </c>
      <c r="K906" s="34" t="str">
        <f>IF(AND('Entry point'!$B$22=Master!A906,Master!AG906="MANAGING DIRECTOR, CREW MANAGEMENT"),Master!B906,"")</f>
        <v/>
      </c>
      <c r="L906" s="34" t="e">
        <f>SMALL($K:$K,ROWS($K$1:K905))</f>
        <v>#NUM!</v>
      </c>
      <c r="M906" s="34" t="str">
        <f>IF(AND('Entry point'!$B$22=Master!A906,Master!AG906="MARINE SUPERINTENDENT"),Master!B906,"")</f>
        <v/>
      </c>
      <c r="N906" s="34" t="e">
        <f>SMALL($M:$M,ROWS($M$1:M905))</f>
        <v>#NUM!</v>
      </c>
      <c r="O906" s="34" t="str">
        <f>IF(AND('Entry point'!$B$22=Master!A906,Master!AG906="MD"),Master!B906,"")</f>
        <v/>
      </c>
      <c r="P906" s="34" t="e">
        <f>SMALL($O:$O,ROWS($O$1:O905))</f>
        <v>#NUM!</v>
      </c>
      <c r="Q906" s="34" t="str">
        <f>IF(AND('Entry point'!$B$22=Master!A906,Master!AG906="OD"),Master!B906,"")</f>
        <v/>
      </c>
      <c r="R906" s="34" t="e">
        <f>SMALL($Q:$Q,ROWS($Q$1:Q905))</f>
        <v>#NUM!</v>
      </c>
      <c r="S906" s="34" t="str">
        <f>IF(AND('Entry point'!$B$22=Master!A906,Master!AG906="OWNER"),Master!B906,"")</f>
        <v/>
      </c>
      <c r="T906" s="34" t="e">
        <f>SMALL($S:$S,ROWS($S$1:S905))</f>
        <v>#NUM!</v>
      </c>
      <c r="U906" s="34" t="str">
        <f>IF(AND('Entry point'!$B$22=Master!A906,Master!AG906="PLANNING MANAGER"),Master!B906,"")</f>
        <v/>
      </c>
      <c r="V906" s="34" t="e">
        <f>SMALL($U:$U,ROWS($U$1:U905))</f>
        <v>#NUM!</v>
      </c>
      <c r="W906" s="34" t="str">
        <f>IF(AND('Entry point'!$B$22=Master!A906,Master!AG906="PROCUREMENT RESPONSIBLE"),Master!B906,"")</f>
        <v/>
      </c>
      <c r="X906" s="34" t="e">
        <f>SMALL($W:$W,ROWS($W$1:W905))</f>
        <v>#NUM!</v>
      </c>
      <c r="Y906" s="34" t="str">
        <f>IF(AND('Entry point'!$B$22=Master!A906,Master!AG906="TECH SUPERINTENDENT"),Master!B906,"")</f>
        <v/>
      </c>
      <c r="Z906" s="34" t="e">
        <f>SMALL($Y:$Y,ROWS($Y$1:Y905))</f>
        <v>#NUM!</v>
      </c>
      <c r="AA906" s="34" t="str">
        <f>IF(AND('Entry point'!$B$22=Master!A906,Master!AG906="HSEQ MANAGER"),Master!B906,"")</f>
        <v/>
      </c>
      <c r="AB906" s="34" t="e">
        <f>SMALL($AA:$AA,ROWS($AA$1:AA905))</f>
        <v>#NUM!</v>
      </c>
      <c r="AC906" s="34" t="str">
        <f>IF(AND('Entry point'!$B$22=Master!A906,Master!AG906="MARCAS"),Master!B906,"")</f>
        <v/>
      </c>
      <c r="AD906" s="34" t="e">
        <f>SMALL($AC:$AC,ROWS($AC$1:AC905))</f>
        <v>#NUM!</v>
      </c>
      <c r="AE906" s="34">
        <v>4</v>
      </c>
      <c r="AF906" s="26" t="s">
        <v>362</v>
      </c>
      <c r="AG906" s="36" t="s">
        <v>91</v>
      </c>
      <c r="AH906" s="36"/>
    </row>
    <row r="907" spans="1:34" ht="15.75" x14ac:dyDescent="0.25">
      <c r="A907" s="34" t="s">
        <v>38</v>
      </c>
      <c r="B907" s="34">
        <f>ROWS(A$1:$A908)</f>
        <v>908</v>
      </c>
      <c r="C907" s="34" t="str">
        <f>IF(AND('Entry point'!$B$22=Master!A907,Master!AG907="ACCOUNTING"),Master!B907,"")</f>
        <v/>
      </c>
      <c r="D907" s="34" t="e">
        <f>SMALL($C:$C,ROWS($C$1:C906))</f>
        <v>#NUM!</v>
      </c>
      <c r="E907" s="34" t="str">
        <f>IF(AND('Entry point'!$B$22=Master!A907,Master!AG907="CREW MANAGEMENT PARTNER"),Master!B907,"")</f>
        <v/>
      </c>
      <c r="F907" s="34" t="e">
        <f>SMALL($E:$E,ROWS($E$1:E906))</f>
        <v>#NUM!</v>
      </c>
      <c r="G907" s="34" t="str">
        <f>IF(AND('Entry point'!$B$22=Master!A907,Master!AG907="FLEET MANAGER"),Master!B907,"")</f>
        <v/>
      </c>
      <c r="H907" s="34" t="e">
        <f>SMALL($G:$G,ROWS($G$1:G906))</f>
        <v>#NUM!</v>
      </c>
      <c r="I907" s="34" t="str">
        <f>IF(AND('Entry point'!$B$22=Master!A907,Master!AG907="GROUP ISD"),Master!B907,"")</f>
        <v/>
      </c>
      <c r="J907" s="34" t="e">
        <f>SMALL($I:$I,ROWS($I$1:I906))</f>
        <v>#NUM!</v>
      </c>
      <c r="K907" s="34" t="str">
        <f>IF(AND('Entry point'!$B$22=Master!A907,Master!AG907="MANAGING DIRECTOR, CREW MANAGEMENT"),Master!B907,"")</f>
        <v/>
      </c>
      <c r="L907" s="34" t="e">
        <f>SMALL($K:$K,ROWS($K$1:K906))</f>
        <v>#NUM!</v>
      </c>
      <c r="M907" s="34" t="str">
        <f>IF(AND('Entry point'!$B$22=Master!A907,Master!AG907="MARINE SUPERINTENDENT"),Master!B907,"")</f>
        <v/>
      </c>
      <c r="N907" s="34" t="e">
        <f>SMALL($M:$M,ROWS($M$1:M906))</f>
        <v>#NUM!</v>
      </c>
      <c r="O907" s="34" t="str">
        <f>IF(AND('Entry point'!$B$22=Master!A907,Master!AG907="MD"),Master!B907,"")</f>
        <v/>
      </c>
      <c r="P907" s="34" t="e">
        <f>SMALL($O:$O,ROWS($O$1:O906))</f>
        <v>#NUM!</v>
      </c>
      <c r="Q907" s="34" t="str">
        <f>IF(AND('Entry point'!$B$22=Master!A907,Master!AG907="OD"),Master!B907,"")</f>
        <v/>
      </c>
      <c r="R907" s="34" t="e">
        <f>SMALL($Q:$Q,ROWS($Q$1:Q906))</f>
        <v>#NUM!</v>
      </c>
      <c r="S907" s="34" t="str">
        <f>IF(AND('Entry point'!$B$22=Master!A907,Master!AG907="OWNER"),Master!B907,"")</f>
        <v/>
      </c>
      <c r="T907" s="34" t="e">
        <f>SMALL($S:$S,ROWS($S$1:S906))</f>
        <v>#NUM!</v>
      </c>
      <c r="U907" s="34" t="str">
        <f>IF(AND('Entry point'!$B$22=Master!A907,Master!AG907="PLANNING MANAGER"),Master!B907,"")</f>
        <v/>
      </c>
      <c r="V907" s="34" t="e">
        <f>SMALL($U:$U,ROWS($U$1:U906))</f>
        <v>#NUM!</v>
      </c>
      <c r="W907" s="34" t="str">
        <f>IF(AND('Entry point'!$B$22=Master!A907,Master!AG907="PROCUREMENT RESPONSIBLE"),Master!B907,"")</f>
        <v/>
      </c>
      <c r="X907" s="34" t="e">
        <f>SMALL($W:$W,ROWS($W$1:W906))</f>
        <v>#NUM!</v>
      </c>
      <c r="Y907" s="34" t="str">
        <f>IF(AND('Entry point'!$B$22=Master!A907,Master!AG907="TECH SUPERINTENDENT"),Master!B907,"")</f>
        <v/>
      </c>
      <c r="Z907" s="34" t="e">
        <f>SMALL($Y:$Y,ROWS($Y$1:Y906))</f>
        <v>#NUM!</v>
      </c>
      <c r="AA907" s="34" t="str">
        <f>IF(AND('Entry point'!$B$22=Master!A907,Master!AG907="HSEQ MANAGER"),Master!B907,"")</f>
        <v/>
      </c>
      <c r="AB907" s="34" t="e">
        <f>SMALL($AA:$AA,ROWS($AA$1:AA906))</f>
        <v>#NUM!</v>
      </c>
      <c r="AC907" s="34" t="str">
        <f>IF(AND('Entry point'!$B$22=Master!A907,Master!AG907="MARCAS"),Master!B907,"")</f>
        <v/>
      </c>
      <c r="AD907" s="34" t="e">
        <f>SMALL($AC:$AC,ROWS($AC$1:AC906))</f>
        <v>#NUM!</v>
      </c>
      <c r="AE907" s="34">
        <v>4</v>
      </c>
      <c r="AF907" s="26" t="s">
        <v>381</v>
      </c>
      <c r="AG907" s="36" t="s">
        <v>91</v>
      </c>
      <c r="AH907" s="36"/>
    </row>
    <row r="908" spans="1:34" ht="15.75" x14ac:dyDescent="0.25">
      <c r="A908" s="34" t="s">
        <v>38</v>
      </c>
      <c r="B908" s="34">
        <f>ROWS(A$1:$A909)</f>
        <v>909</v>
      </c>
      <c r="C908" s="34" t="str">
        <f>IF(AND('Entry point'!$B$22=Master!A908,Master!AG908="ACCOUNTING"),Master!B908,"")</f>
        <v/>
      </c>
      <c r="D908" s="34" t="e">
        <f>SMALL($C:$C,ROWS($C$1:C907))</f>
        <v>#NUM!</v>
      </c>
      <c r="E908" s="34" t="str">
        <f>IF(AND('Entry point'!$B$22=Master!A908,Master!AG908="CREW MANAGEMENT PARTNER"),Master!B908,"")</f>
        <v/>
      </c>
      <c r="F908" s="34" t="e">
        <f>SMALL($E:$E,ROWS($E$1:E907))</f>
        <v>#NUM!</v>
      </c>
      <c r="G908" s="34" t="str">
        <f>IF(AND('Entry point'!$B$22=Master!A908,Master!AG908="FLEET MANAGER"),Master!B908,"")</f>
        <v/>
      </c>
      <c r="H908" s="34" t="e">
        <f>SMALL($G:$G,ROWS($G$1:G907))</f>
        <v>#NUM!</v>
      </c>
      <c r="I908" s="34" t="str">
        <f>IF(AND('Entry point'!$B$22=Master!A908,Master!AG908="GROUP ISD"),Master!B908,"")</f>
        <v/>
      </c>
      <c r="J908" s="34" t="e">
        <f>SMALL($I:$I,ROWS($I$1:I907))</f>
        <v>#NUM!</v>
      </c>
      <c r="K908" s="34" t="str">
        <f>IF(AND('Entry point'!$B$22=Master!A908,Master!AG908="MANAGING DIRECTOR, CREW MANAGEMENT"),Master!B908,"")</f>
        <v/>
      </c>
      <c r="L908" s="34" t="e">
        <f>SMALL($K:$K,ROWS($K$1:K907))</f>
        <v>#NUM!</v>
      </c>
      <c r="M908" s="34" t="str">
        <f>IF(AND('Entry point'!$B$22=Master!A908,Master!AG908="MARINE SUPERINTENDENT"),Master!B908,"")</f>
        <v/>
      </c>
      <c r="N908" s="34" t="e">
        <f>SMALL($M:$M,ROWS($M$1:M907))</f>
        <v>#NUM!</v>
      </c>
      <c r="O908" s="34" t="str">
        <f>IF(AND('Entry point'!$B$22=Master!A908,Master!AG908="MD"),Master!B908,"")</f>
        <v/>
      </c>
      <c r="P908" s="34" t="e">
        <f>SMALL($O:$O,ROWS($O$1:O907))</f>
        <v>#NUM!</v>
      </c>
      <c r="Q908" s="34" t="str">
        <f>IF(AND('Entry point'!$B$22=Master!A908,Master!AG908="OD"),Master!B908,"")</f>
        <v/>
      </c>
      <c r="R908" s="34" t="e">
        <f>SMALL($Q:$Q,ROWS($Q$1:Q907))</f>
        <v>#NUM!</v>
      </c>
      <c r="S908" s="34" t="str">
        <f>IF(AND('Entry point'!$B$22=Master!A908,Master!AG908="OWNER"),Master!B908,"")</f>
        <v/>
      </c>
      <c r="T908" s="34" t="e">
        <f>SMALL($S:$S,ROWS($S$1:S907))</f>
        <v>#NUM!</v>
      </c>
      <c r="U908" s="34" t="str">
        <f>IF(AND('Entry point'!$B$22=Master!A908,Master!AG908="PLANNING MANAGER"),Master!B908,"")</f>
        <v/>
      </c>
      <c r="V908" s="34" t="e">
        <f>SMALL($U:$U,ROWS($U$1:U907))</f>
        <v>#NUM!</v>
      </c>
      <c r="W908" s="34" t="str">
        <f>IF(AND('Entry point'!$B$22=Master!A908,Master!AG908="PROCUREMENT RESPONSIBLE"),Master!B908,"")</f>
        <v/>
      </c>
      <c r="X908" s="34" t="e">
        <f>SMALL($W:$W,ROWS($W$1:W907))</f>
        <v>#NUM!</v>
      </c>
      <c r="Y908" s="34" t="str">
        <f>IF(AND('Entry point'!$B$22=Master!A908,Master!AG908="TECH SUPERINTENDENT"),Master!B908,"")</f>
        <v/>
      </c>
      <c r="Z908" s="34" t="e">
        <f>SMALL($Y:$Y,ROWS($Y$1:Y907))</f>
        <v>#NUM!</v>
      </c>
      <c r="AA908" s="34" t="str">
        <f>IF(AND('Entry point'!$B$22=Master!A908,Master!AG908="HSEQ MANAGER"),Master!B908,"")</f>
        <v/>
      </c>
      <c r="AB908" s="34" t="e">
        <f>SMALL($AA:$AA,ROWS($AA$1:AA907))</f>
        <v>#NUM!</v>
      </c>
      <c r="AC908" s="34" t="str">
        <f>IF(AND('Entry point'!$B$22=Master!A908,Master!AG908="MARCAS"),Master!B908,"")</f>
        <v/>
      </c>
      <c r="AD908" s="34" t="e">
        <f>SMALL($AC:$AC,ROWS($AC$1:AC907))</f>
        <v>#NUM!</v>
      </c>
      <c r="AE908" s="34">
        <v>4</v>
      </c>
      <c r="AF908" s="26" t="s">
        <v>303</v>
      </c>
      <c r="AG908" s="36" t="s">
        <v>91</v>
      </c>
      <c r="AH908" s="36"/>
    </row>
    <row r="909" spans="1:34" ht="15.75" x14ac:dyDescent="0.25">
      <c r="A909" s="34" t="s">
        <v>38</v>
      </c>
      <c r="B909" s="34">
        <f>ROWS(A$1:$A910)</f>
        <v>910</v>
      </c>
      <c r="C909" s="34" t="str">
        <f>IF(AND('Entry point'!$B$22=Master!A909,Master!AG909="ACCOUNTING"),Master!B909,"")</f>
        <v/>
      </c>
      <c r="D909" s="34" t="e">
        <f>SMALL($C:$C,ROWS($C$1:C908))</f>
        <v>#NUM!</v>
      </c>
      <c r="E909" s="34" t="str">
        <f>IF(AND('Entry point'!$B$22=Master!A909,Master!AG909="CREW MANAGEMENT PARTNER"),Master!B909,"")</f>
        <v/>
      </c>
      <c r="F909" s="34" t="e">
        <f>SMALL($E:$E,ROWS($E$1:E908))</f>
        <v>#NUM!</v>
      </c>
      <c r="G909" s="34" t="str">
        <f>IF(AND('Entry point'!$B$22=Master!A909,Master!AG909="FLEET MANAGER"),Master!B909,"")</f>
        <v/>
      </c>
      <c r="H909" s="34" t="e">
        <f>SMALL($G:$G,ROWS($G$1:G908))</f>
        <v>#NUM!</v>
      </c>
      <c r="I909" s="34" t="str">
        <f>IF(AND('Entry point'!$B$22=Master!A909,Master!AG909="GROUP ISD"),Master!B909,"")</f>
        <v/>
      </c>
      <c r="J909" s="34" t="e">
        <f>SMALL($I:$I,ROWS($I$1:I908))</f>
        <v>#NUM!</v>
      </c>
      <c r="K909" s="34" t="str">
        <f>IF(AND('Entry point'!$B$22=Master!A909,Master!AG909="MANAGING DIRECTOR, CREW MANAGEMENT"),Master!B909,"")</f>
        <v/>
      </c>
      <c r="L909" s="34" t="e">
        <f>SMALL($K:$K,ROWS($K$1:K908))</f>
        <v>#NUM!</v>
      </c>
      <c r="M909" s="34" t="str">
        <f>IF(AND('Entry point'!$B$22=Master!A909,Master!AG909="MARINE SUPERINTENDENT"),Master!B909,"")</f>
        <v/>
      </c>
      <c r="N909" s="34" t="e">
        <f>SMALL($M:$M,ROWS($M$1:M908))</f>
        <v>#NUM!</v>
      </c>
      <c r="O909" s="34" t="str">
        <f>IF(AND('Entry point'!$B$22=Master!A909,Master!AG909="MD"),Master!B909,"")</f>
        <v/>
      </c>
      <c r="P909" s="34" t="e">
        <f>SMALL($O:$O,ROWS($O$1:O908))</f>
        <v>#NUM!</v>
      </c>
      <c r="Q909" s="34" t="str">
        <f>IF(AND('Entry point'!$B$22=Master!A909,Master!AG909="OD"),Master!B909,"")</f>
        <v/>
      </c>
      <c r="R909" s="34" t="e">
        <f>SMALL($Q:$Q,ROWS($Q$1:Q908))</f>
        <v>#NUM!</v>
      </c>
      <c r="S909" s="34" t="str">
        <f>IF(AND('Entry point'!$B$22=Master!A909,Master!AG909="OWNER"),Master!B909,"")</f>
        <v/>
      </c>
      <c r="T909" s="34" t="e">
        <f>SMALL($S:$S,ROWS($S$1:S908))</f>
        <v>#NUM!</v>
      </c>
      <c r="U909" s="34" t="str">
        <f>IF(AND('Entry point'!$B$22=Master!A909,Master!AG909="PLANNING MANAGER"),Master!B909,"")</f>
        <v/>
      </c>
      <c r="V909" s="34" t="e">
        <f>SMALL($U:$U,ROWS($U$1:U908))</f>
        <v>#NUM!</v>
      </c>
      <c r="W909" s="34" t="str">
        <f>IF(AND('Entry point'!$B$22=Master!A909,Master!AG909="PROCUREMENT RESPONSIBLE"),Master!B909,"")</f>
        <v/>
      </c>
      <c r="X909" s="34" t="e">
        <f>SMALL($W:$W,ROWS($W$1:W908))</f>
        <v>#NUM!</v>
      </c>
      <c r="Y909" s="34" t="str">
        <f>IF(AND('Entry point'!$B$22=Master!A909,Master!AG909="TECH SUPERINTENDENT"),Master!B909,"")</f>
        <v/>
      </c>
      <c r="Z909" s="34" t="e">
        <f>SMALL($Y:$Y,ROWS($Y$1:Y908))</f>
        <v>#NUM!</v>
      </c>
      <c r="AA909" s="34" t="str">
        <f>IF(AND('Entry point'!$B$22=Master!A909,Master!AG909="HSEQ MANAGER"),Master!B909,"")</f>
        <v/>
      </c>
      <c r="AB909" s="34" t="e">
        <f>SMALL($AA:$AA,ROWS($AA$1:AA908))</f>
        <v>#NUM!</v>
      </c>
      <c r="AC909" s="34" t="str">
        <f>IF(AND('Entry point'!$B$22=Master!A909,Master!AG909="MARCAS"),Master!B909,"")</f>
        <v/>
      </c>
      <c r="AD909" s="34" t="e">
        <f>SMALL($AC:$AC,ROWS($AC$1:AC908))</f>
        <v>#NUM!</v>
      </c>
      <c r="AE909" s="34">
        <v>4</v>
      </c>
      <c r="AF909" s="26" t="s">
        <v>356</v>
      </c>
      <c r="AG909" s="36" t="s">
        <v>91</v>
      </c>
      <c r="AH909" s="36"/>
    </row>
    <row r="910" spans="1:34" ht="15.75" x14ac:dyDescent="0.25">
      <c r="A910" s="34" t="s">
        <v>38</v>
      </c>
      <c r="B910" s="34">
        <f>ROWS(A$1:$A911)</f>
        <v>911</v>
      </c>
      <c r="C910" s="34" t="str">
        <f>IF(AND('Entry point'!$B$22=Master!A910,Master!AG910="ACCOUNTING"),Master!B910,"")</f>
        <v/>
      </c>
      <c r="D910" s="34" t="e">
        <f>SMALL($C:$C,ROWS($C$1:C909))</f>
        <v>#NUM!</v>
      </c>
      <c r="E910" s="34" t="str">
        <f>IF(AND('Entry point'!$B$22=Master!A910,Master!AG910="CREW MANAGEMENT PARTNER"),Master!B910,"")</f>
        <v/>
      </c>
      <c r="F910" s="34" t="e">
        <f>SMALL($E:$E,ROWS($E$1:E909))</f>
        <v>#NUM!</v>
      </c>
      <c r="G910" s="34" t="str">
        <f>IF(AND('Entry point'!$B$22=Master!A910,Master!AG910="FLEET MANAGER"),Master!B910,"")</f>
        <v/>
      </c>
      <c r="H910" s="34" t="e">
        <f>SMALL($G:$G,ROWS($G$1:G909))</f>
        <v>#NUM!</v>
      </c>
      <c r="I910" s="34" t="str">
        <f>IF(AND('Entry point'!$B$22=Master!A910,Master!AG910="GROUP ISD"),Master!B910,"")</f>
        <v/>
      </c>
      <c r="J910" s="34" t="e">
        <f>SMALL($I:$I,ROWS($I$1:I909))</f>
        <v>#NUM!</v>
      </c>
      <c r="K910" s="34" t="str">
        <f>IF(AND('Entry point'!$B$22=Master!A910,Master!AG910="MANAGING DIRECTOR, CREW MANAGEMENT"),Master!B910,"")</f>
        <v/>
      </c>
      <c r="L910" s="34" t="e">
        <f>SMALL($K:$K,ROWS($K$1:K909))</f>
        <v>#NUM!</v>
      </c>
      <c r="M910" s="34" t="str">
        <f>IF(AND('Entry point'!$B$22=Master!A910,Master!AG910="MARINE SUPERINTENDENT"),Master!B910,"")</f>
        <v/>
      </c>
      <c r="N910" s="34" t="e">
        <f>SMALL($M:$M,ROWS($M$1:M909))</f>
        <v>#NUM!</v>
      </c>
      <c r="O910" s="34" t="str">
        <f>IF(AND('Entry point'!$B$22=Master!A910,Master!AG910="MD"),Master!B910,"")</f>
        <v/>
      </c>
      <c r="P910" s="34" t="e">
        <f>SMALL($O:$O,ROWS($O$1:O909))</f>
        <v>#NUM!</v>
      </c>
      <c r="Q910" s="34" t="str">
        <f>IF(AND('Entry point'!$B$22=Master!A910,Master!AG910="OD"),Master!B910,"")</f>
        <v/>
      </c>
      <c r="R910" s="34" t="e">
        <f>SMALL($Q:$Q,ROWS($Q$1:Q909))</f>
        <v>#NUM!</v>
      </c>
      <c r="S910" s="34" t="str">
        <f>IF(AND('Entry point'!$B$22=Master!A910,Master!AG910="OWNER"),Master!B910,"")</f>
        <v/>
      </c>
      <c r="T910" s="34" t="e">
        <f>SMALL($S:$S,ROWS($S$1:S909))</f>
        <v>#NUM!</v>
      </c>
      <c r="U910" s="34" t="str">
        <f>IF(AND('Entry point'!$B$22=Master!A910,Master!AG910="PLANNING MANAGER"),Master!B910,"")</f>
        <v/>
      </c>
      <c r="V910" s="34" t="e">
        <f>SMALL($U:$U,ROWS($U$1:U909))</f>
        <v>#NUM!</v>
      </c>
      <c r="W910" s="34" t="str">
        <f>IF(AND('Entry point'!$B$22=Master!A910,Master!AG910="PROCUREMENT RESPONSIBLE"),Master!B910,"")</f>
        <v/>
      </c>
      <c r="X910" s="34" t="e">
        <f>SMALL($W:$W,ROWS($W$1:W909))</f>
        <v>#NUM!</v>
      </c>
      <c r="Y910" s="34" t="str">
        <f>IF(AND('Entry point'!$B$22=Master!A910,Master!AG910="TECH SUPERINTENDENT"),Master!B910,"")</f>
        <v/>
      </c>
      <c r="Z910" s="34" t="e">
        <f>SMALL($Y:$Y,ROWS($Y$1:Y909))</f>
        <v>#NUM!</v>
      </c>
      <c r="AA910" s="34" t="str">
        <f>IF(AND('Entry point'!$B$22=Master!A910,Master!AG910="HSEQ MANAGER"),Master!B910,"")</f>
        <v/>
      </c>
      <c r="AB910" s="34" t="e">
        <f>SMALL($AA:$AA,ROWS($AA$1:AA909))</f>
        <v>#NUM!</v>
      </c>
      <c r="AC910" s="34" t="str">
        <f>IF(AND('Entry point'!$B$22=Master!A910,Master!AG910="MARCAS"),Master!B910,"")</f>
        <v/>
      </c>
      <c r="AD910" s="34" t="e">
        <f>SMALL($AC:$AC,ROWS($AC$1:AC909))</f>
        <v>#NUM!</v>
      </c>
      <c r="AE910" s="34">
        <v>4</v>
      </c>
      <c r="AF910" s="26" t="s">
        <v>357</v>
      </c>
      <c r="AG910" s="36" t="s">
        <v>685</v>
      </c>
      <c r="AH910" s="36"/>
    </row>
    <row r="911" spans="1:34" ht="15.75" x14ac:dyDescent="0.25">
      <c r="A911" s="34" t="s">
        <v>38</v>
      </c>
      <c r="B911" s="34">
        <f>ROWS(A$1:$A912)</f>
        <v>912</v>
      </c>
      <c r="C911" s="34" t="str">
        <f>IF(AND('Entry point'!$B$22=Master!A911,Master!AG911="ACCOUNTING"),Master!B911,"")</f>
        <v/>
      </c>
      <c r="D911" s="34" t="e">
        <f>SMALL($C:$C,ROWS($C$1:C910))</f>
        <v>#NUM!</v>
      </c>
      <c r="E911" s="34" t="str">
        <f>IF(AND('Entry point'!$B$22=Master!A911,Master!AG911="CREW MANAGEMENT PARTNER"),Master!B911,"")</f>
        <v/>
      </c>
      <c r="F911" s="34" t="e">
        <f>SMALL($E:$E,ROWS($E$1:E910))</f>
        <v>#NUM!</v>
      </c>
      <c r="G911" s="34" t="str">
        <f>IF(AND('Entry point'!$B$22=Master!A911,Master!AG911="FLEET MANAGER"),Master!B911,"")</f>
        <v/>
      </c>
      <c r="H911" s="34" t="e">
        <f>SMALL($G:$G,ROWS($G$1:G910))</f>
        <v>#NUM!</v>
      </c>
      <c r="I911" s="34" t="str">
        <f>IF(AND('Entry point'!$B$22=Master!A911,Master!AG911="GROUP ISD"),Master!B911,"")</f>
        <v/>
      </c>
      <c r="J911" s="34" t="e">
        <f>SMALL($I:$I,ROWS($I$1:I910))</f>
        <v>#NUM!</v>
      </c>
      <c r="K911" s="34" t="str">
        <f>IF(AND('Entry point'!$B$22=Master!A911,Master!AG911="MANAGING DIRECTOR, CREW MANAGEMENT"),Master!B911,"")</f>
        <v/>
      </c>
      <c r="L911" s="34" t="e">
        <f>SMALL($K:$K,ROWS($K$1:K910))</f>
        <v>#NUM!</v>
      </c>
      <c r="M911" s="34" t="str">
        <f>IF(AND('Entry point'!$B$22=Master!A911,Master!AG911="MARINE SUPERINTENDENT"),Master!B911,"")</f>
        <v/>
      </c>
      <c r="N911" s="34" t="e">
        <f>SMALL($M:$M,ROWS($M$1:M910))</f>
        <v>#NUM!</v>
      </c>
      <c r="O911" s="34" t="str">
        <f>IF(AND('Entry point'!$B$22=Master!A911,Master!AG911="MD"),Master!B911,"")</f>
        <v/>
      </c>
      <c r="P911" s="34" t="e">
        <f>SMALL($O:$O,ROWS($O$1:O910))</f>
        <v>#NUM!</v>
      </c>
      <c r="Q911" s="34" t="str">
        <f>IF(AND('Entry point'!$B$22=Master!A911,Master!AG911="OD"),Master!B911,"")</f>
        <v/>
      </c>
      <c r="R911" s="34" t="e">
        <f>SMALL($Q:$Q,ROWS($Q$1:Q910))</f>
        <v>#NUM!</v>
      </c>
      <c r="S911" s="34" t="str">
        <f>IF(AND('Entry point'!$B$22=Master!A911,Master!AG911="OWNER"),Master!B911,"")</f>
        <v/>
      </c>
      <c r="T911" s="34" t="e">
        <f>SMALL($S:$S,ROWS($S$1:S910))</f>
        <v>#NUM!</v>
      </c>
      <c r="U911" s="34" t="str">
        <f>IF(AND('Entry point'!$B$22=Master!A911,Master!AG911="PLANNING MANAGER"),Master!B911,"")</f>
        <v/>
      </c>
      <c r="V911" s="34" t="e">
        <f>SMALL($U:$U,ROWS($U$1:U910))</f>
        <v>#NUM!</v>
      </c>
      <c r="W911" s="34" t="str">
        <f>IF(AND('Entry point'!$B$22=Master!A911,Master!AG911="PROCUREMENT RESPONSIBLE"),Master!B911,"")</f>
        <v/>
      </c>
      <c r="X911" s="34" t="e">
        <f>SMALL($W:$W,ROWS($W$1:W910))</f>
        <v>#NUM!</v>
      </c>
      <c r="Y911" s="34" t="str">
        <f>IF(AND('Entry point'!$B$22=Master!A911,Master!AG911="TECH SUPERINTENDENT"),Master!B911,"")</f>
        <v/>
      </c>
      <c r="Z911" s="34" t="e">
        <f>SMALL($Y:$Y,ROWS($Y$1:Y910))</f>
        <v>#NUM!</v>
      </c>
      <c r="AA911" s="34" t="str">
        <f>IF(AND('Entry point'!$B$22=Master!A911,Master!AG911="HSEQ MANAGER"),Master!B911,"")</f>
        <v/>
      </c>
      <c r="AB911" s="34" t="e">
        <f>SMALL($AA:$AA,ROWS($AA$1:AA910))</f>
        <v>#NUM!</v>
      </c>
      <c r="AC911" s="34" t="str">
        <f>IF(AND('Entry point'!$B$22=Master!A911,Master!AG911="MARCAS"),Master!B911,"")</f>
        <v/>
      </c>
      <c r="AD911" s="34" t="e">
        <f>SMALL($AC:$AC,ROWS($AC$1:AC910))</f>
        <v>#NUM!</v>
      </c>
      <c r="AE911" s="34">
        <v>4</v>
      </c>
      <c r="AF911" s="36" t="s">
        <v>557</v>
      </c>
      <c r="AG911" s="36" t="s">
        <v>685</v>
      </c>
      <c r="AH911" s="36"/>
    </row>
    <row r="912" spans="1:34" ht="15.75" x14ac:dyDescent="0.25">
      <c r="A912" s="34" t="s">
        <v>38</v>
      </c>
      <c r="B912" s="34">
        <f>ROWS(A$1:$A913)</f>
        <v>913</v>
      </c>
      <c r="C912" s="34" t="str">
        <f>IF(AND('Entry point'!$B$22=Master!A912,Master!AG912="ACCOUNTING"),Master!B912,"")</f>
        <v/>
      </c>
      <c r="D912" s="34" t="e">
        <f>SMALL($C:$C,ROWS($C$1:C911))</f>
        <v>#NUM!</v>
      </c>
      <c r="E912" s="34" t="str">
        <f>IF(AND('Entry point'!$B$22=Master!A912,Master!AG912="CREW MANAGEMENT PARTNER"),Master!B912,"")</f>
        <v/>
      </c>
      <c r="F912" s="34" t="e">
        <f>SMALL($E:$E,ROWS($E$1:E911))</f>
        <v>#NUM!</v>
      </c>
      <c r="G912" s="34" t="str">
        <f>IF(AND('Entry point'!$B$22=Master!A912,Master!AG912="FLEET MANAGER"),Master!B912,"")</f>
        <v/>
      </c>
      <c r="H912" s="34" t="e">
        <f>SMALL($G:$G,ROWS($G$1:G911))</f>
        <v>#NUM!</v>
      </c>
      <c r="I912" s="34" t="str">
        <f>IF(AND('Entry point'!$B$22=Master!A912,Master!AG912="GROUP ISD"),Master!B912,"")</f>
        <v/>
      </c>
      <c r="J912" s="34" t="e">
        <f>SMALL($I:$I,ROWS($I$1:I911))</f>
        <v>#NUM!</v>
      </c>
      <c r="K912" s="34" t="str">
        <f>IF(AND('Entry point'!$B$22=Master!A912,Master!AG912="MANAGING DIRECTOR, CREW MANAGEMENT"),Master!B912,"")</f>
        <v/>
      </c>
      <c r="L912" s="34" t="e">
        <f>SMALL($K:$K,ROWS($K$1:K911))</f>
        <v>#NUM!</v>
      </c>
      <c r="M912" s="34" t="str">
        <f>IF(AND('Entry point'!$B$22=Master!A912,Master!AG912="MARINE SUPERINTENDENT"),Master!B912,"")</f>
        <v/>
      </c>
      <c r="N912" s="34" t="e">
        <f>SMALL($M:$M,ROWS($M$1:M911))</f>
        <v>#NUM!</v>
      </c>
      <c r="O912" s="34" t="str">
        <f>IF(AND('Entry point'!$B$22=Master!A912,Master!AG912="MD"),Master!B912,"")</f>
        <v/>
      </c>
      <c r="P912" s="34" t="e">
        <f>SMALL($O:$O,ROWS($O$1:O911))</f>
        <v>#NUM!</v>
      </c>
      <c r="Q912" s="34" t="str">
        <f>IF(AND('Entry point'!$B$22=Master!A912,Master!AG912="OD"),Master!B912,"")</f>
        <v/>
      </c>
      <c r="R912" s="34" t="e">
        <f>SMALL($Q:$Q,ROWS($Q$1:Q911))</f>
        <v>#NUM!</v>
      </c>
      <c r="S912" s="34" t="str">
        <f>IF(AND('Entry point'!$B$22=Master!A912,Master!AG912="OWNER"),Master!B912,"")</f>
        <v/>
      </c>
      <c r="T912" s="34" t="e">
        <f>SMALL($S:$S,ROWS($S$1:S911))</f>
        <v>#NUM!</v>
      </c>
      <c r="U912" s="34" t="str">
        <f>IF(AND('Entry point'!$B$22=Master!A912,Master!AG912="PLANNING MANAGER"),Master!B912,"")</f>
        <v/>
      </c>
      <c r="V912" s="34" t="e">
        <f>SMALL($U:$U,ROWS($U$1:U911))</f>
        <v>#NUM!</v>
      </c>
      <c r="W912" s="34" t="str">
        <f>IF(AND('Entry point'!$B$22=Master!A912,Master!AG912="PROCUREMENT RESPONSIBLE"),Master!B912,"")</f>
        <v/>
      </c>
      <c r="X912" s="34" t="e">
        <f>SMALL($W:$W,ROWS($W$1:W911))</f>
        <v>#NUM!</v>
      </c>
      <c r="Y912" s="34" t="str">
        <f>IF(AND('Entry point'!$B$22=Master!A912,Master!AG912="TECH SUPERINTENDENT"),Master!B912,"")</f>
        <v/>
      </c>
      <c r="Z912" s="34" t="e">
        <f>SMALL($Y:$Y,ROWS($Y$1:Y911))</f>
        <v>#NUM!</v>
      </c>
      <c r="AA912" s="34" t="str">
        <f>IF(AND('Entry point'!$B$22=Master!A912,Master!AG912="HSEQ MANAGER"),Master!B912,"")</f>
        <v/>
      </c>
      <c r="AB912" s="34" t="e">
        <f>SMALL($AA:$AA,ROWS($AA$1:AA911))</f>
        <v>#NUM!</v>
      </c>
      <c r="AC912" s="34" t="str">
        <f>IF(AND('Entry point'!$B$22=Master!A912,Master!AG912="MARCAS"),Master!B912,"")</f>
        <v/>
      </c>
      <c r="AD912" s="34" t="e">
        <f>SMALL($AC:$AC,ROWS($AC$1:AC911))</f>
        <v>#NUM!</v>
      </c>
      <c r="AE912" s="34">
        <v>4</v>
      </c>
      <c r="AF912" s="26" t="s">
        <v>311</v>
      </c>
      <c r="AG912" s="36" t="s">
        <v>685</v>
      </c>
      <c r="AH912" s="36"/>
    </row>
    <row r="913" spans="1:34" ht="15.75" x14ac:dyDescent="0.25">
      <c r="A913" s="34" t="s">
        <v>38</v>
      </c>
      <c r="B913" s="34">
        <f>ROWS(A$1:$A914)</f>
        <v>914</v>
      </c>
      <c r="C913" s="34" t="str">
        <f>IF(AND('Entry point'!$B$22=Master!A913,Master!AG913="ACCOUNTING"),Master!B913,"")</f>
        <v/>
      </c>
      <c r="D913" s="34" t="e">
        <f>SMALL($C:$C,ROWS($C$1:C912))</f>
        <v>#NUM!</v>
      </c>
      <c r="E913" s="34" t="str">
        <f>IF(AND('Entry point'!$B$22=Master!A913,Master!AG913="CREW MANAGEMENT PARTNER"),Master!B913,"")</f>
        <v/>
      </c>
      <c r="F913" s="34" t="e">
        <f>SMALL($E:$E,ROWS($E$1:E912))</f>
        <v>#NUM!</v>
      </c>
      <c r="G913" s="34" t="str">
        <f>IF(AND('Entry point'!$B$22=Master!A913,Master!AG913="FLEET MANAGER"),Master!B913,"")</f>
        <v/>
      </c>
      <c r="H913" s="34" t="e">
        <f>SMALL($G:$G,ROWS($G$1:G912))</f>
        <v>#NUM!</v>
      </c>
      <c r="I913" s="34" t="str">
        <f>IF(AND('Entry point'!$B$22=Master!A913,Master!AG913="GROUP ISD"),Master!B913,"")</f>
        <v/>
      </c>
      <c r="J913" s="34" t="e">
        <f>SMALL($I:$I,ROWS($I$1:I912))</f>
        <v>#NUM!</v>
      </c>
      <c r="K913" s="34" t="str">
        <f>IF(AND('Entry point'!$B$22=Master!A913,Master!AG913="MANAGING DIRECTOR, CREW MANAGEMENT"),Master!B913,"")</f>
        <v/>
      </c>
      <c r="L913" s="34" t="e">
        <f>SMALL($K:$K,ROWS($K$1:K912))</f>
        <v>#NUM!</v>
      </c>
      <c r="M913" s="34" t="str">
        <f>IF(AND('Entry point'!$B$22=Master!A913,Master!AG913="MARINE SUPERINTENDENT"),Master!B913,"")</f>
        <v/>
      </c>
      <c r="N913" s="34" t="e">
        <f>SMALL($M:$M,ROWS($M$1:M912))</f>
        <v>#NUM!</v>
      </c>
      <c r="O913" s="34" t="str">
        <f>IF(AND('Entry point'!$B$22=Master!A913,Master!AG913="MD"),Master!B913,"")</f>
        <v/>
      </c>
      <c r="P913" s="34" t="e">
        <f>SMALL($O:$O,ROWS($O$1:O912))</f>
        <v>#NUM!</v>
      </c>
      <c r="Q913" s="34" t="str">
        <f>IF(AND('Entry point'!$B$22=Master!A913,Master!AG913="OD"),Master!B913,"")</f>
        <v/>
      </c>
      <c r="R913" s="34" t="e">
        <f>SMALL($Q:$Q,ROWS($Q$1:Q912))</f>
        <v>#NUM!</v>
      </c>
      <c r="S913" s="34" t="str">
        <f>IF(AND('Entry point'!$B$22=Master!A913,Master!AG913="OWNER"),Master!B913,"")</f>
        <v/>
      </c>
      <c r="T913" s="34" t="e">
        <f>SMALL($S:$S,ROWS($S$1:S912))</f>
        <v>#NUM!</v>
      </c>
      <c r="U913" s="34" t="str">
        <f>IF(AND('Entry point'!$B$22=Master!A913,Master!AG913="PLANNING MANAGER"),Master!B913,"")</f>
        <v/>
      </c>
      <c r="V913" s="34" t="e">
        <f>SMALL($U:$U,ROWS($U$1:U912))</f>
        <v>#NUM!</v>
      </c>
      <c r="W913" s="34" t="str">
        <f>IF(AND('Entry point'!$B$22=Master!A913,Master!AG913="PROCUREMENT RESPONSIBLE"),Master!B913,"")</f>
        <v/>
      </c>
      <c r="X913" s="34" t="e">
        <f>SMALL($W:$W,ROWS($W$1:W912))</f>
        <v>#NUM!</v>
      </c>
      <c r="Y913" s="34" t="str">
        <f>IF(AND('Entry point'!$B$22=Master!A913,Master!AG913="TECH SUPERINTENDENT"),Master!B913,"")</f>
        <v/>
      </c>
      <c r="Z913" s="34" t="e">
        <f>SMALL($Y:$Y,ROWS($Y$1:Y912))</f>
        <v>#NUM!</v>
      </c>
      <c r="AA913" s="34" t="str">
        <f>IF(AND('Entry point'!$B$22=Master!A913,Master!AG913="HSEQ MANAGER"),Master!B913,"")</f>
        <v/>
      </c>
      <c r="AB913" s="34" t="e">
        <f>SMALL($AA:$AA,ROWS($AA$1:AA912))</f>
        <v>#NUM!</v>
      </c>
      <c r="AC913" s="34" t="str">
        <f>IF(AND('Entry point'!$B$22=Master!A913,Master!AG913="MARCAS"),Master!B913,"")</f>
        <v/>
      </c>
      <c r="AD913" s="34" t="e">
        <f>SMALL($AC:$AC,ROWS($AC$1:AC912))</f>
        <v>#NUM!</v>
      </c>
      <c r="AE913" s="34">
        <v>4</v>
      </c>
      <c r="AF913" s="26" t="s">
        <v>361</v>
      </c>
      <c r="AG913" s="36" t="s">
        <v>91</v>
      </c>
      <c r="AH913" s="36"/>
    </row>
    <row r="914" spans="1:34" ht="15.75" x14ac:dyDescent="0.25">
      <c r="A914" s="34" t="s">
        <v>38</v>
      </c>
      <c r="B914" s="34">
        <f>ROWS(A$1:$A915)</f>
        <v>915</v>
      </c>
      <c r="C914" s="34" t="str">
        <f>IF(AND('Entry point'!$B$22=Master!A914,Master!AG914="ACCOUNTING"),Master!B914,"")</f>
        <v/>
      </c>
      <c r="D914" s="34" t="e">
        <f>SMALL($C:$C,ROWS($C$1:C913))</f>
        <v>#NUM!</v>
      </c>
      <c r="E914" s="34" t="str">
        <f>IF(AND('Entry point'!$B$22=Master!A914,Master!AG914="CREW MANAGEMENT PARTNER"),Master!B914,"")</f>
        <v/>
      </c>
      <c r="F914" s="34" t="e">
        <f>SMALL($E:$E,ROWS($E$1:E913))</f>
        <v>#NUM!</v>
      </c>
      <c r="G914" s="34" t="str">
        <f>IF(AND('Entry point'!$B$22=Master!A914,Master!AG914="FLEET MANAGER"),Master!B914,"")</f>
        <v/>
      </c>
      <c r="H914" s="34" t="e">
        <f>SMALL($G:$G,ROWS($G$1:G913))</f>
        <v>#NUM!</v>
      </c>
      <c r="I914" s="34" t="str">
        <f>IF(AND('Entry point'!$B$22=Master!A914,Master!AG914="GROUP ISD"),Master!B914,"")</f>
        <v/>
      </c>
      <c r="J914" s="34" t="e">
        <f>SMALL($I:$I,ROWS($I$1:I913))</f>
        <v>#NUM!</v>
      </c>
      <c r="K914" s="34" t="str">
        <f>IF(AND('Entry point'!$B$22=Master!A914,Master!AG914="MANAGING DIRECTOR, CREW MANAGEMENT"),Master!B914,"")</f>
        <v/>
      </c>
      <c r="L914" s="34" t="e">
        <f>SMALL($K:$K,ROWS($K$1:K913))</f>
        <v>#NUM!</v>
      </c>
      <c r="M914" s="34" t="str">
        <f>IF(AND('Entry point'!$B$22=Master!A914,Master!AG914="MARINE SUPERINTENDENT"),Master!B914,"")</f>
        <v/>
      </c>
      <c r="N914" s="34" t="e">
        <f>SMALL($M:$M,ROWS($M$1:M913))</f>
        <v>#NUM!</v>
      </c>
      <c r="O914" s="34" t="str">
        <f>IF(AND('Entry point'!$B$22=Master!A914,Master!AG914="MD"),Master!B914,"")</f>
        <v/>
      </c>
      <c r="P914" s="34" t="e">
        <f>SMALL($O:$O,ROWS($O$1:O913))</f>
        <v>#NUM!</v>
      </c>
      <c r="Q914" s="34" t="str">
        <f>IF(AND('Entry point'!$B$22=Master!A914,Master!AG914="OD"),Master!B914,"")</f>
        <v/>
      </c>
      <c r="R914" s="34" t="e">
        <f>SMALL($Q:$Q,ROWS($Q$1:Q913))</f>
        <v>#NUM!</v>
      </c>
      <c r="S914" s="34" t="str">
        <f>IF(AND('Entry point'!$B$22=Master!A914,Master!AG914="OWNER"),Master!B914,"")</f>
        <v/>
      </c>
      <c r="T914" s="34" t="e">
        <f>SMALL($S:$S,ROWS($S$1:S913))</f>
        <v>#NUM!</v>
      </c>
      <c r="U914" s="34" t="str">
        <f>IF(AND('Entry point'!$B$22=Master!A914,Master!AG914="PLANNING MANAGER"),Master!B914,"")</f>
        <v/>
      </c>
      <c r="V914" s="34" t="e">
        <f>SMALL($U:$U,ROWS($U$1:U913))</f>
        <v>#NUM!</v>
      </c>
      <c r="W914" s="34" t="str">
        <f>IF(AND('Entry point'!$B$22=Master!A914,Master!AG914="PROCUREMENT RESPONSIBLE"),Master!B914,"")</f>
        <v/>
      </c>
      <c r="X914" s="34" t="e">
        <f>SMALL($W:$W,ROWS($W$1:W913))</f>
        <v>#NUM!</v>
      </c>
      <c r="Y914" s="34" t="str">
        <f>IF(AND('Entry point'!$B$22=Master!A914,Master!AG914="TECH SUPERINTENDENT"),Master!B914,"")</f>
        <v/>
      </c>
      <c r="Z914" s="34" t="e">
        <f>SMALL($Y:$Y,ROWS($Y$1:Y913))</f>
        <v>#NUM!</v>
      </c>
      <c r="AA914" s="34" t="str">
        <f>IF(AND('Entry point'!$B$22=Master!A914,Master!AG914="HSEQ MANAGER"),Master!B914,"")</f>
        <v/>
      </c>
      <c r="AB914" s="34" t="e">
        <f>SMALL($AA:$AA,ROWS($AA$1:AA913))</f>
        <v>#NUM!</v>
      </c>
      <c r="AC914" s="34" t="str">
        <f>IF(AND('Entry point'!$B$22=Master!A914,Master!AG914="MARCAS"),Master!B914,"")</f>
        <v/>
      </c>
      <c r="AD914" s="34" t="e">
        <f>SMALL($AC:$AC,ROWS($AC$1:AC913))</f>
        <v>#NUM!</v>
      </c>
      <c r="AE914" s="34">
        <v>4</v>
      </c>
      <c r="AF914" s="26" t="s">
        <v>109</v>
      </c>
      <c r="AG914" s="36" t="s">
        <v>685</v>
      </c>
      <c r="AH914" s="36"/>
    </row>
    <row r="915" spans="1:34" ht="15.75" x14ac:dyDescent="0.25">
      <c r="A915" s="34" t="s">
        <v>38</v>
      </c>
      <c r="B915" s="34">
        <f>ROWS(A$1:$A916)</f>
        <v>916</v>
      </c>
      <c r="C915" s="34" t="str">
        <f>IF(AND('Entry point'!$B$22=Master!A915,Master!AG915="ACCOUNTING"),Master!B915,"")</f>
        <v/>
      </c>
      <c r="D915" s="34" t="e">
        <f>SMALL($C:$C,ROWS($C$1:C914))</f>
        <v>#NUM!</v>
      </c>
      <c r="E915" s="34" t="str">
        <f>IF(AND('Entry point'!$B$22=Master!A915,Master!AG915="CREW MANAGEMENT PARTNER"),Master!B915,"")</f>
        <v/>
      </c>
      <c r="F915" s="34" t="e">
        <f>SMALL($E:$E,ROWS($E$1:E914))</f>
        <v>#NUM!</v>
      </c>
      <c r="G915" s="34" t="str">
        <f>IF(AND('Entry point'!$B$22=Master!A915,Master!AG915="FLEET MANAGER"),Master!B915,"")</f>
        <v/>
      </c>
      <c r="H915" s="34" t="e">
        <f>SMALL($G:$G,ROWS($G$1:G914))</f>
        <v>#NUM!</v>
      </c>
      <c r="I915" s="34" t="str">
        <f>IF(AND('Entry point'!$B$22=Master!A915,Master!AG915="GROUP ISD"),Master!B915,"")</f>
        <v/>
      </c>
      <c r="J915" s="34" t="e">
        <f>SMALL($I:$I,ROWS($I$1:I914))</f>
        <v>#NUM!</v>
      </c>
      <c r="K915" s="34" t="str">
        <f>IF(AND('Entry point'!$B$22=Master!A915,Master!AG915="MANAGING DIRECTOR, CREW MANAGEMENT"),Master!B915,"")</f>
        <v/>
      </c>
      <c r="L915" s="34" t="e">
        <f>SMALL($K:$K,ROWS($K$1:K914))</f>
        <v>#NUM!</v>
      </c>
      <c r="M915" s="34" t="str">
        <f>IF(AND('Entry point'!$B$22=Master!A915,Master!AG915="MARINE SUPERINTENDENT"),Master!B915,"")</f>
        <v/>
      </c>
      <c r="N915" s="34" t="e">
        <f>SMALL($M:$M,ROWS($M$1:M914))</f>
        <v>#NUM!</v>
      </c>
      <c r="O915" s="34" t="str">
        <f>IF(AND('Entry point'!$B$22=Master!A915,Master!AG915="MD"),Master!B915,"")</f>
        <v/>
      </c>
      <c r="P915" s="34" t="e">
        <f>SMALL($O:$O,ROWS($O$1:O914))</f>
        <v>#NUM!</v>
      </c>
      <c r="Q915" s="34" t="str">
        <f>IF(AND('Entry point'!$B$22=Master!A915,Master!AG915="OD"),Master!B915,"")</f>
        <v/>
      </c>
      <c r="R915" s="34" t="e">
        <f>SMALL($Q:$Q,ROWS($Q$1:Q914))</f>
        <v>#NUM!</v>
      </c>
      <c r="S915" s="34" t="str">
        <f>IF(AND('Entry point'!$B$22=Master!A915,Master!AG915="OWNER"),Master!B915,"")</f>
        <v/>
      </c>
      <c r="T915" s="34" t="e">
        <f>SMALL($S:$S,ROWS($S$1:S914))</f>
        <v>#NUM!</v>
      </c>
      <c r="U915" s="34" t="str">
        <f>IF(AND('Entry point'!$B$22=Master!A915,Master!AG915="PLANNING MANAGER"),Master!B915,"")</f>
        <v/>
      </c>
      <c r="V915" s="34" t="e">
        <f>SMALL($U:$U,ROWS($U$1:U914))</f>
        <v>#NUM!</v>
      </c>
      <c r="W915" s="34" t="str">
        <f>IF(AND('Entry point'!$B$22=Master!A915,Master!AG915="PROCUREMENT RESPONSIBLE"),Master!B915,"")</f>
        <v/>
      </c>
      <c r="X915" s="34" t="e">
        <f>SMALL($W:$W,ROWS($W$1:W914))</f>
        <v>#NUM!</v>
      </c>
      <c r="Y915" s="34" t="str">
        <f>IF(AND('Entry point'!$B$22=Master!A915,Master!AG915="TECH SUPERINTENDENT"),Master!B915,"")</f>
        <v/>
      </c>
      <c r="Z915" s="34" t="e">
        <f>SMALL($Y:$Y,ROWS($Y$1:Y914))</f>
        <v>#NUM!</v>
      </c>
      <c r="AA915" s="34" t="str">
        <f>IF(AND('Entry point'!$B$22=Master!A915,Master!AG915="HSEQ MANAGER"),Master!B915,"")</f>
        <v/>
      </c>
      <c r="AB915" s="34" t="e">
        <f>SMALL($AA:$AA,ROWS($AA$1:AA914))</f>
        <v>#NUM!</v>
      </c>
      <c r="AC915" s="34" t="str">
        <f>IF(AND('Entry point'!$B$22=Master!A915,Master!AG915="MARCAS"),Master!B915,"")</f>
        <v/>
      </c>
      <c r="AD915" s="34" t="e">
        <f>SMALL($AC:$AC,ROWS($AC$1:AC914))</f>
        <v>#NUM!</v>
      </c>
      <c r="AE915" s="34">
        <v>4</v>
      </c>
      <c r="AF915" s="26" t="s">
        <v>204</v>
      </c>
      <c r="AG915" s="36" t="s">
        <v>685</v>
      </c>
      <c r="AH915" s="36"/>
    </row>
    <row r="916" spans="1:34" ht="15.75" x14ac:dyDescent="0.25">
      <c r="A916" s="34" t="s">
        <v>38</v>
      </c>
      <c r="B916" s="34">
        <f>ROWS(A$1:$A917)</f>
        <v>917</v>
      </c>
      <c r="C916" s="34" t="str">
        <f>IF(AND('Entry point'!$B$22=Master!A916,Master!AG916="ACCOUNTING"),Master!B916,"")</f>
        <v/>
      </c>
      <c r="D916" s="34" t="e">
        <f>SMALL($C:$C,ROWS($C$1:C915))</f>
        <v>#NUM!</v>
      </c>
      <c r="E916" s="34" t="str">
        <f>IF(AND('Entry point'!$B$22=Master!A916,Master!AG916="CREW MANAGEMENT PARTNER"),Master!B916,"")</f>
        <v/>
      </c>
      <c r="F916" s="34" t="e">
        <f>SMALL($E:$E,ROWS($E$1:E915))</f>
        <v>#NUM!</v>
      </c>
      <c r="G916" s="34" t="str">
        <f>IF(AND('Entry point'!$B$22=Master!A916,Master!AG916="FLEET MANAGER"),Master!B916,"")</f>
        <v/>
      </c>
      <c r="H916" s="34" t="e">
        <f>SMALL($G:$G,ROWS($G$1:G915))</f>
        <v>#NUM!</v>
      </c>
      <c r="I916" s="34" t="str">
        <f>IF(AND('Entry point'!$B$22=Master!A916,Master!AG916="GROUP ISD"),Master!B916,"")</f>
        <v/>
      </c>
      <c r="J916" s="34" t="e">
        <f>SMALL($I:$I,ROWS($I$1:I915))</f>
        <v>#NUM!</v>
      </c>
      <c r="K916" s="34" t="str">
        <f>IF(AND('Entry point'!$B$22=Master!A916,Master!AG916="MANAGING DIRECTOR, CREW MANAGEMENT"),Master!B916,"")</f>
        <v/>
      </c>
      <c r="L916" s="34" t="e">
        <f>SMALL($K:$K,ROWS($K$1:K915))</f>
        <v>#NUM!</v>
      </c>
      <c r="M916" s="34" t="str">
        <f>IF(AND('Entry point'!$B$22=Master!A916,Master!AG916="MARINE SUPERINTENDENT"),Master!B916,"")</f>
        <v/>
      </c>
      <c r="N916" s="34" t="e">
        <f>SMALL($M:$M,ROWS($M$1:M915))</f>
        <v>#NUM!</v>
      </c>
      <c r="O916" s="34" t="str">
        <f>IF(AND('Entry point'!$B$22=Master!A916,Master!AG916="MD"),Master!B916,"")</f>
        <v/>
      </c>
      <c r="P916" s="34" t="e">
        <f>SMALL($O:$O,ROWS($O$1:O915))</f>
        <v>#NUM!</v>
      </c>
      <c r="Q916" s="34" t="str">
        <f>IF(AND('Entry point'!$B$22=Master!A916,Master!AG916="OD"),Master!B916,"")</f>
        <v/>
      </c>
      <c r="R916" s="34" t="e">
        <f>SMALL($Q:$Q,ROWS($Q$1:Q915))</f>
        <v>#NUM!</v>
      </c>
      <c r="S916" s="34" t="str">
        <f>IF(AND('Entry point'!$B$22=Master!A916,Master!AG916="OWNER"),Master!B916,"")</f>
        <v/>
      </c>
      <c r="T916" s="34" t="e">
        <f>SMALL($S:$S,ROWS($S$1:S915))</f>
        <v>#NUM!</v>
      </c>
      <c r="U916" s="34" t="str">
        <f>IF(AND('Entry point'!$B$22=Master!A916,Master!AG916="PLANNING MANAGER"),Master!B916,"")</f>
        <v/>
      </c>
      <c r="V916" s="34" t="e">
        <f>SMALL($U:$U,ROWS($U$1:U915))</f>
        <v>#NUM!</v>
      </c>
      <c r="W916" s="34" t="str">
        <f>IF(AND('Entry point'!$B$22=Master!A916,Master!AG916="PROCUREMENT RESPONSIBLE"),Master!B916,"")</f>
        <v/>
      </c>
      <c r="X916" s="34" t="e">
        <f>SMALL($W:$W,ROWS($W$1:W915))</f>
        <v>#NUM!</v>
      </c>
      <c r="Y916" s="34" t="str">
        <f>IF(AND('Entry point'!$B$22=Master!A916,Master!AG916="TECH SUPERINTENDENT"),Master!B916,"")</f>
        <v/>
      </c>
      <c r="Z916" s="34" t="e">
        <f>SMALL($Y:$Y,ROWS($Y$1:Y915))</f>
        <v>#NUM!</v>
      </c>
      <c r="AA916" s="34" t="str">
        <f>IF(AND('Entry point'!$B$22=Master!A916,Master!AG916="HSEQ MANAGER"),Master!B916,"")</f>
        <v/>
      </c>
      <c r="AB916" s="34" t="e">
        <f>SMALL($AA:$AA,ROWS($AA$1:AA915))</f>
        <v>#NUM!</v>
      </c>
      <c r="AC916" s="34" t="str">
        <f>IF(AND('Entry point'!$B$22=Master!A916,Master!AG916="MARCAS"),Master!B916,"")</f>
        <v/>
      </c>
      <c r="AD916" s="34" t="e">
        <f>SMALL($AC:$AC,ROWS($AC$1:AC915))</f>
        <v>#NUM!</v>
      </c>
      <c r="AE916" s="34">
        <v>4</v>
      </c>
      <c r="AF916" s="26" t="s">
        <v>207</v>
      </c>
      <c r="AG916" s="36" t="s">
        <v>685</v>
      </c>
      <c r="AH916" s="36"/>
    </row>
    <row r="917" spans="1:34" ht="15.75" x14ac:dyDescent="0.25">
      <c r="A917" s="34" t="s">
        <v>38</v>
      </c>
      <c r="B917" s="34">
        <f>ROWS(A$1:$A918)</f>
        <v>918</v>
      </c>
      <c r="C917" s="34" t="str">
        <f>IF(AND('Entry point'!$B$22=Master!A917,Master!AG917="ACCOUNTING"),Master!B917,"")</f>
        <v/>
      </c>
      <c r="D917" s="34" t="e">
        <f>SMALL($C:$C,ROWS($C$1:C916))</f>
        <v>#NUM!</v>
      </c>
      <c r="E917" s="34" t="str">
        <f>IF(AND('Entry point'!$B$22=Master!A917,Master!AG917="CREW MANAGEMENT PARTNER"),Master!B917,"")</f>
        <v/>
      </c>
      <c r="F917" s="34" t="e">
        <f>SMALL($E:$E,ROWS($E$1:E916))</f>
        <v>#NUM!</v>
      </c>
      <c r="G917" s="34" t="str">
        <f>IF(AND('Entry point'!$B$22=Master!A917,Master!AG917="FLEET MANAGER"),Master!B917,"")</f>
        <v/>
      </c>
      <c r="H917" s="34" t="e">
        <f>SMALL($G:$G,ROWS($G$1:G916))</f>
        <v>#NUM!</v>
      </c>
      <c r="I917" s="34" t="str">
        <f>IF(AND('Entry point'!$B$22=Master!A917,Master!AG917="GROUP ISD"),Master!B917,"")</f>
        <v/>
      </c>
      <c r="J917" s="34" t="e">
        <f>SMALL($I:$I,ROWS($I$1:I916))</f>
        <v>#NUM!</v>
      </c>
      <c r="K917" s="34" t="str">
        <f>IF(AND('Entry point'!$B$22=Master!A917,Master!AG917="MANAGING DIRECTOR, CREW MANAGEMENT"),Master!B917,"")</f>
        <v/>
      </c>
      <c r="L917" s="34" t="e">
        <f>SMALL($K:$K,ROWS($K$1:K916))</f>
        <v>#NUM!</v>
      </c>
      <c r="M917" s="34" t="str">
        <f>IF(AND('Entry point'!$B$22=Master!A917,Master!AG917="MARINE SUPERINTENDENT"),Master!B917,"")</f>
        <v/>
      </c>
      <c r="N917" s="34" t="e">
        <f>SMALL($M:$M,ROWS($M$1:M916))</f>
        <v>#NUM!</v>
      </c>
      <c r="O917" s="34" t="str">
        <f>IF(AND('Entry point'!$B$22=Master!A917,Master!AG917="MD"),Master!B917,"")</f>
        <v/>
      </c>
      <c r="P917" s="34" t="e">
        <f>SMALL($O:$O,ROWS($O$1:O916))</f>
        <v>#NUM!</v>
      </c>
      <c r="Q917" s="34" t="str">
        <f>IF(AND('Entry point'!$B$22=Master!A917,Master!AG917="OD"),Master!B917,"")</f>
        <v/>
      </c>
      <c r="R917" s="34" t="e">
        <f>SMALL($Q:$Q,ROWS($Q$1:Q916))</f>
        <v>#NUM!</v>
      </c>
      <c r="S917" s="34" t="str">
        <f>IF(AND('Entry point'!$B$22=Master!A917,Master!AG917="OWNER"),Master!B917,"")</f>
        <v/>
      </c>
      <c r="T917" s="34" t="e">
        <f>SMALL($S:$S,ROWS($S$1:S916))</f>
        <v>#NUM!</v>
      </c>
      <c r="U917" s="34" t="str">
        <f>IF(AND('Entry point'!$B$22=Master!A917,Master!AG917="PLANNING MANAGER"),Master!B917,"")</f>
        <v/>
      </c>
      <c r="V917" s="34" t="e">
        <f>SMALL($U:$U,ROWS($U$1:U916))</f>
        <v>#NUM!</v>
      </c>
      <c r="W917" s="34" t="str">
        <f>IF(AND('Entry point'!$B$22=Master!A917,Master!AG917="PROCUREMENT RESPONSIBLE"),Master!B917,"")</f>
        <v/>
      </c>
      <c r="X917" s="34" t="e">
        <f>SMALL($W:$W,ROWS($W$1:W916))</f>
        <v>#NUM!</v>
      </c>
      <c r="Y917" s="34" t="str">
        <f>IF(AND('Entry point'!$B$22=Master!A917,Master!AG917="TECH SUPERINTENDENT"),Master!B917,"")</f>
        <v/>
      </c>
      <c r="Z917" s="34" t="e">
        <f>SMALL($Y:$Y,ROWS($Y$1:Y916))</f>
        <v>#NUM!</v>
      </c>
      <c r="AA917" s="34" t="str">
        <f>IF(AND('Entry point'!$B$22=Master!A917,Master!AG917="HSEQ MANAGER"),Master!B917,"")</f>
        <v/>
      </c>
      <c r="AB917" s="34" t="e">
        <f>SMALL($AA:$AA,ROWS($AA$1:AA916))</f>
        <v>#NUM!</v>
      </c>
      <c r="AC917" s="34" t="str">
        <f>IF(AND('Entry point'!$B$22=Master!A917,Master!AG917="MARCAS"),Master!B917,"")</f>
        <v/>
      </c>
      <c r="AD917" s="34" t="e">
        <f>SMALL($AC:$AC,ROWS($AC$1:AC916))</f>
        <v>#NUM!</v>
      </c>
      <c r="AE917" s="34">
        <v>4</v>
      </c>
      <c r="AF917" s="26" t="s">
        <v>241</v>
      </c>
      <c r="AG917" s="36" t="s">
        <v>685</v>
      </c>
      <c r="AH917" s="39" t="s">
        <v>536</v>
      </c>
    </row>
    <row r="918" spans="1:34" ht="15.75" x14ac:dyDescent="0.25">
      <c r="A918" s="34" t="s">
        <v>38</v>
      </c>
      <c r="B918" s="34">
        <f>ROWS(A$1:$A919)</f>
        <v>919</v>
      </c>
      <c r="C918" s="34" t="str">
        <f>IF(AND('Entry point'!$B$22=Master!A918,Master!AG918="ACCOUNTING"),Master!B918,"")</f>
        <v/>
      </c>
      <c r="D918" s="34" t="e">
        <f>SMALL($C:$C,ROWS($C$1:C917))</f>
        <v>#NUM!</v>
      </c>
      <c r="E918" s="34" t="str">
        <f>IF(AND('Entry point'!$B$22=Master!A918,Master!AG918="CREW MANAGEMENT PARTNER"),Master!B918,"")</f>
        <v/>
      </c>
      <c r="F918" s="34" t="e">
        <f>SMALL($E:$E,ROWS($E$1:E917))</f>
        <v>#NUM!</v>
      </c>
      <c r="G918" s="34" t="str">
        <f>IF(AND('Entry point'!$B$22=Master!A918,Master!AG918="FLEET MANAGER"),Master!B918,"")</f>
        <v/>
      </c>
      <c r="H918" s="34" t="e">
        <f>SMALL($G:$G,ROWS($G$1:G917))</f>
        <v>#NUM!</v>
      </c>
      <c r="I918" s="34" t="str">
        <f>IF(AND('Entry point'!$B$22=Master!A918,Master!AG918="GROUP ISD"),Master!B918,"")</f>
        <v/>
      </c>
      <c r="J918" s="34" t="e">
        <f>SMALL($I:$I,ROWS($I$1:I917))</f>
        <v>#NUM!</v>
      </c>
      <c r="K918" s="34" t="str">
        <f>IF(AND('Entry point'!$B$22=Master!A918,Master!AG918="MANAGING DIRECTOR, CREW MANAGEMENT"),Master!B918,"")</f>
        <v/>
      </c>
      <c r="L918" s="34" t="e">
        <f>SMALL($K:$K,ROWS($K$1:K917))</f>
        <v>#NUM!</v>
      </c>
      <c r="M918" s="34" t="str">
        <f>IF(AND('Entry point'!$B$22=Master!A918,Master!AG918="MARINE SUPERINTENDENT"),Master!B918,"")</f>
        <v/>
      </c>
      <c r="N918" s="34" t="e">
        <f>SMALL($M:$M,ROWS($M$1:M917))</f>
        <v>#NUM!</v>
      </c>
      <c r="O918" s="34" t="str">
        <f>IF(AND('Entry point'!$B$22=Master!A918,Master!AG918="MD"),Master!B918,"")</f>
        <v/>
      </c>
      <c r="P918" s="34" t="e">
        <f>SMALL($O:$O,ROWS($O$1:O917))</f>
        <v>#NUM!</v>
      </c>
      <c r="Q918" s="34" t="str">
        <f>IF(AND('Entry point'!$B$22=Master!A918,Master!AG918="OD"),Master!B918,"")</f>
        <v/>
      </c>
      <c r="R918" s="34" t="e">
        <f>SMALL($Q:$Q,ROWS($Q$1:Q917))</f>
        <v>#NUM!</v>
      </c>
      <c r="S918" s="34" t="str">
        <f>IF(AND('Entry point'!$B$22=Master!A918,Master!AG918="OWNER"),Master!B918,"")</f>
        <v/>
      </c>
      <c r="T918" s="34" t="e">
        <f>SMALL($S:$S,ROWS($S$1:S917))</f>
        <v>#NUM!</v>
      </c>
      <c r="U918" s="34" t="str">
        <f>IF(AND('Entry point'!$B$22=Master!A918,Master!AG918="PLANNING MANAGER"),Master!B918,"")</f>
        <v/>
      </c>
      <c r="V918" s="34" t="e">
        <f>SMALL($U:$U,ROWS($U$1:U917))</f>
        <v>#NUM!</v>
      </c>
      <c r="W918" s="34" t="str">
        <f>IF(AND('Entry point'!$B$22=Master!A918,Master!AG918="PROCUREMENT RESPONSIBLE"),Master!B918,"")</f>
        <v/>
      </c>
      <c r="X918" s="34" t="e">
        <f>SMALL($W:$W,ROWS($W$1:W917))</f>
        <v>#NUM!</v>
      </c>
      <c r="Y918" s="34" t="str">
        <f>IF(AND('Entry point'!$B$22=Master!A918,Master!AG918="TECH SUPERINTENDENT"),Master!B918,"")</f>
        <v/>
      </c>
      <c r="Z918" s="34" t="e">
        <f>SMALL($Y:$Y,ROWS($Y$1:Y917))</f>
        <v>#NUM!</v>
      </c>
      <c r="AA918" s="34" t="str">
        <f>IF(AND('Entry point'!$B$22=Master!A918,Master!AG918="HSEQ MANAGER"),Master!B918,"")</f>
        <v/>
      </c>
      <c r="AB918" s="34" t="e">
        <f>SMALL($AA:$AA,ROWS($AA$1:AA917))</f>
        <v>#NUM!</v>
      </c>
      <c r="AC918" s="34" t="str">
        <f>IF(AND('Entry point'!$B$22=Master!A918,Master!AG918="MARCAS"),Master!B918,"")</f>
        <v/>
      </c>
      <c r="AD918" s="34" t="e">
        <f>SMALL($AC:$AC,ROWS($AC$1:AC917))</f>
        <v>#NUM!</v>
      </c>
      <c r="AE918" s="34">
        <v>4</v>
      </c>
      <c r="AF918" s="26" t="s">
        <v>359</v>
      </c>
      <c r="AG918" s="36" t="s">
        <v>685</v>
      </c>
      <c r="AH918" s="36"/>
    </row>
    <row r="919" spans="1:34" ht="15.75" x14ac:dyDescent="0.25">
      <c r="A919" s="34" t="s">
        <v>38</v>
      </c>
      <c r="B919" s="34">
        <f>ROWS(A$1:$A920)</f>
        <v>920</v>
      </c>
      <c r="C919" s="34" t="str">
        <f>IF(AND('Entry point'!$B$22=Master!A919,Master!AG919="ACCOUNTING"),Master!B919,"")</f>
        <v/>
      </c>
      <c r="D919" s="34" t="e">
        <f>SMALL($C:$C,ROWS($C$1:C918))</f>
        <v>#NUM!</v>
      </c>
      <c r="E919" s="34" t="str">
        <f>IF(AND('Entry point'!$B$22=Master!A919,Master!AG919="CREW MANAGEMENT PARTNER"),Master!B919,"")</f>
        <v/>
      </c>
      <c r="F919" s="34" t="e">
        <f>SMALL($E:$E,ROWS($E$1:E918))</f>
        <v>#NUM!</v>
      </c>
      <c r="G919" s="34" t="str">
        <f>IF(AND('Entry point'!$B$22=Master!A919,Master!AG919="FLEET MANAGER"),Master!B919,"")</f>
        <v/>
      </c>
      <c r="H919" s="34" t="e">
        <f>SMALL($G:$G,ROWS($G$1:G918))</f>
        <v>#NUM!</v>
      </c>
      <c r="I919" s="34" t="str">
        <f>IF(AND('Entry point'!$B$22=Master!A919,Master!AG919="GROUP ISD"),Master!B919,"")</f>
        <v/>
      </c>
      <c r="J919" s="34" t="e">
        <f>SMALL($I:$I,ROWS($I$1:I918))</f>
        <v>#NUM!</v>
      </c>
      <c r="K919" s="34" t="str">
        <f>IF(AND('Entry point'!$B$22=Master!A919,Master!AG919="MANAGING DIRECTOR, CREW MANAGEMENT"),Master!B919,"")</f>
        <v/>
      </c>
      <c r="L919" s="34" t="e">
        <f>SMALL($K:$K,ROWS($K$1:K918))</f>
        <v>#NUM!</v>
      </c>
      <c r="M919" s="34" t="str">
        <f>IF(AND('Entry point'!$B$22=Master!A919,Master!AG919="MARINE SUPERINTENDENT"),Master!B919,"")</f>
        <v/>
      </c>
      <c r="N919" s="34" t="e">
        <f>SMALL($M:$M,ROWS($M$1:M918))</f>
        <v>#NUM!</v>
      </c>
      <c r="O919" s="34" t="str">
        <f>IF(AND('Entry point'!$B$22=Master!A919,Master!AG919="MD"),Master!B919,"")</f>
        <v/>
      </c>
      <c r="P919" s="34" t="e">
        <f>SMALL($O:$O,ROWS($O$1:O918))</f>
        <v>#NUM!</v>
      </c>
      <c r="Q919" s="34" t="str">
        <f>IF(AND('Entry point'!$B$22=Master!A919,Master!AG919="OD"),Master!B919,"")</f>
        <v/>
      </c>
      <c r="R919" s="34" t="e">
        <f>SMALL($Q:$Q,ROWS($Q$1:Q918))</f>
        <v>#NUM!</v>
      </c>
      <c r="S919" s="34" t="str">
        <f>IF(AND('Entry point'!$B$22=Master!A919,Master!AG919="OWNER"),Master!B919,"")</f>
        <v/>
      </c>
      <c r="T919" s="34" t="e">
        <f>SMALL($S:$S,ROWS($S$1:S918))</f>
        <v>#NUM!</v>
      </c>
      <c r="U919" s="34" t="str">
        <f>IF(AND('Entry point'!$B$22=Master!A919,Master!AG919="PLANNING MANAGER"),Master!B919,"")</f>
        <v/>
      </c>
      <c r="V919" s="34" t="e">
        <f>SMALL($U:$U,ROWS($U$1:U918))</f>
        <v>#NUM!</v>
      </c>
      <c r="W919" s="34" t="str">
        <f>IF(AND('Entry point'!$B$22=Master!A919,Master!AG919="PROCUREMENT RESPONSIBLE"),Master!B919,"")</f>
        <v/>
      </c>
      <c r="X919" s="34" t="e">
        <f>SMALL($W:$W,ROWS($W$1:W918))</f>
        <v>#NUM!</v>
      </c>
      <c r="Y919" s="34" t="str">
        <f>IF(AND('Entry point'!$B$22=Master!A919,Master!AG919="TECH SUPERINTENDENT"),Master!B919,"")</f>
        <v/>
      </c>
      <c r="Z919" s="34" t="e">
        <f>SMALL($Y:$Y,ROWS($Y$1:Y918))</f>
        <v>#NUM!</v>
      </c>
      <c r="AA919" s="34" t="str">
        <f>IF(AND('Entry point'!$B$22=Master!A919,Master!AG919="HSEQ MANAGER"),Master!B919,"")</f>
        <v/>
      </c>
      <c r="AB919" s="34" t="e">
        <f>SMALL($AA:$AA,ROWS($AA$1:AA918))</f>
        <v>#NUM!</v>
      </c>
      <c r="AC919" s="34" t="str">
        <f>IF(AND('Entry point'!$B$22=Master!A919,Master!AG919="MARCAS"),Master!B919,"")</f>
        <v/>
      </c>
      <c r="AD919" s="34" t="e">
        <f>SMALL($AC:$AC,ROWS($AC$1:AC918))</f>
        <v>#NUM!</v>
      </c>
      <c r="AE919" s="34">
        <v>4</v>
      </c>
      <c r="AF919" s="26" t="s">
        <v>242</v>
      </c>
      <c r="AG919" s="36" t="s">
        <v>796</v>
      </c>
      <c r="AH919" s="36"/>
    </row>
    <row r="920" spans="1:34" ht="15.75" x14ac:dyDescent="0.25">
      <c r="A920" s="34" t="s">
        <v>38</v>
      </c>
      <c r="B920" s="34">
        <f>ROWS(A$1:$A921)</f>
        <v>921</v>
      </c>
      <c r="C920" s="34" t="str">
        <f>IF(AND('Entry point'!$B$22=Master!A920,Master!AG920="ACCOUNTING"),Master!B920,"")</f>
        <v/>
      </c>
      <c r="D920" s="34" t="e">
        <f>SMALL($C:$C,ROWS($C$1:C919))</f>
        <v>#NUM!</v>
      </c>
      <c r="E920" s="34" t="str">
        <f>IF(AND('Entry point'!$B$22=Master!A920,Master!AG920="CREW MANAGEMENT PARTNER"),Master!B920,"")</f>
        <v/>
      </c>
      <c r="F920" s="34" t="e">
        <f>SMALL($E:$E,ROWS($E$1:E919))</f>
        <v>#NUM!</v>
      </c>
      <c r="G920" s="34" t="str">
        <f>IF(AND('Entry point'!$B$22=Master!A920,Master!AG920="FLEET MANAGER"),Master!B920,"")</f>
        <v/>
      </c>
      <c r="H920" s="34" t="e">
        <f>SMALL($G:$G,ROWS($G$1:G919))</f>
        <v>#NUM!</v>
      </c>
      <c r="I920" s="34" t="str">
        <f>IF(AND('Entry point'!$B$22=Master!A920,Master!AG920="GROUP ISD"),Master!B920,"")</f>
        <v/>
      </c>
      <c r="J920" s="34" t="e">
        <f>SMALL($I:$I,ROWS($I$1:I919))</f>
        <v>#NUM!</v>
      </c>
      <c r="K920" s="34" t="str">
        <f>IF(AND('Entry point'!$B$22=Master!A920,Master!AG920="MANAGING DIRECTOR, CREW MANAGEMENT"),Master!B920,"")</f>
        <v/>
      </c>
      <c r="L920" s="34" t="e">
        <f>SMALL($K:$K,ROWS($K$1:K919))</f>
        <v>#NUM!</v>
      </c>
      <c r="M920" s="34" t="str">
        <f>IF(AND('Entry point'!$B$22=Master!A920,Master!AG920="MARINE SUPERINTENDENT"),Master!B920,"")</f>
        <v/>
      </c>
      <c r="N920" s="34" t="e">
        <f>SMALL($M:$M,ROWS($M$1:M919))</f>
        <v>#NUM!</v>
      </c>
      <c r="O920" s="34" t="str">
        <f>IF(AND('Entry point'!$B$22=Master!A920,Master!AG920="MD"),Master!B920,"")</f>
        <v/>
      </c>
      <c r="P920" s="34" t="e">
        <f>SMALL($O:$O,ROWS($O$1:O919))</f>
        <v>#NUM!</v>
      </c>
      <c r="Q920" s="34" t="str">
        <f>IF(AND('Entry point'!$B$22=Master!A920,Master!AG920="OD"),Master!B920,"")</f>
        <v/>
      </c>
      <c r="R920" s="34" t="e">
        <f>SMALL($Q:$Q,ROWS($Q$1:Q919))</f>
        <v>#NUM!</v>
      </c>
      <c r="S920" s="34" t="str">
        <f>IF(AND('Entry point'!$B$22=Master!A920,Master!AG920="OWNER"),Master!B920,"")</f>
        <v/>
      </c>
      <c r="T920" s="34" t="e">
        <f>SMALL($S:$S,ROWS($S$1:S919))</f>
        <v>#NUM!</v>
      </c>
      <c r="U920" s="34" t="str">
        <f>IF(AND('Entry point'!$B$22=Master!A920,Master!AG920="PLANNING MANAGER"),Master!B920,"")</f>
        <v/>
      </c>
      <c r="V920" s="34" t="e">
        <f>SMALL($U:$U,ROWS($U$1:U919))</f>
        <v>#NUM!</v>
      </c>
      <c r="W920" s="34" t="str">
        <f>IF(AND('Entry point'!$B$22=Master!A920,Master!AG920="PROCUREMENT RESPONSIBLE"),Master!B920,"")</f>
        <v/>
      </c>
      <c r="X920" s="34" t="e">
        <f>SMALL($W:$W,ROWS($W$1:W919))</f>
        <v>#NUM!</v>
      </c>
      <c r="Y920" s="34" t="str">
        <f>IF(AND('Entry point'!$B$22=Master!A920,Master!AG920="TECH SUPERINTENDENT"),Master!B920,"")</f>
        <v/>
      </c>
      <c r="Z920" s="34" t="e">
        <f>SMALL($Y:$Y,ROWS($Y$1:Y919))</f>
        <v>#NUM!</v>
      </c>
      <c r="AA920" s="34" t="str">
        <f>IF(AND('Entry point'!$B$22=Master!A920,Master!AG920="HSEQ MANAGER"),Master!B920,"")</f>
        <v/>
      </c>
      <c r="AB920" s="34" t="e">
        <f>SMALL($AA:$AA,ROWS($AA$1:AA919))</f>
        <v>#NUM!</v>
      </c>
      <c r="AC920" s="34" t="str">
        <f>IF(AND('Entry point'!$B$22=Master!A920,Master!AG920="MARCAS"),Master!B920,"")</f>
        <v/>
      </c>
      <c r="AD920" s="34" t="e">
        <f>SMALL($AC:$AC,ROWS($AC$1:AC919))</f>
        <v>#NUM!</v>
      </c>
      <c r="AE920" s="34">
        <v>4</v>
      </c>
      <c r="AF920" s="26" t="s">
        <v>309</v>
      </c>
      <c r="AG920" s="36" t="s">
        <v>91</v>
      </c>
      <c r="AH920" s="36"/>
    </row>
    <row r="921" spans="1:34" ht="15.75" x14ac:dyDescent="0.25">
      <c r="A921" s="34" t="s">
        <v>38</v>
      </c>
      <c r="B921" s="34">
        <f>ROWS(A$1:$A922)</f>
        <v>922</v>
      </c>
      <c r="C921" s="34" t="str">
        <f>IF(AND('Entry point'!$B$22=Master!A921,Master!AG921="ACCOUNTING"),Master!B921,"")</f>
        <v/>
      </c>
      <c r="D921" s="34" t="e">
        <f>SMALL($C:$C,ROWS($C$1:C920))</f>
        <v>#NUM!</v>
      </c>
      <c r="E921" s="34" t="str">
        <f>IF(AND('Entry point'!$B$22=Master!A921,Master!AG921="CREW MANAGEMENT PARTNER"),Master!B921,"")</f>
        <v/>
      </c>
      <c r="F921" s="34" t="e">
        <f>SMALL($E:$E,ROWS($E$1:E920))</f>
        <v>#NUM!</v>
      </c>
      <c r="G921" s="34" t="str">
        <f>IF(AND('Entry point'!$B$22=Master!A921,Master!AG921="FLEET MANAGER"),Master!B921,"")</f>
        <v/>
      </c>
      <c r="H921" s="34" t="e">
        <f>SMALL($G:$G,ROWS($G$1:G920))</f>
        <v>#NUM!</v>
      </c>
      <c r="I921" s="34" t="str">
        <f>IF(AND('Entry point'!$B$22=Master!A921,Master!AG921="GROUP ISD"),Master!B921,"")</f>
        <v/>
      </c>
      <c r="J921" s="34" t="e">
        <f>SMALL($I:$I,ROWS($I$1:I920))</f>
        <v>#NUM!</v>
      </c>
      <c r="K921" s="34" t="str">
        <f>IF(AND('Entry point'!$B$22=Master!A921,Master!AG921="MANAGING DIRECTOR, CREW MANAGEMENT"),Master!B921,"")</f>
        <v/>
      </c>
      <c r="L921" s="34" t="e">
        <f>SMALL($K:$K,ROWS($K$1:K920))</f>
        <v>#NUM!</v>
      </c>
      <c r="M921" s="34" t="str">
        <f>IF(AND('Entry point'!$B$22=Master!A921,Master!AG921="MARINE SUPERINTENDENT"),Master!B921,"")</f>
        <v/>
      </c>
      <c r="N921" s="34" t="e">
        <f>SMALL($M:$M,ROWS($M$1:M920))</f>
        <v>#NUM!</v>
      </c>
      <c r="O921" s="34" t="str">
        <f>IF(AND('Entry point'!$B$22=Master!A921,Master!AG921="MD"),Master!B921,"")</f>
        <v/>
      </c>
      <c r="P921" s="34" t="e">
        <f>SMALL($O:$O,ROWS($O$1:O920))</f>
        <v>#NUM!</v>
      </c>
      <c r="Q921" s="34" t="str">
        <f>IF(AND('Entry point'!$B$22=Master!A921,Master!AG921="OD"),Master!B921,"")</f>
        <v/>
      </c>
      <c r="R921" s="34" t="e">
        <f>SMALL($Q:$Q,ROWS($Q$1:Q920))</f>
        <v>#NUM!</v>
      </c>
      <c r="S921" s="34" t="str">
        <f>IF(AND('Entry point'!$B$22=Master!A921,Master!AG921="OWNER"),Master!B921,"")</f>
        <v/>
      </c>
      <c r="T921" s="34" t="e">
        <f>SMALL($S:$S,ROWS($S$1:S920))</f>
        <v>#NUM!</v>
      </c>
      <c r="U921" s="34" t="str">
        <f>IF(AND('Entry point'!$B$22=Master!A921,Master!AG921="PLANNING MANAGER"),Master!B921,"")</f>
        <v/>
      </c>
      <c r="V921" s="34" t="e">
        <f>SMALL($U:$U,ROWS($U$1:U920))</f>
        <v>#NUM!</v>
      </c>
      <c r="W921" s="34" t="str">
        <f>IF(AND('Entry point'!$B$22=Master!A921,Master!AG921="PROCUREMENT RESPONSIBLE"),Master!B921,"")</f>
        <v/>
      </c>
      <c r="X921" s="34" t="e">
        <f>SMALL($W:$W,ROWS($W$1:W920))</f>
        <v>#NUM!</v>
      </c>
      <c r="Y921" s="34" t="str">
        <f>IF(AND('Entry point'!$B$22=Master!A921,Master!AG921="TECH SUPERINTENDENT"),Master!B921,"")</f>
        <v/>
      </c>
      <c r="Z921" s="34" t="e">
        <f>SMALL($Y:$Y,ROWS($Y$1:Y920))</f>
        <v>#NUM!</v>
      </c>
      <c r="AA921" s="34" t="str">
        <f>IF(AND('Entry point'!$B$22=Master!A921,Master!AG921="HSEQ MANAGER"),Master!B921,"")</f>
        <v/>
      </c>
      <c r="AB921" s="34" t="e">
        <f>SMALL($AA:$AA,ROWS($AA$1:AA920))</f>
        <v>#NUM!</v>
      </c>
      <c r="AC921" s="34" t="str">
        <f>IF(AND('Entry point'!$B$22=Master!A921,Master!AG921="MARCAS"),Master!B921,"")</f>
        <v/>
      </c>
      <c r="AD921" s="34" t="e">
        <f>SMALL($AC:$AC,ROWS($AC$1:AC920))</f>
        <v>#NUM!</v>
      </c>
      <c r="AE921" s="34">
        <v>4</v>
      </c>
      <c r="AF921" s="26" t="s">
        <v>118</v>
      </c>
      <c r="AG921" s="36" t="s">
        <v>91</v>
      </c>
      <c r="AH921" s="36" t="s">
        <v>121</v>
      </c>
    </row>
    <row r="922" spans="1:34" ht="15.75" x14ac:dyDescent="0.25">
      <c r="A922" s="34" t="s">
        <v>38</v>
      </c>
      <c r="B922" s="34">
        <f>ROWS(A$1:$A923)</f>
        <v>923</v>
      </c>
      <c r="C922" s="34" t="str">
        <f>IF(AND('Entry point'!$B$22=Master!A922,Master!AG922="ACCOUNTING"),Master!B922,"")</f>
        <v/>
      </c>
      <c r="D922" s="34" t="e">
        <f>SMALL($C:$C,ROWS($C$1:C921))</f>
        <v>#NUM!</v>
      </c>
      <c r="E922" s="34" t="str">
        <f>IF(AND('Entry point'!$B$22=Master!A922,Master!AG922="CREW MANAGEMENT PARTNER"),Master!B922,"")</f>
        <v/>
      </c>
      <c r="F922" s="34" t="e">
        <f>SMALL($E:$E,ROWS($E$1:E921))</f>
        <v>#NUM!</v>
      </c>
      <c r="G922" s="34" t="str">
        <f>IF(AND('Entry point'!$B$22=Master!A922,Master!AG922="FLEET MANAGER"),Master!B922,"")</f>
        <v/>
      </c>
      <c r="H922" s="34" t="e">
        <f>SMALL($G:$G,ROWS($G$1:G921))</f>
        <v>#NUM!</v>
      </c>
      <c r="I922" s="34" t="str">
        <f>IF(AND('Entry point'!$B$22=Master!A922,Master!AG922="GROUP ISD"),Master!B922,"")</f>
        <v/>
      </c>
      <c r="J922" s="34" t="e">
        <f>SMALL($I:$I,ROWS($I$1:I921))</f>
        <v>#NUM!</v>
      </c>
      <c r="K922" s="34" t="str">
        <f>IF(AND('Entry point'!$B$22=Master!A922,Master!AG922="MANAGING DIRECTOR, CREW MANAGEMENT"),Master!B922,"")</f>
        <v/>
      </c>
      <c r="L922" s="34" t="e">
        <f>SMALL($K:$K,ROWS($K$1:K921))</f>
        <v>#NUM!</v>
      </c>
      <c r="M922" s="34" t="str">
        <f>IF(AND('Entry point'!$B$22=Master!A922,Master!AG922="MARINE SUPERINTENDENT"),Master!B922,"")</f>
        <v/>
      </c>
      <c r="N922" s="34" t="e">
        <f>SMALL($M:$M,ROWS($M$1:M921))</f>
        <v>#NUM!</v>
      </c>
      <c r="O922" s="34" t="str">
        <f>IF(AND('Entry point'!$B$22=Master!A922,Master!AG922="MD"),Master!B922,"")</f>
        <v/>
      </c>
      <c r="P922" s="34" t="e">
        <f>SMALL($O:$O,ROWS($O$1:O921))</f>
        <v>#NUM!</v>
      </c>
      <c r="Q922" s="34" t="str">
        <f>IF(AND('Entry point'!$B$22=Master!A922,Master!AG922="OD"),Master!B922,"")</f>
        <v/>
      </c>
      <c r="R922" s="34" t="e">
        <f>SMALL($Q:$Q,ROWS($Q$1:Q921))</f>
        <v>#NUM!</v>
      </c>
      <c r="S922" s="34" t="str">
        <f>IF(AND('Entry point'!$B$22=Master!A922,Master!AG922="OWNER"),Master!B922,"")</f>
        <v/>
      </c>
      <c r="T922" s="34" t="e">
        <f>SMALL($S:$S,ROWS($S$1:S921))</f>
        <v>#NUM!</v>
      </c>
      <c r="U922" s="34" t="str">
        <f>IF(AND('Entry point'!$B$22=Master!A922,Master!AG922="PLANNING MANAGER"),Master!B922,"")</f>
        <v/>
      </c>
      <c r="V922" s="34" t="e">
        <f>SMALL($U:$U,ROWS($U$1:U921))</f>
        <v>#NUM!</v>
      </c>
      <c r="W922" s="34" t="str">
        <f>IF(AND('Entry point'!$B$22=Master!A922,Master!AG922="PROCUREMENT RESPONSIBLE"),Master!B922,"")</f>
        <v/>
      </c>
      <c r="X922" s="34" t="e">
        <f>SMALL($W:$W,ROWS($W$1:W921))</f>
        <v>#NUM!</v>
      </c>
      <c r="Y922" s="34" t="str">
        <f>IF(AND('Entry point'!$B$22=Master!A922,Master!AG922="TECH SUPERINTENDENT"),Master!B922,"")</f>
        <v/>
      </c>
      <c r="Z922" s="34" t="e">
        <f>SMALL($Y:$Y,ROWS($Y$1:Y921))</f>
        <v>#NUM!</v>
      </c>
      <c r="AA922" s="34" t="str">
        <f>IF(AND('Entry point'!$B$22=Master!A922,Master!AG922="HSEQ MANAGER"),Master!B922,"")</f>
        <v/>
      </c>
      <c r="AB922" s="34" t="e">
        <f>SMALL($AA:$AA,ROWS($AA$1:AA921))</f>
        <v>#NUM!</v>
      </c>
      <c r="AC922" s="34" t="str">
        <f>IF(AND('Entry point'!$B$22=Master!A922,Master!AG922="MARCAS"),Master!B922,"")</f>
        <v/>
      </c>
      <c r="AD922" s="34" t="e">
        <f>SMALL($AC:$AC,ROWS($AC$1:AC921))</f>
        <v>#NUM!</v>
      </c>
      <c r="AE922" s="34">
        <v>4</v>
      </c>
      <c r="AF922" s="26" t="s">
        <v>124</v>
      </c>
      <c r="AG922" s="36" t="s">
        <v>91</v>
      </c>
      <c r="AH922" s="36" t="s">
        <v>121</v>
      </c>
    </row>
    <row r="923" spans="1:34" ht="15.75" x14ac:dyDescent="0.25">
      <c r="A923" s="34" t="s">
        <v>38</v>
      </c>
      <c r="B923" s="34">
        <f>ROWS(A$1:$A924)</f>
        <v>924</v>
      </c>
      <c r="C923" s="34" t="str">
        <f>IF(AND('Entry point'!$B$22=Master!A923,Master!AG923="ACCOUNTING"),Master!B923,"")</f>
        <v/>
      </c>
      <c r="D923" s="34" t="e">
        <f>SMALL($C:$C,ROWS($C$1:C922))</f>
        <v>#NUM!</v>
      </c>
      <c r="E923" s="34" t="str">
        <f>IF(AND('Entry point'!$B$22=Master!A923,Master!AG923="CREW MANAGEMENT PARTNER"),Master!B923,"")</f>
        <v/>
      </c>
      <c r="F923" s="34" t="e">
        <f>SMALL($E:$E,ROWS($E$1:E922))</f>
        <v>#NUM!</v>
      </c>
      <c r="G923" s="34" t="str">
        <f>IF(AND('Entry point'!$B$22=Master!A923,Master!AG923="FLEET MANAGER"),Master!B923,"")</f>
        <v/>
      </c>
      <c r="H923" s="34" t="e">
        <f>SMALL($G:$G,ROWS($G$1:G922))</f>
        <v>#NUM!</v>
      </c>
      <c r="I923" s="34" t="str">
        <f>IF(AND('Entry point'!$B$22=Master!A923,Master!AG923="GROUP ISD"),Master!B923,"")</f>
        <v/>
      </c>
      <c r="J923" s="34" t="e">
        <f>SMALL($I:$I,ROWS($I$1:I922))</f>
        <v>#NUM!</v>
      </c>
      <c r="K923" s="34" t="str">
        <f>IF(AND('Entry point'!$B$22=Master!A923,Master!AG923="MANAGING DIRECTOR, CREW MANAGEMENT"),Master!B923,"")</f>
        <v/>
      </c>
      <c r="L923" s="34" t="e">
        <f>SMALL($K:$K,ROWS($K$1:K922))</f>
        <v>#NUM!</v>
      </c>
      <c r="M923" s="34" t="str">
        <f>IF(AND('Entry point'!$B$22=Master!A923,Master!AG923="MARINE SUPERINTENDENT"),Master!B923,"")</f>
        <v/>
      </c>
      <c r="N923" s="34" t="e">
        <f>SMALL($M:$M,ROWS($M$1:M922))</f>
        <v>#NUM!</v>
      </c>
      <c r="O923" s="34" t="str">
        <f>IF(AND('Entry point'!$B$22=Master!A923,Master!AG923="MD"),Master!B923,"")</f>
        <v/>
      </c>
      <c r="P923" s="34" t="e">
        <f>SMALL($O:$O,ROWS($O$1:O922))</f>
        <v>#NUM!</v>
      </c>
      <c r="Q923" s="34" t="str">
        <f>IF(AND('Entry point'!$B$22=Master!A923,Master!AG923="OD"),Master!B923,"")</f>
        <v/>
      </c>
      <c r="R923" s="34" t="e">
        <f>SMALL($Q:$Q,ROWS($Q$1:Q922))</f>
        <v>#NUM!</v>
      </c>
      <c r="S923" s="34" t="str">
        <f>IF(AND('Entry point'!$B$22=Master!A923,Master!AG923="OWNER"),Master!B923,"")</f>
        <v/>
      </c>
      <c r="T923" s="34" t="e">
        <f>SMALL($S:$S,ROWS($S$1:S922))</f>
        <v>#NUM!</v>
      </c>
      <c r="U923" s="34" t="str">
        <f>IF(AND('Entry point'!$B$22=Master!A923,Master!AG923="PLANNING MANAGER"),Master!B923,"")</f>
        <v/>
      </c>
      <c r="V923" s="34" t="e">
        <f>SMALL($U:$U,ROWS($U$1:U922))</f>
        <v>#NUM!</v>
      </c>
      <c r="W923" s="34" t="str">
        <f>IF(AND('Entry point'!$B$22=Master!A923,Master!AG923="PROCUREMENT RESPONSIBLE"),Master!B923,"")</f>
        <v/>
      </c>
      <c r="X923" s="34" t="e">
        <f>SMALL($W:$W,ROWS($W$1:W922))</f>
        <v>#NUM!</v>
      </c>
      <c r="Y923" s="34" t="str">
        <f>IF(AND('Entry point'!$B$22=Master!A923,Master!AG923="TECH SUPERINTENDENT"),Master!B923,"")</f>
        <v/>
      </c>
      <c r="Z923" s="34" t="e">
        <f>SMALL($Y:$Y,ROWS($Y$1:Y922))</f>
        <v>#NUM!</v>
      </c>
      <c r="AA923" s="34" t="str">
        <f>IF(AND('Entry point'!$B$22=Master!A923,Master!AG923="HSEQ MANAGER"),Master!B923,"")</f>
        <v/>
      </c>
      <c r="AB923" s="34" t="e">
        <f>SMALL($AA:$AA,ROWS($AA$1:AA922))</f>
        <v>#NUM!</v>
      </c>
      <c r="AC923" s="34" t="str">
        <f>IF(AND('Entry point'!$B$22=Master!A923,Master!AG923="MARCAS"),Master!B923,"")</f>
        <v/>
      </c>
      <c r="AD923" s="34" t="e">
        <f>SMALL($AC:$AC,ROWS($AC$1:AC922))</f>
        <v>#NUM!</v>
      </c>
      <c r="AE923" s="34">
        <v>4</v>
      </c>
      <c r="AF923" s="26" t="s">
        <v>368</v>
      </c>
      <c r="AG923" s="36" t="s">
        <v>685</v>
      </c>
      <c r="AH923" s="36"/>
    </row>
    <row r="924" spans="1:34" ht="15.75" x14ac:dyDescent="0.25">
      <c r="A924" s="34" t="s">
        <v>38</v>
      </c>
      <c r="B924" s="34">
        <f>ROWS(A$1:$A925)</f>
        <v>925</v>
      </c>
      <c r="C924" s="34" t="str">
        <f>IF(AND('Entry point'!$B$22=Master!A924,Master!AG924="ACCOUNTING"),Master!B924,"")</f>
        <v/>
      </c>
      <c r="D924" s="34" t="e">
        <f>SMALL($C:$C,ROWS($C$1:C923))</f>
        <v>#NUM!</v>
      </c>
      <c r="E924" s="34" t="str">
        <f>IF(AND('Entry point'!$B$22=Master!A924,Master!AG924="CREW MANAGEMENT PARTNER"),Master!B924,"")</f>
        <v/>
      </c>
      <c r="F924" s="34" t="e">
        <f>SMALL($E:$E,ROWS($E$1:E923))</f>
        <v>#NUM!</v>
      </c>
      <c r="G924" s="34" t="str">
        <f>IF(AND('Entry point'!$B$22=Master!A924,Master!AG924="FLEET MANAGER"),Master!B924,"")</f>
        <v/>
      </c>
      <c r="H924" s="34" t="e">
        <f>SMALL($G:$G,ROWS($G$1:G923))</f>
        <v>#NUM!</v>
      </c>
      <c r="I924" s="34" t="str">
        <f>IF(AND('Entry point'!$B$22=Master!A924,Master!AG924="GROUP ISD"),Master!B924,"")</f>
        <v/>
      </c>
      <c r="J924" s="34" t="e">
        <f>SMALL($I:$I,ROWS($I$1:I923))</f>
        <v>#NUM!</v>
      </c>
      <c r="K924" s="34" t="str">
        <f>IF(AND('Entry point'!$B$22=Master!A924,Master!AG924="MANAGING DIRECTOR, CREW MANAGEMENT"),Master!B924,"")</f>
        <v/>
      </c>
      <c r="L924" s="34" t="e">
        <f>SMALL($K:$K,ROWS($K$1:K923))</f>
        <v>#NUM!</v>
      </c>
      <c r="M924" s="34" t="str">
        <f>IF(AND('Entry point'!$B$22=Master!A924,Master!AG924="MARINE SUPERINTENDENT"),Master!B924,"")</f>
        <v/>
      </c>
      <c r="N924" s="34" t="e">
        <f>SMALL($M:$M,ROWS($M$1:M923))</f>
        <v>#NUM!</v>
      </c>
      <c r="O924" s="34" t="str">
        <f>IF(AND('Entry point'!$B$22=Master!A924,Master!AG924="MD"),Master!B924,"")</f>
        <v/>
      </c>
      <c r="P924" s="34" t="e">
        <f>SMALL($O:$O,ROWS($O$1:O923))</f>
        <v>#NUM!</v>
      </c>
      <c r="Q924" s="34" t="str">
        <f>IF(AND('Entry point'!$B$22=Master!A924,Master!AG924="OD"),Master!B924,"")</f>
        <v/>
      </c>
      <c r="R924" s="34" t="e">
        <f>SMALL($Q:$Q,ROWS($Q$1:Q923))</f>
        <v>#NUM!</v>
      </c>
      <c r="S924" s="34" t="str">
        <f>IF(AND('Entry point'!$B$22=Master!A924,Master!AG924="OWNER"),Master!B924,"")</f>
        <v/>
      </c>
      <c r="T924" s="34" t="e">
        <f>SMALL($S:$S,ROWS($S$1:S923))</f>
        <v>#NUM!</v>
      </c>
      <c r="U924" s="34" t="str">
        <f>IF(AND('Entry point'!$B$22=Master!A924,Master!AG924="PLANNING MANAGER"),Master!B924,"")</f>
        <v/>
      </c>
      <c r="V924" s="34" t="e">
        <f>SMALL($U:$U,ROWS($U$1:U923))</f>
        <v>#NUM!</v>
      </c>
      <c r="W924" s="34" t="str">
        <f>IF(AND('Entry point'!$B$22=Master!A924,Master!AG924="PROCUREMENT RESPONSIBLE"),Master!B924,"")</f>
        <v/>
      </c>
      <c r="X924" s="34" t="e">
        <f>SMALL($W:$W,ROWS($W$1:W923))</f>
        <v>#NUM!</v>
      </c>
      <c r="Y924" s="34" t="str">
        <f>IF(AND('Entry point'!$B$22=Master!A924,Master!AG924="TECH SUPERINTENDENT"),Master!B924,"")</f>
        <v/>
      </c>
      <c r="Z924" s="34" t="e">
        <f>SMALL($Y:$Y,ROWS($Y$1:Y923))</f>
        <v>#NUM!</v>
      </c>
      <c r="AA924" s="34" t="str">
        <f>IF(AND('Entry point'!$B$22=Master!A924,Master!AG924="HSEQ MANAGER"),Master!B924,"")</f>
        <v/>
      </c>
      <c r="AB924" s="34" t="e">
        <f>SMALL($AA:$AA,ROWS($AA$1:AA923))</f>
        <v>#NUM!</v>
      </c>
      <c r="AC924" s="34" t="str">
        <f>IF(AND('Entry point'!$B$22=Master!A924,Master!AG924="MARCAS"),Master!B924,"")</f>
        <v/>
      </c>
      <c r="AD924" s="34" t="e">
        <f>SMALL($AC:$AC,ROWS($AC$1:AC923))</f>
        <v>#NUM!</v>
      </c>
      <c r="AE924" s="34">
        <v>4</v>
      </c>
      <c r="AF924" s="26" t="s">
        <v>367</v>
      </c>
      <c r="AG924" s="36" t="s">
        <v>685</v>
      </c>
      <c r="AH924" s="36"/>
    </row>
    <row r="925" spans="1:34" ht="15.75" x14ac:dyDescent="0.25">
      <c r="A925" s="34" t="s">
        <v>38</v>
      </c>
      <c r="B925" s="34">
        <f>ROWS(A$1:$A926)</f>
        <v>926</v>
      </c>
      <c r="C925" s="34" t="str">
        <f>IF(AND('Entry point'!$B$22=Master!A925,Master!AG925="ACCOUNTING"),Master!B925,"")</f>
        <v/>
      </c>
      <c r="D925" s="34" t="e">
        <f>SMALL($C:$C,ROWS($C$1:C924))</f>
        <v>#NUM!</v>
      </c>
      <c r="E925" s="34" t="str">
        <f>IF(AND('Entry point'!$B$22=Master!A925,Master!AG925="CREW MANAGEMENT PARTNER"),Master!B925,"")</f>
        <v/>
      </c>
      <c r="F925" s="34" t="e">
        <f>SMALL($E:$E,ROWS($E$1:E924))</f>
        <v>#NUM!</v>
      </c>
      <c r="G925" s="34" t="str">
        <f>IF(AND('Entry point'!$B$22=Master!A925,Master!AG925="FLEET MANAGER"),Master!B925,"")</f>
        <v/>
      </c>
      <c r="H925" s="34" t="e">
        <f>SMALL($G:$G,ROWS($G$1:G924))</f>
        <v>#NUM!</v>
      </c>
      <c r="I925" s="34" t="str">
        <f>IF(AND('Entry point'!$B$22=Master!A925,Master!AG925="GROUP ISD"),Master!B925,"")</f>
        <v/>
      </c>
      <c r="J925" s="34" t="e">
        <f>SMALL($I:$I,ROWS($I$1:I924))</f>
        <v>#NUM!</v>
      </c>
      <c r="K925" s="34" t="str">
        <f>IF(AND('Entry point'!$B$22=Master!A925,Master!AG925="MANAGING DIRECTOR, CREW MANAGEMENT"),Master!B925,"")</f>
        <v/>
      </c>
      <c r="L925" s="34" t="e">
        <f>SMALL($K:$K,ROWS($K$1:K924))</f>
        <v>#NUM!</v>
      </c>
      <c r="M925" s="34" t="str">
        <f>IF(AND('Entry point'!$B$22=Master!A925,Master!AG925="MARINE SUPERINTENDENT"),Master!B925,"")</f>
        <v/>
      </c>
      <c r="N925" s="34" t="e">
        <f>SMALL($M:$M,ROWS($M$1:M924))</f>
        <v>#NUM!</v>
      </c>
      <c r="O925" s="34" t="str">
        <f>IF(AND('Entry point'!$B$22=Master!A925,Master!AG925="MD"),Master!B925,"")</f>
        <v/>
      </c>
      <c r="P925" s="34" t="e">
        <f>SMALL($O:$O,ROWS($O$1:O924))</f>
        <v>#NUM!</v>
      </c>
      <c r="Q925" s="34" t="str">
        <f>IF(AND('Entry point'!$B$22=Master!A925,Master!AG925="OD"),Master!B925,"")</f>
        <v/>
      </c>
      <c r="R925" s="34" t="e">
        <f>SMALL($Q:$Q,ROWS($Q$1:Q924))</f>
        <v>#NUM!</v>
      </c>
      <c r="S925" s="34" t="str">
        <f>IF(AND('Entry point'!$B$22=Master!A925,Master!AG925="OWNER"),Master!B925,"")</f>
        <v/>
      </c>
      <c r="T925" s="34" t="e">
        <f>SMALL($S:$S,ROWS($S$1:S924))</f>
        <v>#NUM!</v>
      </c>
      <c r="U925" s="34" t="str">
        <f>IF(AND('Entry point'!$B$22=Master!A925,Master!AG925="PLANNING MANAGER"),Master!B925,"")</f>
        <v/>
      </c>
      <c r="V925" s="34" t="e">
        <f>SMALL($U:$U,ROWS($U$1:U924))</f>
        <v>#NUM!</v>
      </c>
      <c r="W925" s="34" t="str">
        <f>IF(AND('Entry point'!$B$22=Master!A925,Master!AG925="PROCUREMENT RESPONSIBLE"),Master!B925,"")</f>
        <v/>
      </c>
      <c r="X925" s="34" t="e">
        <f>SMALL($W:$W,ROWS($W$1:W924))</f>
        <v>#NUM!</v>
      </c>
      <c r="Y925" s="34" t="str">
        <f>IF(AND('Entry point'!$B$22=Master!A925,Master!AG925="TECH SUPERINTENDENT"),Master!B925,"")</f>
        <v/>
      </c>
      <c r="Z925" s="34" t="e">
        <f>SMALL($Y:$Y,ROWS($Y$1:Y924))</f>
        <v>#NUM!</v>
      </c>
      <c r="AA925" s="34" t="str">
        <f>IF(AND('Entry point'!$B$22=Master!A925,Master!AG925="HSEQ MANAGER"),Master!B925,"")</f>
        <v/>
      </c>
      <c r="AB925" s="34" t="e">
        <f>SMALL($AA:$AA,ROWS($AA$1:AA924))</f>
        <v>#NUM!</v>
      </c>
      <c r="AC925" s="34" t="str">
        <f>IF(AND('Entry point'!$B$22=Master!A925,Master!AG925="MARCAS"),Master!B925,"")</f>
        <v/>
      </c>
      <c r="AD925" s="34" t="e">
        <f>SMALL($AC:$AC,ROWS($AC$1:AC924))</f>
        <v>#NUM!</v>
      </c>
      <c r="AE925" s="34">
        <v>4</v>
      </c>
      <c r="AF925" s="26" t="s">
        <v>203</v>
      </c>
      <c r="AG925" s="36" t="s">
        <v>685</v>
      </c>
      <c r="AH925" s="36"/>
    </row>
    <row r="926" spans="1:34" ht="15.75" x14ac:dyDescent="0.25">
      <c r="A926" s="34" t="s">
        <v>38</v>
      </c>
      <c r="B926" s="34">
        <f>ROWS(A$1:$A927)</f>
        <v>927</v>
      </c>
      <c r="C926" s="34" t="str">
        <f>IF(AND('Entry point'!$B$22=Master!A926,Master!AG926="ACCOUNTING"),Master!B926,"")</f>
        <v/>
      </c>
      <c r="D926" s="34" t="e">
        <f>SMALL($C:$C,ROWS($C$1:C925))</f>
        <v>#NUM!</v>
      </c>
      <c r="E926" s="34" t="str">
        <f>IF(AND('Entry point'!$B$22=Master!A926,Master!AG926="CREW MANAGEMENT PARTNER"),Master!B926,"")</f>
        <v/>
      </c>
      <c r="F926" s="34" t="e">
        <f>SMALL($E:$E,ROWS($E$1:E925))</f>
        <v>#NUM!</v>
      </c>
      <c r="G926" s="34" t="str">
        <f>IF(AND('Entry point'!$B$22=Master!A926,Master!AG926="FLEET MANAGER"),Master!B926,"")</f>
        <v/>
      </c>
      <c r="H926" s="34" t="e">
        <f>SMALL($G:$G,ROWS($G$1:G925))</f>
        <v>#NUM!</v>
      </c>
      <c r="I926" s="34" t="str">
        <f>IF(AND('Entry point'!$B$22=Master!A926,Master!AG926="GROUP ISD"),Master!B926,"")</f>
        <v/>
      </c>
      <c r="J926" s="34" t="e">
        <f>SMALL($I:$I,ROWS($I$1:I925))</f>
        <v>#NUM!</v>
      </c>
      <c r="K926" s="34" t="str">
        <f>IF(AND('Entry point'!$B$22=Master!A926,Master!AG926="MANAGING DIRECTOR, CREW MANAGEMENT"),Master!B926,"")</f>
        <v/>
      </c>
      <c r="L926" s="34" t="e">
        <f>SMALL($K:$K,ROWS($K$1:K925))</f>
        <v>#NUM!</v>
      </c>
      <c r="M926" s="34" t="str">
        <f>IF(AND('Entry point'!$B$22=Master!A926,Master!AG926="MARINE SUPERINTENDENT"),Master!B926,"")</f>
        <v/>
      </c>
      <c r="N926" s="34" t="e">
        <f>SMALL($M:$M,ROWS($M$1:M925))</f>
        <v>#NUM!</v>
      </c>
      <c r="O926" s="34" t="str">
        <f>IF(AND('Entry point'!$B$22=Master!A926,Master!AG926="MD"),Master!B926,"")</f>
        <v/>
      </c>
      <c r="P926" s="34" t="e">
        <f>SMALL($O:$O,ROWS($O$1:O925))</f>
        <v>#NUM!</v>
      </c>
      <c r="Q926" s="34" t="str">
        <f>IF(AND('Entry point'!$B$22=Master!A926,Master!AG926="OD"),Master!B926,"")</f>
        <v/>
      </c>
      <c r="R926" s="34" t="e">
        <f>SMALL($Q:$Q,ROWS($Q$1:Q925))</f>
        <v>#NUM!</v>
      </c>
      <c r="S926" s="34" t="str">
        <f>IF(AND('Entry point'!$B$22=Master!A926,Master!AG926="OWNER"),Master!B926,"")</f>
        <v/>
      </c>
      <c r="T926" s="34" t="e">
        <f>SMALL($S:$S,ROWS($S$1:S925))</f>
        <v>#NUM!</v>
      </c>
      <c r="U926" s="34" t="str">
        <f>IF(AND('Entry point'!$B$22=Master!A926,Master!AG926="PLANNING MANAGER"),Master!B926,"")</f>
        <v/>
      </c>
      <c r="V926" s="34" t="e">
        <f>SMALL($U:$U,ROWS($U$1:U925))</f>
        <v>#NUM!</v>
      </c>
      <c r="W926" s="34" t="str">
        <f>IF(AND('Entry point'!$B$22=Master!A926,Master!AG926="PROCUREMENT RESPONSIBLE"),Master!B926,"")</f>
        <v/>
      </c>
      <c r="X926" s="34" t="e">
        <f>SMALL($W:$W,ROWS($W$1:W925))</f>
        <v>#NUM!</v>
      </c>
      <c r="Y926" s="34" t="str">
        <f>IF(AND('Entry point'!$B$22=Master!A926,Master!AG926="TECH SUPERINTENDENT"),Master!B926,"")</f>
        <v/>
      </c>
      <c r="Z926" s="34" t="e">
        <f>SMALL($Y:$Y,ROWS($Y$1:Y925))</f>
        <v>#NUM!</v>
      </c>
      <c r="AA926" s="34" t="str">
        <f>IF(AND('Entry point'!$B$22=Master!A926,Master!AG926="HSEQ MANAGER"),Master!B926,"")</f>
        <v/>
      </c>
      <c r="AB926" s="34" t="e">
        <f>SMALL($AA:$AA,ROWS($AA$1:AA925))</f>
        <v>#NUM!</v>
      </c>
      <c r="AC926" s="34" t="str">
        <f>IF(AND('Entry point'!$B$22=Master!A926,Master!AG926="MARCAS"),Master!B926,"")</f>
        <v/>
      </c>
      <c r="AD926" s="34" t="e">
        <f>SMALL($AC:$AC,ROWS($AC$1:AC925))</f>
        <v>#NUM!</v>
      </c>
      <c r="AE926" s="34">
        <v>4</v>
      </c>
      <c r="AF926" s="26" t="s">
        <v>395</v>
      </c>
      <c r="AG926" s="36" t="s">
        <v>91</v>
      </c>
      <c r="AH926" s="36" t="s">
        <v>121</v>
      </c>
    </row>
    <row r="927" spans="1:34" ht="15.75" x14ac:dyDescent="0.25">
      <c r="A927" s="34" t="s">
        <v>38</v>
      </c>
      <c r="B927" s="34">
        <f>ROWS(A$1:$A928)</f>
        <v>928</v>
      </c>
      <c r="C927" s="34" t="str">
        <f>IF(AND('Entry point'!$B$22=Master!A927,Master!AG927="ACCOUNTING"),Master!B927,"")</f>
        <v/>
      </c>
      <c r="D927" s="34" t="e">
        <f>SMALL($C:$C,ROWS($C$1:C926))</f>
        <v>#NUM!</v>
      </c>
      <c r="E927" s="34" t="str">
        <f>IF(AND('Entry point'!$B$22=Master!A927,Master!AG927="CREW MANAGEMENT PARTNER"),Master!B927,"")</f>
        <v/>
      </c>
      <c r="F927" s="34" t="e">
        <f>SMALL($E:$E,ROWS($E$1:E926))</f>
        <v>#NUM!</v>
      </c>
      <c r="G927" s="34" t="str">
        <f>IF(AND('Entry point'!$B$22=Master!A927,Master!AG927="FLEET MANAGER"),Master!B927,"")</f>
        <v/>
      </c>
      <c r="H927" s="34" t="e">
        <f>SMALL($G:$G,ROWS($G$1:G926))</f>
        <v>#NUM!</v>
      </c>
      <c r="I927" s="34" t="str">
        <f>IF(AND('Entry point'!$B$22=Master!A927,Master!AG927="GROUP ISD"),Master!B927,"")</f>
        <v/>
      </c>
      <c r="J927" s="34" t="e">
        <f>SMALL($I:$I,ROWS($I$1:I926))</f>
        <v>#NUM!</v>
      </c>
      <c r="K927" s="34" t="str">
        <f>IF(AND('Entry point'!$B$22=Master!A927,Master!AG927="MANAGING DIRECTOR, CREW MANAGEMENT"),Master!B927,"")</f>
        <v/>
      </c>
      <c r="L927" s="34" t="e">
        <f>SMALL($K:$K,ROWS($K$1:K926))</f>
        <v>#NUM!</v>
      </c>
      <c r="M927" s="34" t="str">
        <f>IF(AND('Entry point'!$B$22=Master!A927,Master!AG927="MARINE SUPERINTENDENT"),Master!B927,"")</f>
        <v/>
      </c>
      <c r="N927" s="34" t="e">
        <f>SMALL($M:$M,ROWS($M$1:M926))</f>
        <v>#NUM!</v>
      </c>
      <c r="O927" s="34" t="str">
        <f>IF(AND('Entry point'!$B$22=Master!A927,Master!AG927="MD"),Master!B927,"")</f>
        <v/>
      </c>
      <c r="P927" s="34" t="e">
        <f>SMALL($O:$O,ROWS($O$1:O926))</f>
        <v>#NUM!</v>
      </c>
      <c r="Q927" s="34" t="str">
        <f>IF(AND('Entry point'!$B$22=Master!A927,Master!AG927="OD"),Master!B927,"")</f>
        <v/>
      </c>
      <c r="R927" s="34" t="e">
        <f>SMALL($Q:$Q,ROWS($Q$1:Q926))</f>
        <v>#NUM!</v>
      </c>
      <c r="S927" s="34" t="str">
        <f>IF(AND('Entry point'!$B$22=Master!A927,Master!AG927="OWNER"),Master!B927,"")</f>
        <v/>
      </c>
      <c r="T927" s="34" t="e">
        <f>SMALL($S:$S,ROWS($S$1:S926))</f>
        <v>#NUM!</v>
      </c>
      <c r="U927" s="34" t="str">
        <f>IF(AND('Entry point'!$B$22=Master!A927,Master!AG927="PLANNING MANAGER"),Master!B927,"")</f>
        <v/>
      </c>
      <c r="V927" s="34" t="e">
        <f>SMALL($U:$U,ROWS($U$1:U926))</f>
        <v>#NUM!</v>
      </c>
      <c r="W927" s="34" t="str">
        <f>IF(AND('Entry point'!$B$22=Master!A927,Master!AG927="PROCUREMENT RESPONSIBLE"),Master!B927,"")</f>
        <v/>
      </c>
      <c r="X927" s="34" t="e">
        <f>SMALL($W:$W,ROWS($W$1:W926))</f>
        <v>#NUM!</v>
      </c>
      <c r="Y927" s="34" t="str">
        <f>IF(AND('Entry point'!$B$22=Master!A927,Master!AG927="TECH SUPERINTENDENT"),Master!B927,"")</f>
        <v/>
      </c>
      <c r="Z927" s="34" t="e">
        <f>SMALL($Y:$Y,ROWS($Y$1:Y926))</f>
        <v>#NUM!</v>
      </c>
      <c r="AA927" s="34" t="str">
        <f>IF(AND('Entry point'!$B$22=Master!A927,Master!AG927="HSEQ MANAGER"),Master!B927,"")</f>
        <v/>
      </c>
      <c r="AB927" s="34" t="e">
        <f>SMALL($AA:$AA,ROWS($AA$1:AA926))</f>
        <v>#NUM!</v>
      </c>
      <c r="AC927" s="34" t="str">
        <f>IF(AND('Entry point'!$B$22=Master!A927,Master!AG927="MARCAS"),Master!B927,"")</f>
        <v/>
      </c>
      <c r="AD927" s="34" t="e">
        <f>SMALL($AC:$AC,ROWS($AC$1:AC926))</f>
        <v>#NUM!</v>
      </c>
      <c r="AE927" s="34">
        <v>4</v>
      </c>
      <c r="AF927" s="26" t="s">
        <v>365</v>
      </c>
      <c r="AG927" s="36" t="s">
        <v>685</v>
      </c>
      <c r="AH927" s="36"/>
    </row>
    <row r="928" spans="1:34" ht="15.75" x14ac:dyDescent="0.25">
      <c r="A928" s="34" t="s">
        <v>38</v>
      </c>
      <c r="B928" s="34">
        <f>ROWS(A$1:$A929)</f>
        <v>929</v>
      </c>
      <c r="C928" s="34" t="str">
        <f>IF(AND('Entry point'!$B$22=Master!A928,Master!AG928="ACCOUNTING"),Master!B928,"")</f>
        <v/>
      </c>
      <c r="D928" s="34" t="e">
        <f>SMALL($C:$C,ROWS($C$1:C927))</f>
        <v>#NUM!</v>
      </c>
      <c r="E928" s="34" t="str">
        <f>IF(AND('Entry point'!$B$22=Master!A928,Master!AG928="CREW MANAGEMENT PARTNER"),Master!B928,"")</f>
        <v/>
      </c>
      <c r="F928" s="34" t="e">
        <f>SMALL($E:$E,ROWS($E$1:E927))</f>
        <v>#NUM!</v>
      </c>
      <c r="G928" s="34" t="str">
        <f>IF(AND('Entry point'!$B$22=Master!A928,Master!AG928="FLEET MANAGER"),Master!B928,"")</f>
        <v/>
      </c>
      <c r="H928" s="34" t="e">
        <f>SMALL($G:$G,ROWS($G$1:G927))</f>
        <v>#NUM!</v>
      </c>
      <c r="I928" s="34" t="str">
        <f>IF(AND('Entry point'!$B$22=Master!A928,Master!AG928="GROUP ISD"),Master!B928,"")</f>
        <v/>
      </c>
      <c r="J928" s="34" t="e">
        <f>SMALL($I:$I,ROWS($I$1:I927))</f>
        <v>#NUM!</v>
      </c>
      <c r="K928" s="34" t="str">
        <f>IF(AND('Entry point'!$B$22=Master!A928,Master!AG928="MANAGING DIRECTOR, CREW MANAGEMENT"),Master!B928,"")</f>
        <v/>
      </c>
      <c r="L928" s="34" t="e">
        <f>SMALL($K:$K,ROWS($K$1:K927))</f>
        <v>#NUM!</v>
      </c>
      <c r="M928" s="34" t="str">
        <f>IF(AND('Entry point'!$B$22=Master!A928,Master!AG928="MARINE SUPERINTENDENT"),Master!B928,"")</f>
        <v/>
      </c>
      <c r="N928" s="34" t="e">
        <f>SMALL($M:$M,ROWS($M$1:M927))</f>
        <v>#NUM!</v>
      </c>
      <c r="O928" s="34" t="str">
        <f>IF(AND('Entry point'!$B$22=Master!A928,Master!AG928="MD"),Master!B928,"")</f>
        <v/>
      </c>
      <c r="P928" s="34" t="e">
        <f>SMALL($O:$O,ROWS($O$1:O927))</f>
        <v>#NUM!</v>
      </c>
      <c r="Q928" s="34" t="str">
        <f>IF(AND('Entry point'!$B$22=Master!A928,Master!AG928="OD"),Master!B928,"")</f>
        <v/>
      </c>
      <c r="R928" s="34" t="e">
        <f>SMALL($Q:$Q,ROWS($Q$1:Q927))</f>
        <v>#NUM!</v>
      </c>
      <c r="S928" s="34" t="str">
        <f>IF(AND('Entry point'!$B$22=Master!A928,Master!AG928="OWNER"),Master!B928,"")</f>
        <v/>
      </c>
      <c r="T928" s="34" t="e">
        <f>SMALL($S:$S,ROWS($S$1:S927))</f>
        <v>#NUM!</v>
      </c>
      <c r="U928" s="34" t="str">
        <f>IF(AND('Entry point'!$B$22=Master!A928,Master!AG928="PLANNING MANAGER"),Master!B928,"")</f>
        <v/>
      </c>
      <c r="V928" s="34" t="e">
        <f>SMALL($U:$U,ROWS($U$1:U927))</f>
        <v>#NUM!</v>
      </c>
      <c r="W928" s="34" t="str">
        <f>IF(AND('Entry point'!$B$22=Master!A928,Master!AG928="PROCUREMENT RESPONSIBLE"),Master!B928,"")</f>
        <v/>
      </c>
      <c r="X928" s="34" t="e">
        <f>SMALL($W:$W,ROWS($W$1:W927))</f>
        <v>#NUM!</v>
      </c>
      <c r="Y928" s="34" t="str">
        <f>IF(AND('Entry point'!$B$22=Master!A928,Master!AG928="TECH SUPERINTENDENT"),Master!B928,"")</f>
        <v/>
      </c>
      <c r="Z928" s="34" t="e">
        <f>SMALL($Y:$Y,ROWS($Y$1:Y927))</f>
        <v>#NUM!</v>
      </c>
      <c r="AA928" s="34" t="str">
        <f>IF(AND('Entry point'!$B$22=Master!A928,Master!AG928="HSEQ MANAGER"),Master!B928,"")</f>
        <v/>
      </c>
      <c r="AB928" s="34" t="e">
        <f>SMALL($AA:$AA,ROWS($AA$1:AA927))</f>
        <v>#NUM!</v>
      </c>
      <c r="AC928" s="34" t="str">
        <f>IF(AND('Entry point'!$B$22=Master!A928,Master!AG928="MARCAS"),Master!B928,"")</f>
        <v/>
      </c>
      <c r="AD928" s="34" t="e">
        <f>SMALL($AC:$AC,ROWS($AC$1:AC927))</f>
        <v>#NUM!</v>
      </c>
      <c r="AE928" s="34">
        <v>4</v>
      </c>
      <c r="AF928" s="26" t="s">
        <v>364</v>
      </c>
      <c r="AG928" s="36" t="s">
        <v>91</v>
      </c>
      <c r="AH928" s="36"/>
    </row>
    <row r="929" spans="1:34" ht="15.75" x14ac:dyDescent="0.25">
      <c r="A929" s="34" t="s">
        <v>38</v>
      </c>
      <c r="B929" s="34">
        <f>ROWS(A$1:$A930)</f>
        <v>930</v>
      </c>
      <c r="C929" s="34" t="str">
        <f>IF(AND('Entry point'!$B$22=Master!A929,Master!AG929="ACCOUNTING"),Master!B929,"")</f>
        <v/>
      </c>
      <c r="D929" s="34" t="e">
        <f>SMALL($C:$C,ROWS($C$1:C928))</f>
        <v>#NUM!</v>
      </c>
      <c r="E929" s="34" t="str">
        <f>IF(AND('Entry point'!$B$22=Master!A929,Master!AG929="CREW MANAGEMENT PARTNER"),Master!B929,"")</f>
        <v/>
      </c>
      <c r="F929" s="34" t="e">
        <f>SMALL($E:$E,ROWS($E$1:E928))</f>
        <v>#NUM!</v>
      </c>
      <c r="G929" s="34" t="str">
        <f>IF(AND('Entry point'!$B$22=Master!A929,Master!AG929="FLEET MANAGER"),Master!B929,"")</f>
        <v/>
      </c>
      <c r="H929" s="34" t="e">
        <f>SMALL($G:$G,ROWS($G$1:G928))</f>
        <v>#NUM!</v>
      </c>
      <c r="I929" s="34" t="str">
        <f>IF(AND('Entry point'!$B$22=Master!A929,Master!AG929="GROUP ISD"),Master!B929,"")</f>
        <v/>
      </c>
      <c r="J929" s="34" t="e">
        <f>SMALL($I:$I,ROWS($I$1:I928))</f>
        <v>#NUM!</v>
      </c>
      <c r="K929" s="34" t="str">
        <f>IF(AND('Entry point'!$B$22=Master!A929,Master!AG929="MANAGING DIRECTOR, CREW MANAGEMENT"),Master!B929,"")</f>
        <v/>
      </c>
      <c r="L929" s="34" t="e">
        <f>SMALL($K:$K,ROWS($K$1:K928))</f>
        <v>#NUM!</v>
      </c>
      <c r="M929" s="34" t="str">
        <f>IF(AND('Entry point'!$B$22=Master!A929,Master!AG929="MARINE SUPERINTENDENT"),Master!B929,"")</f>
        <v/>
      </c>
      <c r="N929" s="34" t="e">
        <f>SMALL($M:$M,ROWS($M$1:M928))</f>
        <v>#NUM!</v>
      </c>
      <c r="O929" s="34" t="str">
        <f>IF(AND('Entry point'!$B$22=Master!A929,Master!AG929="MD"),Master!B929,"")</f>
        <v/>
      </c>
      <c r="P929" s="34" t="e">
        <f>SMALL($O:$O,ROWS($O$1:O928))</f>
        <v>#NUM!</v>
      </c>
      <c r="Q929" s="34" t="str">
        <f>IF(AND('Entry point'!$B$22=Master!A929,Master!AG929="OD"),Master!B929,"")</f>
        <v/>
      </c>
      <c r="R929" s="34" t="e">
        <f>SMALL($Q:$Q,ROWS($Q$1:Q928))</f>
        <v>#NUM!</v>
      </c>
      <c r="S929" s="34" t="str">
        <f>IF(AND('Entry point'!$B$22=Master!A929,Master!AG929="OWNER"),Master!B929,"")</f>
        <v/>
      </c>
      <c r="T929" s="34" t="e">
        <f>SMALL($S:$S,ROWS($S$1:S928))</f>
        <v>#NUM!</v>
      </c>
      <c r="U929" s="34" t="str">
        <f>IF(AND('Entry point'!$B$22=Master!A929,Master!AG929="PLANNING MANAGER"),Master!B929,"")</f>
        <v/>
      </c>
      <c r="V929" s="34" t="e">
        <f>SMALL($U:$U,ROWS($U$1:U928))</f>
        <v>#NUM!</v>
      </c>
      <c r="W929" s="34" t="str">
        <f>IF(AND('Entry point'!$B$22=Master!A929,Master!AG929="PROCUREMENT RESPONSIBLE"),Master!B929,"")</f>
        <v/>
      </c>
      <c r="X929" s="34" t="e">
        <f>SMALL($W:$W,ROWS($W$1:W928))</f>
        <v>#NUM!</v>
      </c>
      <c r="Y929" s="34" t="str">
        <f>IF(AND('Entry point'!$B$22=Master!A929,Master!AG929="TECH SUPERINTENDENT"),Master!B929,"")</f>
        <v/>
      </c>
      <c r="Z929" s="34" t="e">
        <f>SMALL($Y:$Y,ROWS($Y$1:Y928))</f>
        <v>#NUM!</v>
      </c>
      <c r="AA929" s="34" t="str">
        <f>IF(AND('Entry point'!$B$22=Master!A929,Master!AG929="HSEQ MANAGER"),Master!B929,"")</f>
        <v/>
      </c>
      <c r="AB929" s="34" t="e">
        <f>SMALL($AA:$AA,ROWS($AA$1:AA928))</f>
        <v>#NUM!</v>
      </c>
      <c r="AC929" s="34" t="str">
        <f>IF(AND('Entry point'!$B$22=Master!A929,Master!AG929="MARCAS"),Master!B929,"")</f>
        <v/>
      </c>
      <c r="AD929" s="34" t="e">
        <f>SMALL($AC:$AC,ROWS($AC$1:AC928))</f>
        <v>#NUM!</v>
      </c>
      <c r="AE929" s="34">
        <v>4</v>
      </c>
      <c r="AF929" s="26" t="s">
        <v>376</v>
      </c>
      <c r="AG929" s="36" t="s">
        <v>91</v>
      </c>
      <c r="AH929" s="36"/>
    </row>
    <row r="930" spans="1:34" ht="47.25" x14ac:dyDescent="0.25">
      <c r="A930" s="34" t="s">
        <v>38</v>
      </c>
      <c r="B930" s="34">
        <f>ROWS(A$1:$A931)</f>
        <v>931</v>
      </c>
      <c r="C930" s="34" t="str">
        <f>IF(AND('Entry point'!$B$22=Master!A930,Master!AG930="ACCOUNTING"),Master!B930,"")</f>
        <v/>
      </c>
      <c r="D930" s="34" t="e">
        <f>SMALL($C:$C,ROWS($C$1:C929))</f>
        <v>#NUM!</v>
      </c>
      <c r="E930" s="34" t="str">
        <f>IF(AND('Entry point'!$B$22=Master!A930,Master!AG930="CREW MANAGEMENT PARTNER"),Master!B930,"")</f>
        <v/>
      </c>
      <c r="F930" s="34" t="e">
        <f>SMALL($E:$E,ROWS($E$1:E929))</f>
        <v>#NUM!</v>
      </c>
      <c r="G930" s="34" t="str">
        <f>IF(AND('Entry point'!$B$22=Master!A930,Master!AG930="FLEET MANAGER"),Master!B930,"")</f>
        <v/>
      </c>
      <c r="H930" s="34" t="e">
        <f>SMALL($G:$G,ROWS($G$1:G929))</f>
        <v>#NUM!</v>
      </c>
      <c r="I930" s="34" t="str">
        <f>IF(AND('Entry point'!$B$22=Master!A930,Master!AG930="GROUP ISD"),Master!B930,"")</f>
        <v/>
      </c>
      <c r="J930" s="34" t="e">
        <f>SMALL($I:$I,ROWS($I$1:I929))</f>
        <v>#NUM!</v>
      </c>
      <c r="K930" s="34" t="str">
        <f>IF(AND('Entry point'!$B$22=Master!A930,Master!AG930="MANAGING DIRECTOR, CREW MANAGEMENT"),Master!B930,"")</f>
        <v/>
      </c>
      <c r="L930" s="34" t="e">
        <f>SMALL($K:$K,ROWS($K$1:K929))</f>
        <v>#NUM!</v>
      </c>
      <c r="M930" s="34" t="str">
        <f>IF(AND('Entry point'!$B$22=Master!A930,Master!AG930="MARINE SUPERINTENDENT"),Master!B930,"")</f>
        <v/>
      </c>
      <c r="N930" s="34" t="e">
        <f>SMALL($M:$M,ROWS($M$1:M929))</f>
        <v>#NUM!</v>
      </c>
      <c r="O930" s="34" t="str">
        <f>IF(AND('Entry point'!$B$22=Master!A930,Master!AG930="MD"),Master!B930,"")</f>
        <v/>
      </c>
      <c r="P930" s="34" t="e">
        <f>SMALL($O:$O,ROWS($O$1:O929))</f>
        <v>#NUM!</v>
      </c>
      <c r="Q930" s="34" t="str">
        <f>IF(AND('Entry point'!$B$22=Master!A930,Master!AG930="OD"),Master!B930,"")</f>
        <v/>
      </c>
      <c r="R930" s="34" t="e">
        <f>SMALL($Q:$Q,ROWS($Q$1:Q929))</f>
        <v>#NUM!</v>
      </c>
      <c r="S930" s="34" t="str">
        <f>IF(AND('Entry point'!$B$22=Master!A930,Master!AG930="OWNER"),Master!B930,"")</f>
        <v/>
      </c>
      <c r="T930" s="34" t="e">
        <f>SMALL($S:$S,ROWS($S$1:S929))</f>
        <v>#NUM!</v>
      </c>
      <c r="U930" s="34" t="str">
        <f>IF(AND('Entry point'!$B$22=Master!A930,Master!AG930="PLANNING MANAGER"),Master!B930,"")</f>
        <v/>
      </c>
      <c r="V930" s="34" t="e">
        <f>SMALL($U:$U,ROWS($U$1:U929))</f>
        <v>#NUM!</v>
      </c>
      <c r="W930" s="34" t="str">
        <f>IF(AND('Entry point'!$B$22=Master!A930,Master!AG930="PROCUREMENT RESPONSIBLE"),Master!B930,"")</f>
        <v/>
      </c>
      <c r="X930" s="34" t="e">
        <f>SMALL($W:$W,ROWS($W$1:W929))</f>
        <v>#NUM!</v>
      </c>
      <c r="Y930" s="34" t="str">
        <f>IF(AND('Entry point'!$B$22=Master!A930,Master!AG930="TECH SUPERINTENDENT"),Master!B930,"")</f>
        <v/>
      </c>
      <c r="Z930" s="34" t="e">
        <f>SMALL($Y:$Y,ROWS($Y$1:Y929))</f>
        <v>#NUM!</v>
      </c>
      <c r="AA930" s="34" t="str">
        <f>IF(AND('Entry point'!$B$22=Master!A930,Master!AG930="HSEQ MANAGER"),Master!B930,"")</f>
        <v/>
      </c>
      <c r="AB930" s="34" t="e">
        <f>SMALL($AA:$AA,ROWS($AA$1:AA929))</f>
        <v>#NUM!</v>
      </c>
      <c r="AC930" s="34" t="str">
        <f>IF(AND('Entry point'!$B$22=Master!A930,Master!AG930="MARCAS"),Master!B930,"")</f>
        <v/>
      </c>
      <c r="AD930" s="34" t="e">
        <f>SMALL($AC:$AC,ROWS($AC$1:AC929))</f>
        <v>#NUM!</v>
      </c>
      <c r="AE930" s="34">
        <v>4</v>
      </c>
      <c r="AF930" s="27" t="s">
        <v>394</v>
      </c>
      <c r="AG930" s="36" t="s">
        <v>91</v>
      </c>
      <c r="AH930" s="36" t="s">
        <v>121</v>
      </c>
    </row>
    <row r="931" spans="1:34" ht="15.75" x14ac:dyDescent="0.25">
      <c r="A931" s="34" t="s">
        <v>38</v>
      </c>
      <c r="B931" s="34">
        <f>ROWS(A$1:$A932)</f>
        <v>932</v>
      </c>
      <c r="C931" s="34" t="str">
        <f>IF(AND('Entry point'!$B$22=Master!A931,Master!AG931="ACCOUNTING"),Master!B931,"")</f>
        <v/>
      </c>
      <c r="D931" s="34" t="e">
        <f>SMALL($C:$C,ROWS($C$1:C930))</f>
        <v>#NUM!</v>
      </c>
      <c r="E931" s="34" t="str">
        <f>IF(AND('Entry point'!$B$22=Master!A931,Master!AG931="CREW MANAGEMENT PARTNER"),Master!B931,"")</f>
        <v/>
      </c>
      <c r="F931" s="34" t="e">
        <f>SMALL($E:$E,ROWS($E$1:E930))</f>
        <v>#NUM!</v>
      </c>
      <c r="G931" s="34" t="str">
        <f>IF(AND('Entry point'!$B$22=Master!A931,Master!AG931="FLEET MANAGER"),Master!B931,"")</f>
        <v/>
      </c>
      <c r="H931" s="34" t="e">
        <f>SMALL($G:$G,ROWS($G$1:G930))</f>
        <v>#NUM!</v>
      </c>
      <c r="I931" s="34" t="str">
        <f>IF(AND('Entry point'!$B$22=Master!A931,Master!AG931="GROUP ISD"),Master!B931,"")</f>
        <v/>
      </c>
      <c r="J931" s="34" t="e">
        <f>SMALL($I:$I,ROWS($I$1:I930))</f>
        <v>#NUM!</v>
      </c>
      <c r="K931" s="34" t="str">
        <f>IF(AND('Entry point'!$B$22=Master!A931,Master!AG931="MANAGING DIRECTOR, CREW MANAGEMENT"),Master!B931,"")</f>
        <v/>
      </c>
      <c r="L931" s="34" t="e">
        <f>SMALL($K:$K,ROWS($K$1:K930))</f>
        <v>#NUM!</v>
      </c>
      <c r="M931" s="34" t="str">
        <f>IF(AND('Entry point'!$B$22=Master!A931,Master!AG931="MARINE SUPERINTENDENT"),Master!B931,"")</f>
        <v/>
      </c>
      <c r="N931" s="34" t="e">
        <f>SMALL($M:$M,ROWS($M$1:M930))</f>
        <v>#NUM!</v>
      </c>
      <c r="O931" s="34" t="str">
        <f>IF(AND('Entry point'!$B$22=Master!A931,Master!AG931="MD"),Master!B931,"")</f>
        <v/>
      </c>
      <c r="P931" s="34" t="e">
        <f>SMALL($O:$O,ROWS($O$1:O930))</f>
        <v>#NUM!</v>
      </c>
      <c r="Q931" s="34" t="str">
        <f>IF(AND('Entry point'!$B$22=Master!A931,Master!AG931="OD"),Master!B931,"")</f>
        <v/>
      </c>
      <c r="R931" s="34" t="e">
        <f>SMALL($Q:$Q,ROWS($Q$1:Q930))</f>
        <v>#NUM!</v>
      </c>
      <c r="S931" s="34" t="str">
        <f>IF(AND('Entry point'!$B$22=Master!A931,Master!AG931="OWNER"),Master!B931,"")</f>
        <v/>
      </c>
      <c r="T931" s="34" t="e">
        <f>SMALL($S:$S,ROWS($S$1:S930))</f>
        <v>#NUM!</v>
      </c>
      <c r="U931" s="34" t="str">
        <f>IF(AND('Entry point'!$B$22=Master!A931,Master!AG931="PLANNING MANAGER"),Master!B931,"")</f>
        <v/>
      </c>
      <c r="V931" s="34" t="e">
        <f>SMALL($U:$U,ROWS($U$1:U930))</f>
        <v>#NUM!</v>
      </c>
      <c r="W931" s="34" t="str">
        <f>IF(AND('Entry point'!$B$22=Master!A931,Master!AG931="PROCUREMENT RESPONSIBLE"),Master!B931,"")</f>
        <v/>
      </c>
      <c r="X931" s="34" t="e">
        <f>SMALL($W:$W,ROWS($W$1:W930))</f>
        <v>#NUM!</v>
      </c>
      <c r="Y931" s="34" t="str">
        <f>IF(AND('Entry point'!$B$22=Master!A931,Master!AG931="TECH SUPERINTENDENT"),Master!B931,"")</f>
        <v/>
      </c>
      <c r="Z931" s="34" t="e">
        <f>SMALL($Y:$Y,ROWS($Y$1:Y930))</f>
        <v>#NUM!</v>
      </c>
      <c r="AA931" s="34" t="str">
        <f>IF(AND('Entry point'!$B$22=Master!A931,Master!AG931="HSEQ MANAGER"),Master!B931,"")</f>
        <v/>
      </c>
      <c r="AB931" s="34" t="e">
        <f>SMALL($AA:$AA,ROWS($AA$1:AA930))</f>
        <v>#NUM!</v>
      </c>
      <c r="AC931" s="34" t="str">
        <f>IF(AND('Entry point'!$B$22=Master!A931,Master!AG931="MARCAS"),Master!B931,"")</f>
        <v/>
      </c>
      <c r="AD931" s="34" t="e">
        <f>SMALL($AC:$AC,ROWS($AC$1:AC930))</f>
        <v>#NUM!</v>
      </c>
      <c r="AE931" s="34">
        <v>4</v>
      </c>
      <c r="AF931" s="26" t="s">
        <v>371</v>
      </c>
      <c r="AG931" s="36" t="s">
        <v>91</v>
      </c>
      <c r="AH931" s="36"/>
    </row>
    <row r="932" spans="1:34" ht="15.75" x14ac:dyDescent="0.25">
      <c r="A932" s="34" t="s">
        <v>38</v>
      </c>
      <c r="B932" s="34">
        <f>ROWS(A$1:$A933)</f>
        <v>933</v>
      </c>
      <c r="C932" s="34" t="str">
        <f>IF(AND('Entry point'!$B$22=Master!A932,Master!AG932="ACCOUNTING"),Master!B932,"")</f>
        <v/>
      </c>
      <c r="D932" s="34" t="e">
        <f>SMALL($C:$C,ROWS($C$1:C931))</f>
        <v>#NUM!</v>
      </c>
      <c r="E932" s="34" t="str">
        <f>IF(AND('Entry point'!$B$22=Master!A932,Master!AG932="CREW MANAGEMENT PARTNER"),Master!B932,"")</f>
        <v/>
      </c>
      <c r="F932" s="34" t="e">
        <f>SMALL($E:$E,ROWS($E$1:E931))</f>
        <v>#NUM!</v>
      </c>
      <c r="G932" s="34" t="str">
        <f>IF(AND('Entry point'!$B$22=Master!A932,Master!AG932="FLEET MANAGER"),Master!B932,"")</f>
        <v/>
      </c>
      <c r="H932" s="34" t="e">
        <f>SMALL($G:$G,ROWS($G$1:G931))</f>
        <v>#NUM!</v>
      </c>
      <c r="I932" s="34" t="str">
        <f>IF(AND('Entry point'!$B$22=Master!A932,Master!AG932="GROUP ISD"),Master!B932,"")</f>
        <v/>
      </c>
      <c r="J932" s="34" t="e">
        <f>SMALL($I:$I,ROWS($I$1:I931))</f>
        <v>#NUM!</v>
      </c>
      <c r="K932" s="34" t="str">
        <f>IF(AND('Entry point'!$B$22=Master!A932,Master!AG932="MANAGING DIRECTOR, CREW MANAGEMENT"),Master!B932,"")</f>
        <v/>
      </c>
      <c r="L932" s="34" t="e">
        <f>SMALL($K:$K,ROWS($K$1:K931))</f>
        <v>#NUM!</v>
      </c>
      <c r="M932" s="34" t="str">
        <f>IF(AND('Entry point'!$B$22=Master!A932,Master!AG932="MARINE SUPERINTENDENT"),Master!B932,"")</f>
        <v/>
      </c>
      <c r="N932" s="34" t="e">
        <f>SMALL($M:$M,ROWS($M$1:M931))</f>
        <v>#NUM!</v>
      </c>
      <c r="O932" s="34" t="str">
        <f>IF(AND('Entry point'!$B$22=Master!A932,Master!AG932="MD"),Master!B932,"")</f>
        <v/>
      </c>
      <c r="P932" s="34" t="e">
        <f>SMALL($O:$O,ROWS($O$1:O931))</f>
        <v>#NUM!</v>
      </c>
      <c r="Q932" s="34" t="str">
        <f>IF(AND('Entry point'!$B$22=Master!A932,Master!AG932="OD"),Master!B932,"")</f>
        <v/>
      </c>
      <c r="R932" s="34" t="e">
        <f>SMALL($Q:$Q,ROWS($Q$1:Q931))</f>
        <v>#NUM!</v>
      </c>
      <c r="S932" s="34" t="str">
        <f>IF(AND('Entry point'!$B$22=Master!A932,Master!AG932="OWNER"),Master!B932,"")</f>
        <v/>
      </c>
      <c r="T932" s="34" t="e">
        <f>SMALL($S:$S,ROWS($S$1:S931))</f>
        <v>#NUM!</v>
      </c>
      <c r="U932" s="34" t="str">
        <f>IF(AND('Entry point'!$B$22=Master!A932,Master!AG932="PLANNING MANAGER"),Master!B932,"")</f>
        <v/>
      </c>
      <c r="V932" s="34" t="e">
        <f>SMALL($U:$U,ROWS($U$1:U931))</f>
        <v>#NUM!</v>
      </c>
      <c r="W932" s="34" t="str">
        <f>IF(AND('Entry point'!$B$22=Master!A932,Master!AG932="PROCUREMENT RESPONSIBLE"),Master!B932,"")</f>
        <v/>
      </c>
      <c r="X932" s="34" t="e">
        <f>SMALL($W:$W,ROWS($W$1:W931))</f>
        <v>#NUM!</v>
      </c>
      <c r="Y932" s="34" t="str">
        <f>IF(AND('Entry point'!$B$22=Master!A932,Master!AG932="TECH SUPERINTENDENT"),Master!B932,"")</f>
        <v/>
      </c>
      <c r="Z932" s="34" t="e">
        <f>SMALL($Y:$Y,ROWS($Y$1:Y931))</f>
        <v>#NUM!</v>
      </c>
      <c r="AA932" s="34" t="str">
        <f>IF(AND('Entry point'!$B$22=Master!A932,Master!AG932="HSEQ MANAGER"),Master!B932,"")</f>
        <v/>
      </c>
      <c r="AB932" s="34" t="e">
        <f>SMALL($AA:$AA,ROWS($AA$1:AA931))</f>
        <v>#NUM!</v>
      </c>
      <c r="AC932" s="34" t="str">
        <f>IF(AND('Entry point'!$B$22=Master!A932,Master!AG932="MARCAS"),Master!B932,"")</f>
        <v/>
      </c>
      <c r="AD932" s="34" t="e">
        <f>SMALL($AC:$AC,ROWS($AC$1:AC931))</f>
        <v>#NUM!</v>
      </c>
      <c r="AE932" s="34">
        <v>4</v>
      </c>
      <c r="AF932" s="26" t="s">
        <v>289</v>
      </c>
      <c r="AG932" s="36" t="s">
        <v>686</v>
      </c>
      <c r="AH932" s="36"/>
    </row>
    <row r="933" spans="1:34" ht="15.75" x14ac:dyDescent="0.25">
      <c r="A933" s="34" t="s">
        <v>38</v>
      </c>
      <c r="B933" s="34">
        <f>ROWS(A$1:$A934)</f>
        <v>934</v>
      </c>
      <c r="C933" s="34" t="str">
        <f>IF(AND('Entry point'!$B$22=Master!A933,Master!AG933="ACCOUNTING"),Master!B933,"")</f>
        <v/>
      </c>
      <c r="D933" s="34" t="e">
        <f>SMALL($C:$C,ROWS($C$1:C932))</f>
        <v>#NUM!</v>
      </c>
      <c r="E933" s="34" t="str">
        <f>IF(AND('Entry point'!$B$22=Master!A933,Master!AG933="CREW MANAGEMENT PARTNER"),Master!B933,"")</f>
        <v/>
      </c>
      <c r="F933" s="34" t="e">
        <f>SMALL($E:$E,ROWS($E$1:E932))</f>
        <v>#NUM!</v>
      </c>
      <c r="G933" s="34" t="str">
        <f>IF(AND('Entry point'!$B$22=Master!A933,Master!AG933="FLEET MANAGER"),Master!B933,"")</f>
        <v/>
      </c>
      <c r="H933" s="34" t="e">
        <f>SMALL($G:$G,ROWS($G$1:G932))</f>
        <v>#NUM!</v>
      </c>
      <c r="I933" s="34" t="str">
        <f>IF(AND('Entry point'!$B$22=Master!A933,Master!AG933="GROUP ISD"),Master!B933,"")</f>
        <v/>
      </c>
      <c r="J933" s="34" t="e">
        <f>SMALL($I:$I,ROWS($I$1:I932))</f>
        <v>#NUM!</v>
      </c>
      <c r="K933" s="34" t="str">
        <f>IF(AND('Entry point'!$B$22=Master!A933,Master!AG933="MANAGING DIRECTOR, CREW MANAGEMENT"),Master!B933,"")</f>
        <v/>
      </c>
      <c r="L933" s="34" t="e">
        <f>SMALL($K:$K,ROWS($K$1:K932))</f>
        <v>#NUM!</v>
      </c>
      <c r="M933" s="34" t="str">
        <f>IF(AND('Entry point'!$B$22=Master!A933,Master!AG933="MARINE SUPERINTENDENT"),Master!B933,"")</f>
        <v/>
      </c>
      <c r="N933" s="34" t="e">
        <f>SMALL($M:$M,ROWS($M$1:M932))</f>
        <v>#NUM!</v>
      </c>
      <c r="O933" s="34" t="str">
        <f>IF(AND('Entry point'!$B$22=Master!A933,Master!AG933="MD"),Master!B933,"")</f>
        <v/>
      </c>
      <c r="P933" s="34" t="e">
        <f>SMALL($O:$O,ROWS($O$1:O932))</f>
        <v>#NUM!</v>
      </c>
      <c r="Q933" s="34" t="str">
        <f>IF(AND('Entry point'!$B$22=Master!A933,Master!AG933="OD"),Master!B933,"")</f>
        <v/>
      </c>
      <c r="R933" s="34" t="e">
        <f>SMALL($Q:$Q,ROWS($Q$1:Q932))</f>
        <v>#NUM!</v>
      </c>
      <c r="S933" s="34" t="str">
        <f>IF(AND('Entry point'!$B$22=Master!A933,Master!AG933="OWNER"),Master!B933,"")</f>
        <v/>
      </c>
      <c r="T933" s="34" t="e">
        <f>SMALL($S:$S,ROWS($S$1:S932))</f>
        <v>#NUM!</v>
      </c>
      <c r="U933" s="34" t="str">
        <f>IF(AND('Entry point'!$B$22=Master!A933,Master!AG933="PLANNING MANAGER"),Master!B933,"")</f>
        <v/>
      </c>
      <c r="V933" s="34" t="e">
        <f>SMALL($U:$U,ROWS($U$1:U932))</f>
        <v>#NUM!</v>
      </c>
      <c r="W933" s="34" t="str">
        <f>IF(AND('Entry point'!$B$22=Master!A933,Master!AG933="PROCUREMENT RESPONSIBLE"),Master!B933,"")</f>
        <v/>
      </c>
      <c r="X933" s="34" t="e">
        <f>SMALL($W:$W,ROWS($W$1:W932))</f>
        <v>#NUM!</v>
      </c>
      <c r="Y933" s="34" t="str">
        <f>IF(AND('Entry point'!$B$22=Master!A933,Master!AG933="TECH SUPERINTENDENT"),Master!B933,"")</f>
        <v/>
      </c>
      <c r="Z933" s="34" t="e">
        <f>SMALL($Y:$Y,ROWS($Y$1:Y932))</f>
        <v>#NUM!</v>
      </c>
      <c r="AA933" s="34" t="str">
        <f>IF(AND('Entry point'!$B$22=Master!A933,Master!AG933="HSEQ MANAGER"),Master!B933,"")</f>
        <v/>
      </c>
      <c r="AB933" s="34" t="e">
        <f>SMALL($AA:$AA,ROWS($AA$1:AA932))</f>
        <v>#NUM!</v>
      </c>
      <c r="AC933" s="34" t="str">
        <f>IF(AND('Entry point'!$B$22=Master!A933,Master!AG933="MARCAS"),Master!B933,"")</f>
        <v/>
      </c>
      <c r="AD933" s="34" t="e">
        <f>SMALL($AC:$AC,ROWS($AC$1:AC932))</f>
        <v>#NUM!</v>
      </c>
      <c r="AE933" s="34">
        <v>4</v>
      </c>
      <c r="AF933" s="26" t="s">
        <v>232</v>
      </c>
      <c r="AG933" s="36" t="s">
        <v>685</v>
      </c>
      <c r="AH933" s="36"/>
    </row>
    <row r="934" spans="1:34" ht="15.75" x14ac:dyDescent="0.25">
      <c r="A934" s="34" t="s">
        <v>38</v>
      </c>
      <c r="B934" s="34">
        <f>ROWS(A$1:$A935)</f>
        <v>935</v>
      </c>
      <c r="C934" s="34" t="str">
        <f>IF(AND('Entry point'!$B$22=Master!A934,Master!AG934="ACCOUNTING"),Master!B934,"")</f>
        <v/>
      </c>
      <c r="D934" s="34" t="e">
        <f>SMALL($C:$C,ROWS($C$1:C933))</f>
        <v>#NUM!</v>
      </c>
      <c r="E934" s="34" t="str">
        <f>IF(AND('Entry point'!$B$22=Master!A934,Master!AG934="CREW MANAGEMENT PARTNER"),Master!B934,"")</f>
        <v/>
      </c>
      <c r="F934" s="34" t="e">
        <f>SMALL($E:$E,ROWS($E$1:E933))</f>
        <v>#NUM!</v>
      </c>
      <c r="G934" s="34" t="str">
        <f>IF(AND('Entry point'!$B$22=Master!A934,Master!AG934="FLEET MANAGER"),Master!B934,"")</f>
        <v/>
      </c>
      <c r="H934" s="34" t="e">
        <f>SMALL($G:$G,ROWS($G$1:G933))</f>
        <v>#NUM!</v>
      </c>
      <c r="I934" s="34" t="str">
        <f>IF(AND('Entry point'!$B$22=Master!A934,Master!AG934="GROUP ISD"),Master!B934,"")</f>
        <v/>
      </c>
      <c r="J934" s="34" t="e">
        <f>SMALL($I:$I,ROWS($I$1:I933))</f>
        <v>#NUM!</v>
      </c>
      <c r="K934" s="34" t="str">
        <f>IF(AND('Entry point'!$B$22=Master!A934,Master!AG934="MANAGING DIRECTOR, CREW MANAGEMENT"),Master!B934,"")</f>
        <v/>
      </c>
      <c r="L934" s="34" t="e">
        <f>SMALL($K:$K,ROWS($K$1:K933))</f>
        <v>#NUM!</v>
      </c>
      <c r="M934" s="34" t="str">
        <f>IF(AND('Entry point'!$B$22=Master!A934,Master!AG934="MARINE SUPERINTENDENT"),Master!B934,"")</f>
        <v/>
      </c>
      <c r="N934" s="34" t="e">
        <f>SMALL($M:$M,ROWS($M$1:M933))</f>
        <v>#NUM!</v>
      </c>
      <c r="O934" s="34" t="str">
        <f>IF(AND('Entry point'!$B$22=Master!A934,Master!AG934="MD"),Master!B934,"")</f>
        <v/>
      </c>
      <c r="P934" s="34" t="e">
        <f>SMALL($O:$O,ROWS($O$1:O933))</f>
        <v>#NUM!</v>
      </c>
      <c r="Q934" s="34" t="str">
        <f>IF(AND('Entry point'!$B$22=Master!A934,Master!AG934="OD"),Master!B934,"")</f>
        <v/>
      </c>
      <c r="R934" s="34" t="e">
        <f>SMALL($Q:$Q,ROWS($Q$1:Q933))</f>
        <v>#NUM!</v>
      </c>
      <c r="S934" s="34" t="str">
        <f>IF(AND('Entry point'!$B$22=Master!A934,Master!AG934="OWNER"),Master!B934,"")</f>
        <v/>
      </c>
      <c r="T934" s="34" t="e">
        <f>SMALL($S:$S,ROWS($S$1:S933))</f>
        <v>#NUM!</v>
      </c>
      <c r="U934" s="34" t="str">
        <f>IF(AND('Entry point'!$B$22=Master!A934,Master!AG934="PLANNING MANAGER"),Master!B934,"")</f>
        <v/>
      </c>
      <c r="V934" s="34" t="e">
        <f>SMALL($U:$U,ROWS($U$1:U933))</f>
        <v>#NUM!</v>
      </c>
      <c r="W934" s="34" t="str">
        <f>IF(AND('Entry point'!$B$22=Master!A934,Master!AG934="PROCUREMENT RESPONSIBLE"),Master!B934,"")</f>
        <v/>
      </c>
      <c r="X934" s="34" t="e">
        <f>SMALL($W:$W,ROWS($W$1:W933))</f>
        <v>#NUM!</v>
      </c>
      <c r="Y934" s="34" t="str">
        <f>IF(AND('Entry point'!$B$22=Master!A934,Master!AG934="TECH SUPERINTENDENT"),Master!B934,"")</f>
        <v/>
      </c>
      <c r="Z934" s="34" t="e">
        <f>SMALL($Y:$Y,ROWS($Y$1:Y933))</f>
        <v>#NUM!</v>
      </c>
      <c r="AA934" s="34" t="str">
        <f>IF(AND('Entry point'!$B$22=Master!A934,Master!AG934="HSEQ MANAGER"),Master!B934,"")</f>
        <v/>
      </c>
      <c r="AB934" s="34" t="e">
        <f>SMALL($AA:$AA,ROWS($AA$1:AA933))</f>
        <v>#NUM!</v>
      </c>
      <c r="AC934" s="34" t="str">
        <f>IF(AND('Entry point'!$B$22=Master!A934,Master!AG934="MARCAS"),Master!B934,"")</f>
        <v/>
      </c>
      <c r="AD934" s="34" t="e">
        <f>SMALL($AC:$AC,ROWS($AC$1:AC933))</f>
        <v>#NUM!</v>
      </c>
      <c r="AE934" s="34">
        <v>4</v>
      </c>
      <c r="AF934" s="26" t="s">
        <v>508</v>
      </c>
      <c r="AG934" s="36" t="s">
        <v>91</v>
      </c>
      <c r="AH934" s="36"/>
    </row>
    <row r="935" spans="1:34" ht="15.75" x14ac:dyDescent="0.25">
      <c r="A935" s="34" t="s">
        <v>38</v>
      </c>
      <c r="B935" s="34">
        <f>ROWS(A$1:$A936)</f>
        <v>936</v>
      </c>
      <c r="C935" s="34" t="str">
        <f>IF(AND('Entry point'!$B$22=Master!A935,Master!AG935="ACCOUNTING"),Master!B935,"")</f>
        <v/>
      </c>
      <c r="D935" s="34" t="e">
        <f>SMALL($C:$C,ROWS($C$1:C934))</f>
        <v>#NUM!</v>
      </c>
      <c r="E935" s="34" t="str">
        <f>IF(AND('Entry point'!$B$22=Master!A935,Master!AG935="CREW MANAGEMENT PARTNER"),Master!B935,"")</f>
        <v/>
      </c>
      <c r="F935" s="34" t="e">
        <f>SMALL($E:$E,ROWS($E$1:E934))</f>
        <v>#NUM!</v>
      </c>
      <c r="G935" s="34" t="str">
        <f>IF(AND('Entry point'!$B$22=Master!A935,Master!AG935="FLEET MANAGER"),Master!B935,"")</f>
        <v/>
      </c>
      <c r="H935" s="34" t="e">
        <f>SMALL($G:$G,ROWS($G$1:G934))</f>
        <v>#NUM!</v>
      </c>
      <c r="I935" s="34" t="str">
        <f>IF(AND('Entry point'!$B$22=Master!A935,Master!AG935="GROUP ISD"),Master!B935,"")</f>
        <v/>
      </c>
      <c r="J935" s="34" t="e">
        <f>SMALL($I:$I,ROWS($I$1:I934))</f>
        <v>#NUM!</v>
      </c>
      <c r="K935" s="34" t="str">
        <f>IF(AND('Entry point'!$B$22=Master!A935,Master!AG935="MANAGING DIRECTOR, CREW MANAGEMENT"),Master!B935,"")</f>
        <v/>
      </c>
      <c r="L935" s="34" t="e">
        <f>SMALL($K:$K,ROWS($K$1:K934))</f>
        <v>#NUM!</v>
      </c>
      <c r="M935" s="34" t="str">
        <f>IF(AND('Entry point'!$B$22=Master!A935,Master!AG935="MARINE SUPERINTENDENT"),Master!B935,"")</f>
        <v/>
      </c>
      <c r="N935" s="34" t="e">
        <f>SMALL($M:$M,ROWS($M$1:M934))</f>
        <v>#NUM!</v>
      </c>
      <c r="O935" s="34" t="str">
        <f>IF(AND('Entry point'!$B$22=Master!A935,Master!AG935="MD"),Master!B935,"")</f>
        <v/>
      </c>
      <c r="P935" s="34" t="e">
        <f>SMALL($O:$O,ROWS($O$1:O934))</f>
        <v>#NUM!</v>
      </c>
      <c r="Q935" s="34" t="str">
        <f>IF(AND('Entry point'!$B$22=Master!A935,Master!AG935="OD"),Master!B935,"")</f>
        <v/>
      </c>
      <c r="R935" s="34" t="e">
        <f>SMALL($Q:$Q,ROWS($Q$1:Q934))</f>
        <v>#NUM!</v>
      </c>
      <c r="S935" s="34" t="str">
        <f>IF(AND('Entry point'!$B$22=Master!A935,Master!AG935="OWNER"),Master!B935,"")</f>
        <v/>
      </c>
      <c r="T935" s="34" t="e">
        <f>SMALL($S:$S,ROWS($S$1:S934))</f>
        <v>#NUM!</v>
      </c>
      <c r="U935" s="34" t="str">
        <f>IF(AND('Entry point'!$B$22=Master!A935,Master!AG935="PLANNING MANAGER"),Master!B935,"")</f>
        <v/>
      </c>
      <c r="V935" s="34" t="e">
        <f>SMALL($U:$U,ROWS($U$1:U934))</f>
        <v>#NUM!</v>
      </c>
      <c r="W935" s="34" t="str">
        <f>IF(AND('Entry point'!$B$22=Master!A935,Master!AG935="PROCUREMENT RESPONSIBLE"),Master!B935,"")</f>
        <v/>
      </c>
      <c r="X935" s="34" t="e">
        <f>SMALL($W:$W,ROWS($W$1:W934))</f>
        <v>#NUM!</v>
      </c>
      <c r="Y935" s="34" t="str">
        <f>IF(AND('Entry point'!$B$22=Master!A935,Master!AG935="TECH SUPERINTENDENT"),Master!B935,"")</f>
        <v/>
      </c>
      <c r="Z935" s="34" t="e">
        <f>SMALL($Y:$Y,ROWS($Y$1:Y934))</f>
        <v>#NUM!</v>
      </c>
      <c r="AA935" s="34" t="str">
        <f>IF(AND('Entry point'!$B$22=Master!A935,Master!AG935="HSEQ MANAGER"),Master!B935,"")</f>
        <v/>
      </c>
      <c r="AB935" s="34" t="e">
        <f>SMALL($AA:$AA,ROWS($AA$1:AA934))</f>
        <v>#NUM!</v>
      </c>
      <c r="AC935" s="34" t="str">
        <f>IF(AND('Entry point'!$B$22=Master!A935,Master!AG935="MARCAS"),Master!B935,"")</f>
        <v/>
      </c>
      <c r="AD935" s="34" t="e">
        <f>SMALL($AC:$AC,ROWS($AC$1:AC934))</f>
        <v>#NUM!</v>
      </c>
      <c r="AE935" s="34">
        <v>4</v>
      </c>
      <c r="AF935" s="26" t="s">
        <v>233</v>
      </c>
      <c r="AG935" s="36" t="s">
        <v>796</v>
      </c>
      <c r="AH935" s="36"/>
    </row>
    <row r="936" spans="1:34" ht="15.75" x14ac:dyDescent="0.25">
      <c r="A936" s="34" t="s">
        <v>38</v>
      </c>
      <c r="B936" s="34">
        <f>ROWS(A$1:$A937)</f>
        <v>937</v>
      </c>
      <c r="C936" s="34" t="str">
        <f>IF(AND('Entry point'!$B$22=Master!A936,Master!AG936="ACCOUNTING"),Master!B936,"")</f>
        <v/>
      </c>
      <c r="D936" s="34" t="e">
        <f>SMALL($C:$C,ROWS($C$1:C935))</f>
        <v>#NUM!</v>
      </c>
      <c r="E936" s="34" t="str">
        <f>IF(AND('Entry point'!$B$22=Master!A936,Master!AG936="CREW MANAGEMENT PARTNER"),Master!B936,"")</f>
        <v/>
      </c>
      <c r="F936" s="34" t="e">
        <f>SMALL($E:$E,ROWS($E$1:E935))</f>
        <v>#NUM!</v>
      </c>
      <c r="G936" s="34" t="str">
        <f>IF(AND('Entry point'!$B$22=Master!A936,Master!AG936="FLEET MANAGER"),Master!B936,"")</f>
        <v/>
      </c>
      <c r="H936" s="34" t="e">
        <f>SMALL($G:$G,ROWS($G$1:G935))</f>
        <v>#NUM!</v>
      </c>
      <c r="I936" s="34" t="str">
        <f>IF(AND('Entry point'!$B$22=Master!A936,Master!AG936="GROUP ISD"),Master!B936,"")</f>
        <v/>
      </c>
      <c r="J936" s="34" t="e">
        <f>SMALL($I:$I,ROWS($I$1:I935))</f>
        <v>#NUM!</v>
      </c>
      <c r="K936" s="34" t="str">
        <f>IF(AND('Entry point'!$B$22=Master!A936,Master!AG936="MANAGING DIRECTOR, CREW MANAGEMENT"),Master!B936,"")</f>
        <v/>
      </c>
      <c r="L936" s="34" t="e">
        <f>SMALL($K:$K,ROWS($K$1:K935))</f>
        <v>#NUM!</v>
      </c>
      <c r="M936" s="34" t="str">
        <f>IF(AND('Entry point'!$B$22=Master!A936,Master!AG936="MARINE SUPERINTENDENT"),Master!B936,"")</f>
        <v/>
      </c>
      <c r="N936" s="34" t="e">
        <f>SMALL($M:$M,ROWS($M$1:M935))</f>
        <v>#NUM!</v>
      </c>
      <c r="O936" s="34" t="str">
        <f>IF(AND('Entry point'!$B$22=Master!A936,Master!AG936="MD"),Master!B936,"")</f>
        <v/>
      </c>
      <c r="P936" s="34" t="e">
        <f>SMALL($O:$O,ROWS($O$1:O935))</f>
        <v>#NUM!</v>
      </c>
      <c r="Q936" s="34" t="str">
        <f>IF(AND('Entry point'!$B$22=Master!A936,Master!AG936="OD"),Master!B936,"")</f>
        <v/>
      </c>
      <c r="R936" s="34" t="e">
        <f>SMALL($Q:$Q,ROWS($Q$1:Q935))</f>
        <v>#NUM!</v>
      </c>
      <c r="S936" s="34" t="str">
        <f>IF(AND('Entry point'!$B$22=Master!A936,Master!AG936="OWNER"),Master!B936,"")</f>
        <v/>
      </c>
      <c r="T936" s="34" t="e">
        <f>SMALL($S:$S,ROWS($S$1:S935))</f>
        <v>#NUM!</v>
      </c>
      <c r="U936" s="34" t="str">
        <f>IF(AND('Entry point'!$B$22=Master!A936,Master!AG936="PLANNING MANAGER"),Master!B936,"")</f>
        <v/>
      </c>
      <c r="V936" s="34" t="e">
        <f>SMALL($U:$U,ROWS($U$1:U935))</f>
        <v>#NUM!</v>
      </c>
      <c r="W936" s="34" t="str">
        <f>IF(AND('Entry point'!$B$22=Master!A936,Master!AG936="PROCUREMENT RESPONSIBLE"),Master!B936,"")</f>
        <v/>
      </c>
      <c r="X936" s="34" t="e">
        <f>SMALL($W:$W,ROWS($W$1:W935))</f>
        <v>#NUM!</v>
      </c>
      <c r="Y936" s="34" t="str">
        <f>IF(AND('Entry point'!$B$22=Master!A936,Master!AG936="TECH SUPERINTENDENT"),Master!B936,"")</f>
        <v/>
      </c>
      <c r="Z936" s="34" t="e">
        <f>SMALL($Y:$Y,ROWS($Y$1:Y935))</f>
        <v>#NUM!</v>
      </c>
      <c r="AA936" s="34" t="str">
        <f>IF(AND('Entry point'!$B$22=Master!A936,Master!AG936="HSEQ MANAGER"),Master!B936,"")</f>
        <v/>
      </c>
      <c r="AB936" s="34" t="e">
        <f>SMALL($AA:$AA,ROWS($AA$1:AA935))</f>
        <v>#NUM!</v>
      </c>
      <c r="AC936" s="34" t="str">
        <f>IF(AND('Entry point'!$B$22=Master!A936,Master!AG936="MARCAS"),Master!B936,"")</f>
        <v/>
      </c>
      <c r="AD936" s="34" t="e">
        <f>SMALL($AC:$AC,ROWS($AC$1:AC935))</f>
        <v>#NUM!</v>
      </c>
      <c r="AE936" s="34">
        <v>4</v>
      </c>
      <c r="AF936" s="26" t="s">
        <v>243</v>
      </c>
      <c r="AG936" s="36" t="s">
        <v>796</v>
      </c>
      <c r="AH936" s="36"/>
    </row>
    <row r="937" spans="1:34" ht="15.75" x14ac:dyDescent="0.25">
      <c r="A937" s="34" t="s">
        <v>38</v>
      </c>
      <c r="B937" s="34">
        <f>ROWS(A$1:$A938)</f>
        <v>938</v>
      </c>
      <c r="C937" s="34" t="str">
        <f>IF(AND('Entry point'!$B$22=Master!A937,Master!AG937="ACCOUNTING"),Master!B937,"")</f>
        <v/>
      </c>
      <c r="D937" s="34" t="e">
        <f>SMALL($C:$C,ROWS($C$1:C936))</f>
        <v>#NUM!</v>
      </c>
      <c r="E937" s="34" t="str">
        <f>IF(AND('Entry point'!$B$22=Master!A937,Master!AG937="CREW MANAGEMENT PARTNER"),Master!B937,"")</f>
        <v/>
      </c>
      <c r="F937" s="34" t="e">
        <f>SMALL($E:$E,ROWS($E$1:E936))</f>
        <v>#NUM!</v>
      </c>
      <c r="G937" s="34" t="str">
        <f>IF(AND('Entry point'!$B$22=Master!A937,Master!AG937="FLEET MANAGER"),Master!B937,"")</f>
        <v/>
      </c>
      <c r="H937" s="34" t="e">
        <f>SMALL($G:$G,ROWS($G$1:G936))</f>
        <v>#NUM!</v>
      </c>
      <c r="I937" s="34" t="str">
        <f>IF(AND('Entry point'!$B$22=Master!A937,Master!AG937="GROUP ISD"),Master!B937,"")</f>
        <v/>
      </c>
      <c r="J937" s="34" t="e">
        <f>SMALL($I:$I,ROWS($I$1:I936))</f>
        <v>#NUM!</v>
      </c>
      <c r="K937" s="34" t="str">
        <f>IF(AND('Entry point'!$B$22=Master!A937,Master!AG937="MANAGING DIRECTOR, CREW MANAGEMENT"),Master!B937,"")</f>
        <v/>
      </c>
      <c r="L937" s="34" t="e">
        <f>SMALL($K:$K,ROWS($K$1:K936))</f>
        <v>#NUM!</v>
      </c>
      <c r="M937" s="34" t="str">
        <f>IF(AND('Entry point'!$B$22=Master!A937,Master!AG937="MARINE SUPERINTENDENT"),Master!B937,"")</f>
        <v/>
      </c>
      <c r="N937" s="34" t="e">
        <f>SMALL($M:$M,ROWS($M$1:M936))</f>
        <v>#NUM!</v>
      </c>
      <c r="O937" s="34" t="str">
        <f>IF(AND('Entry point'!$B$22=Master!A937,Master!AG937="MD"),Master!B937,"")</f>
        <v/>
      </c>
      <c r="P937" s="34" t="e">
        <f>SMALL($O:$O,ROWS($O$1:O936))</f>
        <v>#NUM!</v>
      </c>
      <c r="Q937" s="34" t="str">
        <f>IF(AND('Entry point'!$B$22=Master!A937,Master!AG937="OD"),Master!B937,"")</f>
        <v/>
      </c>
      <c r="R937" s="34" t="e">
        <f>SMALL($Q:$Q,ROWS($Q$1:Q936))</f>
        <v>#NUM!</v>
      </c>
      <c r="S937" s="34" t="str">
        <f>IF(AND('Entry point'!$B$22=Master!A937,Master!AG937="OWNER"),Master!B937,"")</f>
        <v/>
      </c>
      <c r="T937" s="34" t="e">
        <f>SMALL($S:$S,ROWS($S$1:S936))</f>
        <v>#NUM!</v>
      </c>
      <c r="U937" s="34" t="str">
        <f>IF(AND('Entry point'!$B$22=Master!A937,Master!AG937="PLANNING MANAGER"),Master!B937,"")</f>
        <v/>
      </c>
      <c r="V937" s="34" t="e">
        <f>SMALL($U:$U,ROWS($U$1:U936))</f>
        <v>#NUM!</v>
      </c>
      <c r="W937" s="34" t="str">
        <f>IF(AND('Entry point'!$B$22=Master!A937,Master!AG937="PROCUREMENT RESPONSIBLE"),Master!B937,"")</f>
        <v/>
      </c>
      <c r="X937" s="34" t="e">
        <f>SMALL($W:$W,ROWS($W$1:W936))</f>
        <v>#NUM!</v>
      </c>
      <c r="Y937" s="34" t="str">
        <f>IF(AND('Entry point'!$B$22=Master!A937,Master!AG937="TECH SUPERINTENDENT"),Master!B937,"")</f>
        <v/>
      </c>
      <c r="Z937" s="34" t="e">
        <f>SMALL($Y:$Y,ROWS($Y$1:Y936))</f>
        <v>#NUM!</v>
      </c>
      <c r="AA937" s="34" t="str">
        <f>IF(AND('Entry point'!$B$22=Master!A937,Master!AG937="HSEQ MANAGER"),Master!B937,"")</f>
        <v/>
      </c>
      <c r="AB937" s="34" t="e">
        <f>SMALL($AA:$AA,ROWS($AA$1:AA936))</f>
        <v>#NUM!</v>
      </c>
      <c r="AC937" s="34" t="str">
        <f>IF(AND('Entry point'!$B$22=Master!A937,Master!AG937="MARCAS"),Master!B937,"")</f>
        <v/>
      </c>
      <c r="AD937" s="34" t="e">
        <f>SMALL($AC:$AC,ROWS($AC$1:AC936))</f>
        <v>#NUM!</v>
      </c>
      <c r="AE937" s="34">
        <v>4</v>
      </c>
      <c r="AF937" s="36" t="s">
        <v>555</v>
      </c>
      <c r="AG937" s="36" t="s">
        <v>685</v>
      </c>
      <c r="AH937" s="36"/>
    </row>
    <row r="938" spans="1:34" ht="15.75" x14ac:dyDescent="0.25">
      <c r="A938" s="34" t="s">
        <v>38</v>
      </c>
      <c r="B938" s="34">
        <f>ROWS(A$1:$A939)</f>
        <v>939</v>
      </c>
      <c r="C938" s="34" t="str">
        <f>IF(AND('Entry point'!$B$22=Master!A938,Master!AG938="ACCOUNTING"),Master!B938,"")</f>
        <v/>
      </c>
      <c r="D938" s="34" t="e">
        <f>SMALL($C:$C,ROWS($C$1:C937))</f>
        <v>#NUM!</v>
      </c>
      <c r="E938" s="34" t="str">
        <f>IF(AND('Entry point'!$B$22=Master!A938,Master!AG938="CREW MANAGEMENT PARTNER"),Master!B938,"")</f>
        <v/>
      </c>
      <c r="F938" s="34" t="e">
        <f>SMALL($E:$E,ROWS($E$1:E937))</f>
        <v>#NUM!</v>
      </c>
      <c r="G938" s="34" t="str">
        <f>IF(AND('Entry point'!$B$22=Master!A938,Master!AG938="FLEET MANAGER"),Master!B938,"")</f>
        <v/>
      </c>
      <c r="H938" s="34" t="e">
        <f>SMALL($G:$G,ROWS($G$1:G937))</f>
        <v>#NUM!</v>
      </c>
      <c r="I938" s="34" t="str">
        <f>IF(AND('Entry point'!$B$22=Master!A938,Master!AG938="GROUP ISD"),Master!B938,"")</f>
        <v/>
      </c>
      <c r="J938" s="34" t="e">
        <f>SMALL($I:$I,ROWS($I$1:I937))</f>
        <v>#NUM!</v>
      </c>
      <c r="K938" s="34" t="str">
        <f>IF(AND('Entry point'!$B$22=Master!A938,Master!AG938="MANAGING DIRECTOR, CREW MANAGEMENT"),Master!B938,"")</f>
        <v/>
      </c>
      <c r="L938" s="34" t="e">
        <f>SMALL($K:$K,ROWS($K$1:K937))</f>
        <v>#NUM!</v>
      </c>
      <c r="M938" s="34" t="str">
        <f>IF(AND('Entry point'!$B$22=Master!A938,Master!AG938="MARINE SUPERINTENDENT"),Master!B938,"")</f>
        <v/>
      </c>
      <c r="N938" s="34" t="e">
        <f>SMALL($M:$M,ROWS($M$1:M937))</f>
        <v>#NUM!</v>
      </c>
      <c r="O938" s="34" t="str">
        <f>IF(AND('Entry point'!$B$22=Master!A938,Master!AG938="MD"),Master!B938,"")</f>
        <v/>
      </c>
      <c r="P938" s="34" t="e">
        <f>SMALL($O:$O,ROWS($O$1:O937))</f>
        <v>#NUM!</v>
      </c>
      <c r="Q938" s="34" t="str">
        <f>IF(AND('Entry point'!$B$22=Master!A938,Master!AG938="OD"),Master!B938,"")</f>
        <v/>
      </c>
      <c r="R938" s="34" t="e">
        <f>SMALL($Q:$Q,ROWS($Q$1:Q937))</f>
        <v>#NUM!</v>
      </c>
      <c r="S938" s="34" t="str">
        <f>IF(AND('Entry point'!$B$22=Master!A938,Master!AG938="OWNER"),Master!B938,"")</f>
        <v/>
      </c>
      <c r="T938" s="34" t="e">
        <f>SMALL($S:$S,ROWS($S$1:S937))</f>
        <v>#NUM!</v>
      </c>
      <c r="U938" s="34" t="str">
        <f>IF(AND('Entry point'!$B$22=Master!A938,Master!AG938="PLANNING MANAGER"),Master!B938,"")</f>
        <v/>
      </c>
      <c r="V938" s="34" t="e">
        <f>SMALL($U:$U,ROWS($U$1:U937))</f>
        <v>#NUM!</v>
      </c>
      <c r="W938" s="34" t="str">
        <f>IF(AND('Entry point'!$B$22=Master!A938,Master!AG938="PROCUREMENT RESPONSIBLE"),Master!B938,"")</f>
        <v/>
      </c>
      <c r="X938" s="34" t="e">
        <f>SMALL($W:$W,ROWS($W$1:W937))</f>
        <v>#NUM!</v>
      </c>
      <c r="Y938" s="34" t="str">
        <f>IF(AND('Entry point'!$B$22=Master!A938,Master!AG938="TECH SUPERINTENDENT"),Master!B938,"")</f>
        <v/>
      </c>
      <c r="Z938" s="34" t="e">
        <f>SMALL($Y:$Y,ROWS($Y$1:Y937))</f>
        <v>#NUM!</v>
      </c>
      <c r="AA938" s="34" t="str">
        <f>IF(AND('Entry point'!$B$22=Master!A938,Master!AG938="HSEQ MANAGER"),Master!B938,"")</f>
        <v/>
      </c>
      <c r="AB938" s="34" t="e">
        <f>SMALL($AA:$AA,ROWS($AA$1:AA937))</f>
        <v>#NUM!</v>
      </c>
      <c r="AC938" s="34" t="str">
        <f>IF(AND('Entry point'!$B$22=Master!A938,Master!AG938="MARCAS"),Master!B938,"")</f>
        <v/>
      </c>
      <c r="AD938" s="34" t="e">
        <f>SMALL($AC:$AC,ROWS($AC$1:AC937))</f>
        <v>#NUM!</v>
      </c>
      <c r="AE938" s="34">
        <v>4</v>
      </c>
      <c r="AF938" s="26" t="s">
        <v>235</v>
      </c>
      <c r="AG938" s="36" t="s">
        <v>685</v>
      </c>
      <c r="AH938" s="36"/>
    </row>
    <row r="939" spans="1:34" ht="15.75" x14ac:dyDescent="0.25">
      <c r="A939" s="34" t="s">
        <v>38</v>
      </c>
      <c r="B939" s="34">
        <f>ROWS(A$1:$A940)</f>
        <v>940</v>
      </c>
      <c r="C939" s="34" t="str">
        <f>IF(AND('Entry point'!$B$22=Master!A939,Master!AG939="ACCOUNTING"),Master!B939,"")</f>
        <v/>
      </c>
      <c r="D939" s="34" t="e">
        <f>SMALL($C:$C,ROWS($C$1:C938))</f>
        <v>#NUM!</v>
      </c>
      <c r="E939" s="34" t="str">
        <f>IF(AND('Entry point'!$B$22=Master!A939,Master!AG939="CREW MANAGEMENT PARTNER"),Master!B939,"")</f>
        <v/>
      </c>
      <c r="F939" s="34" t="e">
        <f>SMALL($E:$E,ROWS($E$1:E938))</f>
        <v>#NUM!</v>
      </c>
      <c r="G939" s="34" t="str">
        <f>IF(AND('Entry point'!$B$22=Master!A939,Master!AG939="FLEET MANAGER"),Master!B939,"")</f>
        <v/>
      </c>
      <c r="H939" s="34" t="e">
        <f>SMALL($G:$G,ROWS($G$1:G938))</f>
        <v>#NUM!</v>
      </c>
      <c r="I939" s="34" t="str">
        <f>IF(AND('Entry point'!$B$22=Master!A939,Master!AG939="GROUP ISD"),Master!B939,"")</f>
        <v/>
      </c>
      <c r="J939" s="34" t="e">
        <f>SMALL($I:$I,ROWS($I$1:I938))</f>
        <v>#NUM!</v>
      </c>
      <c r="K939" s="34" t="str">
        <f>IF(AND('Entry point'!$B$22=Master!A939,Master!AG939="MANAGING DIRECTOR, CREW MANAGEMENT"),Master!B939,"")</f>
        <v/>
      </c>
      <c r="L939" s="34" t="e">
        <f>SMALL($K:$K,ROWS($K$1:K938))</f>
        <v>#NUM!</v>
      </c>
      <c r="M939" s="34" t="str">
        <f>IF(AND('Entry point'!$B$22=Master!A939,Master!AG939="MARINE SUPERINTENDENT"),Master!B939,"")</f>
        <v/>
      </c>
      <c r="N939" s="34" t="e">
        <f>SMALL($M:$M,ROWS($M$1:M938))</f>
        <v>#NUM!</v>
      </c>
      <c r="O939" s="34" t="str">
        <f>IF(AND('Entry point'!$B$22=Master!A939,Master!AG939="MD"),Master!B939,"")</f>
        <v/>
      </c>
      <c r="P939" s="34" t="e">
        <f>SMALL($O:$O,ROWS($O$1:O938))</f>
        <v>#NUM!</v>
      </c>
      <c r="Q939" s="34" t="str">
        <f>IF(AND('Entry point'!$B$22=Master!A939,Master!AG939="OD"),Master!B939,"")</f>
        <v/>
      </c>
      <c r="R939" s="34" t="e">
        <f>SMALL($Q:$Q,ROWS($Q$1:Q938))</f>
        <v>#NUM!</v>
      </c>
      <c r="S939" s="34" t="str">
        <f>IF(AND('Entry point'!$B$22=Master!A939,Master!AG939="OWNER"),Master!B939,"")</f>
        <v/>
      </c>
      <c r="T939" s="34" t="e">
        <f>SMALL($S:$S,ROWS($S$1:S938))</f>
        <v>#NUM!</v>
      </c>
      <c r="U939" s="34" t="str">
        <f>IF(AND('Entry point'!$B$22=Master!A939,Master!AG939="PLANNING MANAGER"),Master!B939,"")</f>
        <v/>
      </c>
      <c r="V939" s="34" t="e">
        <f>SMALL($U:$U,ROWS($U$1:U938))</f>
        <v>#NUM!</v>
      </c>
      <c r="W939" s="34" t="str">
        <f>IF(AND('Entry point'!$B$22=Master!A939,Master!AG939="PROCUREMENT RESPONSIBLE"),Master!B939,"")</f>
        <v/>
      </c>
      <c r="X939" s="34" t="e">
        <f>SMALL($W:$W,ROWS($W$1:W938))</f>
        <v>#NUM!</v>
      </c>
      <c r="Y939" s="34" t="str">
        <f>IF(AND('Entry point'!$B$22=Master!A939,Master!AG939="TECH SUPERINTENDENT"),Master!B939,"")</f>
        <v/>
      </c>
      <c r="Z939" s="34" t="e">
        <f>SMALL($Y:$Y,ROWS($Y$1:Y938))</f>
        <v>#NUM!</v>
      </c>
      <c r="AA939" s="34" t="str">
        <f>IF(AND('Entry point'!$B$22=Master!A939,Master!AG939="HSEQ MANAGER"),Master!B939,"")</f>
        <v/>
      </c>
      <c r="AB939" s="34" t="e">
        <f>SMALL($AA:$AA,ROWS($AA$1:AA938))</f>
        <v>#NUM!</v>
      </c>
      <c r="AC939" s="34" t="str">
        <f>IF(AND('Entry point'!$B$22=Master!A939,Master!AG939="MARCAS"),Master!B939,"")</f>
        <v/>
      </c>
      <c r="AD939" s="34" t="e">
        <f>SMALL($AC:$AC,ROWS($AC$1:AC938))</f>
        <v>#NUM!</v>
      </c>
      <c r="AE939" s="34">
        <v>4</v>
      </c>
      <c r="AF939" s="26" t="s">
        <v>353</v>
      </c>
      <c r="AG939" s="36" t="s">
        <v>91</v>
      </c>
      <c r="AH939" s="36"/>
    </row>
    <row r="940" spans="1:34" ht="31.5" x14ac:dyDescent="0.25">
      <c r="A940" s="34" t="s">
        <v>38</v>
      </c>
      <c r="B940" s="34">
        <f>ROWS(A$1:$A941)</f>
        <v>941</v>
      </c>
      <c r="C940" s="34" t="str">
        <f>IF(AND('Entry point'!$B$22=Master!A940,Master!AG940="ACCOUNTING"),Master!B940,"")</f>
        <v/>
      </c>
      <c r="D940" s="34" t="e">
        <f>SMALL($C:$C,ROWS($C$1:C939))</f>
        <v>#NUM!</v>
      </c>
      <c r="E940" s="34" t="str">
        <f>IF(AND('Entry point'!$B$22=Master!A940,Master!AG940="CREW MANAGEMENT PARTNER"),Master!B940,"")</f>
        <v/>
      </c>
      <c r="F940" s="34" t="e">
        <f>SMALL($E:$E,ROWS($E$1:E939))</f>
        <v>#NUM!</v>
      </c>
      <c r="G940" s="34" t="str">
        <f>IF(AND('Entry point'!$B$22=Master!A940,Master!AG940="FLEET MANAGER"),Master!B940,"")</f>
        <v/>
      </c>
      <c r="H940" s="34" t="e">
        <f>SMALL($G:$G,ROWS($G$1:G939))</f>
        <v>#NUM!</v>
      </c>
      <c r="I940" s="34" t="str">
        <f>IF(AND('Entry point'!$B$22=Master!A940,Master!AG940="GROUP ISD"),Master!B940,"")</f>
        <v/>
      </c>
      <c r="J940" s="34" t="e">
        <f>SMALL($I:$I,ROWS($I$1:I939))</f>
        <v>#NUM!</v>
      </c>
      <c r="K940" s="34" t="str">
        <f>IF(AND('Entry point'!$B$22=Master!A940,Master!AG940="MANAGING DIRECTOR, CREW MANAGEMENT"),Master!B940,"")</f>
        <v/>
      </c>
      <c r="L940" s="34" t="e">
        <f>SMALL($K:$K,ROWS($K$1:K939))</f>
        <v>#NUM!</v>
      </c>
      <c r="M940" s="34" t="str">
        <f>IF(AND('Entry point'!$B$22=Master!A940,Master!AG940="MARINE SUPERINTENDENT"),Master!B940,"")</f>
        <v/>
      </c>
      <c r="N940" s="34" t="e">
        <f>SMALL($M:$M,ROWS($M$1:M939))</f>
        <v>#NUM!</v>
      </c>
      <c r="O940" s="34" t="str">
        <f>IF(AND('Entry point'!$B$22=Master!A940,Master!AG940="MD"),Master!B940,"")</f>
        <v/>
      </c>
      <c r="P940" s="34" t="e">
        <f>SMALL($O:$O,ROWS($O$1:O939))</f>
        <v>#NUM!</v>
      </c>
      <c r="Q940" s="34" t="str">
        <f>IF(AND('Entry point'!$B$22=Master!A940,Master!AG940="OD"),Master!B940,"")</f>
        <v/>
      </c>
      <c r="R940" s="34" t="e">
        <f>SMALL($Q:$Q,ROWS($Q$1:Q939))</f>
        <v>#NUM!</v>
      </c>
      <c r="S940" s="34" t="str">
        <f>IF(AND('Entry point'!$B$22=Master!A940,Master!AG940="OWNER"),Master!B940,"")</f>
        <v/>
      </c>
      <c r="T940" s="34" t="e">
        <f>SMALL($S:$S,ROWS($S$1:S939))</f>
        <v>#NUM!</v>
      </c>
      <c r="U940" s="34" t="str">
        <f>IF(AND('Entry point'!$B$22=Master!A940,Master!AG940="PLANNING MANAGER"),Master!B940,"")</f>
        <v/>
      </c>
      <c r="V940" s="34" t="e">
        <f>SMALL($U:$U,ROWS($U$1:U939))</f>
        <v>#NUM!</v>
      </c>
      <c r="W940" s="34" t="str">
        <f>IF(AND('Entry point'!$B$22=Master!A940,Master!AG940="PROCUREMENT RESPONSIBLE"),Master!B940,"")</f>
        <v/>
      </c>
      <c r="X940" s="34" t="e">
        <f>SMALL($W:$W,ROWS($W$1:W939))</f>
        <v>#NUM!</v>
      </c>
      <c r="Y940" s="34" t="str">
        <f>IF(AND('Entry point'!$B$22=Master!A940,Master!AG940="TECH SUPERINTENDENT"),Master!B940,"")</f>
        <v/>
      </c>
      <c r="Z940" s="34" t="e">
        <f>SMALL($Y:$Y,ROWS($Y$1:Y939))</f>
        <v>#NUM!</v>
      </c>
      <c r="AA940" s="34" t="str">
        <f>IF(AND('Entry point'!$B$22=Master!A940,Master!AG940="HSEQ MANAGER"),Master!B940,"")</f>
        <v/>
      </c>
      <c r="AB940" s="34" t="e">
        <f>SMALL($AA:$AA,ROWS($AA$1:AA939))</f>
        <v>#NUM!</v>
      </c>
      <c r="AC940" s="34" t="str">
        <f>IF(AND('Entry point'!$B$22=Master!A940,Master!AG940="MARCAS"),Master!B940,"")</f>
        <v/>
      </c>
      <c r="AD940" s="34" t="e">
        <f>SMALL($AC:$AC,ROWS($AC$1:AC939))</f>
        <v>#NUM!</v>
      </c>
      <c r="AE940" s="34">
        <v>4</v>
      </c>
      <c r="AF940" s="26" t="s">
        <v>126</v>
      </c>
      <c r="AG940" s="36" t="s">
        <v>91</v>
      </c>
      <c r="AH940" s="38" t="s">
        <v>102</v>
      </c>
    </row>
    <row r="941" spans="1:34" ht="15.75" x14ac:dyDescent="0.25">
      <c r="A941" s="34" t="s">
        <v>38</v>
      </c>
      <c r="B941" s="34">
        <f>ROWS(A$1:$A942)</f>
        <v>942</v>
      </c>
      <c r="C941" s="34" t="str">
        <f>IF(AND('Entry point'!$B$22=Master!A941,Master!AG941="ACCOUNTING"),Master!B941,"")</f>
        <v/>
      </c>
      <c r="D941" s="34" t="e">
        <f>SMALL($C:$C,ROWS($C$1:C940))</f>
        <v>#NUM!</v>
      </c>
      <c r="E941" s="34" t="str">
        <f>IF(AND('Entry point'!$B$22=Master!A941,Master!AG941="CREW MANAGEMENT PARTNER"),Master!B941,"")</f>
        <v/>
      </c>
      <c r="F941" s="34" t="e">
        <f>SMALL($E:$E,ROWS($E$1:E940))</f>
        <v>#NUM!</v>
      </c>
      <c r="G941" s="34" t="str">
        <f>IF(AND('Entry point'!$B$22=Master!A941,Master!AG941="FLEET MANAGER"),Master!B941,"")</f>
        <v/>
      </c>
      <c r="H941" s="34" t="e">
        <f>SMALL($G:$G,ROWS($G$1:G940))</f>
        <v>#NUM!</v>
      </c>
      <c r="I941" s="34" t="str">
        <f>IF(AND('Entry point'!$B$22=Master!A941,Master!AG941="GROUP ISD"),Master!B941,"")</f>
        <v/>
      </c>
      <c r="J941" s="34" t="e">
        <f>SMALL($I:$I,ROWS($I$1:I940))</f>
        <v>#NUM!</v>
      </c>
      <c r="K941" s="34" t="str">
        <f>IF(AND('Entry point'!$B$22=Master!A941,Master!AG941="MANAGING DIRECTOR, CREW MANAGEMENT"),Master!B941,"")</f>
        <v/>
      </c>
      <c r="L941" s="34" t="e">
        <f>SMALL($K:$K,ROWS($K$1:K940))</f>
        <v>#NUM!</v>
      </c>
      <c r="M941" s="34" t="str">
        <f>IF(AND('Entry point'!$B$22=Master!A941,Master!AG941="MARINE SUPERINTENDENT"),Master!B941,"")</f>
        <v/>
      </c>
      <c r="N941" s="34" t="e">
        <f>SMALL($M:$M,ROWS($M$1:M940))</f>
        <v>#NUM!</v>
      </c>
      <c r="O941" s="34" t="str">
        <f>IF(AND('Entry point'!$B$22=Master!A941,Master!AG941="MD"),Master!B941,"")</f>
        <v/>
      </c>
      <c r="P941" s="34" t="e">
        <f>SMALL($O:$O,ROWS($O$1:O940))</f>
        <v>#NUM!</v>
      </c>
      <c r="Q941" s="34" t="str">
        <f>IF(AND('Entry point'!$B$22=Master!A941,Master!AG941="OD"),Master!B941,"")</f>
        <v/>
      </c>
      <c r="R941" s="34" t="e">
        <f>SMALL($Q:$Q,ROWS($Q$1:Q940))</f>
        <v>#NUM!</v>
      </c>
      <c r="S941" s="34" t="str">
        <f>IF(AND('Entry point'!$B$22=Master!A941,Master!AG941="OWNER"),Master!B941,"")</f>
        <v/>
      </c>
      <c r="T941" s="34" t="e">
        <f>SMALL($S:$S,ROWS($S$1:S940))</f>
        <v>#NUM!</v>
      </c>
      <c r="U941" s="34" t="str">
        <f>IF(AND('Entry point'!$B$22=Master!A941,Master!AG941="PLANNING MANAGER"),Master!B941,"")</f>
        <v/>
      </c>
      <c r="V941" s="34" t="e">
        <f>SMALL($U:$U,ROWS($U$1:U940))</f>
        <v>#NUM!</v>
      </c>
      <c r="W941" s="34" t="str">
        <f>IF(AND('Entry point'!$B$22=Master!A941,Master!AG941="PROCUREMENT RESPONSIBLE"),Master!B941,"")</f>
        <v/>
      </c>
      <c r="X941" s="34" t="e">
        <f>SMALL($W:$W,ROWS($W$1:W940))</f>
        <v>#NUM!</v>
      </c>
      <c r="Y941" s="34" t="str">
        <f>IF(AND('Entry point'!$B$22=Master!A941,Master!AG941="TECH SUPERINTENDENT"),Master!B941,"")</f>
        <v/>
      </c>
      <c r="Z941" s="34" t="e">
        <f>SMALL($Y:$Y,ROWS($Y$1:Y940))</f>
        <v>#NUM!</v>
      </c>
      <c r="AA941" s="34" t="str">
        <f>IF(AND('Entry point'!$B$22=Master!A941,Master!AG941="HSEQ MANAGER"),Master!B941,"")</f>
        <v/>
      </c>
      <c r="AB941" s="34" t="e">
        <f>SMALL($AA:$AA,ROWS($AA$1:AA940))</f>
        <v>#NUM!</v>
      </c>
      <c r="AC941" s="34" t="str">
        <f>IF(AND('Entry point'!$B$22=Master!A941,Master!AG941="MARCAS"),Master!B941,"")</f>
        <v/>
      </c>
      <c r="AD941" s="34" t="e">
        <f>SMALL($AC:$AC,ROWS($AC$1:AC940))</f>
        <v>#NUM!</v>
      </c>
      <c r="AE941" s="34">
        <v>4</v>
      </c>
      <c r="AF941" s="26" t="s">
        <v>110</v>
      </c>
      <c r="AG941" s="36" t="s">
        <v>91</v>
      </c>
      <c r="AH941" s="36"/>
    </row>
    <row r="942" spans="1:34" ht="15.75" x14ac:dyDescent="0.25">
      <c r="A942" s="34" t="s">
        <v>38</v>
      </c>
      <c r="B942" s="34">
        <f>ROWS(A$1:$A943)</f>
        <v>943</v>
      </c>
      <c r="C942" s="34" t="str">
        <f>IF(AND('Entry point'!$B$22=Master!A942,Master!AG942="ACCOUNTING"),Master!B942,"")</f>
        <v/>
      </c>
      <c r="D942" s="34" t="e">
        <f>SMALL($C:$C,ROWS($C$1:C941))</f>
        <v>#NUM!</v>
      </c>
      <c r="E942" s="34" t="str">
        <f>IF(AND('Entry point'!$B$22=Master!A942,Master!AG942="CREW MANAGEMENT PARTNER"),Master!B942,"")</f>
        <v/>
      </c>
      <c r="F942" s="34" t="e">
        <f>SMALL($E:$E,ROWS($E$1:E941))</f>
        <v>#NUM!</v>
      </c>
      <c r="G942" s="34" t="str">
        <f>IF(AND('Entry point'!$B$22=Master!A942,Master!AG942="FLEET MANAGER"),Master!B942,"")</f>
        <v/>
      </c>
      <c r="H942" s="34" t="e">
        <f>SMALL($G:$G,ROWS($G$1:G941))</f>
        <v>#NUM!</v>
      </c>
      <c r="I942" s="34" t="str">
        <f>IF(AND('Entry point'!$B$22=Master!A942,Master!AG942="GROUP ISD"),Master!B942,"")</f>
        <v/>
      </c>
      <c r="J942" s="34" t="e">
        <f>SMALL($I:$I,ROWS($I$1:I941))</f>
        <v>#NUM!</v>
      </c>
      <c r="K942" s="34" t="str">
        <f>IF(AND('Entry point'!$B$22=Master!A942,Master!AG942="MANAGING DIRECTOR, CREW MANAGEMENT"),Master!B942,"")</f>
        <v/>
      </c>
      <c r="L942" s="34" t="e">
        <f>SMALL($K:$K,ROWS($K$1:K941))</f>
        <v>#NUM!</v>
      </c>
      <c r="M942" s="34" t="str">
        <f>IF(AND('Entry point'!$B$22=Master!A942,Master!AG942="MARINE SUPERINTENDENT"),Master!B942,"")</f>
        <v/>
      </c>
      <c r="N942" s="34" t="e">
        <f>SMALL($M:$M,ROWS($M$1:M941))</f>
        <v>#NUM!</v>
      </c>
      <c r="O942" s="34" t="str">
        <f>IF(AND('Entry point'!$B$22=Master!A942,Master!AG942="MD"),Master!B942,"")</f>
        <v/>
      </c>
      <c r="P942" s="34" t="e">
        <f>SMALL($O:$O,ROWS($O$1:O941))</f>
        <v>#NUM!</v>
      </c>
      <c r="Q942" s="34" t="str">
        <f>IF(AND('Entry point'!$B$22=Master!A942,Master!AG942="OD"),Master!B942,"")</f>
        <v/>
      </c>
      <c r="R942" s="34" t="e">
        <f>SMALL($Q:$Q,ROWS($Q$1:Q941))</f>
        <v>#NUM!</v>
      </c>
      <c r="S942" s="34" t="str">
        <f>IF(AND('Entry point'!$B$22=Master!A942,Master!AG942="OWNER"),Master!B942,"")</f>
        <v/>
      </c>
      <c r="T942" s="34" t="e">
        <f>SMALL($S:$S,ROWS($S$1:S941))</f>
        <v>#NUM!</v>
      </c>
      <c r="U942" s="34" t="str">
        <f>IF(AND('Entry point'!$B$22=Master!A942,Master!AG942="PLANNING MANAGER"),Master!B942,"")</f>
        <v/>
      </c>
      <c r="V942" s="34" t="e">
        <f>SMALL($U:$U,ROWS($U$1:U941))</f>
        <v>#NUM!</v>
      </c>
      <c r="W942" s="34" t="str">
        <f>IF(AND('Entry point'!$B$22=Master!A942,Master!AG942="PROCUREMENT RESPONSIBLE"),Master!B942,"")</f>
        <v/>
      </c>
      <c r="X942" s="34" t="e">
        <f>SMALL($W:$W,ROWS($W$1:W941))</f>
        <v>#NUM!</v>
      </c>
      <c r="Y942" s="34" t="str">
        <f>IF(AND('Entry point'!$B$22=Master!A942,Master!AG942="TECH SUPERINTENDENT"),Master!B942,"")</f>
        <v/>
      </c>
      <c r="Z942" s="34" t="e">
        <f>SMALL($Y:$Y,ROWS($Y$1:Y941))</f>
        <v>#NUM!</v>
      </c>
      <c r="AA942" s="34" t="str">
        <f>IF(AND('Entry point'!$B$22=Master!A942,Master!AG942="HSEQ MANAGER"),Master!B942,"")</f>
        <v/>
      </c>
      <c r="AB942" s="34" t="e">
        <f>SMALL($AA:$AA,ROWS($AA$1:AA941))</f>
        <v>#NUM!</v>
      </c>
      <c r="AC942" s="34" t="str">
        <f>IF(AND('Entry point'!$B$22=Master!A942,Master!AG942="MARCAS"),Master!B942,"")</f>
        <v/>
      </c>
      <c r="AD942" s="34" t="e">
        <f>SMALL($AC:$AC,ROWS($AC$1:AC941))</f>
        <v>#NUM!</v>
      </c>
      <c r="AE942" s="34">
        <v>4</v>
      </c>
      <c r="AF942" s="26" t="s">
        <v>396</v>
      </c>
      <c r="AG942" s="36" t="s">
        <v>91</v>
      </c>
      <c r="AH942" s="36"/>
    </row>
    <row r="943" spans="1:34" ht="15.75" x14ac:dyDescent="0.25">
      <c r="A943" s="34" t="s">
        <v>38</v>
      </c>
      <c r="B943" s="34">
        <f>ROWS(A$1:$A944)</f>
        <v>944</v>
      </c>
      <c r="C943" s="34" t="str">
        <f>IF(AND('Entry point'!$B$22=Master!A943,Master!AG943="ACCOUNTING"),Master!B943,"")</f>
        <v/>
      </c>
      <c r="D943" s="34" t="e">
        <f>SMALL($C:$C,ROWS($C$1:C942))</f>
        <v>#NUM!</v>
      </c>
      <c r="E943" s="34" t="str">
        <f>IF(AND('Entry point'!$B$22=Master!A943,Master!AG943="CREW MANAGEMENT PARTNER"),Master!B943,"")</f>
        <v/>
      </c>
      <c r="F943" s="34" t="e">
        <f>SMALL($E:$E,ROWS($E$1:E942))</f>
        <v>#NUM!</v>
      </c>
      <c r="G943" s="34" t="str">
        <f>IF(AND('Entry point'!$B$22=Master!A943,Master!AG943="FLEET MANAGER"),Master!B943,"")</f>
        <v/>
      </c>
      <c r="H943" s="34" t="e">
        <f>SMALL($G:$G,ROWS($G$1:G942))</f>
        <v>#NUM!</v>
      </c>
      <c r="I943" s="34" t="str">
        <f>IF(AND('Entry point'!$B$22=Master!A943,Master!AG943="GROUP ISD"),Master!B943,"")</f>
        <v/>
      </c>
      <c r="J943" s="34" t="e">
        <f>SMALL($I:$I,ROWS($I$1:I942))</f>
        <v>#NUM!</v>
      </c>
      <c r="K943" s="34" t="str">
        <f>IF(AND('Entry point'!$B$22=Master!A943,Master!AG943="MANAGING DIRECTOR, CREW MANAGEMENT"),Master!B943,"")</f>
        <v/>
      </c>
      <c r="L943" s="34" t="e">
        <f>SMALL($K:$K,ROWS($K$1:K942))</f>
        <v>#NUM!</v>
      </c>
      <c r="M943" s="34" t="str">
        <f>IF(AND('Entry point'!$B$22=Master!A943,Master!AG943="MARINE SUPERINTENDENT"),Master!B943,"")</f>
        <v/>
      </c>
      <c r="N943" s="34" t="e">
        <f>SMALL($M:$M,ROWS($M$1:M942))</f>
        <v>#NUM!</v>
      </c>
      <c r="O943" s="34" t="str">
        <f>IF(AND('Entry point'!$B$22=Master!A943,Master!AG943="MD"),Master!B943,"")</f>
        <v/>
      </c>
      <c r="P943" s="34" t="e">
        <f>SMALL($O:$O,ROWS($O$1:O942))</f>
        <v>#NUM!</v>
      </c>
      <c r="Q943" s="34" t="str">
        <f>IF(AND('Entry point'!$B$22=Master!A943,Master!AG943="OD"),Master!B943,"")</f>
        <v/>
      </c>
      <c r="R943" s="34" t="e">
        <f>SMALL($Q:$Q,ROWS($Q$1:Q942))</f>
        <v>#NUM!</v>
      </c>
      <c r="S943" s="34" t="str">
        <f>IF(AND('Entry point'!$B$22=Master!A943,Master!AG943="OWNER"),Master!B943,"")</f>
        <v/>
      </c>
      <c r="T943" s="34" t="e">
        <f>SMALL($S:$S,ROWS($S$1:S942))</f>
        <v>#NUM!</v>
      </c>
      <c r="U943" s="34" t="str">
        <f>IF(AND('Entry point'!$B$22=Master!A943,Master!AG943="PLANNING MANAGER"),Master!B943,"")</f>
        <v/>
      </c>
      <c r="V943" s="34" t="e">
        <f>SMALL($U:$U,ROWS($U$1:U942))</f>
        <v>#NUM!</v>
      </c>
      <c r="W943" s="34" t="str">
        <f>IF(AND('Entry point'!$B$22=Master!A943,Master!AG943="PROCUREMENT RESPONSIBLE"),Master!B943,"")</f>
        <v/>
      </c>
      <c r="X943" s="34" t="e">
        <f>SMALL($W:$W,ROWS($W$1:W942))</f>
        <v>#NUM!</v>
      </c>
      <c r="Y943" s="34" t="str">
        <f>IF(AND('Entry point'!$B$22=Master!A943,Master!AG943="TECH SUPERINTENDENT"),Master!B943,"")</f>
        <v/>
      </c>
      <c r="Z943" s="34" t="e">
        <f>SMALL($Y:$Y,ROWS($Y$1:Y942))</f>
        <v>#NUM!</v>
      </c>
      <c r="AA943" s="34" t="str">
        <f>IF(AND('Entry point'!$B$22=Master!A943,Master!AG943="HSEQ MANAGER"),Master!B943,"")</f>
        <v/>
      </c>
      <c r="AB943" s="34" t="e">
        <f>SMALL($AA:$AA,ROWS($AA$1:AA942))</f>
        <v>#NUM!</v>
      </c>
      <c r="AC943" s="34" t="str">
        <f>IF(AND('Entry point'!$B$22=Master!A943,Master!AG943="MARCAS"),Master!B943,"")</f>
        <v/>
      </c>
      <c r="AD943" s="34" t="e">
        <f>SMALL($AC:$AC,ROWS($AC$1:AC942))</f>
        <v>#NUM!</v>
      </c>
      <c r="AE943" s="34">
        <v>4</v>
      </c>
      <c r="AF943" s="26" t="s">
        <v>363</v>
      </c>
      <c r="AG943" s="36" t="s">
        <v>91</v>
      </c>
      <c r="AH943" s="36"/>
    </row>
    <row r="944" spans="1:34" ht="15.75" x14ac:dyDescent="0.25">
      <c r="A944" s="34" t="s">
        <v>38</v>
      </c>
      <c r="B944" s="34">
        <f>ROWS(A$1:$A945)</f>
        <v>945</v>
      </c>
      <c r="C944" s="34" t="str">
        <f>IF(AND('Entry point'!$B$22=Master!A944,Master!AG944="ACCOUNTING"),Master!B944,"")</f>
        <v/>
      </c>
      <c r="D944" s="34" t="e">
        <f>SMALL($C:$C,ROWS($C$1:C943))</f>
        <v>#NUM!</v>
      </c>
      <c r="E944" s="34" t="str">
        <f>IF(AND('Entry point'!$B$22=Master!A944,Master!AG944="CREW MANAGEMENT PARTNER"),Master!B944,"")</f>
        <v/>
      </c>
      <c r="F944" s="34" t="e">
        <f>SMALL($E:$E,ROWS($E$1:E943))</f>
        <v>#NUM!</v>
      </c>
      <c r="G944" s="34" t="str">
        <f>IF(AND('Entry point'!$B$22=Master!A944,Master!AG944="FLEET MANAGER"),Master!B944,"")</f>
        <v/>
      </c>
      <c r="H944" s="34" t="e">
        <f>SMALL($G:$G,ROWS($G$1:G943))</f>
        <v>#NUM!</v>
      </c>
      <c r="I944" s="34" t="str">
        <f>IF(AND('Entry point'!$B$22=Master!A944,Master!AG944="GROUP ISD"),Master!B944,"")</f>
        <v/>
      </c>
      <c r="J944" s="34" t="e">
        <f>SMALL($I:$I,ROWS($I$1:I943))</f>
        <v>#NUM!</v>
      </c>
      <c r="K944" s="34" t="str">
        <f>IF(AND('Entry point'!$B$22=Master!A944,Master!AG944="MANAGING DIRECTOR, CREW MANAGEMENT"),Master!B944,"")</f>
        <v/>
      </c>
      <c r="L944" s="34" t="e">
        <f>SMALL($K:$K,ROWS($K$1:K943))</f>
        <v>#NUM!</v>
      </c>
      <c r="M944" s="34" t="str">
        <f>IF(AND('Entry point'!$B$22=Master!A944,Master!AG944="MARINE SUPERINTENDENT"),Master!B944,"")</f>
        <v/>
      </c>
      <c r="N944" s="34" t="e">
        <f>SMALL($M:$M,ROWS($M$1:M943))</f>
        <v>#NUM!</v>
      </c>
      <c r="O944" s="34" t="str">
        <f>IF(AND('Entry point'!$B$22=Master!A944,Master!AG944="MD"),Master!B944,"")</f>
        <v/>
      </c>
      <c r="P944" s="34" t="e">
        <f>SMALL($O:$O,ROWS($O$1:O943))</f>
        <v>#NUM!</v>
      </c>
      <c r="Q944" s="34" t="str">
        <f>IF(AND('Entry point'!$B$22=Master!A944,Master!AG944="OD"),Master!B944,"")</f>
        <v/>
      </c>
      <c r="R944" s="34" t="e">
        <f>SMALL($Q:$Q,ROWS($Q$1:Q943))</f>
        <v>#NUM!</v>
      </c>
      <c r="S944" s="34" t="str">
        <f>IF(AND('Entry point'!$B$22=Master!A944,Master!AG944="OWNER"),Master!B944,"")</f>
        <v/>
      </c>
      <c r="T944" s="34" t="e">
        <f>SMALL($S:$S,ROWS($S$1:S943))</f>
        <v>#NUM!</v>
      </c>
      <c r="U944" s="34" t="str">
        <f>IF(AND('Entry point'!$B$22=Master!A944,Master!AG944="PLANNING MANAGER"),Master!B944,"")</f>
        <v/>
      </c>
      <c r="V944" s="34" t="e">
        <f>SMALL($U:$U,ROWS($U$1:U943))</f>
        <v>#NUM!</v>
      </c>
      <c r="W944" s="34" t="str">
        <f>IF(AND('Entry point'!$B$22=Master!A944,Master!AG944="PROCUREMENT RESPONSIBLE"),Master!B944,"")</f>
        <v/>
      </c>
      <c r="X944" s="34" t="e">
        <f>SMALL($W:$W,ROWS($W$1:W943))</f>
        <v>#NUM!</v>
      </c>
      <c r="Y944" s="34" t="str">
        <f>IF(AND('Entry point'!$B$22=Master!A944,Master!AG944="TECH SUPERINTENDENT"),Master!B944,"")</f>
        <v/>
      </c>
      <c r="Z944" s="34" t="e">
        <f>SMALL($Y:$Y,ROWS($Y$1:Y943))</f>
        <v>#NUM!</v>
      </c>
      <c r="AA944" s="34" t="str">
        <f>IF(AND('Entry point'!$B$22=Master!A944,Master!AG944="HSEQ MANAGER"),Master!B944,"")</f>
        <v/>
      </c>
      <c r="AB944" s="34" t="e">
        <f>SMALL($AA:$AA,ROWS($AA$1:AA943))</f>
        <v>#NUM!</v>
      </c>
      <c r="AC944" s="34" t="str">
        <f>IF(AND('Entry point'!$B$22=Master!A944,Master!AG944="MARCAS"),Master!B944,"")</f>
        <v/>
      </c>
      <c r="AD944" s="34" t="e">
        <f>SMALL($AC:$AC,ROWS($AC$1:AC943))</f>
        <v>#NUM!</v>
      </c>
      <c r="AE944" s="34">
        <v>4</v>
      </c>
      <c r="AF944" s="26" t="s">
        <v>369</v>
      </c>
      <c r="AG944" s="36" t="s">
        <v>91</v>
      </c>
      <c r="AH944" s="36"/>
    </row>
    <row r="945" spans="1:34" ht="15.75" x14ac:dyDescent="0.25">
      <c r="A945" s="34" t="s">
        <v>38</v>
      </c>
      <c r="B945" s="34">
        <f>ROWS(A$1:$A946)</f>
        <v>946</v>
      </c>
      <c r="C945" s="34" t="str">
        <f>IF(AND('Entry point'!$B$22=Master!A945,Master!AG945="ACCOUNTING"),Master!B945,"")</f>
        <v/>
      </c>
      <c r="D945" s="34" t="e">
        <f>SMALL($C:$C,ROWS($C$1:C944))</f>
        <v>#NUM!</v>
      </c>
      <c r="E945" s="34" t="str">
        <f>IF(AND('Entry point'!$B$22=Master!A945,Master!AG945="CREW MANAGEMENT PARTNER"),Master!B945,"")</f>
        <v/>
      </c>
      <c r="F945" s="34" t="e">
        <f>SMALL($E:$E,ROWS($E$1:E944))</f>
        <v>#NUM!</v>
      </c>
      <c r="G945" s="34" t="str">
        <f>IF(AND('Entry point'!$B$22=Master!A945,Master!AG945="FLEET MANAGER"),Master!B945,"")</f>
        <v/>
      </c>
      <c r="H945" s="34" t="e">
        <f>SMALL($G:$G,ROWS($G$1:G944))</f>
        <v>#NUM!</v>
      </c>
      <c r="I945" s="34" t="str">
        <f>IF(AND('Entry point'!$B$22=Master!A945,Master!AG945="GROUP ISD"),Master!B945,"")</f>
        <v/>
      </c>
      <c r="J945" s="34" t="e">
        <f>SMALL($I:$I,ROWS($I$1:I944))</f>
        <v>#NUM!</v>
      </c>
      <c r="K945" s="34" t="str">
        <f>IF(AND('Entry point'!$B$22=Master!A945,Master!AG945="MANAGING DIRECTOR, CREW MANAGEMENT"),Master!B945,"")</f>
        <v/>
      </c>
      <c r="L945" s="34" t="e">
        <f>SMALL($K:$K,ROWS($K$1:K944))</f>
        <v>#NUM!</v>
      </c>
      <c r="M945" s="34" t="str">
        <f>IF(AND('Entry point'!$B$22=Master!A945,Master!AG945="MARINE SUPERINTENDENT"),Master!B945,"")</f>
        <v/>
      </c>
      <c r="N945" s="34" t="e">
        <f>SMALL($M:$M,ROWS($M$1:M944))</f>
        <v>#NUM!</v>
      </c>
      <c r="O945" s="34" t="str">
        <f>IF(AND('Entry point'!$B$22=Master!A945,Master!AG945="MD"),Master!B945,"")</f>
        <v/>
      </c>
      <c r="P945" s="34" t="e">
        <f>SMALL($O:$O,ROWS($O$1:O944))</f>
        <v>#NUM!</v>
      </c>
      <c r="Q945" s="34" t="str">
        <f>IF(AND('Entry point'!$B$22=Master!A945,Master!AG945="OD"),Master!B945,"")</f>
        <v/>
      </c>
      <c r="R945" s="34" t="e">
        <f>SMALL($Q:$Q,ROWS($Q$1:Q944))</f>
        <v>#NUM!</v>
      </c>
      <c r="S945" s="34" t="str">
        <f>IF(AND('Entry point'!$B$22=Master!A945,Master!AG945="OWNER"),Master!B945,"")</f>
        <v/>
      </c>
      <c r="T945" s="34" t="e">
        <f>SMALL($S:$S,ROWS($S$1:S944))</f>
        <v>#NUM!</v>
      </c>
      <c r="U945" s="34" t="str">
        <f>IF(AND('Entry point'!$B$22=Master!A945,Master!AG945="PLANNING MANAGER"),Master!B945,"")</f>
        <v/>
      </c>
      <c r="V945" s="34" t="e">
        <f>SMALL($U:$U,ROWS($U$1:U944))</f>
        <v>#NUM!</v>
      </c>
      <c r="W945" s="34" t="str">
        <f>IF(AND('Entry point'!$B$22=Master!A945,Master!AG945="PROCUREMENT RESPONSIBLE"),Master!B945,"")</f>
        <v/>
      </c>
      <c r="X945" s="34" t="e">
        <f>SMALL($W:$W,ROWS($W$1:W944))</f>
        <v>#NUM!</v>
      </c>
      <c r="Y945" s="34" t="str">
        <f>IF(AND('Entry point'!$B$22=Master!A945,Master!AG945="TECH SUPERINTENDENT"),Master!B945,"")</f>
        <v/>
      </c>
      <c r="Z945" s="34" t="e">
        <f>SMALL($Y:$Y,ROWS($Y$1:Y944))</f>
        <v>#NUM!</v>
      </c>
      <c r="AA945" s="34" t="str">
        <f>IF(AND('Entry point'!$B$22=Master!A945,Master!AG945="HSEQ MANAGER"),Master!B945,"")</f>
        <v/>
      </c>
      <c r="AB945" s="34" t="e">
        <f>SMALL($AA:$AA,ROWS($AA$1:AA944))</f>
        <v>#NUM!</v>
      </c>
      <c r="AC945" s="34" t="str">
        <f>IF(AND('Entry point'!$B$22=Master!A945,Master!AG945="MARCAS"),Master!B945,"")</f>
        <v/>
      </c>
      <c r="AD945" s="34" t="e">
        <f>SMALL($AC:$AC,ROWS($AC$1:AC944))</f>
        <v>#NUM!</v>
      </c>
      <c r="AE945" s="34">
        <v>4</v>
      </c>
      <c r="AF945" s="26" t="s">
        <v>532</v>
      </c>
      <c r="AG945" s="36" t="s">
        <v>685</v>
      </c>
      <c r="AH945" s="36"/>
    </row>
    <row r="946" spans="1:34" ht="15.75" x14ac:dyDescent="0.25">
      <c r="A946" s="34" t="s">
        <v>38</v>
      </c>
      <c r="B946" s="34">
        <f>ROWS(A$1:$A947)</f>
        <v>947</v>
      </c>
      <c r="C946" s="34" t="str">
        <f>IF(AND('Entry point'!$B$22=Master!A946,Master!AG946="ACCOUNTING"),Master!B946,"")</f>
        <v/>
      </c>
      <c r="D946" s="34" t="e">
        <f>SMALL($C:$C,ROWS($C$1:C945))</f>
        <v>#NUM!</v>
      </c>
      <c r="E946" s="34" t="str">
        <f>IF(AND('Entry point'!$B$22=Master!A946,Master!AG946="CREW MANAGEMENT PARTNER"),Master!B946,"")</f>
        <v/>
      </c>
      <c r="F946" s="34" t="e">
        <f>SMALL($E:$E,ROWS($E$1:E945))</f>
        <v>#NUM!</v>
      </c>
      <c r="G946" s="34" t="str">
        <f>IF(AND('Entry point'!$B$22=Master!A946,Master!AG946="FLEET MANAGER"),Master!B946,"")</f>
        <v/>
      </c>
      <c r="H946" s="34" t="e">
        <f>SMALL($G:$G,ROWS($G$1:G945))</f>
        <v>#NUM!</v>
      </c>
      <c r="I946" s="34" t="str">
        <f>IF(AND('Entry point'!$B$22=Master!A946,Master!AG946="GROUP ISD"),Master!B946,"")</f>
        <v/>
      </c>
      <c r="J946" s="34" t="e">
        <f>SMALL($I:$I,ROWS($I$1:I945))</f>
        <v>#NUM!</v>
      </c>
      <c r="K946" s="34" t="str">
        <f>IF(AND('Entry point'!$B$22=Master!A946,Master!AG946="MANAGING DIRECTOR, CREW MANAGEMENT"),Master!B946,"")</f>
        <v/>
      </c>
      <c r="L946" s="34" t="e">
        <f>SMALL($K:$K,ROWS($K$1:K945))</f>
        <v>#NUM!</v>
      </c>
      <c r="M946" s="34" t="str">
        <f>IF(AND('Entry point'!$B$22=Master!A946,Master!AG946="MARINE SUPERINTENDENT"),Master!B946,"")</f>
        <v/>
      </c>
      <c r="N946" s="34" t="e">
        <f>SMALL($M:$M,ROWS($M$1:M945))</f>
        <v>#NUM!</v>
      </c>
      <c r="O946" s="34" t="str">
        <f>IF(AND('Entry point'!$B$22=Master!A946,Master!AG946="MD"),Master!B946,"")</f>
        <v/>
      </c>
      <c r="P946" s="34" t="e">
        <f>SMALL($O:$O,ROWS($O$1:O945))</f>
        <v>#NUM!</v>
      </c>
      <c r="Q946" s="34" t="str">
        <f>IF(AND('Entry point'!$B$22=Master!A946,Master!AG946="OD"),Master!B946,"")</f>
        <v/>
      </c>
      <c r="R946" s="34" t="e">
        <f>SMALL($Q:$Q,ROWS($Q$1:Q945))</f>
        <v>#NUM!</v>
      </c>
      <c r="S946" s="34" t="str">
        <f>IF(AND('Entry point'!$B$22=Master!A946,Master!AG946="OWNER"),Master!B946,"")</f>
        <v/>
      </c>
      <c r="T946" s="34" t="e">
        <f>SMALL($S:$S,ROWS($S$1:S945))</f>
        <v>#NUM!</v>
      </c>
      <c r="U946" s="34" t="str">
        <f>IF(AND('Entry point'!$B$22=Master!A946,Master!AG946="PLANNING MANAGER"),Master!B946,"")</f>
        <v/>
      </c>
      <c r="V946" s="34" t="e">
        <f>SMALL($U:$U,ROWS($U$1:U945))</f>
        <v>#NUM!</v>
      </c>
      <c r="W946" s="34" t="str">
        <f>IF(AND('Entry point'!$B$22=Master!A946,Master!AG946="PROCUREMENT RESPONSIBLE"),Master!B946,"")</f>
        <v/>
      </c>
      <c r="X946" s="34" t="e">
        <f>SMALL($W:$W,ROWS($W$1:W945))</f>
        <v>#NUM!</v>
      </c>
      <c r="Y946" s="34" t="str">
        <f>IF(AND('Entry point'!$B$22=Master!A946,Master!AG946="TECH SUPERINTENDENT"),Master!B946,"")</f>
        <v/>
      </c>
      <c r="Z946" s="34" t="e">
        <f>SMALL($Y:$Y,ROWS($Y$1:Y945))</f>
        <v>#NUM!</v>
      </c>
      <c r="AA946" s="34" t="str">
        <f>IF(AND('Entry point'!$B$22=Master!A946,Master!AG946="HSEQ MANAGER"),Master!B946,"")</f>
        <v/>
      </c>
      <c r="AB946" s="34" t="e">
        <f>SMALL($AA:$AA,ROWS($AA$1:AA945))</f>
        <v>#NUM!</v>
      </c>
      <c r="AC946" s="34" t="str">
        <f>IF(AND('Entry point'!$B$22=Master!A946,Master!AG946="MARCAS"),Master!B946,"")</f>
        <v/>
      </c>
      <c r="AD946" s="34" t="e">
        <f>SMALL($AC:$AC,ROWS($AC$1:AC945))</f>
        <v>#NUM!</v>
      </c>
      <c r="AE946" s="34">
        <v>4</v>
      </c>
      <c r="AF946" s="26" t="s">
        <v>358</v>
      </c>
      <c r="AG946" s="36" t="s">
        <v>685</v>
      </c>
      <c r="AH946" s="36"/>
    </row>
    <row r="947" spans="1:34" ht="47.25" x14ac:dyDescent="0.25">
      <c r="A947" s="34" t="s">
        <v>38</v>
      </c>
      <c r="B947" s="34">
        <f>ROWS(A$1:$A948)</f>
        <v>948</v>
      </c>
      <c r="C947" s="34" t="str">
        <f>IF(AND('Entry point'!$B$22=Master!A947,Master!AG947="ACCOUNTING"),Master!B947,"")</f>
        <v/>
      </c>
      <c r="D947" s="34" t="e">
        <f>SMALL($C:$C,ROWS($C$1:C946))</f>
        <v>#NUM!</v>
      </c>
      <c r="E947" s="34" t="str">
        <f>IF(AND('Entry point'!$B$22=Master!A947,Master!AG947="CREW MANAGEMENT PARTNER"),Master!B947,"")</f>
        <v/>
      </c>
      <c r="F947" s="34" t="e">
        <f>SMALL($E:$E,ROWS($E$1:E946))</f>
        <v>#NUM!</v>
      </c>
      <c r="G947" s="34" t="str">
        <f>IF(AND('Entry point'!$B$22=Master!A947,Master!AG947="FLEET MANAGER"),Master!B947,"")</f>
        <v/>
      </c>
      <c r="H947" s="34" t="e">
        <f>SMALL($G:$G,ROWS($G$1:G946))</f>
        <v>#NUM!</v>
      </c>
      <c r="I947" s="34" t="str">
        <f>IF(AND('Entry point'!$B$22=Master!A947,Master!AG947="GROUP ISD"),Master!B947,"")</f>
        <v/>
      </c>
      <c r="J947" s="34" t="e">
        <f>SMALL($I:$I,ROWS($I$1:I946))</f>
        <v>#NUM!</v>
      </c>
      <c r="K947" s="34" t="str">
        <f>IF(AND('Entry point'!$B$22=Master!A947,Master!AG947="MANAGING DIRECTOR, CREW MANAGEMENT"),Master!B947,"")</f>
        <v/>
      </c>
      <c r="L947" s="34" t="e">
        <f>SMALL($K:$K,ROWS($K$1:K946))</f>
        <v>#NUM!</v>
      </c>
      <c r="M947" s="34" t="str">
        <f>IF(AND('Entry point'!$B$22=Master!A947,Master!AG947="MARINE SUPERINTENDENT"),Master!B947,"")</f>
        <v/>
      </c>
      <c r="N947" s="34" t="e">
        <f>SMALL($M:$M,ROWS($M$1:M946))</f>
        <v>#NUM!</v>
      </c>
      <c r="O947" s="34" t="str">
        <f>IF(AND('Entry point'!$B$22=Master!A947,Master!AG947="MD"),Master!B947,"")</f>
        <v/>
      </c>
      <c r="P947" s="34" t="e">
        <f>SMALL($O:$O,ROWS($O$1:O946))</f>
        <v>#NUM!</v>
      </c>
      <c r="Q947" s="34" t="str">
        <f>IF(AND('Entry point'!$B$22=Master!A947,Master!AG947="OD"),Master!B947,"")</f>
        <v/>
      </c>
      <c r="R947" s="34" t="e">
        <f>SMALL($Q:$Q,ROWS($Q$1:Q946))</f>
        <v>#NUM!</v>
      </c>
      <c r="S947" s="34" t="str">
        <f>IF(AND('Entry point'!$B$22=Master!A947,Master!AG947="OWNER"),Master!B947,"")</f>
        <v/>
      </c>
      <c r="T947" s="34" t="e">
        <f>SMALL($S:$S,ROWS($S$1:S946))</f>
        <v>#NUM!</v>
      </c>
      <c r="U947" s="34" t="str">
        <f>IF(AND('Entry point'!$B$22=Master!A947,Master!AG947="PLANNING MANAGER"),Master!B947,"")</f>
        <v/>
      </c>
      <c r="V947" s="34" t="e">
        <f>SMALL($U:$U,ROWS($U$1:U946))</f>
        <v>#NUM!</v>
      </c>
      <c r="W947" s="34" t="str">
        <f>IF(AND('Entry point'!$B$22=Master!A947,Master!AG947="PROCUREMENT RESPONSIBLE"),Master!B947,"")</f>
        <v/>
      </c>
      <c r="X947" s="34" t="e">
        <f>SMALL($W:$W,ROWS($W$1:W946))</f>
        <v>#NUM!</v>
      </c>
      <c r="Y947" s="34" t="str">
        <f>IF(AND('Entry point'!$B$22=Master!A947,Master!AG947="TECH SUPERINTENDENT"),Master!B947,"")</f>
        <v/>
      </c>
      <c r="Z947" s="34" t="e">
        <f>SMALL($Y:$Y,ROWS($Y$1:Y946))</f>
        <v>#NUM!</v>
      </c>
      <c r="AA947" s="34" t="str">
        <f>IF(AND('Entry point'!$B$22=Master!A947,Master!AG947="HSEQ MANAGER"),Master!B947,"")</f>
        <v/>
      </c>
      <c r="AB947" s="34" t="e">
        <f>SMALL($AA:$AA,ROWS($AA$1:AA946))</f>
        <v>#NUM!</v>
      </c>
      <c r="AC947" s="34" t="str">
        <f>IF(AND('Entry point'!$B$22=Master!A947,Master!AG947="MARCAS"),Master!B947,"")</f>
        <v/>
      </c>
      <c r="AD947" s="34" t="e">
        <f>SMALL($AC:$AC,ROWS($AC$1:AC946))</f>
        <v>#NUM!</v>
      </c>
      <c r="AE947" s="34">
        <v>4</v>
      </c>
      <c r="AF947" s="26" t="s">
        <v>390</v>
      </c>
      <c r="AG947" s="36" t="s">
        <v>91</v>
      </c>
      <c r="AH947" s="38" t="s">
        <v>104</v>
      </c>
    </row>
    <row r="948" spans="1:34" ht="63" x14ac:dyDescent="0.25">
      <c r="A948" s="34" t="s">
        <v>38</v>
      </c>
      <c r="B948" s="34">
        <f>ROWS(A$1:$A949)</f>
        <v>949</v>
      </c>
      <c r="C948" s="34" t="str">
        <f>IF(AND('Entry point'!$B$22=Master!A948,Master!AG948="ACCOUNTING"),Master!B948,"")</f>
        <v/>
      </c>
      <c r="D948" s="34" t="e">
        <f>SMALL($C:$C,ROWS($C$1:C947))</f>
        <v>#NUM!</v>
      </c>
      <c r="E948" s="34" t="str">
        <f>IF(AND('Entry point'!$B$22=Master!A948,Master!AG948="CREW MANAGEMENT PARTNER"),Master!B948,"")</f>
        <v/>
      </c>
      <c r="F948" s="34" t="e">
        <f>SMALL($E:$E,ROWS($E$1:E947))</f>
        <v>#NUM!</v>
      </c>
      <c r="G948" s="34" t="str">
        <f>IF(AND('Entry point'!$B$22=Master!A948,Master!AG948="FLEET MANAGER"),Master!B948,"")</f>
        <v/>
      </c>
      <c r="H948" s="34" t="e">
        <f>SMALL($G:$G,ROWS($G$1:G947))</f>
        <v>#NUM!</v>
      </c>
      <c r="I948" s="34" t="str">
        <f>IF(AND('Entry point'!$B$22=Master!A948,Master!AG948="GROUP ISD"),Master!B948,"")</f>
        <v/>
      </c>
      <c r="J948" s="34" t="e">
        <f>SMALL($I:$I,ROWS($I$1:I947))</f>
        <v>#NUM!</v>
      </c>
      <c r="K948" s="34" t="str">
        <f>IF(AND('Entry point'!$B$22=Master!A948,Master!AG948="MANAGING DIRECTOR, CREW MANAGEMENT"),Master!B948,"")</f>
        <v/>
      </c>
      <c r="L948" s="34" t="e">
        <f>SMALL($K:$K,ROWS($K$1:K947))</f>
        <v>#NUM!</v>
      </c>
      <c r="M948" s="34" t="str">
        <f>IF(AND('Entry point'!$B$22=Master!A948,Master!AG948="MARINE SUPERINTENDENT"),Master!B948,"")</f>
        <v/>
      </c>
      <c r="N948" s="34" t="e">
        <f>SMALL($M:$M,ROWS($M$1:M947))</f>
        <v>#NUM!</v>
      </c>
      <c r="O948" s="34" t="str">
        <f>IF(AND('Entry point'!$B$22=Master!A948,Master!AG948="MD"),Master!B948,"")</f>
        <v/>
      </c>
      <c r="P948" s="34" t="e">
        <f>SMALL($O:$O,ROWS($O$1:O947))</f>
        <v>#NUM!</v>
      </c>
      <c r="Q948" s="34" t="str">
        <f>IF(AND('Entry point'!$B$22=Master!A948,Master!AG948="OD"),Master!B948,"")</f>
        <v/>
      </c>
      <c r="R948" s="34" t="e">
        <f>SMALL($Q:$Q,ROWS($Q$1:Q947))</f>
        <v>#NUM!</v>
      </c>
      <c r="S948" s="34" t="str">
        <f>IF(AND('Entry point'!$B$22=Master!A948,Master!AG948="OWNER"),Master!B948,"")</f>
        <v/>
      </c>
      <c r="T948" s="34" t="e">
        <f>SMALL($S:$S,ROWS($S$1:S947))</f>
        <v>#NUM!</v>
      </c>
      <c r="U948" s="34" t="str">
        <f>IF(AND('Entry point'!$B$22=Master!A948,Master!AG948="PLANNING MANAGER"),Master!B948,"")</f>
        <v/>
      </c>
      <c r="V948" s="34" t="e">
        <f>SMALL($U:$U,ROWS($U$1:U947))</f>
        <v>#NUM!</v>
      </c>
      <c r="W948" s="34" t="str">
        <f>IF(AND('Entry point'!$B$22=Master!A948,Master!AG948="PROCUREMENT RESPONSIBLE"),Master!B948,"")</f>
        <v/>
      </c>
      <c r="X948" s="34" t="e">
        <f>SMALL($W:$W,ROWS($W$1:W947))</f>
        <v>#NUM!</v>
      </c>
      <c r="Y948" s="34" t="str">
        <f>IF(AND('Entry point'!$B$22=Master!A948,Master!AG948="TECH SUPERINTENDENT"),Master!B948,"")</f>
        <v/>
      </c>
      <c r="Z948" s="34" t="e">
        <f>SMALL($Y:$Y,ROWS($Y$1:Y947))</f>
        <v>#NUM!</v>
      </c>
      <c r="AA948" s="34" t="str">
        <f>IF(AND('Entry point'!$B$22=Master!A948,Master!AG948="HSEQ MANAGER"),Master!B948,"")</f>
        <v/>
      </c>
      <c r="AB948" s="34" t="e">
        <f>SMALL($AA:$AA,ROWS($AA$1:AA947))</f>
        <v>#NUM!</v>
      </c>
      <c r="AC948" s="34" t="str">
        <f>IF(AND('Entry point'!$B$22=Master!A948,Master!AG948="MARCAS"),Master!B948,"")</f>
        <v/>
      </c>
      <c r="AD948" s="34" t="e">
        <f>SMALL($AC:$AC,ROWS($AC$1:AC947))</f>
        <v>#NUM!</v>
      </c>
      <c r="AE948" s="34">
        <v>4</v>
      </c>
      <c r="AF948" s="27" t="s">
        <v>391</v>
      </c>
      <c r="AG948" s="36" t="s">
        <v>91</v>
      </c>
      <c r="AH948" s="36"/>
    </row>
    <row r="949" spans="1:34" ht="47.25" x14ac:dyDescent="0.25">
      <c r="A949" s="34" t="s">
        <v>38</v>
      </c>
      <c r="B949" s="34">
        <f>ROWS(A$1:$A950)</f>
        <v>950</v>
      </c>
      <c r="C949" s="34" t="str">
        <f>IF(AND('Entry point'!$B$22=Master!A949,Master!AG949="ACCOUNTING"),Master!B949,"")</f>
        <v/>
      </c>
      <c r="D949" s="34" t="e">
        <f>SMALL($C:$C,ROWS($C$1:C948))</f>
        <v>#NUM!</v>
      </c>
      <c r="E949" s="34" t="str">
        <f>IF(AND('Entry point'!$B$22=Master!A949,Master!AG949="CREW MANAGEMENT PARTNER"),Master!B949,"")</f>
        <v/>
      </c>
      <c r="F949" s="34" t="e">
        <f>SMALL($E:$E,ROWS($E$1:E948))</f>
        <v>#NUM!</v>
      </c>
      <c r="G949" s="34" t="str">
        <f>IF(AND('Entry point'!$B$22=Master!A949,Master!AG949="FLEET MANAGER"),Master!B949,"")</f>
        <v/>
      </c>
      <c r="H949" s="34" t="e">
        <f>SMALL($G:$G,ROWS($G$1:G948))</f>
        <v>#NUM!</v>
      </c>
      <c r="I949" s="34" t="str">
        <f>IF(AND('Entry point'!$B$22=Master!A949,Master!AG949="GROUP ISD"),Master!B949,"")</f>
        <v/>
      </c>
      <c r="J949" s="34" t="e">
        <f>SMALL($I:$I,ROWS($I$1:I948))</f>
        <v>#NUM!</v>
      </c>
      <c r="K949" s="34" t="str">
        <f>IF(AND('Entry point'!$B$22=Master!A949,Master!AG949="MANAGING DIRECTOR, CREW MANAGEMENT"),Master!B949,"")</f>
        <v/>
      </c>
      <c r="L949" s="34" t="e">
        <f>SMALL($K:$K,ROWS($K$1:K948))</f>
        <v>#NUM!</v>
      </c>
      <c r="M949" s="34" t="str">
        <f>IF(AND('Entry point'!$B$22=Master!A949,Master!AG949="MARINE SUPERINTENDENT"),Master!B949,"")</f>
        <v/>
      </c>
      <c r="N949" s="34" t="e">
        <f>SMALL($M:$M,ROWS($M$1:M948))</f>
        <v>#NUM!</v>
      </c>
      <c r="O949" s="34" t="str">
        <f>IF(AND('Entry point'!$B$22=Master!A949,Master!AG949="MD"),Master!B949,"")</f>
        <v/>
      </c>
      <c r="P949" s="34" t="e">
        <f>SMALL($O:$O,ROWS($O$1:O948))</f>
        <v>#NUM!</v>
      </c>
      <c r="Q949" s="34" t="str">
        <f>IF(AND('Entry point'!$B$22=Master!A949,Master!AG949="OD"),Master!B949,"")</f>
        <v/>
      </c>
      <c r="R949" s="34" t="e">
        <f>SMALL($Q:$Q,ROWS($Q$1:Q948))</f>
        <v>#NUM!</v>
      </c>
      <c r="S949" s="34" t="str">
        <f>IF(AND('Entry point'!$B$22=Master!A949,Master!AG949="OWNER"),Master!B949,"")</f>
        <v/>
      </c>
      <c r="T949" s="34" t="e">
        <f>SMALL($S:$S,ROWS($S$1:S948))</f>
        <v>#NUM!</v>
      </c>
      <c r="U949" s="34" t="str">
        <f>IF(AND('Entry point'!$B$22=Master!A949,Master!AG949="PLANNING MANAGER"),Master!B949,"")</f>
        <v/>
      </c>
      <c r="V949" s="34" t="e">
        <f>SMALL($U:$U,ROWS($U$1:U948))</f>
        <v>#NUM!</v>
      </c>
      <c r="W949" s="34" t="str">
        <f>IF(AND('Entry point'!$B$22=Master!A949,Master!AG949="PROCUREMENT RESPONSIBLE"),Master!B949,"")</f>
        <v/>
      </c>
      <c r="X949" s="34" t="e">
        <f>SMALL($W:$W,ROWS($W$1:W948))</f>
        <v>#NUM!</v>
      </c>
      <c r="Y949" s="34" t="str">
        <f>IF(AND('Entry point'!$B$22=Master!A949,Master!AG949="TECH SUPERINTENDENT"),Master!B949,"")</f>
        <v/>
      </c>
      <c r="Z949" s="34" t="e">
        <f>SMALL($Y:$Y,ROWS($Y$1:Y948))</f>
        <v>#NUM!</v>
      </c>
      <c r="AA949" s="34" t="str">
        <f>IF(AND('Entry point'!$B$22=Master!A949,Master!AG949="HSEQ MANAGER"),Master!B949,"")</f>
        <v/>
      </c>
      <c r="AB949" s="34" t="e">
        <f>SMALL($AA:$AA,ROWS($AA$1:AA948))</f>
        <v>#NUM!</v>
      </c>
      <c r="AC949" s="34" t="str">
        <f>IF(AND('Entry point'!$B$22=Master!A949,Master!AG949="MARCAS"),Master!B949,"")</f>
        <v/>
      </c>
      <c r="AD949" s="34" t="e">
        <f>SMALL($AC:$AC,ROWS($AC$1:AC948))</f>
        <v>#NUM!</v>
      </c>
      <c r="AE949" s="34">
        <v>4</v>
      </c>
      <c r="AF949" s="26" t="s">
        <v>95</v>
      </c>
      <c r="AG949" s="36" t="s">
        <v>91</v>
      </c>
      <c r="AH949" s="38" t="s">
        <v>104</v>
      </c>
    </row>
    <row r="950" spans="1:34" ht="47.25" x14ac:dyDescent="0.25">
      <c r="A950" s="34" t="s">
        <v>38</v>
      </c>
      <c r="B950" s="34">
        <f>ROWS(A$1:$A951)</f>
        <v>951</v>
      </c>
      <c r="C950" s="34" t="str">
        <f>IF(AND('Entry point'!$B$22=Master!A950,Master!AG950="ACCOUNTING"),Master!B950,"")</f>
        <v/>
      </c>
      <c r="D950" s="34" t="e">
        <f>SMALL($C:$C,ROWS($C$1:C949))</f>
        <v>#NUM!</v>
      </c>
      <c r="E950" s="34" t="str">
        <f>IF(AND('Entry point'!$B$22=Master!A950,Master!AG950="CREW MANAGEMENT PARTNER"),Master!B950,"")</f>
        <v/>
      </c>
      <c r="F950" s="34" t="e">
        <f>SMALL($E:$E,ROWS($E$1:E949))</f>
        <v>#NUM!</v>
      </c>
      <c r="G950" s="34" t="str">
        <f>IF(AND('Entry point'!$B$22=Master!A950,Master!AG950="FLEET MANAGER"),Master!B950,"")</f>
        <v/>
      </c>
      <c r="H950" s="34" t="e">
        <f>SMALL($G:$G,ROWS($G$1:G949))</f>
        <v>#NUM!</v>
      </c>
      <c r="I950" s="34" t="str">
        <f>IF(AND('Entry point'!$B$22=Master!A950,Master!AG950="GROUP ISD"),Master!B950,"")</f>
        <v/>
      </c>
      <c r="J950" s="34" t="e">
        <f>SMALL($I:$I,ROWS($I$1:I949))</f>
        <v>#NUM!</v>
      </c>
      <c r="K950" s="34" t="str">
        <f>IF(AND('Entry point'!$B$22=Master!A950,Master!AG950="MANAGING DIRECTOR, CREW MANAGEMENT"),Master!B950,"")</f>
        <v/>
      </c>
      <c r="L950" s="34" t="e">
        <f>SMALL($K:$K,ROWS($K$1:K949))</f>
        <v>#NUM!</v>
      </c>
      <c r="M950" s="34" t="str">
        <f>IF(AND('Entry point'!$B$22=Master!A950,Master!AG950="MARINE SUPERINTENDENT"),Master!B950,"")</f>
        <v/>
      </c>
      <c r="N950" s="34" t="e">
        <f>SMALL($M:$M,ROWS($M$1:M949))</f>
        <v>#NUM!</v>
      </c>
      <c r="O950" s="34" t="str">
        <f>IF(AND('Entry point'!$B$22=Master!A950,Master!AG950="MD"),Master!B950,"")</f>
        <v/>
      </c>
      <c r="P950" s="34" t="e">
        <f>SMALL($O:$O,ROWS($O$1:O949))</f>
        <v>#NUM!</v>
      </c>
      <c r="Q950" s="34" t="str">
        <f>IF(AND('Entry point'!$B$22=Master!A950,Master!AG950="OD"),Master!B950,"")</f>
        <v/>
      </c>
      <c r="R950" s="34" t="e">
        <f>SMALL($Q:$Q,ROWS($Q$1:Q949))</f>
        <v>#NUM!</v>
      </c>
      <c r="S950" s="34" t="str">
        <f>IF(AND('Entry point'!$B$22=Master!A950,Master!AG950="OWNER"),Master!B950,"")</f>
        <v/>
      </c>
      <c r="T950" s="34" t="e">
        <f>SMALL($S:$S,ROWS($S$1:S949))</f>
        <v>#NUM!</v>
      </c>
      <c r="U950" s="34" t="str">
        <f>IF(AND('Entry point'!$B$22=Master!A950,Master!AG950="PLANNING MANAGER"),Master!B950,"")</f>
        <v/>
      </c>
      <c r="V950" s="34" t="e">
        <f>SMALL($U:$U,ROWS($U$1:U949))</f>
        <v>#NUM!</v>
      </c>
      <c r="W950" s="34" t="str">
        <f>IF(AND('Entry point'!$B$22=Master!A950,Master!AG950="PROCUREMENT RESPONSIBLE"),Master!B950,"")</f>
        <v/>
      </c>
      <c r="X950" s="34" t="e">
        <f>SMALL($W:$W,ROWS($W$1:W949))</f>
        <v>#NUM!</v>
      </c>
      <c r="Y950" s="34" t="str">
        <f>IF(AND('Entry point'!$B$22=Master!A950,Master!AG950="TECH SUPERINTENDENT"),Master!B950,"")</f>
        <v/>
      </c>
      <c r="Z950" s="34" t="e">
        <f>SMALL($Y:$Y,ROWS($Y$1:Y949))</f>
        <v>#NUM!</v>
      </c>
      <c r="AA950" s="34" t="str">
        <f>IF(AND('Entry point'!$B$22=Master!A950,Master!AG950="HSEQ MANAGER"),Master!B950,"")</f>
        <v/>
      </c>
      <c r="AB950" s="34" t="e">
        <f>SMALL($AA:$AA,ROWS($AA$1:AA949))</f>
        <v>#NUM!</v>
      </c>
      <c r="AC950" s="34" t="str">
        <f>IF(AND('Entry point'!$B$22=Master!A950,Master!AG950="MARCAS"),Master!B950,"")</f>
        <v/>
      </c>
      <c r="AD950" s="34" t="e">
        <f>SMALL($AC:$AC,ROWS($AC$1:AC949))</f>
        <v>#NUM!</v>
      </c>
      <c r="AE950" s="34">
        <v>4</v>
      </c>
      <c r="AF950" s="26" t="s">
        <v>114</v>
      </c>
      <c r="AG950" s="36" t="s">
        <v>91</v>
      </c>
      <c r="AH950" s="38" t="s">
        <v>104</v>
      </c>
    </row>
    <row r="951" spans="1:34" ht="15.75" x14ac:dyDescent="0.25">
      <c r="A951" s="34" t="s">
        <v>38</v>
      </c>
      <c r="B951" s="34">
        <f>ROWS(A$1:$A952)</f>
        <v>952</v>
      </c>
      <c r="C951" s="34" t="str">
        <f>IF(AND('Entry point'!$B$22=Master!A951,Master!AG951="ACCOUNTING"),Master!B951,"")</f>
        <v/>
      </c>
      <c r="D951" s="34" t="e">
        <f>SMALL($C:$C,ROWS($C$1:C950))</f>
        <v>#NUM!</v>
      </c>
      <c r="E951" s="34" t="str">
        <f>IF(AND('Entry point'!$B$22=Master!A951,Master!AG951="CREW MANAGEMENT PARTNER"),Master!B951,"")</f>
        <v/>
      </c>
      <c r="F951" s="34" t="e">
        <f>SMALL($E:$E,ROWS($E$1:E950))</f>
        <v>#NUM!</v>
      </c>
      <c r="G951" s="34" t="str">
        <f>IF(AND('Entry point'!$B$22=Master!A951,Master!AG951="FLEET MANAGER"),Master!B951,"")</f>
        <v/>
      </c>
      <c r="H951" s="34" t="e">
        <f>SMALL($G:$G,ROWS($G$1:G950))</f>
        <v>#NUM!</v>
      </c>
      <c r="I951" s="34" t="str">
        <f>IF(AND('Entry point'!$B$22=Master!A951,Master!AG951="GROUP ISD"),Master!B951,"")</f>
        <v/>
      </c>
      <c r="J951" s="34" t="e">
        <f>SMALL($I:$I,ROWS($I$1:I950))</f>
        <v>#NUM!</v>
      </c>
      <c r="K951" s="34" t="str">
        <f>IF(AND('Entry point'!$B$22=Master!A951,Master!AG951="MANAGING DIRECTOR, CREW MANAGEMENT"),Master!B951,"")</f>
        <v/>
      </c>
      <c r="L951" s="34" t="e">
        <f>SMALL($K:$K,ROWS($K$1:K950))</f>
        <v>#NUM!</v>
      </c>
      <c r="M951" s="34" t="str">
        <f>IF(AND('Entry point'!$B$22=Master!A951,Master!AG951="MARINE SUPERINTENDENT"),Master!B951,"")</f>
        <v/>
      </c>
      <c r="N951" s="34" t="e">
        <f>SMALL($M:$M,ROWS($M$1:M950))</f>
        <v>#NUM!</v>
      </c>
      <c r="O951" s="34" t="str">
        <f>IF(AND('Entry point'!$B$22=Master!A951,Master!AG951="MD"),Master!B951,"")</f>
        <v/>
      </c>
      <c r="P951" s="34" t="e">
        <f>SMALL($O:$O,ROWS($O$1:O950))</f>
        <v>#NUM!</v>
      </c>
      <c r="Q951" s="34" t="str">
        <f>IF(AND('Entry point'!$B$22=Master!A951,Master!AG951="OD"),Master!B951,"")</f>
        <v/>
      </c>
      <c r="R951" s="34" t="e">
        <f>SMALL($Q:$Q,ROWS($Q$1:Q950))</f>
        <v>#NUM!</v>
      </c>
      <c r="S951" s="34" t="str">
        <f>IF(AND('Entry point'!$B$22=Master!A951,Master!AG951="OWNER"),Master!B951,"")</f>
        <v/>
      </c>
      <c r="T951" s="34" t="e">
        <f>SMALL($S:$S,ROWS($S$1:S950))</f>
        <v>#NUM!</v>
      </c>
      <c r="U951" s="34" t="str">
        <f>IF(AND('Entry point'!$B$22=Master!A951,Master!AG951="PLANNING MANAGER"),Master!B951,"")</f>
        <v/>
      </c>
      <c r="V951" s="34" t="e">
        <f>SMALL($U:$U,ROWS($U$1:U950))</f>
        <v>#NUM!</v>
      </c>
      <c r="W951" s="34" t="str">
        <f>IF(AND('Entry point'!$B$22=Master!A951,Master!AG951="PROCUREMENT RESPONSIBLE"),Master!B951,"")</f>
        <v/>
      </c>
      <c r="X951" s="34" t="e">
        <f>SMALL($W:$W,ROWS($W$1:W950))</f>
        <v>#NUM!</v>
      </c>
      <c r="Y951" s="34" t="str">
        <f>IF(AND('Entry point'!$B$22=Master!A951,Master!AG951="TECH SUPERINTENDENT"),Master!B951,"")</f>
        <v/>
      </c>
      <c r="Z951" s="34" t="e">
        <f>SMALL($Y:$Y,ROWS($Y$1:Y950))</f>
        <v>#NUM!</v>
      </c>
      <c r="AA951" s="34" t="str">
        <f>IF(AND('Entry point'!$B$22=Master!A951,Master!AG951="HSEQ MANAGER"),Master!B951,"")</f>
        <v/>
      </c>
      <c r="AB951" s="34" t="e">
        <f>SMALL($AA:$AA,ROWS($AA$1:AA950))</f>
        <v>#NUM!</v>
      </c>
      <c r="AC951" s="34" t="str">
        <f>IF(AND('Entry point'!$B$22=Master!A951,Master!AG951="MARCAS"),Master!B951,"")</f>
        <v/>
      </c>
      <c r="AD951" s="34" t="e">
        <f>SMALL($AC:$AC,ROWS($AC$1:AC950))</f>
        <v>#NUM!</v>
      </c>
      <c r="AE951" s="34">
        <v>4</v>
      </c>
      <c r="AF951" s="26" t="s">
        <v>94</v>
      </c>
      <c r="AG951" s="36" t="s">
        <v>91</v>
      </c>
      <c r="AH951" s="36"/>
    </row>
    <row r="952" spans="1:34" ht="15.75" x14ac:dyDescent="0.25">
      <c r="A952" s="34" t="s">
        <v>38</v>
      </c>
      <c r="B952" s="34">
        <f>ROWS(A$1:$A953)</f>
        <v>953</v>
      </c>
      <c r="C952" s="34" t="str">
        <f>IF(AND('Entry point'!$B$22=Master!A952,Master!AG952="ACCOUNTING"),Master!B952,"")</f>
        <v/>
      </c>
      <c r="D952" s="34" t="e">
        <f>SMALL($C:$C,ROWS($C$1:C951))</f>
        <v>#NUM!</v>
      </c>
      <c r="E952" s="34" t="str">
        <f>IF(AND('Entry point'!$B$22=Master!A952,Master!AG952="CREW MANAGEMENT PARTNER"),Master!B952,"")</f>
        <v/>
      </c>
      <c r="F952" s="34" t="e">
        <f>SMALL($E:$E,ROWS($E$1:E951))</f>
        <v>#NUM!</v>
      </c>
      <c r="G952" s="34" t="str">
        <f>IF(AND('Entry point'!$B$22=Master!A952,Master!AG952="FLEET MANAGER"),Master!B952,"")</f>
        <v/>
      </c>
      <c r="H952" s="34" t="e">
        <f>SMALL($G:$G,ROWS($G$1:G951))</f>
        <v>#NUM!</v>
      </c>
      <c r="I952" s="34" t="str">
        <f>IF(AND('Entry point'!$B$22=Master!A952,Master!AG952="GROUP ISD"),Master!B952,"")</f>
        <v/>
      </c>
      <c r="J952" s="34" t="e">
        <f>SMALL($I:$I,ROWS($I$1:I951))</f>
        <v>#NUM!</v>
      </c>
      <c r="K952" s="34" t="str">
        <f>IF(AND('Entry point'!$B$22=Master!A952,Master!AG952="MANAGING DIRECTOR, CREW MANAGEMENT"),Master!B952,"")</f>
        <v/>
      </c>
      <c r="L952" s="34" t="e">
        <f>SMALL($K:$K,ROWS($K$1:K951))</f>
        <v>#NUM!</v>
      </c>
      <c r="M952" s="34" t="str">
        <f>IF(AND('Entry point'!$B$22=Master!A952,Master!AG952="MARINE SUPERINTENDENT"),Master!B952,"")</f>
        <v/>
      </c>
      <c r="N952" s="34" t="e">
        <f>SMALL($M:$M,ROWS($M$1:M951))</f>
        <v>#NUM!</v>
      </c>
      <c r="O952" s="34" t="str">
        <f>IF(AND('Entry point'!$B$22=Master!A952,Master!AG952="MD"),Master!B952,"")</f>
        <v/>
      </c>
      <c r="P952" s="34" t="e">
        <f>SMALL($O:$O,ROWS($O$1:O951))</f>
        <v>#NUM!</v>
      </c>
      <c r="Q952" s="34" t="str">
        <f>IF(AND('Entry point'!$B$22=Master!A952,Master!AG952="OD"),Master!B952,"")</f>
        <v/>
      </c>
      <c r="R952" s="34" t="e">
        <f>SMALL($Q:$Q,ROWS($Q$1:Q951))</f>
        <v>#NUM!</v>
      </c>
      <c r="S952" s="34" t="str">
        <f>IF(AND('Entry point'!$B$22=Master!A952,Master!AG952="OWNER"),Master!B952,"")</f>
        <v/>
      </c>
      <c r="T952" s="34" t="e">
        <f>SMALL($S:$S,ROWS($S$1:S951))</f>
        <v>#NUM!</v>
      </c>
      <c r="U952" s="34" t="str">
        <f>IF(AND('Entry point'!$B$22=Master!A952,Master!AG952="PLANNING MANAGER"),Master!B952,"")</f>
        <v/>
      </c>
      <c r="V952" s="34" t="e">
        <f>SMALL($U:$U,ROWS($U$1:U951))</f>
        <v>#NUM!</v>
      </c>
      <c r="W952" s="34" t="str">
        <f>IF(AND('Entry point'!$B$22=Master!A952,Master!AG952="PROCUREMENT RESPONSIBLE"),Master!B952,"")</f>
        <v/>
      </c>
      <c r="X952" s="34" t="e">
        <f>SMALL($W:$W,ROWS($W$1:W951))</f>
        <v>#NUM!</v>
      </c>
      <c r="Y952" s="34" t="str">
        <f>IF(AND('Entry point'!$B$22=Master!A952,Master!AG952="TECH SUPERINTENDENT"),Master!B952,"")</f>
        <v/>
      </c>
      <c r="Z952" s="34" t="e">
        <f>SMALL($Y:$Y,ROWS($Y$1:Y951))</f>
        <v>#NUM!</v>
      </c>
      <c r="AA952" s="34" t="str">
        <f>IF(AND('Entry point'!$B$22=Master!A952,Master!AG952="HSEQ MANAGER"),Master!B952,"")</f>
        <v/>
      </c>
      <c r="AB952" s="34" t="e">
        <f>SMALL($AA:$AA,ROWS($AA$1:AA951))</f>
        <v>#NUM!</v>
      </c>
      <c r="AC952" s="34" t="str">
        <f>IF(AND('Entry point'!$B$22=Master!A952,Master!AG952="MARCAS"),Master!B952,"")</f>
        <v/>
      </c>
      <c r="AD952" s="34" t="e">
        <f>SMALL($AC:$AC,ROWS($AC$1:AC951))</f>
        <v>#NUM!</v>
      </c>
      <c r="AE952" s="34">
        <v>4</v>
      </c>
      <c r="AF952" s="26" t="s">
        <v>393</v>
      </c>
      <c r="AG952" s="36" t="s">
        <v>91</v>
      </c>
      <c r="AH952" s="36" t="s">
        <v>121</v>
      </c>
    </row>
    <row r="953" spans="1:34" ht="31.5" x14ac:dyDescent="0.25">
      <c r="A953" s="34" t="s">
        <v>38</v>
      </c>
      <c r="B953" s="34">
        <f>ROWS(A$1:$A954)</f>
        <v>954</v>
      </c>
      <c r="C953" s="34" t="str">
        <f>IF(AND('Entry point'!$B$22=Master!A953,Master!AG953="ACCOUNTING"),Master!B953,"")</f>
        <v/>
      </c>
      <c r="D953" s="34" t="e">
        <f>SMALL($C:$C,ROWS($C$1:C952))</f>
        <v>#NUM!</v>
      </c>
      <c r="E953" s="34" t="str">
        <f>IF(AND('Entry point'!$B$22=Master!A953,Master!AG953="CREW MANAGEMENT PARTNER"),Master!B953,"")</f>
        <v/>
      </c>
      <c r="F953" s="34" t="e">
        <f>SMALL($E:$E,ROWS($E$1:E952))</f>
        <v>#NUM!</v>
      </c>
      <c r="G953" s="34" t="str">
        <f>IF(AND('Entry point'!$B$22=Master!A953,Master!AG953="FLEET MANAGER"),Master!B953,"")</f>
        <v/>
      </c>
      <c r="H953" s="34" t="e">
        <f>SMALL($G:$G,ROWS($G$1:G952))</f>
        <v>#NUM!</v>
      </c>
      <c r="I953" s="34" t="str">
        <f>IF(AND('Entry point'!$B$22=Master!A953,Master!AG953="GROUP ISD"),Master!B953,"")</f>
        <v/>
      </c>
      <c r="J953" s="34" t="e">
        <f>SMALL($I:$I,ROWS($I$1:I952))</f>
        <v>#NUM!</v>
      </c>
      <c r="K953" s="34" t="str">
        <f>IF(AND('Entry point'!$B$22=Master!A953,Master!AG953="MANAGING DIRECTOR, CREW MANAGEMENT"),Master!B953,"")</f>
        <v/>
      </c>
      <c r="L953" s="34" t="e">
        <f>SMALL($K:$K,ROWS($K$1:K952))</f>
        <v>#NUM!</v>
      </c>
      <c r="M953" s="34" t="str">
        <f>IF(AND('Entry point'!$B$22=Master!A953,Master!AG953="MARINE SUPERINTENDENT"),Master!B953,"")</f>
        <v/>
      </c>
      <c r="N953" s="34" t="e">
        <f>SMALL($M:$M,ROWS($M$1:M952))</f>
        <v>#NUM!</v>
      </c>
      <c r="O953" s="34" t="str">
        <f>IF(AND('Entry point'!$B$22=Master!A953,Master!AG953="MD"),Master!B953,"")</f>
        <v/>
      </c>
      <c r="P953" s="34" t="e">
        <f>SMALL($O:$O,ROWS($O$1:O952))</f>
        <v>#NUM!</v>
      </c>
      <c r="Q953" s="34" t="str">
        <f>IF(AND('Entry point'!$B$22=Master!A953,Master!AG953="OD"),Master!B953,"")</f>
        <v/>
      </c>
      <c r="R953" s="34" t="e">
        <f>SMALL($Q:$Q,ROWS($Q$1:Q952))</f>
        <v>#NUM!</v>
      </c>
      <c r="S953" s="34" t="str">
        <f>IF(AND('Entry point'!$B$22=Master!A953,Master!AG953="OWNER"),Master!B953,"")</f>
        <v/>
      </c>
      <c r="T953" s="34" t="e">
        <f>SMALL($S:$S,ROWS($S$1:S952))</f>
        <v>#NUM!</v>
      </c>
      <c r="U953" s="34" t="str">
        <f>IF(AND('Entry point'!$B$22=Master!A953,Master!AG953="PLANNING MANAGER"),Master!B953,"")</f>
        <v/>
      </c>
      <c r="V953" s="34" t="e">
        <f>SMALL($U:$U,ROWS($U$1:U952))</f>
        <v>#NUM!</v>
      </c>
      <c r="W953" s="34" t="str">
        <f>IF(AND('Entry point'!$B$22=Master!A953,Master!AG953="PROCUREMENT RESPONSIBLE"),Master!B953,"")</f>
        <v/>
      </c>
      <c r="X953" s="34" t="e">
        <f>SMALL($W:$W,ROWS($W$1:W952))</f>
        <v>#NUM!</v>
      </c>
      <c r="Y953" s="34" t="str">
        <f>IF(AND('Entry point'!$B$22=Master!A953,Master!AG953="TECH SUPERINTENDENT"),Master!B953,"")</f>
        <v/>
      </c>
      <c r="Z953" s="34" t="e">
        <f>SMALL($Y:$Y,ROWS($Y$1:Y952))</f>
        <v>#NUM!</v>
      </c>
      <c r="AA953" s="34" t="str">
        <f>IF(AND('Entry point'!$B$22=Master!A953,Master!AG953="HSEQ MANAGER"),Master!B953,"")</f>
        <v/>
      </c>
      <c r="AB953" s="34" t="e">
        <f>SMALL($AA:$AA,ROWS($AA$1:AA952))</f>
        <v>#NUM!</v>
      </c>
      <c r="AC953" s="34" t="str">
        <f>IF(AND('Entry point'!$B$22=Master!A953,Master!AG953="MARCAS"),Master!B953,"")</f>
        <v/>
      </c>
      <c r="AD953" s="34" t="e">
        <f>SMALL($AC:$AC,ROWS($AC$1:AC952))</f>
        <v>#NUM!</v>
      </c>
      <c r="AE953" s="34">
        <v>4</v>
      </c>
      <c r="AF953" s="26" t="s">
        <v>386</v>
      </c>
      <c r="AG953" s="36" t="s">
        <v>91</v>
      </c>
      <c r="AH953" s="38" t="s">
        <v>102</v>
      </c>
    </row>
    <row r="954" spans="1:34" ht="15.75" x14ac:dyDescent="0.25">
      <c r="A954" s="34" t="s">
        <v>38</v>
      </c>
      <c r="B954" s="34">
        <f>ROWS(A$1:$A955)</f>
        <v>955</v>
      </c>
      <c r="C954" s="34" t="str">
        <f>IF(AND('Entry point'!$B$22=Master!A954,Master!AG954="ACCOUNTING"),Master!B954,"")</f>
        <v/>
      </c>
      <c r="D954" s="34" t="e">
        <f>SMALL($C:$C,ROWS($C$1:C953))</f>
        <v>#NUM!</v>
      </c>
      <c r="E954" s="34" t="str">
        <f>IF(AND('Entry point'!$B$22=Master!A954,Master!AG954="CREW MANAGEMENT PARTNER"),Master!B954,"")</f>
        <v/>
      </c>
      <c r="F954" s="34" t="e">
        <f>SMALL($E:$E,ROWS($E$1:E953))</f>
        <v>#NUM!</v>
      </c>
      <c r="G954" s="34" t="str">
        <f>IF(AND('Entry point'!$B$22=Master!A954,Master!AG954="FLEET MANAGER"),Master!B954,"")</f>
        <v/>
      </c>
      <c r="H954" s="34" t="e">
        <f>SMALL($G:$G,ROWS($G$1:G953))</f>
        <v>#NUM!</v>
      </c>
      <c r="I954" s="34" t="str">
        <f>IF(AND('Entry point'!$B$22=Master!A954,Master!AG954="GROUP ISD"),Master!B954,"")</f>
        <v/>
      </c>
      <c r="J954" s="34" t="e">
        <f>SMALL($I:$I,ROWS($I$1:I953))</f>
        <v>#NUM!</v>
      </c>
      <c r="K954" s="34" t="str">
        <f>IF(AND('Entry point'!$B$22=Master!A954,Master!AG954="MANAGING DIRECTOR, CREW MANAGEMENT"),Master!B954,"")</f>
        <v/>
      </c>
      <c r="L954" s="34" t="e">
        <f>SMALL($K:$K,ROWS($K$1:K953))</f>
        <v>#NUM!</v>
      </c>
      <c r="M954" s="34" t="str">
        <f>IF(AND('Entry point'!$B$22=Master!A954,Master!AG954="MARINE SUPERINTENDENT"),Master!B954,"")</f>
        <v/>
      </c>
      <c r="N954" s="34" t="e">
        <f>SMALL($M:$M,ROWS($M$1:M953))</f>
        <v>#NUM!</v>
      </c>
      <c r="O954" s="34" t="str">
        <f>IF(AND('Entry point'!$B$22=Master!A954,Master!AG954="MD"),Master!B954,"")</f>
        <v/>
      </c>
      <c r="P954" s="34" t="e">
        <f>SMALL($O:$O,ROWS($O$1:O953))</f>
        <v>#NUM!</v>
      </c>
      <c r="Q954" s="34" t="str">
        <f>IF(AND('Entry point'!$B$22=Master!A954,Master!AG954="OD"),Master!B954,"")</f>
        <v/>
      </c>
      <c r="R954" s="34" t="e">
        <f>SMALL($Q:$Q,ROWS($Q$1:Q953))</f>
        <v>#NUM!</v>
      </c>
      <c r="S954" s="34" t="str">
        <f>IF(AND('Entry point'!$B$22=Master!A954,Master!AG954="OWNER"),Master!B954,"")</f>
        <v/>
      </c>
      <c r="T954" s="34" t="e">
        <f>SMALL($S:$S,ROWS($S$1:S953))</f>
        <v>#NUM!</v>
      </c>
      <c r="U954" s="34" t="str">
        <f>IF(AND('Entry point'!$B$22=Master!A954,Master!AG954="PLANNING MANAGER"),Master!B954,"")</f>
        <v/>
      </c>
      <c r="V954" s="34" t="e">
        <f>SMALL($U:$U,ROWS($U$1:U953))</f>
        <v>#NUM!</v>
      </c>
      <c r="W954" s="34" t="str">
        <f>IF(AND('Entry point'!$B$22=Master!A954,Master!AG954="PROCUREMENT RESPONSIBLE"),Master!B954,"")</f>
        <v/>
      </c>
      <c r="X954" s="34" t="e">
        <f>SMALL($W:$W,ROWS($W$1:W953))</f>
        <v>#NUM!</v>
      </c>
      <c r="Y954" s="34" t="str">
        <f>IF(AND('Entry point'!$B$22=Master!A954,Master!AG954="TECH SUPERINTENDENT"),Master!B954,"")</f>
        <v/>
      </c>
      <c r="Z954" s="34" t="e">
        <f>SMALL($Y:$Y,ROWS($Y$1:Y953))</f>
        <v>#NUM!</v>
      </c>
      <c r="AA954" s="34" t="str">
        <f>IF(AND('Entry point'!$B$22=Master!A954,Master!AG954="HSEQ MANAGER"),Master!B954,"")</f>
        <v/>
      </c>
      <c r="AB954" s="34" t="e">
        <f>SMALL($AA:$AA,ROWS($AA$1:AA953))</f>
        <v>#NUM!</v>
      </c>
      <c r="AC954" s="34" t="str">
        <f>IF(AND('Entry point'!$B$22=Master!A954,Master!AG954="MARCAS"),Master!B954,"")</f>
        <v/>
      </c>
      <c r="AD954" s="34" t="e">
        <f>SMALL($AC:$AC,ROWS($AC$1:AC953))</f>
        <v>#NUM!</v>
      </c>
      <c r="AE954" s="34">
        <v>4</v>
      </c>
      <c r="AF954" s="26" t="s">
        <v>374</v>
      </c>
      <c r="AG954" s="36" t="s">
        <v>91</v>
      </c>
      <c r="AH954" s="36"/>
    </row>
    <row r="955" spans="1:34" ht="15.75" x14ac:dyDescent="0.25">
      <c r="A955" s="34" t="s">
        <v>38</v>
      </c>
      <c r="B955" s="34">
        <f>ROWS(A$1:$A956)</f>
        <v>956</v>
      </c>
      <c r="C955" s="34" t="str">
        <f>IF(AND('Entry point'!$B$22=Master!A955,Master!AG955="ACCOUNTING"),Master!B955,"")</f>
        <v/>
      </c>
      <c r="D955" s="34" t="e">
        <f>SMALL($C:$C,ROWS($C$1:C954))</f>
        <v>#NUM!</v>
      </c>
      <c r="E955" s="34" t="str">
        <f>IF(AND('Entry point'!$B$22=Master!A955,Master!AG955="CREW MANAGEMENT PARTNER"),Master!B955,"")</f>
        <v/>
      </c>
      <c r="F955" s="34" t="e">
        <f>SMALL($E:$E,ROWS($E$1:E954))</f>
        <v>#NUM!</v>
      </c>
      <c r="G955" s="34" t="str">
        <f>IF(AND('Entry point'!$B$22=Master!A955,Master!AG955="FLEET MANAGER"),Master!B955,"")</f>
        <v/>
      </c>
      <c r="H955" s="34" t="e">
        <f>SMALL($G:$G,ROWS($G$1:G954))</f>
        <v>#NUM!</v>
      </c>
      <c r="I955" s="34" t="str">
        <f>IF(AND('Entry point'!$B$22=Master!A955,Master!AG955="GROUP ISD"),Master!B955,"")</f>
        <v/>
      </c>
      <c r="J955" s="34" t="e">
        <f>SMALL($I:$I,ROWS($I$1:I954))</f>
        <v>#NUM!</v>
      </c>
      <c r="K955" s="34" t="str">
        <f>IF(AND('Entry point'!$B$22=Master!A955,Master!AG955="MANAGING DIRECTOR, CREW MANAGEMENT"),Master!B955,"")</f>
        <v/>
      </c>
      <c r="L955" s="34" t="e">
        <f>SMALL($K:$K,ROWS($K$1:K954))</f>
        <v>#NUM!</v>
      </c>
      <c r="M955" s="34" t="str">
        <f>IF(AND('Entry point'!$B$22=Master!A955,Master!AG955="MARINE SUPERINTENDENT"),Master!B955,"")</f>
        <v/>
      </c>
      <c r="N955" s="34" t="e">
        <f>SMALL($M:$M,ROWS($M$1:M954))</f>
        <v>#NUM!</v>
      </c>
      <c r="O955" s="34" t="str">
        <f>IF(AND('Entry point'!$B$22=Master!A955,Master!AG955="MD"),Master!B955,"")</f>
        <v/>
      </c>
      <c r="P955" s="34" t="e">
        <f>SMALL($O:$O,ROWS($O$1:O954))</f>
        <v>#NUM!</v>
      </c>
      <c r="Q955" s="34" t="str">
        <f>IF(AND('Entry point'!$B$22=Master!A955,Master!AG955="OD"),Master!B955,"")</f>
        <v/>
      </c>
      <c r="R955" s="34" t="e">
        <f>SMALL($Q:$Q,ROWS($Q$1:Q954))</f>
        <v>#NUM!</v>
      </c>
      <c r="S955" s="34" t="str">
        <f>IF(AND('Entry point'!$B$22=Master!A955,Master!AG955="OWNER"),Master!B955,"")</f>
        <v/>
      </c>
      <c r="T955" s="34" t="e">
        <f>SMALL($S:$S,ROWS($S$1:S954))</f>
        <v>#NUM!</v>
      </c>
      <c r="U955" s="34" t="str">
        <f>IF(AND('Entry point'!$B$22=Master!A955,Master!AG955="PLANNING MANAGER"),Master!B955,"")</f>
        <v/>
      </c>
      <c r="V955" s="34" t="e">
        <f>SMALL($U:$U,ROWS($U$1:U954))</f>
        <v>#NUM!</v>
      </c>
      <c r="W955" s="34" t="str">
        <f>IF(AND('Entry point'!$B$22=Master!A955,Master!AG955="PROCUREMENT RESPONSIBLE"),Master!B955,"")</f>
        <v/>
      </c>
      <c r="X955" s="34" t="e">
        <f>SMALL($W:$W,ROWS($W$1:W954))</f>
        <v>#NUM!</v>
      </c>
      <c r="Y955" s="34" t="str">
        <f>IF(AND('Entry point'!$B$22=Master!A955,Master!AG955="TECH SUPERINTENDENT"),Master!B955,"")</f>
        <v/>
      </c>
      <c r="Z955" s="34" t="e">
        <f>SMALL($Y:$Y,ROWS($Y$1:Y954))</f>
        <v>#NUM!</v>
      </c>
      <c r="AA955" s="34" t="str">
        <f>IF(AND('Entry point'!$B$22=Master!A955,Master!AG955="HSEQ MANAGER"),Master!B955,"")</f>
        <v/>
      </c>
      <c r="AB955" s="34" t="e">
        <f>SMALL($AA:$AA,ROWS($AA$1:AA954))</f>
        <v>#NUM!</v>
      </c>
      <c r="AC955" s="34" t="str">
        <f>IF(AND('Entry point'!$B$22=Master!A955,Master!AG955="MARCAS"),Master!B955,"")</f>
        <v/>
      </c>
      <c r="AD955" s="34" t="e">
        <f>SMALL($AC:$AC,ROWS($AC$1:AC954))</f>
        <v>#NUM!</v>
      </c>
      <c r="AE955" s="34">
        <v>4</v>
      </c>
      <c r="AF955" s="26" t="s">
        <v>97</v>
      </c>
      <c r="AG955" s="36" t="s">
        <v>91</v>
      </c>
      <c r="AH955" s="36"/>
    </row>
    <row r="956" spans="1:34" ht="15.75" x14ac:dyDescent="0.25">
      <c r="A956" s="34" t="s">
        <v>38</v>
      </c>
      <c r="B956" s="34">
        <f>ROWS(A$1:$A957)</f>
        <v>957</v>
      </c>
      <c r="C956" s="34" t="str">
        <f>IF(AND('Entry point'!$B$22=Master!A956,Master!AG956="ACCOUNTING"),Master!B956,"")</f>
        <v/>
      </c>
      <c r="D956" s="34" t="e">
        <f>SMALL($C:$C,ROWS($C$1:C955))</f>
        <v>#NUM!</v>
      </c>
      <c r="E956" s="34" t="str">
        <f>IF(AND('Entry point'!$B$22=Master!A956,Master!AG956="CREW MANAGEMENT PARTNER"),Master!B956,"")</f>
        <v/>
      </c>
      <c r="F956" s="34" t="e">
        <f>SMALL($E:$E,ROWS($E$1:E955))</f>
        <v>#NUM!</v>
      </c>
      <c r="G956" s="34" t="str">
        <f>IF(AND('Entry point'!$B$22=Master!A956,Master!AG956="FLEET MANAGER"),Master!B956,"")</f>
        <v/>
      </c>
      <c r="H956" s="34" t="e">
        <f>SMALL($G:$G,ROWS($G$1:G955))</f>
        <v>#NUM!</v>
      </c>
      <c r="I956" s="34" t="str">
        <f>IF(AND('Entry point'!$B$22=Master!A956,Master!AG956="GROUP ISD"),Master!B956,"")</f>
        <v/>
      </c>
      <c r="J956" s="34" t="e">
        <f>SMALL($I:$I,ROWS($I$1:I955))</f>
        <v>#NUM!</v>
      </c>
      <c r="K956" s="34" t="str">
        <f>IF(AND('Entry point'!$B$22=Master!A956,Master!AG956="MANAGING DIRECTOR, CREW MANAGEMENT"),Master!B956,"")</f>
        <v/>
      </c>
      <c r="L956" s="34" t="e">
        <f>SMALL($K:$K,ROWS($K$1:K955))</f>
        <v>#NUM!</v>
      </c>
      <c r="M956" s="34" t="str">
        <f>IF(AND('Entry point'!$B$22=Master!A956,Master!AG956="MARINE SUPERINTENDENT"),Master!B956,"")</f>
        <v/>
      </c>
      <c r="N956" s="34" t="e">
        <f>SMALL($M:$M,ROWS($M$1:M955))</f>
        <v>#NUM!</v>
      </c>
      <c r="O956" s="34" t="str">
        <f>IF(AND('Entry point'!$B$22=Master!A956,Master!AG956="MD"),Master!B956,"")</f>
        <v/>
      </c>
      <c r="P956" s="34" t="e">
        <f>SMALL($O:$O,ROWS($O$1:O955))</f>
        <v>#NUM!</v>
      </c>
      <c r="Q956" s="34" t="str">
        <f>IF(AND('Entry point'!$B$22=Master!A956,Master!AG956="OD"),Master!B956,"")</f>
        <v/>
      </c>
      <c r="R956" s="34" t="e">
        <f>SMALL($Q:$Q,ROWS($Q$1:Q955))</f>
        <v>#NUM!</v>
      </c>
      <c r="S956" s="34" t="str">
        <f>IF(AND('Entry point'!$B$22=Master!A956,Master!AG956="OWNER"),Master!B956,"")</f>
        <v/>
      </c>
      <c r="T956" s="34" t="e">
        <f>SMALL($S:$S,ROWS($S$1:S955))</f>
        <v>#NUM!</v>
      </c>
      <c r="U956" s="34" t="str">
        <f>IF(AND('Entry point'!$B$22=Master!A956,Master!AG956="PLANNING MANAGER"),Master!B956,"")</f>
        <v/>
      </c>
      <c r="V956" s="34" t="e">
        <f>SMALL($U:$U,ROWS($U$1:U955))</f>
        <v>#NUM!</v>
      </c>
      <c r="W956" s="34" t="str">
        <f>IF(AND('Entry point'!$B$22=Master!A956,Master!AG956="PROCUREMENT RESPONSIBLE"),Master!B956,"")</f>
        <v/>
      </c>
      <c r="X956" s="34" t="e">
        <f>SMALL($W:$W,ROWS($W$1:W955))</f>
        <v>#NUM!</v>
      </c>
      <c r="Y956" s="34" t="str">
        <f>IF(AND('Entry point'!$B$22=Master!A956,Master!AG956="TECH SUPERINTENDENT"),Master!B956,"")</f>
        <v/>
      </c>
      <c r="Z956" s="34" t="e">
        <f>SMALL($Y:$Y,ROWS($Y$1:Y955))</f>
        <v>#NUM!</v>
      </c>
      <c r="AA956" s="34" t="str">
        <f>IF(AND('Entry point'!$B$22=Master!A956,Master!AG956="HSEQ MANAGER"),Master!B956,"")</f>
        <v/>
      </c>
      <c r="AB956" s="34" t="e">
        <f>SMALL($AA:$AA,ROWS($AA$1:AA955))</f>
        <v>#NUM!</v>
      </c>
      <c r="AC956" s="34" t="str">
        <f>IF(AND('Entry point'!$B$22=Master!A956,Master!AG956="MARCAS"),Master!B956,"")</f>
        <v/>
      </c>
      <c r="AD956" s="34" t="e">
        <f>SMALL($AC:$AC,ROWS($AC$1:AC955))</f>
        <v>#NUM!</v>
      </c>
      <c r="AE956" s="34">
        <v>4</v>
      </c>
      <c r="AF956" s="26" t="s">
        <v>397</v>
      </c>
      <c r="AG956" s="36" t="s">
        <v>91</v>
      </c>
      <c r="AH956" s="36"/>
    </row>
    <row r="957" spans="1:34" ht="15.75" x14ac:dyDescent="0.25">
      <c r="A957" s="34" t="s">
        <v>38</v>
      </c>
      <c r="B957" s="34">
        <f>ROWS(A$1:$A958)</f>
        <v>958</v>
      </c>
      <c r="C957" s="34" t="str">
        <f>IF(AND('Entry point'!$B$22=Master!A957,Master!AG957="ACCOUNTING"),Master!B957,"")</f>
        <v/>
      </c>
      <c r="D957" s="34" t="e">
        <f>SMALL($C:$C,ROWS($C$1:C956))</f>
        <v>#NUM!</v>
      </c>
      <c r="E957" s="34" t="str">
        <f>IF(AND('Entry point'!$B$22=Master!A957,Master!AG957="CREW MANAGEMENT PARTNER"),Master!B957,"")</f>
        <v/>
      </c>
      <c r="F957" s="34" t="e">
        <f>SMALL($E:$E,ROWS($E$1:E956))</f>
        <v>#NUM!</v>
      </c>
      <c r="G957" s="34" t="str">
        <f>IF(AND('Entry point'!$B$22=Master!A957,Master!AG957="FLEET MANAGER"),Master!B957,"")</f>
        <v/>
      </c>
      <c r="H957" s="34" t="e">
        <f>SMALL($G:$G,ROWS($G$1:G956))</f>
        <v>#NUM!</v>
      </c>
      <c r="I957" s="34" t="str">
        <f>IF(AND('Entry point'!$B$22=Master!A957,Master!AG957="GROUP ISD"),Master!B957,"")</f>
        <v/>
      </c>
      <c r="J957" s="34" t="e">
        <f>SMALL($I:$I,ROWS($I$1:I956))</f>
        <v>#NUM!</v>
      </c>
      <c r="K957" s="34" t="str">
        <f>IF(AND('Entry point'!$B$22=Master!A957,Master!AG957="MANAGING DIRECTOR, CREW MANAGEMENT"),Master!B957,"")</f>
        <v/>
      </c>
      <c r="L957" s="34" t="e">
        <f>SMALL($K:$K,ROWS($K$1:K956))</f>
        <v>#NUM!</v>
      </c>
      <c r="M957" s="34" t="str">
        <f>IF(AND('Entry point'!$B$22=Master!A957,Master!AG957="MARINE SUPERINTENDENT"),Master!B957,"")</f>
        <v/>
      </c>
      <c r="N957" s="34" t="e">
        <f>SMALL($M:$M,ROWS($M$1:M956))</f>
        <v>#NUM!</v>
      </c>
      <c r="O957" s="34" t="str">
        <f>IF(AND('Entry point'!$B$22=Master!A957,Master!AG957="MD"),Master!B957,"")</f>
        <v/>
      </c>
      <c r="P957" s="34" t="e">
        <f>SMALL($O:$O,ROWS($O$1:O956))</f>
        <v>#NUM!</v>
      </c>
      <c r="Q957" s="34" t="str">
        <f>IF(AND('Entry point'!$B$22=Master!A957,Master!AG957="OD"),Master!B957,"")</f>
        <v/>
      </c>
      <c r="R957" s="34" t="e">
        <f>SMALL($Q:$Q,ROWS($Q$1:Q956))</f>
        <v>#NUM!</v>
      </c>
      <c r="S957" s="34" t="str">
        <f>IF(AND('Entry point'!$B$22=Master!A957,Master!AG957="OWNER"),Master!B957,"")</f>
        <v/>
      </c>
      <c r="T957" s="34" t="e">
        <f>SMALL($S:$S,ROWS($S$1:S956))</f>
        <v>#NUM!</v>
      </c>
      <c r="U957" s="34" t="str">
        <f>IF(AND('Entry point'!$B$22=Master!A957,Master!AG957="PLANNING MANAGER"),Master!B957,"")</f>
        <v/>
      </c>
      <c r="V957" s="34" t="e">
        <f>SMALL($U:$U,ROWS($U$1:U956))</f>
        <v>#NUM!</v>
      </c>
      <c r="W957" s="34" t="str">
        <f>IF(AND('Entry point'!$B$22=Master!A957,Master!AG957="PROCUREMENT RESPONSIBLE"),Master!B957,"")</f>
        <v/>
      </c>
      <c r="X957" s="34" t="e">
        <f>SMALL($W:$W,ROWS($W$1:W956))</f>
        <v>#NUM!</v>
      </c>
      <c r="Y957" s="34" t="str">
        <f>IF(AND('Entry point'!$B$22=Master!A957,Master!AG957="TECH SUPERINTENDENT"),Master!B957,"")</f>
        <v/>
      </c>
      <c r="Z957" s="34" t="e">
        <f>SMALL($Y:$Y,ROWS($Y$1:Y956))</f>
        <v>#NUM!</v>
      </c>
      <c r="AA957" s="34" t="str">
        <f>IF(AND('Entry point'!$B$22=Master!A957,Master!AG957="HSEQ MANAGER"),Master!B957,"")</f>
        <v/>
      </c>
      <c r="AB957" s="34" t="e">
        <f>SMALL($AA:$AA,ROWS($AA$1:AA956))</f>
        <v>#NUM!</v>
      </c>
      <c r="AC957" s="34" t="str">
        <f>IF(AND('Entry point'!$B$22=Master!A957,Master!AG957="MARCAS"),Master!B957,"")</f>
        <v/>
      </c>
      <c r="AD957" s="34" t="e">
        <f>SMALL($AC:$AC,ROWS($AC$1:AC956))</f>
        <v>#NUM!</v>
      </c>
      <c r="AE957" s="34">
        <v>4</v>
      </c>
      <c r="AF957" s="26" t="s">
        <v>375</v>
      </c>
      <c r="AG957" s="36" t="s">
        <v>91</v>
      </c>
      <c r="AH957" s="36"/>
    </row>
    <row r="958" spans="1:34" ht="31.5" x14ac:dyDescent="0.25">
      <c r="A958" s="34" t="s">
        <v>38</v>
      </c>
      <c r="B958" s="34">
        <f>ROWS(A$1:$A959)</f>
        <v>959</v>
      </c>
      <c r="C958" s="34" t="str">
        <f>IF(AND('Entry point'!$B$22=Master!A958,Master!AG958="ACCOUNTING"),Master!B958,"")</f>
        <v/>
      </c>
      <c r="D958" s="34" t="e">
        <f>SMALL($C:$C,ROWS($C$1:C957))</f>
        <v>#NUM!</v>
      </c>
      <c r="E958" s="34" t="str">
        <f>IF(AND('Entry point'!$B$22=Master!A958,Master!AG958="CREW MANAGEMENT PARTNER"),Master!B958,"")</f>
        <v/>
      </c>
      <c r="F958" s="34" t="e">
        <f>SMALL($E:$E,ROWS($E$1:E957))</f>
        <v>#NUM!</v>
      </c>
      <c r="G958" s="34" t="str">
        <f>IF(AND('Entry point'!$B$22=Master!A958,Master!AG958="FLEET MANAGER"),Master!B958,"")</f>
        <v/>
      </c>
      <c r="H958" s="34" t="e">
        <f>SMALL($G:$G,ROWS($G$1:G957))</f>
        <v>#NUM!</v>
      </c>
      <c r="I958" s="34" t="str">
        <f>IF(AND('Entry point'!$B$22=Master!A958,Master!AG958="GROUP ISD"),Master!B958,"")</f>
        <v/>
      </c>
      <c r="J958" s="34" t="e">
        <f>SMALL($I:$I,ROWS($I$1:I957))</f>
        <v>#NUM!</v>
      </c>
      <c r="K958" s="34" t="str">
        <f>IF(AND('Entry point'!$B$22=Master!A958,Master!AG958="MANAGING DIRECTOR, CREW MANAGEMENT"),Master!B958,"")</f>
        <v/>
      </c>
      <c r="L958" s="34" t="e">
        <f>SMALL($K:$K,ROWS($K$1:K957))</f>
        <v>#NUM!</v>
      </c>
      <c r="M958" s="34" t="str">
        <f>IF(AND('Entry point'!$B$22=Master!A958,Master!AG958="MARINE SUPERINTENDENT"),Master!B958,"")</f>
        <v/>
      </c>
      <c r="N958" s="34" t="e">
        <f>SMALL($M:$M,ROWS($M$1:M957))</f>
        <v>#NUM!</v>
      </c>
      <c r="O958" s="34" t="str">
        <f>IF(AND('Entry point'!$B$22=Master!A958,Master!AG958="MD"),Master!B958,"")</f>
        <v/>
      </c>
      <c r="P958" s="34" t="e">
        <f>SMALL($O:$O,ROWS($O$1:O957))</f>
        <v>#NUM!</v>
      </c>
      <c r="Q958" s="34" t="str">
        <f>IF(AND('Entry point'!$B$22=Master!A958,Master!AG958="OD"),Master!B958,"")</f>
        <v/>
      </c>
      <c r="R958" s="34" t="e">
        <f>SMALL($Q:$Q,ROWS($Q$1:Q957))</f>
        <v>#NUM!</v>
      </c>
      <c r="S958" s="34" t="str">
        <f>IF(AND('Entry point'!$B$22=Master!A958,Master!AG958="OWNER"),Master!B958,"")</f>
        <v/>
      </c>
      <c r="T958" s="34" t="e">
        <f>SMALL($S:$S,ROWS($S$1:S957))</f>
        <v>#NUM!</v>
      </c>
      <c r="U958" s="34" t="str">
        <f>IF(AND('Entry point'!$B$22=Master!A958,Master!AG958="PLANNING MANAGER"),Master!B958,"")</f>
        <v/>
      </c>
      <c r="V958" s="34" t="e">
        <f>SMALL($U:$U,ROWS($U$1:U957))</f>
        <v>#NUM!</v>
      </c>
      <c r="W958" s="34" t="str">
        <f>IF(AND('Entry point'!$B$22=Master!A958,Master!AG958="PROCUREMENT RESPONSIBLE"),Master!B958,"")</f>
        <v/>
      </c>
      <c r="X958" s="34" t="e">
        <f>SMALL($W:$W,ROWS($W$1:W957))</f>
        <v>#NUM!</v>
      </c>
      <c r="Y958" s="34" t="str">
        <f>IF(AND('Entry point'!$B$22=Master!A958,Master!AG958="TECH SUPERINTENDENT"),Master!B958,"")</f>
        <v/>
      </c>
      <c r="Z958" s="34" t="e">
        <f>SMALL($Y:$Y,ROWS($Y$1:Y957))</f>
        <v>#NUM!</v>
      </c>
      <c r="AA958" s="34" t="str">
        <f>IF(AND('Entry point'!$B$22=Master!A958,Master!AG958="HSEQ MANAGER"),Master!B958,"")</f>
        <v/>
      </c>
      <c r="AB958" s="34" t="e">
        <f>SMALL($AA:$AA,ROWS($AA$1:AA957))</f>
        <v>#NUM!</v>
      </c>
      <c r="AC958" s="34" t="str">
        <f>IF(AND('Entry point'!$B$22=Master!A958,Master!AG958="MARCAS"),Master!B958,"")</f>
        <v/>
      </c>
      <c r="AD958" s="34" t="e">
        <f>SMALL($AC:$AC,ROWS($AC$1:AC957))</f>
        <v>#NUM!</v>
      </c>
      <c r="AE958" s="34">
        <v>4</v>
      </c>
      <c r="AF958" s="26" t="s">
        <v>112</v>
      </c>
      <c r="AG958" s="36" t="s">
        <v>91</v>
      </c>
      <c r="AH958" s="38" t="s">
        <v>102</v>
      </c>
    </row>
    <row r="959" spans="1:34" ht="47.25" x14ac:dyDescent="0.25">
      <c r="A959" s="34" t="s">
        <v>38</v>
      </c>
      <c r="B959" s="34">
        <f>ROWS(A$1:$A960)</f>
        <v>960</v>
      </c>
      <c r="C959" s="34" t="str">
        <f>IF(AND('Entry point'!$B$22=Master!A959,Master!AG959="ACCOUNTING"),Master!B959,"")</f>
        <v/>
      </c>
      <c r="D959" s="34" t="e">
        <f>SMALL($C:$C,ROWS($C$1:C958))</f>
        <v>#NUM!</v>
      </c>
      <c r="E959" s="34" t="str">
        <f>IF(AND('Entry point'!$B$22=Master!A959,Master!AG959="CREW MANAGEMENT PARTNER"),Master!B959,"")</f>
        <v/>
      </c>
      <c r="F959" s="34" t="e">
        <f>SMALL($E:$E,ROWS($E$1:E958))</f>
        <v>#NUM!</v>
      </c>
      <c r="G959" s="34" t="str">
        <f>IF(AND('Entry point'!$B$22=Master!A959,Master!AG959="FLEET MANAGER"),Master!B959,"")</f>
        <v/>
      </c>
      <c r="H959" s="34" t="e">
        <f>SMALL($G:$G,ROWS($G$1:G958))</f>
        <v>#NUM!</v>
      </c>
      <c r="I959" s="34" t="str">
        <f>IF(AND('Entry point'!$B$22=Master!A959,Master!AG959="GROUP ISD"),Master!B959,"")</f>
        <v/>
      </c>
      <c r="J959" s="34" t="e">
        <f>SMALL($I:$I,ROWS($I$1:I958))</f>
        <v>#NUM!</v>
      </c>
      <c r="K959" s="34" t="str">
        <f>IF(AND('Entry point'!$B$22=Master!A959,Master!AG959="MANAGING DIRECTOR, CREW MANAGEMENT"),Master!B959,"")</f>
        <v/>
      </c>
      <c r="L959" s="34" t="e">
        <f>SMALL($K:$K,ROWS($K$1:K958))</f>
        <v>#NUM!</v>
      </c>
      <c r="M959" s="34" t="str">
        <f>IF(AND('Entry point'!$B$22=Master!A959,Master!AG959="MARINE SUPERINTENDENT"),Master!B959,"")</f>
        <v/>
      </c>
      <c r="N959" s="34" t="e">
        <f>SMALL($M:$M,ROWS($M$1:M958))</f>
        <v>#NUM!</v>
      </c>
      <c r="O959" s="34" t="str">
        <f>IF(AND('Entry point'!$B$22=Master!A959,Master!AG959="MD"),Master!B959,"")</f>
        <v/>
      </c>
      <c r="P959" s="34" t="e">
        <f>SMALL($O:$O,ROWS($O$1:O958))</f>
        <v>#NUM!</v>
      </c>
      <c r="Q959" s="34" t="str">
        <f>IF(AND('Entry point'!$B$22=Master!A959,Master!AG959="OD"),Master!B959,"")</f>
        <v/>
      </c>
      <c r="R959" s="34" t="e">
        <f>SMALL($Q:$Q,ROWS($Q$1:Q958))</f>
        <v>#NUM!</v>
      </c>
      <c r="S959" s="34" t="str">
        <f>IF(AND('Entry point'!$B$22=Master!A959,Master!AG959="OWNER"),Master!B959,"")</f>
        <v/>
      </c>
      <c r="T959" s="34" t="e">
        <f>SMALL($S:$S,ROWS($S$1:S958))</f>
        <v>#NUM!</v>
      </c>
      <c r="U959" s="34" t="str">
        <f>IF(AND('Entry point'!$B$22=Master!A959,Master!AG959="PLANNING MANAGER"),Master!B959,"")</f>
        <v/>
      </c>
      <c r="V959" s="34" t="e">
        <f>SMALL($U:$U,ROWS($U$1:U958))</f>
        <v>#NUM!</v>
      </c>
      <c r="W959" s="34" t="str">
        <f>IF(AND('Entry point'!$B$22=Master!A959,Master!AG959="PROCUREMENT RESPONSIBLE"),Master!B959,"")</f>
        <v/>
      </c>
      <c r="X959" s="34" t="e">
        <f>SMALL($W:$W,ROWS($W$1:W958))</f>
        <v>#NUM!</v>
      </c>
      <c r="Y959" s="34" t="str">
        <f>IF(AND('Entry point'!$B$22=Master!A959,Master!AG959="TECH SUPERINTENDENT"),Master!B959,"")</f>
        <v/>
      </c>
      <c r="Z959" s="34" t="e">
        <f>SMALL($Y:$Y,ROWS($Y$1:Y958))</f>
        <v>#NUM!</v>
      </c>
      <c r="AA959" s="34" t="str">
        <f>IF(AND('Entry point'!$B$22=Master!A959,Master!AG959="HSEQ MANAGER"),Master!B959,"")</f>
        <v/>
      </c>
      <c r="AB959" s="34" t="e">
        <f>SMALL($AA:$AA,ROWS($AA$1:AA958))</f>
        <v>#NUM!</v>
      </c>
      <c r="AC959" s="34" t="str">
        <f>IF(AND('Entry point'!$B$22=Master!A959,Master!AG959="MARCAS"),Master!B959,"")</f>
        <v/>
      </c>
      <c r="AD959" s="34" t="e">
        <f>SMALL($AC:$AC,ROWS($AC$1:AC958))</f>
        <v>#NUM!</v>
      </c>
      <c r="AE959" s="34">
        <v>4</v>
      </c>
      <c r="AF959" s="26" t="s">
        <v>99</v>
      </c>
      <c r="AG959" s="36" t="s">
        <v>91</v>
      </c>
      <c r="AH959" s="38" t="s">
        <v>513</v>
      </c>
    </row>
    <row r="960" spans="1:34" ht="15.75" x14ac:dyDescent="0.25">
      <c r="A960" s="34" t="s">
        <v>38</v>
      </c>
      <c r="B960" s="34">
        <f>ROWS(A$1:$A961)</f>
        <v>961</v>
      </c>
      <c r="C960" s="34" t="str">
        <f>IF(AND('Entry point'!$B$22=Master!A960,Master!AG960="ACCOUNTING"),Master!B960,"")</f>
        <v/>
      </c>
      <c r="D960" s="34" t="e">
        <f>SMALL($C:$C,ROWS($C$1:C959))</f>
        <v>#NUM!</v>
      </c>
      <c r="E960" s="34" t="str">
        <f>IF(AND('Entry point'!$B$22=Master!A960,Master!AG960="CREW MANAGEMENT PARTNER"),Master!B960,"")</f>
        <v/>
      </c>
      <c r="F960" s="34" t="e">
        <f>SMALL($E:$E,ROWS($E$1:E959))</f>
        <v>#NUM!</v>
      </c>
      <c r="G960" s="34" t="str">
        <f>IF(AND('Entry point'!$B$22=Master!A960,Master!AG960="FLEET MANAGER"),Master!B960,"")</f>
        <v/>
      </c>
      <c r="H960" s="34" t="e">
        <f>SMALL($G:$G,ROWS($G$1:G959))</f>
        <v>#NUM!</v>
      </c>
      <c r="I960" s="34" t="str">
        <f>IF(AND('Entry point'!$B$22=Master!A960,Master!AG960="GROUP ISD"),Master!B960,"")</f>
        <v/>
      </c>
      <c r="J960" s="34" t="e">
        <f>SMALL($I:$I,ROWS($I$1:I959))</f>
        <v>#NUM!</v>
      </c>
      <c r="K960" s="34" t="str">
        <f>IF(AND('Entry point'!$B$22=Master!A960,Master!AG960="MANAGING DIRECTOR, CREW MANAGEMENT"),Master!B960,"")</f>
        <v/>
      </c>
      <c r="L960" s="34" t="e">
        <f>SMALL($K:$K,ROWS($K$1:K959))</f>
        <v>#NUM!</v>
      </c>
      <c r="M960" s="34" t="str">
        <f>IF(AND('Entry point'!$B$22=Master!A960,Master!AG960="MARINE SUPERINTENDENT"),Master!B960,"")</f>
        <v/>
      </c>
      <c r="N960" s="34" t="e">
        <f>SMALL($M:$M,ROWS($M$1:M959))</f>
        <v>#NUM!</v>
      </c>
      <c r="O960" s="34" t="str">
        <f>IF(AND('Entry point'!$B$22=Master!A960,Master!AG960="MD"),Master!B960,"")</f>
        <v/>
      </c>
      <c r="P960" s="34" t="e">
        <f>SMALL($O:$O,ROWS($O$1:O959))</f>
        <v>#NUM!</v>
      </c>
      <c r="Q960" s="34" t="str">
        <f>IF(AND('Entry point'!$B$22=Master!A960,Master!AG960="OD"),Master!B960,"")</f>
        <v/>
      </c>
      <c r="R960" s="34" t="e">
        <f>SMALL($Q:$Q,ROWS($Q$1:Q959))</f>
        <v>#NUM!</v>
      </c>
      <c r="S960" s="34" t="str">
        <f>IF(AND('Entry point'!$B$22=Master!A960,Master!AG960="OWNER"),Master!B960,"")</f>
        <v/>
      </c>
      <c r="T960" s="34" t="e">
        <f>SMALL($S:$S,ROWS($S$1:S959))</f>
        <v>#NUM!</v>
      </c>
      <c r="U960" s="34" t="str">
        <f>IF(AND('Entry point'!$B$22=Master!A960,Master!AG960="PLANNING MANAGER"),Master!B960,"")</f>
        <v/>
      </c>
      <c r="V960" s="34" t="e">
        <f>SMALL($U:$U,ROWS($U$1:U959))</f>
        <v>#NUM!</v>
      </c>
      <c r="W960" s="34" t="str">
        <f>IF(AND('Entry point'!$B$22=Master!A960,Master!AG960="PROCUREMENT RESPONSIBLE"),Master!B960,"")</f>
        <v/>
      </c>
      <c r="X960" s="34" t="e">
        <f>SMALL($W:$W,ROWS($W$1:W959))</f>
        <v>#NUM!</v>
      </c>
      <c r="Y960" s="34" t="str">
        <f>IF(AND('Entry point'!$B$22=Master!A960,Master!AG960="TECH SUPERINTENDENT"),Master!B960,"")</f>
        <v/>
      </c>
      <c r="Z960" s="34" t="e">
        <f>SMALL($Y:$Y,ROWS($Y$1:Y959))</f>
        <v>#NUM!</v>
      </c>
      <c r="AA960" s="34" t="str">
        <f>IF(AND('Entry point'!$B$22=Master!A960,Master!AG960="HSEQ MANAGER"),Master!B960,"")</f>
        <v/>
      </c>
      <c r="AB960" s="34" t="e">
        <f>SMALL($AA:$AA,ROWS($AA$1:AA959))</f>
        <v>#NUM!</v>
      </c>
      <c r="AC960" s="34" t="str">
        <f>IF(AND('Entry point'!$B$22=Master!A960,Master!AG960="MARCAS"),Master!B960,"")</f>
        <v/>
      </c>
      <c r="AD960" s="34" t="e">
        <f>SMALL($AC:$AC,ROWS($AC$1:AC959))</f>
        <v>#NUM!</v>
      </c>
      <c r="AE960" s="34">
        <v>4</v>
      </c>
      <c r="AF960" s="26" t="s">
        <v>92</v>
      </c>
      <c r="AG960" s="36" t="s">
        <v>91</v>
      </c>
      <c r="AH960" s="36" t="s">
        <v>510</v>
      </c>
    </row>
    <row r="961" spans="1:34" ht="15.75" x14ac:dyDescent="0.25">
      <c r="A961" s="34" t="s">
        <v>38</v>
      </c>
      <c r="B961" s="34">
        <f>ROWS(A$1:$A962)</f>
        <v>962</v>
      </c>
      <c r="C961" s="34" t="str">
        <f>IF(AND('Entry point'!$B$22=Master!A961,Master!AG961="ACCOUNTING"),Master!B961,"")</f>
        <v/>
      </c>
      <c r="D961" s="34" t="e">
        <f>SMALL($C:$C,ROWS($C$1:C960))</f>
        <v>#NUM!</v>
      </c>
      <c r="E961" s="34" t="str">
        <f>IF(AND('Entry point'!$B$22=Master!A961,Master!AG961="CREW MANAGEMENT PARTNER"),Master!B961,"")</f>
        <v/>
      </c>
      <c r="F961" s="34" t="e">
        <f>SMALL($E:$E,ROWS($E$1:E960))</f>
        <v>#NUM!</v>
      </c>
      <c r="G961" s="34" t="str">
        <f>IF(AND('Entry point'!$B$22=Master!A961,Master!AG961="FLEET MANAGER"),Master!B961,"")</f>
        <v/>
      </c>
      <c r="H961" s="34" t="e">
        <f>SMALL($G:$G,ROWS($G$1:G960))</f>
        <v>#NUM!</v>
      </c>
      <c r="I961" s="34" t="str">
        <f>IF(AND('Entry point'!$B$22=Master!A961,Master!AG961="GROUP ISD"),Master!B961,"")</f>
        <v/>
      </c>
      <c r="J961" s="34" t="e">
        <f>SMALL($I:$I,ROWS($I$1:I960))</f>
        <v>#NUM!</v>
      </c>
      <c r="K961" s="34" t="str">
        <f>IF(AND('Entry point'!$B$22=Master!A961,Master!AG961="MANAGING DIRECTOR, CREW MANAGEMENT"),Master!B961,"")</f>
        <v/>
      </c>
      <c r="L961" s="34" t="e">
        <f>SMALL($K:$K,ROWS($K$1:K960))</f>
        <v>#NUM!</v>
      </c>
      <c r="M961" s="34" t="str">
        <f>IF(AND('Entry point'!$B$22=Master!A961,Master!AG961="MARINE SUPERINTENDENT"),Master!B961,"")</f>
        <v/>
      </c>
      <c r="N961" s="34" t="e">
        <f>SMALL($M:$M,ROWS($M$1:M960))</f>
        <v>#NUM!</v>
      </c>
      <c r="O961" s="34" t="str">
        <f>IF(AND('Entry point'!$B$22=Master!A961,Master!AG961="MD"),Master!B961,"")</f>
        <v/>
      </c>
      <c r="P961" s="34" t="e">
        <f>SMALL($O:$O,ROWS($O$1:O960))</f>
        <v>#NUM!</v>
      </c>
      <c r="Q961" s="34" t="str">
        <f>IF(AND('Entry point'!$B$22=Master!A961,Master!AG961="OD"),Master!B961,"")</f>
        <v/>
      </c>
      <c r="R961" s="34" t="e">
        <f>SMALL($Q:$Q,ROWS($Q$1:Q960))</f>
        <v>#NUM!</v>
      </c>
      <c r="S961" s="34" t="str">
        <f>IF(AND('Entry point'!$B$22=Master!A961,Master!AG961="OWNER"),Master!B961,"")</f>
        <v/>
      </c>
      <c r="T961" s="34" t="e">
        <f>SMALL($S:$S,ROWS($S$1:S960))</f>
        <v>#NUM!</v>
      </c>
      <c r="U961" s="34" t="str">
        <f>IF(AND('Entry point'!$B$22=Master!A961,Master!AG961="PLANNING MANAGER"),Master!B961,"")</f>
        <v/>
      </c>
      <c r="V961" s="34" t="e">
        <f>SMALL($U:$U,ROWS($U$1:U960))</f>
        <v>#NUM!</v>
      </c>
      <c r="W961" s="34" t="str">
        <f>IF(AND('Entry point'!$B$22=Master!A961,Master!AG961="PROCUREMENT RESPONSIBLE"),Master!B961,"")</f>
        <v/>
      </c>
      <c r="X961" s="34" t="e">
        <f>SMALL($W:$W,ROWS($W$1:W960))</f>
        <v>#NUM!</v>
      </c>
      <c r="Y961" s="34" t="str">
        <f>IF(AND('Entry point'!$B$22=Master!A961,Master!AG961="TECH SUPERINTENDENT"),Master!B961,"")</f>
        <v/>
      </c>
      <c r="Z961" s="34" t="e">
        <f>SMALL($Y:$Y,ROWS($Y$1:Y960))</f>
        <v>#NUM!</v>
      </c>
      <c r="AA961" s="34" t="str">
        <f>IF(AND('Entry point'!$B$22=Master!A961,Master!AG961="HSEQ MANAGER"),Master!B961,"")</f>
        <v/>
      </c>
      <c r="AB961" s="34" t="e">
        <f>SMALL($AA:$AA,ROWS($AA$1:AA960))</f>
        <v>#NUM!</v>
      </c>
      <c r="AC961" s="34" t="str">
        <f>IF(AND('Entry point'!$B$22=Master!A961,Master!AG961="MARCAS"),Master!B961,"")</f>
        <v/>
      </c>
      <c r="AD961" s="34" t="e">
        <f>SMALL($AC:$AC,ROWS($AC$1:AC960))</f>
        <v>#NUM!</v>
      </c>
      <c r="AE961" s="34">
        <v>4</v>
      </c>
      <c r="AF961" s="26" t="s">
        <v>387</v>
      </c>
      <c r="AG961" s="36" t="s">
        <v>91</v>
      </c>
      <c r="AH961" s="36"/>
    </row>
    <row r="962" spans="1:34" ht="15.75" x14ac:dyDescent="0.25">
      <c r="A962" s="34" t="s">
        <v>38</v>
      </c>
      <c r="B962" s="34">
        <f>ROWS(A$1:$A963)</f>
        <v>963</v>
      </c>
      <c r="C962" s="34" t="str">
        <f>IF(AND('Entry point'!$B$22=Master!A962,Master!AG962="ACCOUNTING"),Master!B962,"")</f>
        <v/>
      </c>
      <c r="D962" s="34" t="e">
        <f>SMALL($C:$C,ROWS($C$1:C961))</f>
        <v>#NUM!</v>
      </c>
      <c r="E962" s="34" t="str">
        <f>IF(AND('Entry point'!$B$22=Master!A962,Master!AG962="CREW MANAGEMENT PARTNER"),Master!B962,"")</f>
        <v/>
      </c>
      <c r="F962" s="34" t="e">
        <f>SMALL($E:$E,ROWS($E$1:E961))</f>
        <v>#NUM!</v>
      </c>
      <c r="G962" s="34" t="str">
        <f>IF(AND('Entry point'!$B$22=Master!A962,Master!AG962="FLEET MANAGER"),Master!B962,"")</f>
        <v/>
      </c>
      <c r="H962" s="34" t="e">
        <f>SMALL($G:$G,ROWS($G$1:G961))</f>
        <v>#NUM!</v>
      </c>
      <c r="I962" s="34" t="str">
        <f>IF(AND('Entry point'!$B$22=Master!A962,Master!AG962="GROUP ISD"),Master!B962,"")</f>
        <v/>
      </c>
      <c r="J962" s="34" t="e">
        <f>SMALL($I:$I,ROWS($I$1:I961))</f>
        <v>#NUM!</v>
      </c>
      <c r="K962" s="34" t="str">
        <f>IF(AND('Entry point'!$B$22=Master!A962,Master!AG962="MANAGING DIRECTOR, CREW MANAGEMENT"),Master!B962,"")</f>
        <v/>
      </c>
      <c r="L962" s="34" t="e">
        <f>SMALL($K:$K,ROWS($K$1:K961))</f>
        <v>#NUM!</v>
      </c>
      <c r="M962" s="34" t="str">
        <f>IF(AND('Entry point'!$B$22=Master!A962,Master!AG962="MARINE SUPERINTENDENT"),Master!B962,"")</f>
        <v/>
      </c>
      <c r="N962" s="34" t="e">
        <f>SMALL($M:$M,ROWS($M$1:M961))</f>
        <v>#NUM!</v>
      </c>
      <c r="O962" s="34" t="str">
        <f>IF(AND('Entry point'!$B$22=Master!A962,Master!AG962="MD"),Master!B962,"")</f>
        <v/>
      </c>
      <c r="P962" s="34" t="e">
        <f>SMALL($O:$O,ROWS($O$1:O961))</f>
        <v>#NUM!</v>
      </c>
      <c r="Q962" s="34" t="str">
        <f>IF(AND('Entry point'!$B$22=Master!A962,Master!AG962="OD"),Master!B962,"")</f>
        <v/>
      </c>
      <c r="R962" s="34" t="e">
        <f>SMALL($Q:$Q,ROWS($Q$1:Q961))</f>
        <v>#NUM!</v>
      </c>
      <c r="S962" s="34" t="str">
        <f>IF(AND('Entry point'!$B$22=Master!A962,Master!AG962="OWNER"),Master!B962,"")</f>
        <v/>
      </c>
      <c r="T962" s="34" t="e">
        <f>SMALL($S:$S,ROWS($S$1:S961))</f>
        <v>#NUM!</v>
      </c>
      <c r="U962" s="34" t="str">
        <f>IF(AND('Entry point'!$B$22=Master!A962,Master!AG962="PLANNING MANAGER"),Master!B962,"")</f>
        <v/>
      </c>
      <c r="V962" s="34" t="e">
        <f>SMALL($U:$U,ROWS($U$1:U961))</f>
        <v>#NUM!</v>
      </c>
      <c r="W962" s="34" t="str">
        <f>IF(AND('Entry point'!$B$22=Master!A962,Master!AG962="PROCUREMENT RESPONSIBLE"),Master!B962,"")</f>
        <v/>
      </c>
      <c r="X962" s="34" t="e">
        <f>SMALL($W:$W,ROWS($W$1:W961))</f>
        <v>#NUM!</v>
      </c>
      <c r="Y962" s="34" t="str">
        <f>IF(AND('Entry point'!$B$22=Master!A962,Master!AG962="TECH SUPERINTENDENT"),Master!B962,"")</f>
        <v/>
      </c>
      <c r="Z962" s="34" t="e">
        <f>SMALL($Y:$Y,ROWS($Y$1:Y961))</f>
        <v>#NUM!</v>
      </c>
      <c r="AA962" s="34" t="str">
        <f>IF(AND('Entry point'!$B$22=Master!A962,Master!AG962="HSEQ MANAGER"),Master!B962,"")</f>
        <v/>
      </c>
      <c r="AB962" s="34" t="e">
        <f>SMALL($AA:$AA,ROWS($AA$1:AA961))</f>
        <v>#NUM!</v>
      </c>
      <c r="AC962" s="34" t="str">
        <f>IF(AND('Entry point'!$B$22=Master!A962,Master!AG962="MARCAS"),Master!B962,"")</f>
        <v/>
      </c>
      <c r="AD962" s="34" t="e">
        <f>SMALL($AC:$AC,ROWS($AC$1:AC961))</f>
        <v>#NUM!</v>
      </c>
      <c r="AE962" s="34">
        <v>4</v>
      </c>
      <c r="AF962" s="26" t="s">
        <v>385</v>
      </c>
      <c r="AG962" s="36" t="s">
        <v>91</v>
      </c>
      <c r="AH962" s="36"/>
    </row>
    <row r="963" spans="1:34" ht="15.75" x14ac:dyDescent="0.25">
      <c r="A963" s="34" t="s">
        <v>38</v>
      </c>
      <c r="B963" s="34">
        <f>ROWS(A$1:$A964)</f>
        <v>964</v>
      </c>
      <c r="C963" s="34" t="str">
        <f>IF(AND('Entry point'!$B$22=Master!A963,Master!AG963="ACCOUNTING"),Master!B963,"")</f>
        <v/>
      </c>
      <c r="D963" s="34" t="e">
        <f>SMALL($C:$C,ROWS($C$1:C962))</f>
        <v>#NUM!</v>
      </c>
      <c r="E963" s="34" t="str">
        <f>IF(AND('Entry point'!$B$22=Master!A963,Master!AG963="CREW MANAGEMENT PARTNER"),Master!B963,"")</f>
        <v/>
      </c>
      <c r="F963" s="34" t="e">
        <f>SMALL($E:$E,ROWS($E$1:E962))</f>
        <v>#NUM!</v>
      </c>
      <c r="G963" s="34" t="str">
        <f>IF(AND('Entry point'!$B$22=Master!A963,Master!AG963="FLEET MANAGER"),Master!B963,"")</f>
        <v/>
      </c>
      <c r="H963" s="34" t="e">
        <f>SMALL($G:$G,ROWS($G$1:G962))</f>
        <v>#NUM!</v>
      </c>
      <c r="I963" s="34" t="str">
        <f>IF(AND('Entry point'!$B$22=Master!A963,Master!AG963="GROUP ISD"),Master!B963,"")</f>
        <v/>
      </c>
      <c r="J963" s="34" t="e">
        <f>SMALL($I:$I,ROWS($I$1:I962))</f>
        <v>#NUM!</v>
      </c>
      <c r="K963" s="34" t="str">
        <f>IF(AND('Entry point'!$B$22=Master!A963,Master!AG963="MANAGING DIRECTOR, CREW MANAGEMENT"),Master!B963,"")</f>
        <v/>
      </c>
      <c r="L963" s="34" t="e">
        <f>SMALL($K:$K,ROWS($K$1:K962))</f>
        <v>#NUM!</v>
      </c>
      <c r="M963" s="34" t="str">
        <f>IF(AND('Entry point'!$B$22=Master!A963,Master!AG963="MARINE SUPERINTENDENT"),Master!B963,"")</f>
        <v/>
      </c>
      <c r="N963" s="34" t="e">
        <f>SMALL($M:$M,ROWS($M$1:M962))</f>
        <v>#NUM!</v>
      </c>
      <c r="O963" s="34" t="str">
        <f>IF(AND('Entry point'!$B$22=Master!A963,Master!AG963="MD"),Master!B963,"")</f>
        <v/>
      </c>
      <c r="P963" s="34" t="e">
        <f>SMALL($O:$O,ROWS($O$1:O962))</f>
        <v>#NUM!</v>
      </c>
      <c r="Q963" s="34" t="str">
        <f>IF(AND('Entry point'!$B$22=Master!A963,Master!AG963="OD"),Master!B963,"")</f>
        <v/>
      </c>
      <c r="R963" s="34" t="e">
        <f>SMALL($Q:$Q,ROWS($Q$1:Q962))</f>
        <v>#NUM!</v>
      </c>
      <c r="S963" s="34" t="str">
        <f>IF(AND('Entry point'!$B$22=Master!A963,Master!AG963="OWNER"),Master!B963,"")</f>
        <v/>
      </c>
      <c r="T963" s="34" t="e">
        <f>SMALL($S:$S,ROWS($S$1:S962))</f>
        <v>#NUM!</v>
      </c>
      <c r="U963" s="34" t="str">
        <f>IF(AND('Entry point'!$B$22=Master!A963,Master!AG963="PLANNING MANAGER"),Master!B963,"")</f>
        <v/>
      </c>
      <c r="V963" s="34" t="e">
        <f>SMALL($U:$U,ROWS($U$1:U962))</f>
        <v>#NUM!</v>
      </c>
      <c r="W963" s="34" t="str">
        <f>IF(AND('Entry point'!$B$22=Master!A963,Master!AG963="PROCUREMENT RESPONSIBLE"),Master!B963,"")</f>
        <v/>
      </c>
      <c r="X963" s="34" t="e">
        <f>SMALL($W:$W,ROWS($W$1:W962))</f>
        <v>#NUM!</v>
      </c>
      <c r="Y963" s="34" t="str">
        <f>IF(AND('Entry point'!$B$22=Master!A963,Master!AG963="TECH SUPERINTENDENT"),Master!B963,"")</f>
        <v/>
      </c>
      <c r="Z963" s="34" t="e">
        <f>SMALL($Y:$Y,ROWS($Y$1:Y962))</f>
        <v>#NUM!</v>
      </c>
      <c r="AA963" s="34" t="str">
        <f>IF(AND('Entry point'!$B$22=Master!A963,Master!AG963="HSEQ MANAGER"),Master!B963,"")</f>
        <v/>
      </c>
      <c r="AB963" s="34" t="e">
        <f>SMALL($AA:$AA,ROWS($AA$1:AA962))</f>
        <v>#NUM!</v>
      </c>
      <c r="AC963" s="34" t="str">
        <f>IF(AND('Entry point'!$B$22=Master!A963,Master!AG963="MARCAS"),Master!B963,"")</f>
        <v/>
      </c>
      <c r="AD963" s="34" t="e">
        <f>SMALL($AC:$AC,ROWS($AC$1:AC962))</f>
        <v>#NUM!</v>
      </c>
      <c r="AE963" s="34">
        <v>4</v>
      </c>
      <c r="AF963" s="26" t="s">
        <v>378</v>
      </c>
      <c r="AG963" s="36" t="s">
        <v>91</v>
      </c>
      <c r="AH963" s="36"/>
    </row>
    <row r="964" spans="1:34" ht="15.75" x14ac:dyDescent="0.25">
      <c r="A964" s="34" t="s">
        <v>38</v>
      </c>
      <c r="B964" s="34">
        <f>ROWS(A$1:$A965)</f>
        <v>965</v>
      </c>
      <c r="C964" s="34" t="str">
        <f>IF(AND('Entry point'!$B$22=Master!A964,Master!AG964="ACCOUNTING"),Master!B964,"")</f>
        <v/>
      </c>
      <c r="D964" s="34" t="e">
        <f>SMALL($C:$C,ROWS($C$1:C963))</f>
        <v>#NUM!</v>
      </c>
      <c r="E964" s="34" t="str">
        <f>IF(AND('Entry point'!$B$22=Master!A964,Master!AG964="CREW MANAGEMENT PARTNER"),Master!B964,"")</f>
        <v/>
      </c>
      <c r="F964" s="34" t="e">
        <f>SMALL($E:$E,ROWS($E$1:E963))</f>
        <v>#NUM!</v>
      </c>
      <c r="G964" s="34" t="str">
        <f>IF(AND('Entry point'!$B$22=Master!A964,Master!AG964="FLEET MANAGER"),Master!B964,"")</f>
        <v/>
      </c>
      <c r="H964" s="34" t="e">
        <f>SMALL($G:$G,ROWS($G$1:G963))</f>
        <v>#NUM!</v>
      </c>
      <c r="I964" s="34" t="str">
        <f>IF(AND('Entry point'!$B$22=Master!A964,Master!AG964="GROUP ISD"),Master!B964,"")</f>
        <v/>
      </c>
      <c r="J964" s="34" t="e">
        <f>SMALL($I:$I,ROWS($I$1:I963))</f>
        <v>#NUM!</v>
      </c>
      <c r="K964" s="34" t="str">
        <f>IF(AND('Entry point'!$B$22=Master!A964,Master!AG964="MANAGING DIRECTOR, CREW MANAGEMENT"),Master!B964,"")</f>
        <v/>
      </c>
      <c r="L964" s="34" t="e">
        <f>SMALL($K:$K,ROWS($K$1:K963))</f>
        <v>#NUM!</v>
      </c>
      <c r="M964" s="34" t="str">
        <f>IF(AND('Entry point'!$B$22=Master!A964,Master!AG964="MARINE SUPERINTENDENT"),Master!B964,"")</f>
        <v/>
      </c>
      <c r="N964" s="34" t="e">
        <f>SMALL($M:$M,ROWS($M$1:M963))</f>
        <v>#NUM!</v>
      </c>
      <c r="O964" s="34" t="str">
        <f>IF(AND('Entry point'!$B$22=Master!A964,Master!AG964="MD"),Master!B964,"")</f>
        <v/>
      </c>
      <c r="P964" s="34" t="e">
        <f>SMALL($O:$O,ROWS($O$1:O963))</f>
        <v>#NUM!</v>
      </c>
      <c r="Q964" s="34" t="str">
        <f>IF(AND('Entry point'!$B$22=Master!A964,Master!AG964="OD"),Master!B964,"")</f>
        <v/>
      </c>
      <c r="R964" s="34" t="e">
        <f>SMALL($Q:$Q,ROWS($Q$1:Q963))</f>
        <v>#NUM!</v>
      </c>
      <c r="S964" s="34" t="str">
        <f>IF(AND('Entry point'!$B$22=Master!A964,Master!AG964="OWNER"),Master!B964,"")</f>
        <v/>
      </c>
      <c r="T964" s="34" t="e">
        <f>SMALL($S:$S,ROWS($S$1:S963))</f>
        <v>#NUM!</v>
      </c>
      <c r="U964" s="34" t="str">
        <f>IF(AND('Entry point'!$B$22=Master!A964,Master!AG964="PLANNING MANAGER"),Master!B964,"")</f>
        <v/>
      </c>
      <c r="V964" s="34" t="e">
        <f>SMALL($U:$U,ROWS($U$1:U963))</f>
        <v>#NUM!</v>
      </c>
      <c r="W964" s="34" t="str">
        <f>IF(AND('Entry point'!$B$22=Master!A964,Master!AG964="PROCUREMENT RESPONSIBLE"),Master!B964,"")</f>
        <v/>
      </c>
      <c r="X964" s="34" t="e">
        <f>SMALL($W:$W,ROWS($W$1:W963))</f>
        <v>#NUM!</v>
      </c>
      <c r="Y964" s="34" t="str">
        <f>IF(AND('Entry point'!$B$22=Master!A964,Master!AG964="TECH SUPERINTENDENT"),Master!B964,"")</f>
        <v/>
      </c>
      <c r="Z964" s="34" t="e">
        <f>SMALL($Y:$Y,ROWS($Y$1:Y963))</f>
        <v>#NUM!</v>
      </c>
      <c r="AA964" s="34" t="str">
        <f>IF(AND('Entry point'!$B$22=Master!A964,Master!AG964="HSEQ MANAGER"),Master!B964,"")</f>
        <v/>
      </c>
      <c r="AB964" s="34" t="e">
        <f>SMALL($AA:$AA,ROWS($AA$1:AA963))</f>
        <v>#NUM!</v>
      </c>
      <c r="AC964" s="34" t="str">
        <f>IF(AND('Entry point'!$B$22=Master!A964,Master!AG964="MARCAS"),Master!B964,"")</f>
        <v/>
      </c>
      <c r="AD964" s="34" t="e">
        <f>SMALL($AC:$AC,ROWS($AC$1:AC963))</f>
        <v>#NUM!</v>
      </c>
      <c r="AE964" s="34">
        <v>4</v>
      </c>
      <c r="AF964" s="26" t="s">
        <v>373</v>
      </c>
      <c r="AG964" s="36" t="s">
        <v>91</v>
      </c>
      <c r="AH964" s="36"/>
    </row>
    <row r="965" spans="1:34" ht="15.75" x14ac:dyDescent="0.25">
      <c r="A965" s="34" t="s">
        <v>38</v>
      </c>
      <c r="B965" s="34">
        <f>ROWS(A$1:$A966)</f>
        <v>966</v>
      </c>
      <c r="C965" s="34" t="str">
        <f>IF(AND('Entry point'!$B$22=Master!A965,Master!AG965="ACCOUNTING"),Master!B965,"")</f>
        <v/>
      </c>
      <c r="D965" s="34" t="e">
        <f>SMALL($C:$C,ROWS($C$1:C964))</f>
        <v>#NUM!</v>
      </c>
      <c r="E965" s="34" t="str">
        <f>IF(AND('Entry point'!$B$22=Master!A965,Master!AG965="CREW MANAGEMENT PARTNER"),Master!B965,"")</f>
        <v/>
      </c>
      <c r="F965" s="34" t="e">
        <f>SMALL($E:$E,ROWS($E$1:E964))</f>
        <v>#NUM!</v>
      </c>
      <c r="G965" s="34" t="str">
        <f>IF(AND('Entry point'!$B$22=Master!A965,Master!AG965="FLEET MANAGER"),Master!B965,"")</f>
        <v/>
      </c>
      <c r="H965" s="34" t="e">
        <f>SMALL($G:$G,ROWS($G$1:G964))</f>
        <v>#NUM!</v>
      </c>
      <c r="I965" s="34" t="str">
        <f>IF(AND('Entry point'!$B$22=Master!A965,Master!AG965="GROUP ISD"),Master!B965,"")</f>
        <v/>
      </c>
      <c r="J965" s="34" t="e">
        <f>SMALL($I:$I,ROWS($I$1:I964))</f>
        <v>#NUM!</v>
      </c>
      <c r="K965" s="34" t="str">
        <f>IF(AND('Entry point'!$B$22=Master!A965,Master!AG965="MANAGING DIRECTOR, CREW MANAGEMENT"),Master!B965,"")</f>
        <v/>
      </c>
      <c r="L965" s="34" t="e">
        <f>SMALL($K:$K,ROWS($K$1:K964))</f>
        <v>#NUM!</v>
      </c>
      <c r="M965" s="34" t="str">
        <f>IF(AND('Entry point'!$B$22=Master!A965,Master!AG965="MARINE SUPERINTENDENT"),Master!B965,"")</f>
        <v/>
      </c>
      <c r="N965" s="34" t="e">
        <f>SMALL($M:$M,ROWS($M$1:M964))</f>
        <v>#NUM!</v>
      </c>
      <c r="O965" s="34" t="str">
        <f>IF(AND('Entry point'!$B$22=Master!A965,Master!AG965="MD"),Master!B965,"")</f>
        <v/>
      </c>
      <c r="P965" s="34" t="e">
        <f>SMALL($O:$O,ROWS($O$1:O964))</f>
        <v>#NUM!</v>
      </c>
      <c r="Q965" s="34" t="str">
        <f>IF(AND('Entry point'!$B$22=Master!A965,Master!AG965="OD"),Master!B965,"")</f>
        <v/>
      </c>
      <c r="R965" s="34" t="e">
        <f>SMALL($Q:$Q,ROWS($Q$1:Q964))</f>
        <v>#NUM!</v>
      </c>
      <c r="S965" s="34" t="str">
        <f>IF(AND('Entry point'!$B$22=Master!A965,Master!AG965="OWNER"),Master!B965,"")</f>
        <v/>
      </c>
      <c r="T965" s="34" t="e">
        <f>SMALL($S:$S,ROWS($S$1:S964))</f>
        <v>#NUM!</v>
      </c>
      <c r="U965" s="34" t="str">
        <f>IF(AND('Entry point'!$B$22=Master!A965,Master!AG965="PLANNING MANAGER"),Master!B965,"")</f>
        <v/>
      </c>
      <c r="V965" s="34" t="e">
        <f>SMALL($U:$U,ROWS($U$1:U964))</f>
        <v>#NUM!</v>
      </c>
      <c r="W965" s="34" t="str">
        <f>IF(AND('Entry point'!$B$22=Master!A965,Master!AG965="PROCUREMENT RESPONSIBLE"),Master!B965,"")</f>
        <v/>
      </c>
      <c r="X965" s="34" t="e">
        <f>SMALL($W:$W,ROWS($W$1:W964))</f>
        <v>#NUM!</v>
      </c>
      <c r="Y965" s="34" t="str">
        <f>IF(AND('Entry point'!$B$22=Master!A965,Master!AG965="TECH SUPERINTENDENT"),Master!B965,"")</f>
        <v/>
      </c>
      <c r="Z965" s="34" t="e">
        <f>SMALL($Y:$Y,ROWS($Y$1:Y964))</f>
        <v>#NUM!</v>
      </c>
      <c r="AA965" s="34" t="str">
        <f>IF(AND('Entry point'!$B$22=Master!A965,Master!AG965="HSEQ MANAGER"),Master!B965,"")</f>
        <v/>
      </c>
      <c r="AB965" s="34" t="e">
        <f>SMALL($AA:$AA,ROWS($AA$1:AA964))</f>
        <v>#NUM!</v>
      </c>
      <c r="AC965" s="34" t="str">
        <f>IF(AND('Entry point'!$B$22=Master!A965,Master!AG965="MARCAS"),Master!B965,"")</f>
        <v/>
      </c>
      <c r="AD965" s="34" t="e">
        <f>SMALL($AC:$AC,ROWS($AC$1:AC964))</f>
        <v>#NUM!</v>
      </c>
      <c r="AE965" s="34">
        <v>4</v>
      </c>
      <c r="AF965" s="26" t="s">
        <v>372</v>
      </c>
      <c r="AG965" s="36" t="s">
        <v>91</v>
      </c>
      <c r="AH965" s="36"/>
    </row>
    <row r="966" spans="1:34" ht="15.75" x14ac:dyDescent="0.25">
      <c r="A966" s="34" t="s">
        <v>38</v>
      </c>
      <c r="B966" s="34">
        <f>ROWS(A$1:$A967)</f>
        <v>967</v>
      </c>
      <c r="C966" s="34" t="str">
        <f>IF(AND('Entry point'!$B$22=Master!A966,Master!AG966="ACCOUNTING"),Master!B966,"")</f>
        <v/>
      </c>
      <c r="D966" s="34" t="e">
        <f>SMALL($C:$C,ROWS($C$1:C965))</f>
        <v>#NUM!</v>
      </c>
      <c r="E966" s="34" t="str">
        <f>IF(AND('Entry point'!$B$22=Master!A966,Master!AG966="CREW MANAGEMENT PARTNER"),Master!B966,"")</f>
        <v/>
      </c>
      <c r="F966" s="34" t="e">
        <f>SMALL($E:$E,ROWS($E$1:E965))</f>
        <v>#NUM!</v>
      </c>
      <c r="G966" s="34" t="str">
        <f>IF(AND('Entry point'!$B$22=Master!A966,Master!AG966="FLEET MANAGER"),Master!B966,"")</f>
        <v/>
      </c>
      <c r="H966" s="34" t="e">
        <f>SMALL($G:$G,ROWS($G$1:G965))</f>
        <v>#NUM!</v>
      </c>
      <c r="I966" s="34" t="str">
        <f>IF(AND('Entry point'!$B$22=Master!A966,Master!AG966="GROUP ISD"),Master!B966,"")</f>
        <v/>
      </c>
      <c r="J966" s="34" t="e">
        <f>SMALL($I:$I,ROWS($I$1:I965))</f>
        <v>#NUM!</v>
      </c>
      <c r="K966" s="34" t="str">
        <f>IF(AND('Entry point'!$B$22=Master!A966,Master!AG966="MANAGING DIRECTOR, CREW MANAGEMENT"),Master!B966,"")</f>
        <v/>
      </c>
      <c r="L966" s="34" t="e">
        <f>SMALL($K:$K,ROWS($K$1:K965))</f>
        <v>#NUM!</v>
      </c>
      <c r="M966" s="34" t="str">
        <f>IF(AND('Entry point'!$B$22=Master!A966,Master!AG966="MARINE SUPERINTENDENT"),Master!B966,"")</f>
        <v/>
      </c>
      <c r="N966" s="34" t="e">
        <f>SMALL($M:$M,ROWS($M$1:M965))</f>
        <v>#NUM!</v>
      </c>
      <c r="O966" s="34" t="str">
        <f>IF(AND('Entry point'!$B$22=Master!A966,Master!AG966="MD"),Master!B966,"")</f>
        <v/>
      </c>
      <c r="P966" s="34" t="e">
        <f>SMALL($O:$O,ROWS($O$1:O965))</f>
        <v>#NUM!</v>
      </c>
      <c r="Q966" s="34" t="str">
        <f>IF(AND('Entry point'!$B$22=Master!A966,Master!AG966="OD"),Master!B966,"")</f>
        <v/>
      </c>
      <c r="R966" s="34" t="e">
        <f>SMALL($Q:$Q,ROWS($Q$1:Q965))</f>
        <v>#NUM!</v>
      </c>
      <c r="S966" s="34" t="str">
        <f>IF(AND('Entry point'!$B$22=Master!A966,Master!AG966="OWNER"),Master!B966,"")</f>
        <v/>
      </c>
      <c r="T966" s="34" t="e">
        <f>SMALL($S:$S,ROWS($S$1:S965))</f>
        <v>#NUM!</v>
      </c>
      <c r="U966" s="34" t="str">
        <f>IF(AND('Entry point'!$B$22=Master!A966,Master!AG966="PLANNING MANAGER"),Master!B966,"")</f>
        <v/>
      </c>
      <c r="V966" s="34" t="e">
        <f>SMALL($U:$U,ROWS($U$1:U965))</f>
        <v>#NUM!</v>
      </c>
      <c r="W966" s="34" t="str">
        <f>IF(AND('Entry point'!$B$22=Master!A966,Master!AG966="PROCUREMENT RESPONSIBLE"),Master!B966,"")</f>
        <v/>
      </c>
      <c r="X966" s="34" t="e">
        <f>SMALL($W:$W,ROWS($W$1:W965))</f>
        <v>#NUM!</v>
      </c>
      <c r="Y966" s="34" t="str">
        <f>IF(AND('Entry point'!$B$22=Master!A966,Master!AG966="TECH SUPERINTENDENT"),Master!B966,"")</f>
        <v/>
      </c>
      <c r="Z966" s="34" t="e">
        <f>SMALL($Y:$Y,ROWS($Y$1:Y965))</f>
        <v>#NUM!</v>
      </c>
      <c r="AA966" s="34" t="str">
        <f>IF(AND('Entry point'!$B$22=Master!A966,Master!AG966="HSEQ MANAGER"),Master!B966,"")</f>
        <v/>
      </c>
      <c r="AB966" s="34" t="e">
        <f>SMALL($AA:$AA,ROWS($AA$1:AA965))</f>
        <v>#NUM!</v>
      </c>
      <c r="AC966" s="34" t="str">
        <f>IF(AND('Entry point'!$B$22=Master!A966,Master!AG966="MARCAS"),Master!B966,"")</f>
        <v/>
      </c>
      <c r="AD966" s="34" t="e">
        <f>SMALL($AC:$AC,ROWS($AC$1:AC965))</f>
        <v>#NUM!</v>
      </c>
      <c r="AE966" s="34">
        <v>4</v>
      </c>
      <c r="AF966" s="26" t="s">
        <v>93</v>
      </c>
      <c r="AG966" s="36" t="s">
        <v>91</v>
      </c>
      <c r="AH966" s="36"/>
    </row>
    <row r="967" spans="1:34" ht="31.5" x14ac:dyDescent="0.25">
      <c r="A967" s="34" t="s">
        <v>38</v>
      </c>
      <c r="B967" s="34">
        <f>ROWS(A$1:$A968)</f>
        <v>968</v>
      </c>
      <c r="C967" s="34" t="str">
        <f>IF(AND('Entry point'!$B$22=Master!A967,Master!AG967="ACCOUNTING"),Master!B967,"")</f>
        <v/>
      </c>
      <c r="D967" s="34" t="e">
        <f>SMALL($C:$C,ROWS($C$1:C966))</f>
        <v>#NUM!</v>
      </c>
      <c r="E967" s="34" t="str">
        <f>IF(AND('Entry point'!$B$22=Master!A967,Master!AG967="CREW MANAGEMENT PARTNER"),Master!B967,"")</f>
        <v/>
      </c>
      <c r="F967" s="34" t="e">
        <f>SMALL($E:$E,ROWS($E$1:E966))</f>
        <v>#NUM!</v>
      </c>
      <c r="G967" s="34" t="str">
        <f>IF(AND('Entry point'!$B$22=Master!A967,Master!AG967="FLEET MANAGER"),Master!B967,"")</f>
        <v/>
      </c>
      <c r="H967" s="34" t="e">
        <f>SMALL($G:$G,ROWS($G$1:G966))</f>
        <v>#NUM!</v>
      </c>
      <c r="I967" s="34" t="str">
        <f>IF(AND('Entry point'!$B$22=Master!A967,Master!AG967="GROUP ISD"),Master!B967,"")</f>
        <v/>
      </c>
      <c r="J967" s="34" t="e">
        <f>SMALL($I:$I,ROWS($I$1:I966))</f>
        <v>#NUM!</v>
      </c>
      <c r="K967" s="34" t="str">
        <f>IF(AND('Entry point'!$B$22=Master!A967,Master!AG967="MANAGING DIRECTOR, CREW MANAGEMENT"),Master!B967,"")</f>
        <v/>
      </c>
      <c r="L967" s="34" t="e">
        <f>SMALL($K:$K,ROWS($K$1:K966))</f>
        <v>#NUM!</v>
      </c>
      <c r="M967" s="34" t="str">
        <f>IF(AND('Entry point'!$B$22=Master!A967,Master!AG967="MARINE SUPERINTENDENT"),Master!B967,"")</f>
        <v/>
      </c>
      <c r="N967" s="34" t="e">
        <f>SMALL($M:$M,ROWS($M$1:M966))</f>
        <v>#NUM!</v>
      </c>
      <c r="O967" s="34" t="str">
        <f>IF(AND('Entry point'!$B$22=Master!A967,Master!AG967="MD"),Master!B967,"")</f>
        <v/>
      </c>
      <c r="P967" s="34" t="e">
        <f>SMALL($O:$O,ROWS($O$1:O966))</f>
        <v>#NUM!</v>
      </c>
      <c r="Q967" s="34" t="str">
        <f>IF(AND('Entry point'!$B$22=Master!A967,Master!AG967="OD"),Master!B967,"")</f>
        <v/>
      </c>
      <c r="R967" s="34" t="e">
        <f>SMALL($Q:$Q,ROWS($Q$1:Q966))</f>
        <v>#NUM!</v>
      </c>
      <c r="S967" s="34" t="str">
        <f>IF(AND('Entry point'!$B$22=Master!A967,Master!AG967="OWNER"),Master!B967,"")</f>
        <v/>
      </c>
      <c r="T967" s="34" t="e">
        <f>SMALL($S:$S,ROWS($S$1:S966))</f>
        <v>#NUM!</v>
      </c>
      <c r="U967" s="34" t="str">
        <f>IF(AND('Entry point'!$B$22=Master!A967,Master!AG967="PLANNING MANAGER"),Master!B967,"")</f>
        <v/>
      </c>
      <c r="V967" s="34" t="e">
        <f>SMALL($U:$U,ROWS($U$1:U966))</f>
        <v>#NUM!</v>
      </c>
      <c r="W967" s="34" t="str">
        <f>IF(AND('Entry point'!$B$22=Master!A967,Master!AG967="PROCUREMENT RESPONSIBLE"),Master!B967,"")</f>
        <v/>
      </c>
      <c r="X967" s="34" t="e">
        <f>SMALL($W:$W,ROWS($W$1:W966))</f>
        <v>#NUM!</v>
      </c>
      <c r="Y967" s="34" t="str">
        <f>IF(AND('Entry point'!$B$22=Master!A967,Master!AG967="TECH SUPERINTENDENT"),Master!B967,"")</f>
        <v/>
      </c>
      <c r="Z967" s="34" t="e">
        <f>SMALL($Y:$Y,ROWS($Y$1:Y966))</f>
        <v>#NUM!</v>
      </c>
      <c r="AA967" s="34" t="str">
        <f>IF(AND('Entry point'!$B$22=Master!A967,Master!AG967="HSEQ MANAGER"),Master!B967,"")</f>
        <v/>
      </c>
      <c r="AB967" s="34" t="e">
        <f>SMALL($AA:$AA,ROWS($AA$1:AA966))</f>
        <v>#NUM!</v>
      </c>
      <c r="AC967" s="34" t="str">
        <f>IF(AND('Entry point'!$B$22=Master!A967,Master!AG967="MARCAS"),Master!B967,"")</f>
        <v/>
      </c>
      <c r="AD967" s="34" t="e">
        <f>SMALL($AC:$AC,ROWS($AC$1:AC966))</f>
        <v>#NUM!</v>
      </c>
      <c r="AE967" s="34">
        <v>4</v>
      </c>
      <c r="AF967" s="26" t="s">
        <v>389</v>
      </c>
      <c r="AG967" s="36" t="s">
        <v>91</v>
      </c>
      <c r="AH967" s="38" t="s">
        <v>102</v>
      </c>
    </row>
    <row r="968" spans="1:34" ht="15.75" x14ac:dyDescent="0.25">
      <c r="A968" s="34" t="s">
        <v>38</v>
      </c>
      <c r="B968" s="34">
        <f>ROWS(A$1:$A969)</f>
        <v>969</v>
      </c>
      <c r="C968" s="34" t="str">
        <f>IF(AND('Entry point'!$B$22=Master!A968,Master!AG968="ACCOUNTING"),Master!B968,"")</f>
        <v/>
      </c>
      <c r="D968" s="34" t="e">
        <f>SMALL($C:$C,ROWS($C$1:C967))</f>
        <v>#NUM!</v>
      </c>
      <c r="E968" s="34" t="str">
        <f>IF(AND('Entry point'!$B$22=Master!A968,Master!AG968="CREW MANAGEMENT PARTNER"),Master!B968,"")</f>
        <v/>
      </c>
      <c r="F968" s="34" t="e">
        <f>SMALL($E:$E,ROWS($E$1:E967))</f>
        <v>#NUM!</v>
      </c>
      <c r="G968" s="34" t="str">
        <f>IF(AND('Entry point'!$B$22=Master!A968,Master!AG968="FLEET MANAGER"),Master!B968,"")</f>
        <v/>
      </c>
      <c r="H968" s="34" t="e">
        <f>SMALL($G:$G,ROWS($G$1:G967))</f>
        <v>#NUM!</v>
      </c>
      <c r="I968" s="34" t="str">
        <f>IF(AND('Entry point'!$B$22=Master!A968,Master!AG968="GROUP ISD"),Master!B968,"")</f>
        <v/>
      </c>
      <c r="J968" s="34" t="e">
        <f>SMALL($I:$I,ROWS($I$1:I967))</f>
        <v>#NUM!</v>
      </c>
      <c r="K968" s="34" t="str">
        <f>IF(AND('Entry point'!$B$22=Master!A968,Master!AG968="MANAGING DIRECTOR, CREW MANAGEMENT"),Master!B968,"")</f>
        <v/>
      </c>
      <c r="L968" s="34" t="e">
        <f>SMALL($K:$K,ROWS($K$1:K967))</f>
        <v>#NUM!</v>
      </c>
      <c r="M968" s="34" t="str">
        <f>IF(AND('Entry point'!$B$22=Master!A968,Master!AG968="MARINE SUPERINTENDENT"),Master!B968,"")</f>
        <v/>
      </c>
      <c r="N968" s="34" t="e">
        <f>SMALL($M:$M,ROWS($M$1:M967))</f>
        <v>#NUM!</v>
      </c>
      <c r="O968" s="34" t="str">
        <f>IF(AND('Entry point'!$B$22=Master!A968,Master!AG968="MD"),Master!B968,"")</f>
        <v/>
      </c>
      <c r="P968" s="34" t="e">
        <f>SMALL($O:$O,ROWS($O$1:O967))</f>
        <v>#NUM!</v>
      </c>
      <c r="Q968" s="34" t="str">
        <f>IF(AND('Entry point'!$B$22=Master!A968,Master!AG968="OD"),Master!B968,"")</f>
        <v/>
      </c>
      <c r="R968" s="34" t="e">
        <f>SMALL($Q:$Q,ROWS($Q$1:Q967))</f>
        <v>#NUM!</v>
      </c>
      <c r="S968" s="34" t="str">
        <f>IF(AND('Entry point'!$B$22=Master!A968,Master!AG968="OWNER"),Master!B968,"")</f>
        <v/>
      </c>
      <c r="T968" s="34" t="e">
        <f>SMALL($S:$S,ROWS($S$1:S967))</f>
        <v>#NUM!</v>
      </c>
      <c r="U968" s="34" t="str">
        <f>IF(AND('Entry point'!$B$22=Master!A968,Master!AG968="PLANNING MANAGER"),Master!B968,"")</f>
        <v/>
      </c>
      <c r="V968" s="34" t="e">
        <f>SMALL($U:$U,ROWS($U$1:U967))</f>
        <v>#NUM!</v>
      </c>
      <c r="W968" s="34" t="str">
        <f>IF(AND('Entry point'!$B$22=Master!A968,Master!AG968="PROCUREMENT RESPONSIBLE"),Master!B968,"")</f>
        <v/>
      </c>
      <c r="X968" s="34" t="e">
        <f>SMALL($W:$W,ROWS($W$1:W967))</f>
        <v>#NUM!</v>
      </c>
      <c r="Y968" s="34" t="str">
        <f>IF(AND('Entry point'!$B$22=Master!A968,Master!AG968="TECH SUPERINTENDENT"),Master!B968,"")</f>
        <v/>
      </c>
      <c r="Z968" s="34" t="e">
        <f>SMALL($Y:$Y,ROWS($Y$1:Y967))</f>
        <v>#NUM!</v>
      </c>
      <c r="AA968" s="34" t="str">
        <f>IF(AND('Entry point'!$B$22=Master!A968,Master!AG968="HSEQ MANAGER"),Master!B968,"")</f>
        <v/>
      </c>
      <c r="AB968" s="34" t="e">
        <f>SMALL($AA:$AA,ROWS($AA$1:AA967))</f>
        <v>#NUM!</v>
      </c>
      <c r="AC968" s="34" t="str">
        <f>IF(AND('Entry point'!$B$22=Master!A968,Master!AG968="MARCAS"),Master!B968,"")</f>
        <v/>
      </c>
      <c r="AD968" s="34" t="e">
        <f>SMALL($AC:$AC,ROWS($AC$1:AC967))</f>
        <v>#NUM!</v>
      </c>
      <c r="AE968" s="34">
        <v>4</v>
      </c>
      <c r="AF968" s="26" t="s">
        <v>90</v>
      </c>
      <c r="AG968" s="36" t="s">
        <v>91</v>
      </c>
      <c r="AH968" s="36"/>
    </row>
    <row r="969" spans="1:34" ht="31.5" x14ac:dyDescent="0.25">
      <c r="A969" s="34" t="s">
        <v>38</v>
      </c>
      <c r="B969" s="34">
        <f>ROWS(A$1:$A970)</f>
        <v>970</v>
      </c>
      <c r="C969" s="34" t="str">
        <f>IF(AND('Entry point'!$B$22=Master!A969,Master!AG969="ACCOUNTING"),Master!B969,"")</f>
        <v/>
      </c>
      <c r="D969" s="34" t="e">
        <f>SMALL($C:$C,ROWS($C$1:C968))</f>
        <v>#NUM!</v>
      </c>
      <c r="E969" s="34" t="str">
        <f>IF(AND('Entry point'!$B$22=Master!A969,Master!AG969="CREW MANAGEMENT PARTNER"),Master!B969,"")</f>
        <v/>
      </c>
      <c r="F969" s="34" t="e">
        <f>SMALL($E:$E,ROWS($E$1:E968))</f>
        <v>#NUM!</v>
      </c>
      <c r="G969" s="34" t="str">
        <f>IF(AND('Entry point'!$B$22=Master!A969,Master!AG969="FLEET MANAGER"),Master!B969,"")</f>
        <v/>
      </c>
      <c r="H969" s="34" t="e">
        <f>SMALL($G:$G,ROWS($G$1:G968))</f>
        <v>#NUM!</v>
      </c>
      <c r="I969" s="34" t="str">
        <f>IF(AND('Entry point'!$B$22=Master!A969,Master!AG969="GROUP ISD"),Master!B969,"")</f>
        <v/>
      </c>
      <c r="J969" s="34" t="e">
        <f>SMALL($I:$I,ROWS($I$1:I968))</f>
        <v>#NUM!</v>
      </c>
      <c r="K969" s="34" t="str">
        <f>IF(AND('Entry point'!$B$22=Master!A969,Master!AG969="MANAGING DIRECTOR, CREW MANAGEMENT"),Master!B969,"")</f>
        <v/>
      </c>
      <c r="L969" s="34" t="e">
        <f>SMALL($K:$K,ROWS($K$1:K968))</f>
        <v>#NUM!</v>
      </c>
      <c r="M969" s="34" t="str">
        <f>IF(AND('Entry point'!$B$22=Master!A969,Master!AG969="MARINE SUPERINTENDENT"),Master!B969,"")</f>
        <v/>
      </c>
      <c r="N969" s="34" t="e">
        <f>SMALL($M:$M,ROWS($M$1:M968))</f>
        <v>#NUM!</v>
      </c>
      <c r="O969" s="34" t="str">
        <f>IF(AND('Entry point'!$B$22=Master!A969,Master!AG969="MD"),Master!B969,"")</f>
        <v/>
      </c>
      <c r="P969" s="34" t="e">
        <f>SMALL($O:$O,ROWS($O$1:O968))</f>
        <v>#NUM!</v>
      </c>
      <c r="Q969" s="34" t="str">
        <f>IF(AND('Entry point'!$B$22=Master!A969,Master!AG969="OD"),Master!B969,"")</f>
        <v/>
      </c>
      <c r="R969" s="34" t="e">
        <f>SMALL($Q:$Q,ROWS($Q$1:Q968))</f>
        <v>#NUM!</v>
      </c>
      <c r="S969" s="34" t="str">
        <f>IF(AND('Entry point'!$B$22=Master!A969,Master!AG969="OWNER"),Master!B969,"")</f>
        <v/>
      </c>
      <c r="T969" s="34" t="e">
        <f>SMALL($S:$S,ROWS($S$1:S968))</f>
        <v>#NUM!</v>
      </c>
      <c r="U969" s="34" t="str">
        <f>IF(AND('Entry point'!$B$22=Master!A969,Master!AG969="PLANNING MANAGER"),Master!B969,"")</f>
        <v/>
      </c>
      <c r="V969" s="34" t="e">
        <f>SMALL($U:$U,ROWS($U$1:U968))</f>
        <v>#NUM!</v>
      </c>
      <c r="W969" s="34" t="str">
        <f>IF(AND('Entry point'!$B$22=Master!A969,Master!AG969="PROCUREMENT RESPONSIBLE"),Master!B969,"")</f>
        <v/>
      </c>
      <c r="X969" s="34" t="e">
        <f>SMALL($W:$W,ROWS($W$1:W968))</f>
        <v>#NUM!</v>
      </c>
      <c r="Y969" s="34" t="str">
        <f>IF(AND('Entry point'!$B$22=Master!A969,Master!AG969="TECH SUPERINTENDENT"),Master!B969,"")</f>
        <v/>
      </c>
      <c r="Z969" s="34" t="e">
        <f>SMALL($Y:$Y,ROWS($Y$1:Y968))</f>
        <v>#NUM!</v>
      </c>
      <c r="AA969" s="34" t="str">
        <f>IF(AND('Entry point'!$B$22=Master!A969,Master!AG969="HSEQ MANAGER"),Master!B969,"")</f>
        <v/>
      </c>
      <c r="AB969" s="34" t="e">
        <f>SMALL($AA:$AA,ROWS($AA$1:AA968))</f>
        <v>#NUM!</v>
      </c>
      <c r="AC969" s="34" t="str">
        <f>IF(AND('Entry point'!$B$22=Master!A969,Master!AG969="MARCAS"),Master!B969,"")</f>
        <v/>
      </c>
      <c r="AD969" s="34" t="e">
        <f>SMALL($AC:$AC,ROWS($AC$1:AC968))</f>
        <v>#NUM!</v>
      </c>
      <c r="AE969" s="34">
        <v>4</v>
      </c>
      <c r="AF969" s="26" t="s">
        <v>113</v>
      </c>
      <c r="AG969" s="36" t="s">
        <v>91</v>
      </c>
      <c r="AH969" s="38" t="s">
        <v>102</v>
      </c>
    </row>
    <row r="970" spans="1:34" ht="15.75" x14ac:dyDescent="0.25">
      <c r="A970" s="34" t="s">
        <v>38</v>
      </c>
      <c r="B970" s="34">
        <f>ROWS(A$1:$A971)</f>
        <v>971</v>
      </c>
      <c r="C970" s="34" t="str">
        <f>IF(AND('Entry point'!$B$22=Master!A970,Master!AG970="ACCOUNTING"),Master!B970,"")</f>
        <v/>
      </c>
      <c r="D970" s="34" t="e">
        <f>SMALL($C:$C,ROWS($C$1:C969))</f>
        <v>#NUM!</v>
      </c>
      <c r="E970" s="34" t="str">
        <f>IF(AND('Entry point'!$B$22=Master!A970,Master!AG970="CREW MANAGEMENT PARTNER"),Master!B970,"")</f>
        <v/>
      </c>
      <c r="F970" s="34" t="e">
        <f>SMALL($E:$E,ROWS($E$1:E969))</f>
        <v>#NUM!</v>
      </c>
      <c r="G970" s="34" t="str">
        <f>IF(AND('Entry point'!$B$22=Master!A970,Master!AG970="FLEET MANAGER"),Master!B970,"")</f>
        <v/>
      </c>
      <c r="H970" s="34" t="e">
        <f>SMALL($G:$G,ROWS($G$1:G969))</f>
        <v>#NUM!</v>
      </c>
      <c r="I970" s="34" t="str">
        <f>IF(AND('Entry point'!$B$22=Master!A970,Master!AG970="GROUP ISD"),Master!B970,"")</f>
        <v/>
      </c>
      <c r="J970" s="34" t="e">
        <f>SMALL($I:$I,ROWS($I$1:I969))</f>
        <v>#NUM!</v>
      </c>
      <c r="K970" s="34" t="str">
        <f>IF(AND('Entry point'!$B$22=Master!A970,Master!AG970="MANAGING DIRECTOR, CREW MANAGEMENT"),Master!B970,"")</f>
        <v/>
      </c>
      <c r="L970" s="34" t="e">
        <f>SMALL($K:$K,ROWS($K$1:K969))</f>
        <v>#NUM!</v>
      </c>
      <c r="M970" s="34" t="str">
        <f>IF(AND('Entry point'!$B$22=Master!A970,Master!AG970="MARINE SUPERINTENDENT"),Master!B970,"")</f>
        <v/>
      </c>
      <c r="N970" s="34" t="e">
        <f>SMALL($M:$M,ROWS($M$1:M969))</f>
        <v>#NUM!</v>
      </c>
      <c r="O970" s="34" t="str">
        <f>IF(AND('Entry point'!$B$22=Master!A970,Master!AG970="MD"),Master!B970,"")</f>
        <v/>
      </c>
      <c r="P970" s="34" t="e">
        <f>SMALL($O:$O,ROWS($O$1:O969))</f>
        <v>#NUM!</v>
      </c>
      <c r="Q970" s="34" t="str">
        <f>IF(AND('Entry point'!$B$22=Master!A970,Master!AG970="OD"),Master!B970,"")</f>
        <v/>
      </c>
      <c r="R970" s="34" t="e">
        <f>SMALL($Q:$Q,ROWS($Q$1:Q969))</f>
        <v>#NUM!</v>
      </c>
      <c r="S970" s="34" t="str">
        <f>IF(AND('Entry point'!$B$22=Master!A970,Master!AG970="OWNER"),Master!B970,"")</f>
        <v/>
      </c>
      <c r="T970" s="34" t="e">
        <f>SMALL($S:$S,ROWS($S$1:S969))</f>
        <v>#NUM!</v>
      </c>
      <c r="U970" s="34" t="str">
        <f>IF(AND('Entry point'!$B$22=Master!A970,Master!AG970="PLANNING MANAGER"),Master!B970,"")</f>
        <v/>
      </c>
      <c r="V970" s="34" t="e">
        <f>SMALL($U:$U,ROWS($U$1:U969))</f>
        <v>#NUM!</v>
      </c>
      <c r="W970" s="34" t="str">
        <f>IF(AND('Entry point'!$B$22=Master!A970,Master!AG970="PROCUREMENT RESPONSIBLE"),Master!B970,"")</f>
        <v/>
      </c>
      <c r="X970" s="34" t="e">
        <f>SMALL($W:$W,ROWS($W$1:W969))</f>
        <v>#NUM!</v>
      </c>
      <c r="Y970" s="34" t="str">
        <f>IF(AND('Entry point'!$B$22=Master!A970,Master!AG970="TECH SUPERINTENDENT"),Master!B970,"")</f>
        <v/>
      </c>
      <c r="Z970" s="34" t="e">
        <f>SMALL($Y:$Y,ROWS($Y$1:Y969))</f>
        <v>#NUM!</v>
      </c>
      <c r="AA970" s="34" t="str">
        <f>IF(AND('Entry point'!$B$22=Master!A970,Master!AG970="HSEQ MANAGER"),Master!B970,"")</f>
        <v/>
      </c>
      <c r="AB970" s="34" t="e">
        <f>SMALL($AA:$AA,ROWS($AA$1:AA969))</f>
        <v>#NUM!</v>
      </c>
      <c r="AC970" s="34" t="str">
        <f>IF(AND('Entry point'!$B$22=Master!A970,Master!AG970="MARCAS"),Master!B970,"")</f>
        <v/>
      </c>
      <c r="AD970" s="34" t="e">
        <f>SMALL($AC:$AC,ROWS($AC$1:AC969))</f>
        <v>#NUM!</v>
      </c>
      <c r="AE970" s="34">
        <v>4</v>
      </c>
      <c r="AF970" s="26" t="s">
        <v>377</v>
      </c>
      <c r="AG970" s="36" t="s">
        <v>91</v>
      </c>
      <c r="AH970" s="36"/>
    </row>
    <row r="971" spans="1:34" ht="15.75" x14ac:dyDescent="0.25">
      <c r="A971" s="34" t="s">
        <v>38</v>
      </c>
      <c r="B971" s="34">
        <f>ROWS(A$1:$A972)</f>
        <v>972</v>
      </c>
      <c r="C971" s="34" t="str">
        <f>IF(AND('Entry point'!$B$22=Master!A971,Master!AG971="ACCOUNTING"),Master!B971,"")</f>
        <v/>
      </c>
      <c r="D971" s="34" t="e">
        <f>SMALL($C:$C,ROWS($C$1:C970))</f>
        <v>#NUM!</v>
      </c>
      <c r="E971" s="34" t="str">
        <f>IF(AND('Entry point'!$B$22=Master!A971,Master!AG971="CREW MANAGEMENT PARTNER"),Master!B971,"")</f>
        <v/>
      </c>
      <c r="F971" s="34" t="e">
        <f>SMALL($E:$E,ROWS($E$1:E970))</f>
        <v>#NUM!</v>
      </c>
      <c r="G971" s="34" t="str">
        <f>IF(AND('Entry point'!$B$22=Master!A971,Master!AG971="FLEET MANAGER"),Master!B971,"")</f>
        <v/>
      </c>
      <c r="H971" s="34" t="e">
        <f>SMALL($G:$G,ROWS($G$1:G970))</f>
        <v>#NUM!</v>
      </c>
      <c r="I971" s="34" t="str">
        <f>IF(AND('Entry point'!$B$22=Master!A971,Master!AG971="GROUP ISD"),Master!B971,"")</f>
        <v/>
      </c>
      <c r="J971" s="34" t="e">
        <f>SMALL($I:$I,ROWS($I$1:I970))</f>
        <v>#NUM!</v>
      </c>
      <c r="K971" s="34" t="str">
        <f>IF(AND('Entry point'!$B$22=Master!A971,Master!AG971="MANAGING DIRECTOR, CREW MANAGEMENT"),Master!B971,"")</f>
        <v/>
      </c>
      <c r="L971" s="34" t="e">
        <f>SMALL($K:$K,ROWS($K$1:K970))</f>
        <v>#NUM!</v>
      </c>
      <c r="M971" s="34" t="str">
        <f>IF(AND('Entry point'!$B$22=Master!A971,Master!AG971="MARINE SUPERINTENDENT"),Master!B971,"")</f>
        <v/>
      </c>
      <c r="N971" s="34" t="e">
        <f>SMALL($M:$M,ROWS($M$1:M970))</f>
        <v>#NUM!</v>
      </c>
      <c r="O971" s="34" t="str">
        <f>IF(AND('Entry point'!$B$22=Master!A971,Master!AG971="MD"),Master!B971,"")</f>
        <v/>
      </c>
      <c r="P971" s="34" t="e">
        <f>SMALL($O:$O,ROWS($O$1:O970))</f>
        <v>#NUM!</v>
      </c>
      <c r="Q971" s="34" t="str">
        <f>IF(AND('Entry point'!$B$22=Master!A971,Master!AG971="OD"),Master!B971,"")</f>
        <v/>
      </c>
      <c r="R971" s="34" t="e">
        <f>SMALL($Q:$Q,ROWS($Q$1:Q970))</f>
        <v>#NUM!</v>
      </c>
      <c r="S971" s="34" t="str">
        <f>IF(AND('Entry point'!$B$22=Master!A971,Master!AG971="OWNER"),Master!B971,"")</f>
        <v/>
      </c>
      <c r="T971" s="34" t="e">
        <f>SMALL($S:$S,ROWS($S$1:S970))</f>
        <v>#NUM!</v>
      </c>
      <c r="U971" s="34" t="str">
        <f>IF(AND('Entry point'!$B$22=Master!A971,Master!AG971="PLANNING MANAGER"),Master!B971,"")</f>
        <v/>
      </c>
      <c r="V971" s="34" t="e">
        <f>SMALL($U:$U,ROWS($U$1:U970))</f>
        <v>#NUM!</v>
      </c>
      <c r="W971" s="34" t="str">
        <f>IF(AND('Entry point'!$B$22=Master!A971,Master!AG971="PROCUREMENT RESPONSIBLE"),Master!B971,"")</f>
        <v/>
      </c>
      <c r="X971" s="34" t="e">
        <f>SMALL($W:$W,ROWS($W$1:W970))</f>
        <v>#NUM!</v>
      </c>
      <c r="Y971" s="34" t="str">
        <f>IF(AND('Entry point'!$B$22=Master!A971,Master!AG971="TECH SUPERINTENDENT"),Master!B971,"")</f>
        <v/>
      </c>
      <c r="Z971" s="34" t="e">
        <f>SMALL($Y:$Y,ROWS($Y$1:Y970))</f>
        <v>#NUM!</v>
      </c>
      <c r="AA971" s="34" t="str">
        <f>IF(AND('Entry point'!$B$22=Master!A971,Master!AG971="HSEQ MANAGER"),Master!B971,"")</f>
        <v/>
      </c>
      <c r="AB971" s="34" t="e">
        <f>SMALL($AA:$AA,ROWS($AA$1:AA970))</f>
        <v>#NUM!</v>
      </c>
      <c r="AC971" s="34" t="str">
        <f>IF(AND('Entry point'!$B$22=Master!A971,Master!AG971="MARCAS"),Master!B971,"")</f>
        <v/>
      </c>
      <c r="AD971" s="34" t="e">
        <f>SMALL($AC:$AC,ROWS($AC$1:AC970))</f>
        <v>#NUM!</v>
      </c>
      <c r="AE971" s="34">
        <v>4</v>
      </c>
      <c r="AF971" s="26" t="s">
        <v>388</v>
      </c>
      <c r="AG971" s="36" t="s">
        <v>91</v>
      </c>
      <c r="AH971" s="36"/>
    </row>
    <row r="972" spans="1:34" ht="15.75" x14ac:dyDescent="0.25">
      <c r="A972" s="34" t="s">
        <v>38</v>
      </c>
      <c r="B972" s="34">
        <f>ROWS(A$1:$A973)</f>
        <v>973</v>
      </c>
      <c r="C972" s="34" t="str">
        <f>IF(AND('Entry point'!$B$22=Master!A972,Master!AG972="ACCOUNTING"),Master!B972,"")</f>
        <v/>
      </c>
      <c r="D972" s="34" t="e">
        <f>SMALL($C:$C,ROWS($C$1:C971))</f>
        <v>#NUM!</v>
      </c>
      <c r="E972" s="34" t="str">
        <f>IF(AND('Entry point'!$B$22=Master!A972,Master!AG972="CREW MANAGEMENT PARTNER"),Master!B972,"")</f>
        <v/>
      </c>
      <c r="F972" s="34" t="e">
        <f>SMALL($E:$E,ROWS($E$1:E971))</f>
        <v>#NUM!</v>
      </c>
      <c r="G972" s="34" t="str">
        <f>IF(AND('Entry point'!$B$22=Master!A972,Master!AG972="FLEET MANAGER"),Master!B972,"")</f>
        <v/>
      </c>
      <c r="H972" s="34" t="e">
        <f>SMALL($G:$G,ROWS($G$1:G971))</f>
        <v>#NUM!</v>
      </c>
      <c r="I972" s="34" t="str">
        <f>IF(AND('Entry point'!$B$22=Master!A972,Master!AG972="GROUP ISD"),Master!B972,"")</f>
        <v/>
      </c>
      <c r="J972" s="34" t="e">
        <f>SMALL($I:$I,ROWS($I$1:I971))</f>
        <v>#NUM!</v>
      </c>
      <c r="K972" s="34" t="str">
        <f>IF(AND('Entry point'!$B$22=Master!A972,Master!AG972="MANAGING DIRECTOR, CREW MANAGEMENT"),Master!B972,"")</f>
        <v/>
      </c>
      <c r="L972" s="34" t="e">
        <f>SMALL($K:$K,ROWS($K$1:K971))</f>
        <v>#NUM!</v>
      </c>
      <c r="M972" s="34" t="str">
        <f>IF(AND('Entry point'!$B$22=Master!A972,Master!AG972="MARINE SUPERINTENDENT"),Master!B972,"")</f>
        <v/>
      </c>
      <c r="N972" s="34" t="e">
        <f>SMALL($M:$M,ROWS($M$1:M971))</f>
        <v>#NUM!</v>
      </c>
      <c r="O972" s="34" t="str">
        <f>IF(AND('Entry point'!$B$22=Master!A972,Master!AG972="MD"),Master!B972,"")</f>
        <v/>
      </c>
      <c r="P972" s="34" t="e">
        <f>SMALL($O:$O,ROWS($O$1:O971))</f>
        <v>#NUM!</v>
      </c>
      <c r="Q972" s="34" t="str">
        <f>IF(AND('Entry point'!$B$22=Master!A972,Master!AG972="OD"),Master!B972,"")</f>
        <v/>
      </c>
      <c r="R972" s="34" t="e">
        <f>SMALL($Q:$Q,ROWS($Q$1:Q971))</f>
        <v>#NUM!</v>
      </c>
      <c r="S972" s="34" t="str">
        <f>IF(AND('Entry point'!$B$22=Master!A972,Master!AG972="OWNER"),Master!B972,"")</f>
        <v/>
      </c>
      <c r="T972" s="34" t="e">
        <f>SMALL($S:$S,ROWS($S$1:S971))</f>
        <v>#NUM!</v>
      </c>
      <c r="U972" s="34" t="str">
        <f>IF(AND('Entry point'!$B$22=Master!A972,Master!AG972="PLANNING MANAGER"),Master!B972,"")</f>
        <v/>
      </c>
      <c r="V972" s="34" t="e">
        <f>SMALL($U:$U,ROWS($U$1:U971))</f>
        <v>#NUM!</v>
      </c>
      <c r="W972" s="34" t="str">
        <f>IF(AND('Entry point'!$B$22=Master!A972,Master!AG972="PROCUREMENT RESPONSIBLE"),Master!B972,"")</f>
        <v/>
      </c>
      <c r="X972" s="34" t="e">
        <f>SMALL($W:$W,ROWS($W$1:W971))</f>
        <v>#NUM!</v>
      </c>
      <c r="Y972" s="34" t="str">
        <f>IF(AND('Entry point'!$B$22=Master!A972,Master!AG972="TECH SUPERINTENDENT"),Master!B972,"")</f>
        <v/>
      </c>
      <c r="Z972" s="34" t="e">
        <f>SMALL($Y:$Y,ROWS($Y$1:Y971))</f>
        <v>#NUM!</v>
      </c>
      <c r="AA972" s="34" t="str">
        <f>IF(AND('Entry point'!$B$22=Master!A972,Master!AG972="HSEQ MANAGER"),Master!B972,"")</f>
        <v/>
      </c>
      <c r="AB972" s="34" t="e">
        <f>SMALL($AA:$AA,ROWS($AA$1:AA971))</f>
        <v>#NUM!</v>
      </c>
      <c r="AC972" s="34" t="str">
        <f>IF(AND('Entry point'!$B$22=Master!A972,Master!AG972="MARCAS"),Master!B972,"")</f>
        <v/>
      </c>
      <c r="AD972" s="34" t="e">
        <f>SMALL($AC:$AC,ROWS($AC$1:AC971))</f>
        <v>#NUM!</v>
      </c>
      <c r="AE972" s="34">
        <v>4</v>
      </c>
      <c r="AF972" s="26" t="s">
        <v>384</v>
      </c>
      <c r="AG972" s="36" t="s">
        <v>91</v>
      </c>
      <c r="AH972" s="36"/>
    </row>
    <row r="973" spans="1:34" ht="15.75" x14ac:dyDescent="0.25">
      <c r="A973" s="34" t="s">
        <v>38</v>
      </c>
      <c r="B973" s="34">
        <f>ROWS(A$1:$A974)</f>
        <v>974</v>
      </c>
      <c r="C973" s="34" t="str">
        <f>IF(AND('Entry point'!$B$22=Master!A973,Master!AG973="ACCOUNTING"),Master!B973,"")</f>
        <v/>
      </c>
      <c r="D973" s="34" t="e">
        <f>SMALL($C:$C,ROWS($C$1:C972))</f>
        <v>#NUM!</v>
      </c>
      <c r="E973" s="34" t="str">
        <f>IF(AND('Entry point'!$B$22=Master!A973,Master!AG973="CREW MANAGEMENT PARTNER"),Master!B973,"")</f>
        <v/>
      </c>
      <c r="F973" s="34" t="e">
        <f>SMALL($E:$E,ROWS($E$1:E972))</f>
        <v>#NUM!</v>
      </c>
      <c r="G973" s="34" t="str">
        <f>IF(AND('Entry point'!$B$22=Master!A973,Master!AG973="FLEET MANAGER"),Master!B973,"")</f>
        <v/>
      </c>
      <c r="H973" s="34" t="e">
        <f>SMALL($G:$G,ROWS($G$1:G972))</f>
        <v>#NUM!</v>
      </c>
      <c r="I973" s="34" t="str">
        <f>IF(AND('Entry point'!$B$22=Master!A973,Master!AG973="GROUP ISD"),Master!B973,"")</f>
        <v/>
      </c>
      <c r="J973" s="34" t="e">
        <f>SMALL($I:$I,ROWS($I$1:I972))</f>
        <v>#NUM!</v>
      </c>
      <c r="K973" s="34" t="str">
        <f>IF(AND('Entry point'!$B$22=Master!A973,Master!AG973="MANAGING DIRECTOR, CREW MANAGEMENT"),Master!B973,"")</f>
        <v/>
      </c>
      <c r="L973" s="34" t="e">
        <f>SMALL($K:$K,ROWS($K$1:K972))</f>
        <v>#NUM!</v>
      </c>
      <c r="M973" s="34" t="str">
        <f>IF(AND('Entry point'!$B$22=Master!A973,Master!AG973="MARINE SUPERINTENDENT"),Master!B973,"")</f>
        <v/>
      </c>
      <c r="N973" s="34" t="e">
        <f>SMALL($M:$M,ROWS($M$1:M972))</f>
        <v>#NUM!</v>
      </c>
      <c r="O973" s="34" t="str">
        <f>IF(AND('Entry point'!$B$22=Master!A973,Master!AG973="MD"),Master!B973,"")</f>
        <v/>
      </c>
      <c r="P973" s="34" t="e">
        <f>SMALL($O:$O,ROWS($O$1:O972))</f>
        <v>#NUM!</v>
      </c>
      <c r="Q973" s="34" t="str">
        <f>IF(AND('Entry point'!$B$22=Master!A973,Master!AG973="OD"),Master!B973,"")</f>
        <v/>
      </c>
      <c r="R973" s="34" t="e">
        <f>SMALL($Q:$Q,ROWS($Q$1:Q972))</f>
        <v>#NUM!</v>
      </c>
      <c r="S973" s="34" t="str">
        <f>IF(AND('Entry point'!$B$22=Master!A973,Master!AG973="OWNER"),Master!B973,"")</f>
        <v/>
      </c>
      <c r="T973" s="34" t="e">
        <f>SMALL($S:$S,ROWS($S$1:S972))</f>
        <v>#NUM!</v>
      </c>
      <c r="U973" s="34" t="str">
        <f>IF(AND('Entry point'!$B$22=Master!A973,Master!AG973="PLANNING MANAGER"),Master!B973,"")</f>
        <v/>
      </c>
      <c r="V973" s="34" t="e">
        <f>SMALL($U:$U,ROWS($U$1:U972))</f>
        <v>#NUM!</v>
      </c>
      <c r="W973" s="34" t="str">
        <f>IF(AND('Entry point'!$B$22=Master!A973,Master!AG973="PROCUREMENT RESPONSIBLE"),Master!B973,"")</f>
        <v/>
      </c>
      <c r="X973" s="34" t="e">
        <f>SMALL($W:$W,ROWS($W$1:W972))</f>
        <v>#NUM!</v>
      </c>
      <c r="Y973" s="34" t="str">
        <f>IF(AND('Entry point'!$B$22=Master!A973,Master!AG973="TECH SUPERINTENDENT"),Master!B973,"")</f>
        <v/>
      </c>
      <c r="Z973" s="34" t="e">
        <f>SMALL($Y:$Y,ROWS($Y$1:Y972))</f>
        <v>#NUM!</v>
      </c>
      <c r="AA973" s="34" t="str">
        <f>IF(AND('Entry point'!$B$22=Master!A973,Master!AG973="HSEQ MANAGER"),Master!B973,"")</f>
        <v/>
      </c>
      <c r="AB973" s="34" t="e">
        <f>SMALL($AA:$AA,ROWS($AA$1:AA972))</f>
        <v>#NUM!</v>
      </c>
      <c r="AC973" s="34" t="str">
        <f>IF(AND('Entry point'!$B$22=Master!A973,Master!AG973="MARCAS"),Master!B973,"")</f>
        <v/>
      </c>
      <c r="AD973" s="34" t="e">
        <f>SMALL($AC:$AC,ROWS($AC$1:AC972))</f>
        <v>#NUM!</v>
      </c>
      <c r="AE973" s="34">
        <v>4</v>
      </c>
      <c r="AF973" s="26" t="s">
        <v>382</v>
      </c>
      <c r="AG973" s="36" t="s">
        <v>91</v>
      </c>
      <c r="AH973" s="36"/>
    </row>
    <row r="974" spans="1:34" ht="15.75" x14ac:dyDescent="0.25">
      <c r="A974" s="34" t="s">
        <v>38</v>
      </c>
      <c r="B974" s="34">
        <f>ROWS(A$1:$A975)</f>
        <v>975</v>
      </c>
      <c r="C974" s="34" t="str">
        <f>IF(AND('Entry point'!$B$22=Master!A974,Master!AG974="ACCOUNTING"),Master!B974,"")</f>
        <v/>
      </c>
      <c r="D974" s="34" t="e">
        <f>SMALL($C:$C,ROWS($C$1:C973))</f>
        <v>#NUM!</v>
      </c>
      <c r="E974" s="34" t="str">
        <f>IF(AND('Entry point'!$B$22=Master!A974,Master!AG974="CREW MANAGEMENT PARTNER"),Master!B974,"")</f>
        <v/>
      </c>
      <c r="F974" s="34" t="e">
        <f>SMALL($E:$E,ROWS($E$1:E973))</f>
        <v>#NUM!</v>
      </c>
      <c r="G974" s="34" t="str">
        <f>IF(AND('Entry point'!$B$22=Master!A974,Master!AG974="FLEET MANAGER"),Master!B974,"")</f>
        <v/>
      </c>
      <c r="H974" s="34" t="e">
        <f>SMALL($G:$G,ROWS($G$1:G973))</f>
        <v>#NUM!</v>
      </c>
      <c r="I974" s="34" t="str">
        <f>IF(AND('Entry point'!$B$22=Master!A974,Master!AG974="GROUP ISD"),Master!B974,"")</f>
        <v/>
      </c>
      <c r="J974" s="34" t="e">
        <f>SMALL($I:$I,ROWS($I$1:I973))</f>
        <v>#NUM!</v>
      </c>
      <c r="K974" s="34" t="str">
        <f>IF(AND('Entry point'!$B$22=Master!A974,Master!AG974="MANAGING DIRECTOR, CREW MANAGEMENT"),Master!B974,"")</f>
        <v/>
      </c>
      <c r="L974" s="34" t="e">
        <f>SMALL($K:$K,ROWS($K$1:K973))</f>
        <v>#NUM!</v>
      </c>
      <c r="M974" s="34" t="str">
        <f>IF(AND('Entry point'!$B$22=Master!A974,Master!AG974="MARINE SUPERINTENDENT"),Master!B974,"")</f>
        <v/>
      </c>
      <c r="N974" s="34" t="e">
        <f>SMALL($M:$M,ROWS($M$1:M973))</f>
        <v>#NUM!</v>
      </c>
      <c r="O974" s="34" t="str">
        <f>IF(AND('Entry point'!$B$22=Master!A974,Master!AG974="MD"),Master!B974,"")</f>
        <v/>
      </c>
      <c r="P974" s="34" t="e">
        <f>SMALL($O:$O,ROWS($O$1:O973))</f>
        <v>#NUM!</v>
      </c>
      <c r="Q974" s="34" t="str">
        <f>IF(AND('Entry point'!$B$22=Master!A974,Master!AG974="OD"),Master!B974,"")</f>
        <v/>
      </c>
      <c r="R974" s="34" t="e">
        <f>SMALL($Q:$Q,ROWS($Q$1:Q973))</f>
        <v>#NUM!</v>
      </c>
      <c r="S974" s="34" t="str">
        <f>IF(AND('Entry point'!$B$22=Master!A974,Master!AG974="OWNER"),Master!B974,"")</f>
        <v/>
      </c>
      <c r="T974" s="34" t="e">
        <f>SMALL($S:$S,ROWS($S$1:S973))</f>
        <v>#NUM!</v>
      </c>
      <c r="U974" s="34" t="str">
        <f>IF(AND('Entry point'!$B$22=Master!A974,Master!AG974="PLANNING MANAGER"),Master!B974,"")</f>
        <v/>
      </c>
      <c r="V974" s="34" t="e">
        <f>SMALL($U:$U,ROWS($U$1:U973))</f>
        <v>#NUM!</v>
      </c>
      <c r="W974" s="34" t="str">
        <f>IF(AND('Entry point'!$B$22=Master!A974,Master!AG974="PROCUREMENT RESPONSIBLE"),Master!B974,"")</f>
        <v/>
      </c>
      <c r="X974" s="34" t="e">
        <f>SMALL($W:$W,ROWS($W$1:W973))</f>
        <v>#NUM!</v>
      </c>
      <c r="Y974" s="34" t="str">
        <f>IF(AND('Entry point'!$B$22=Master!A974,Master!AG974="TECH SUPERINTENDENT"),Master!B974,"")</f>
        <v/>
      </c>
      <c r="Z974" s="34" t="e">
        <f>SMALL($Y:$Y,ROWS($Y$1:Y973))</f>
        <v>#NUM!</v>
      </c>
      <c r="AA974" s="34" t="str">
        <f>IF(AND('Entry point'!$B$22=Master!A974,Master!AG974="HSEQ MANAGER"),Master!B974,"")</f>
        <v/>
      </c>
      <c r="AB974" s="34" t="e">
        <f>SMALL($AA:$AA,ROWS($AA$1:AA973))</f>
        <v>#NUM!</v>
      </c>
      <c r="AC974" s="34" t="str">
        <f>IF(AND('Entry point'!$B$22=Master!A974,Master!AG974="MARCAS"),Master!B974,"")</f>
        <v/>
      </c>
      <c r="AD974" s="34" t="e">
        <f>SMALL($AC:$AC,ROWS($AC$1:AC973))</f>
        <v>#NUM!</v>
      </c>
      <c r="AE974" s="34">
        <v>4</v>
      </c>
      <c r="AF974" s="26" t="s">
        <v>383</v>
      </c>
      <c r="AG974" s="36" t="s">
        <v>91</v>
      </c>
      <c r="AH974" s="36"/>
    </row>
    <row r="975" spans="1:34" ht="15.75" x14ac:dyDescent="0.25">
      <c r="A975" s="34" t="s">
        <v>38</v>
      </c>
      <c r="B975" s="34">
        <f>ROWS(A$1:$A976)</f>
        <v>976</v>
      </c>
      <c r="C975" s="34" t="str">
        <f>IF(AND('Entry point'!$B$22=Master!A975,Master!AG975="ACCOUNTING"),Master!B975,"")</f>
        <v/>
      </c>
      <c r="D975" s="34" t="e">
        <f>SMALL($C:$C,ROWS($C$1:C974))</f>
        <v>#NUM!</v>
      </c>
      <c r="E975" s="34" t="str">
        <f>IF(AND('Entry point'!$B$22=Master!A975,Master!AG975="CREW MANAGEMENT PARTNER"),Master!B975,"")</f>
        <v/>
      </c>
      <c r="F975" s="34" t="e">
        <f>SMALL($E:$E,ROWS($E$1:E974))</f>
        <v>#NUM!</v>
      </c>
      <c r="G975" s="34" t="str">
        <f>IF(AND('Entry point'!$B$22=Master!A975,Master!AG975="FLEET MANAGER"),Master!B975,"")</f>
        <v/>
      </c>
      <c r="H975" s="34" t="e">
        <f>SMALL($G:$G,ROWS($G$1:G974))</f>
        <v>#NUM!</v>
      </c>
      <c r="I975" s="34" t="str">
        <f>IF(AND('Entry point'!$B$22=Master!A975,Master!AG975="GROUP ISD"),Master!B975,"")</f>
        <v/>
      </c>
      <c r="J975" s="34" t="e">
        <f>SMALL($I:$I,ROWS($I$1:I974))</f>
        <v>#NUM!</v>
      </c>
      <c r="K975" s="34" t="str">
        <f>IF(AND('Entry point'!$B$22=Master!A975,Master!AG975="MANAGING DIRECTOR, CREW MANAGEMENT"),Master!B975,"")</f>
        <v/>
      </c>
      <c r="L975" s="34" t="e">
        <f>SMALL($K:$K,ROWS($K$1:K974))</f>
        <v>#NUM!</v>
      </c>
      <c r="M975" s="34" t="str">
        <f>IF(AND('Entry point'!$B$22=Master!A975,Master!AG975="MARINE SUPERINTENDENT"),Master!B975,"")</f>
        <v/>
      </c>
      <c r="N975" s="34" t="e">
        <f>SMALL($M:$M,ROWS($M$1:M974))</f>
        <v>#NUM!</v>
      </c>
      <c r="O975" s="34" t="str">
        <f>IF(AND('Entry point'!$B$22=Master!A975,Master!AG975="MD"),Master!B975,"")</f>
        <v/>
      </c>
      <c r="P975" s="34" t="e">
        <f>SMALL($O:$O,ROWS($O$1:O974))</f>
        <v>#NUM!</v>
      </c>
      <c r="Q975" s="34" t="str">
        <f>IF(AND('Entry point'!$B$22=Master!A975,Master!AG975="OD"),Master!B975,"")</f>
        <v/>
      </c>
      <c r="R975" s="34" t="e">
        <f>SMALL($Q:$Q,ROWS($Q$1:Q974))</f>
        <v>#NUM!</v>
      </c>
      <c r="S975" s="34" t="str">
        <f>IF(AND('Entry point'!$B$22=Master!A975,Master!AG975="OWNER"),Master!B975,"")</f>
        <v/>
      </c>
      <c r="T975" s="34" t="e">
        <f>SMALL($S:$S,ROWS($S$1:S974))</f>
        <v>#NUM!</v>
      </c>
      <c r="U975" s="34" t="str">
        <f>IF(AND('Entry point'!$B$22=Master!A975,Master!AG975="PLANNING MANAGER"),Master!B975,"")</f>
        <v/>
      </c>
      <c r="V975" s="34" t="e">
        <f>SMALL($U:$U,ROWS($U$1:U974))</f>
        <v>#NUM!</v>
      </c>
      <c r="W975" s="34" t="str">
        <f>IF(AND('Entry point'!$B$22=Master!A975,Master!AG975="PROCUREMENT RESPONSIBLE"),Master!B975,"")</f>
        <v/>
      </c>
      <c r="X975" s="34" t="e">
        <f>SMALL($W:$W,ROWS($W$1:W974))</f>
        <v>#NUM!</v>
      </c>
      <c r="Y975" s="34" t="str">
        <f>IF(AND('Entry point'!$B$22=Master!A975,Master!AG975="TECH SUPERINTENDENT"),Master!B975,"")</f>
        <v/>
      </c>
      <c r="Z975" s="34" t="e">
        <f>SMALL($Y:$Y,ROWS($Y$1:Y974))</f>
        <v>#NUM!</v>
      </c>
      <c r="AA975" s="34" t="str">
        <f>IF(AND('Entry point'!$B$22=Master!A975,Master!AG975="HSEQ MANAGER"),Master!B975,"")</f>
        <v/>
      </c>
      <c r="AB975" s="34" t="e">
        <f>SMALL($AA:$AA,ROWS($AA$1:AA974))</f>
        <v>#NUM!</v>
      </c>
      <c r="AC975" s="34" t="str">
        <f>IF(AND('Entry point'!$B$22=Master!A975,Master!AG975="MARCAS"),Master!B975,"")</f>
        <v/>
      </c>
      <c r="AD975" s="34" t="e">
        <f>SMALL($AC:$AC,ROWS($AC$1:AC974))</f>
        <v>#NUM!</v>
      </c>
      <c r="AE975" s="34">
        <v>4</v>
      </c>
      <c r="AF975" s="26" t="s">
        <v>100</v>
      </c>
      <c r="AG975" s="36" t="s">
        <v>91</v>
      </c>
      <c r="AH975" s="36" t="s">
        <v>1</v>
      </c>
    </row>
    <row r="976" spans="1:34" ht="15.75" x14ac:dyDescent="0.25">
      <c r="A976" s="34" t="s">
        <v>38</v>
      </c>
      <c r="B976" s="34">
        <f>ROWS(A$1:$A977)</f>
        <v>977</v>
      </c>
      <c r="C976" s="34" t="str">
        <f>IF(AND('Entry point'!$B$22=Master!A976,Master!AG976="ACCOUNTING"),Master!B976,"")</f>
        <v/>
      </c>
      <c r="D976" s="34" t="e">
        <f>SMALL($C:$C,ROWS($C$1:C975))</f>
        <v>#NUM!</v>
      </c>
      <c r="E976" s="34" t="str">
        <f>IF(AND('Entry point'!$B$22=Master!A976,Master!AG976="CREW MANAGEMENT PARTNER"),Master!B976,"")</f>
        <v/>
      </c>
      <c r="F976" s="34" t="e">
        <f>SMALL($E:$E,ROWS($E$1:E975))</f>
        <v>#NUM!</v>
      </c>
      <c r="G976" s="34" t="str">
        <f>IF(AND('Entry point'!$B$22=Master!A976,Master!AG976="FLEET MANAGER"),Master!B976,"")</f>
        <v/>
      </c>
      <c r="H976" s="34" t="e">
        <f>SMALL($G:$G,ROWS($G$1:G975))</f>
        <v>#NUM!</v>
      </c>
      <c r="I976" s="34" t="str">
        <f>IF(AND('Entry point'!$B$22=Master!A976,Master!AG976="GROUP ISD"),Master!B976,"")</f>
        <v/>
      </c>
      <c r="J976" s="34" t="e">
        <f>SMALL($I:$I,ROWS($I$1:I975))</f>
        <v>#NUM!</v>
      </c>
      <c r="K976" s="34" t="str">
        <f>IF(AND('Entry point'!$B$22=Master!A976,Master!AG976="MANAGING DIRECTOR, CREW MANAGEMENT"),Master!B976,"")</f>
        <v/>
      </c>
      <c r="L976" s="34" t="e">
        <f>SMALL($K:$K,ROWS($K$1:K975))</f>
        <v>#NUM!</v>
      </c>
      <c r="M976" s="34" t="str">
        <f>IF(AND('Entry point'!$B$22=Master!A976,Master!AG976="MARINE SUPERINTENDENT"),Master!B976,"")</f>
        <v/>
      </c>
      <c r="N976" s="34" t="e">
        <f>SMALL($M:$M,ROWS($M$1:M975))</f>
        <v>#NUM!</v>
      </c>
      <c r="O976" s="34" t="str">
        <f>IF(AND('Entry point'!$B$22=Master!A976,Master!AG976="MD"),Master!B976,"")</f>
        <v/>
      </c>
      <c r="P976" s="34" t="e">
        <f>SMALL($O:$O,ROWS($O$1:O975))</f>
        <v>#NUM!</v>
      </c>
      <c r="Q976" s="34" t="str">
        <f>IF(AND('Entry point'!$B$22=Master!A976,Master!AG976="OD"),Master!B976,"")</f>
        <v/>
      </c>
      <c r="R976" s="34" t="e">
        <f>SMALL($Q:$Q,ROWS($Q$1:Q975))</f>
        <v>#NUM!</v>
      </c>
      <c r="S976" s="34" t="str">
        <f>IF(AND('Entry point'!$B$22=Master!A976,Master!AG976="OWNER"),Master!B976,"")</f>
        <v/>
      </c>
      <c r="T976" s="34" t="e">
        <f>SMALL($S:$S,ROWS($S$1:S975))</f>
        <v>#NUM!</v>
      </c>
      <c r="U976" s="34" t="str">
        <f>IF(AND('Entry point'!$B$22=Master!A976,Master!AG976="PLANNING MANAGER"),Master!B976,"")</f>
        <v/>
      </c>
      <c r="V976" s="34" t="e">
        <f>SMALL($U:$U,ROWS($U$1:U975))</f>
        <v>#NUM!</v>
      </c>
      <c r="W976" s="34" t="str">
        <f>IF(AND('Entry point'!$B$22=Master!A976,Master!AG976="PROCUREMENT RESPONSIBLE"),Master!B976,"")</f>
        <v/>
      </c>
      <c r="X976" s="34" t="e">
        <f>SMALL($W:$W,ROWS($W$1:W975))</f>
        <v>#NUM!</v>
      </c>
      <c r="Y976" s="34" t="str">
        <f>IF(AND('Entry point'!$B$22=Master!A976,Master!AG976="TECH SUPERINTENDENT"),Master!B976,"")</f>
        <v/>
      </c>
      <c r="Z976" s="34" t="e">
        <f>SMALL($Y:$Y,ROWS($Y$1:Y975))</f>
        <v>#NUM!</v>
      </c>
      <c r="AA976" s="34" t="str">
        <f>IF(AND('Entry point'!$B$22=Master!A976,Master!AG976="HSEQ MANAGER"),Master!B976,"")</f>
        <v/>
      </c>
      <c r="AB976" s="34" t="e">
        <f>SMALL($AA:$AA,ROWS($AA$1:AA975))</f>
        <v>#NUM!</v>
      </c>
      <c r="AC976" s="34" t="str">
        <f>IF(AND('Entry point'!$B$22=Master!A976,Master!AG976="MARCAS"),Master!B976,"")</f>
        <v/>
      </c>
      <c r="AD976" s="34" t="e">
        <f>SMALL($AC:$AC,ROWS($AC$1:AC975))</f>
        <v>#NUM!</v>
      </c>
      <c r="AE976" s="34">
        <v>4</v>
      </c>
      <c r="AF976" s="26" t="s">
        <v>116</v>
      </c>
      <c r="AG976" s="36" t="s">
        <v>91</v>
      </c>
      <c r="AH976" s="36"/>
    </row>
    <row r="977" spans="1:34" ht="15.75" x14ac:dyDescent="0.25">
      <c r="A977" s="34" t="s">
        <v>38</v>
      </c>
      <c r="B977" s="34">
        <f>ROWS(A$1:$A978)</f>
        <v>978</v>
      </c>
      <c r="C977" s="34" t="str">
        <f>IF(AND('Entry point'!$B$22=Master!A977,Master!AG977="ACCOUNTING"),Master!B977,"")</f>
        <v/>
      </c>
      <c r="D977" s="34" t="e">
        <f>SMALL($C:$C,ROWS($C$1:C976))</f>
        <v>#NUM!</v>
      </c>
      <c r="E977" s="34" t="str">
        <f>IF(AND('Entry point'!$B$22=Master!A977,Master!AG977="CREW MANAGEMENT PARTNER"),Master!B977,"")</f>
        <v/>
      </c>
      <c r="F977" s="34" t="e">
        <f>SMALL($E:$E,ROWS($E$1:E976))</f>
        <v>#NUM!</v>
      </c>
      <c r="G977" s="34" t="str">
        <f>IF(AND('Entry point'!$B$22=Master!A977,Master!AG977="FLEET MANAGER"),Master!B977,"")</f>
        <v/>
      </c>
      <c r="H977" s="34" t="e">
        <f>SMALL($G:$G,ROWS($G$1:G976))</f>
        <v>#NUM!</v>
      </c>
      <c r="I977" s="34" t="str">
        <f>IF(AND('Entry point'!$B$22=Master!A977,Master!AG977="GROUP ISD"),Master!B977,"")</f>
        <v/>
      </c>
      <c r="J977" s="34" t="e">
        <f>SMALL($I:$I,ROWS($I$1:I976))</f>
        <v>#NUM!</v>
      </c>
      <c r="K977" s="34" t="str">
        <f>IF(AND('Entry point'!$B$22=Master!A977,Master!AG977="MANAGING DIRECTOR, CREW MANAGEMENT"),Master!B977,"")</f>
        <v/>
      </c>
      <c r="L977" s="34" t="e">
        <f>SMALL($K:$K,ROWS($K$1:K976))</f>
        <v>#NUM!</v>
      </c>
      <c r="M977" s="34" t="str">
        <f>IF(AND('Entry point'!$B$22=Master!A977,Master!AG977="MARINE SUPERINTENDENT"),Master!B977,"")</f>
        <v/>
      </c>
      <c r="N977" s="34" t="e">
        <f>SMALL($M:$M,ROWS($M$1:M976))</f>
        <v>#NUM!</v>
      </c>
      <c r="O977" s="34" t="str">
        <f>IF(AND('Entry point'!$B$22=Master!A977,Master!AG977="MD"),Master!B977,"")</f>
        <v/>
      </c>
      <c r="P977" s="34" t="e">
        <f>SMALL($O:$O,ROWS($O$1:O976))</f>
        <v>#NUM!</v>
      </c>
      <c r="Q977" s="34" t="str">
        <f>IF(AND('Entry point'!$B$22=Master!A977,Master!AG977="OD"),Master!B977,"")</f>
        <v/>
      </c>
      <c r="R977" s="34" t="e">
        <f>SMALL($Q:$Q,ROWS($Q$1:Q976))</f>
        <v>#NUM!</v>
      </c>
      <c r="S977" s="34" t="str">
        <f>IF(AND('Entry point'!$B$22=Master!A977,Master!AG977="OWNER"),Master!B977,"")</f>
        <v/>
      </c>
      <c r="T977" s="34" t="e">
        <f>SMALL($S:$S,ROWS($S$1:S976))</f>
        <v>#NUM!</v>
      </c>
      <c r="U977" s="34" t="str">
        <f>IF(AND('Entry point'!$B$22=Master!A977,Master!AG977="PLANNING MANAGER"),Master!B977,"")</f>
        <v/>
      </c>
      <c r="V977" s="34" t="e">
        <f>SMALL($U:$U,ROWS($U$1:U976))</f>
        <v>#NUM!</v>
      </c>
      <c r="W977" s="34" t="str">
        <f>IF(AND('Entry point'!$B$22=Master!A977,Master!AG977="PROCUREMENT RESPONSIBLE"),Master!B977,"")</f>
        <v/>
      </c>
      <c r="X977" s="34" t="e">
        <f>SMALL($W:$W,ROWS($W$1:W976))</f>
        <v>#NUM!</v>
      </c>
      <c r="Y977" s="34" t="str">
        <f>IF(AND('Entry point'!$B$22=Master!A977,Master!AG977="TECH SUPERINTENDENT"),Master!B977,"")</f>
        <v/>
      </c>
      <c r="Z977" s="34" t="e">
        <f>SMALL($Y:$Y,ROWS($Y$1:Y976))</f>
        <v>#NUM!</v>
      </c>
      <c r="AA977" s="34" t="str">
        <f>IF(AND('Entry point'!$B$22=Master!A977,Master!AG977="HSEQ MANAGER"),Master!B977,"")</f>
        <v/>
      </c>
      <c r="AB977" s="34" t="e">
        <f>SMALL($AA:$AA,ROWS($AA$1:AA976))</f>
        <v>#NUM!</v>
      </c>
      <c r="AC977" s="34" t="str">
        <f>IF(AND('Entry point'!$B$22=Master!A977,Master!AG977="MARCAS"),Master!B977,"")</f>
        <v/>
      </c>
      <c r="AD977" s="34" t="e">
        <f>SMALL($AC:$AC,ROWS($AC$1:AC976))</f>
        <v>#NUM!</v>
      </c>
      <c r="AE977" s="34">
        <v>4</v>
      </c>
      <c r="AF977" s="26" t="s">
        <v>380</v>
      </c>
      <c r="AG977" s="36" t="s">
        <v>91</v>
      </c>
      <c r="AH977" s="36" t="s">
        <v>512</v>
      </c>
    </row>
    <row r="978" spans="1:34" ht="15.75" x14ac:dyDescent="0.25">
      <c r="A978" s="34" t="s">
        <v>38</v>
      </c>
      <c r="B978" s="34">
        <f>ROWS(A$1:$A979)</f>
        <v>979</v>
      </c>
      <c r="C978" s="34" t="str">
        <f>IF(AND('Entry point'!$B$22=Master!A978,Master!AG978="ACCOUNTING"),Master!B978,"")</f>
        <v/>
      </c>
      <c r="D978" s="34" t="e">
        <f>SMALL($C:$C,ROWS($C$1:C977))</f>
        <v>#NUM!</v>
      </c>
      <c r="E978" s="34" t="str">
        <f>IF(AND('Entry point'!$B$22=Master!A978,Master!AG978="CREW MANAGEMENT PARTNER"),Master!B978,"")</f>
        <v/>
      </c>
      <c r="F978" s="34" t="e">
        <f>SMALL($E:$E,ROWS($E$1:E977))</f>
        <v>#NUM!</v>
      </c>
      <c r="G978" s="34" t="str">
        <f>IF(AND('Entry point'!$B$22=Master!A978,Master!AG978="FLEET MANAGER"),Master!B978,"")</f>
        <v/>
      </c>
      <c r="H978" s="34" t="e">
        <f>SMALL($G:$G,ROWS($G$1:G977))</f>
        <v>#NUM!</v>
      </c>
      <c r="I978" s="34" t="str">
        <f>IF(AND('Entry point'!$B$22=Master!A978,Master!AG978="GROUP ISD"),Master!B978,"")</f>
        <v/>
      </c>
      <c r="J978" s="34" t="e">
        <f>SMALL($I:$I,ROWS($I$1:I977))</f>
        <v>#NUM!</v>
      </c>
      <c r="K978" s="34" t="str">
        <f>IF(AND('Entry point'!$B$22=Master!A978,Master!AG978="MANAGING DIRECTOR, CREW MANAGEMENT"),Master!B978,"")</f>
        <v/>
      </c>
      <c r="L978" s="34" t="e">
        <f>SMALL($K:$K,ROWS($K$1:K977))</f>
        <v>#NUM!</v>
      </c>
      <c r="M978" s="34" t="str">
        <f>IF(AND('Entry point'!$B$22=Master!A978,Master!AG978="MARINE SUPERINTENDENT"),Master!B978,"")</f>
        <v/>
      </c>
      <c r="N978" s="34" t="e">
        <f>SMALL($M:$M,ROWS($M$1:M977))</f>
        <v>#NUM!</v>
      </c>
      <c r="O978" s="34" t="str">
        <f>IF(AND('Entry point'!$B$22=Master!A978,Master!AG978="MD"),Master!B978,"")</f>
        <v/>
      </c>
      <c r="P978" s="34" t="e">
        <f>SMALL($O:$O,ROWS($O$1:O977))</f>
        <v>#NUM!</v>
      </c>
      <c r="Q978" s="34" t="str">
        <f>IF(AND('Entry point'!$B$22=Master!A978,Master!AG978="OD"),Master!B978,"")</f>
        <v/>
      </c>
      <c r="R978" s="34" t="e">
        <f>SMALL($Q:$Q,ROWS($Q$1:Q977))</f>
        <v>#NUM!</v>
      </c>
      <c r="S978" s="34" t="str">
        <f>IF(AND('Entry point'!$B$22=Master!A978,Master!AG978="OWNER"),Master!B978,"")</f>
        <v/>
      </c>
      <c r="T978" s="34" t="e">
        <f>SMALL($S:$S,ROWS($S$1:S977))</f>
        <v>#NUM!</v>
      </c>
      <c r="U978" s="34" t="str">
        <f>IF(AND('Entry point'!$B$22=Master!A978,Master!AG978="PLANNING MANAGER"),Master!B978,"")</f>
        <v/>
      </c>
      <c r="V978" s="34" t="e">
        <f>SMALL($U:$U,ROWS($U$1:U977))</f>
        <v>#NUM!</v>
      </c>
      <c r="W978" s="34" t="str">
        <f>IF(AND('Entry point'!$B$22=Master!A978,Master!AG978="PROCUREMENT RESPONSIBLE"),Master!B978,"")</f>
        <v/>
      </c>
      <c r="X978" s="34" t="e">
        <f>SMALL($W:$W,ROWS($W$1:W977))</f>
        <v>#NUM!</v>
      </c>
      <c r="Y978" s="34" t="str">
        <f>IF(AND('Entry point'!$B$22=Master!A978,Master!AG978="TECH SUPERINTENDENT"),Master!B978,"")</f>
        <v/>
      </c>
      <c r="Z978" s="34" t="e">
        <f>SMALL($Y:$Y,ROWS($Y$1:Y977))</f>
        <v>#NUM!</v>
      </c>
      <c r="AA978" s="34" t="str">
        <f>IF(AND('Entry point'!$B$22=Master!A978,Master!AG978="HSEQ MANAGER"),Master!B978,"")</f>
        <v/>
      </c>
      <c r="AB978" s="34" t="e">
        <f>SMALL($AA:$AA,ROWS($AA$1:AA977))</f>
        <v>#NUM!</v>
      </c>
      <c r="AC978" s="34" t="str">
        <f>IF(AND('Entry point'!$B$22=Master!A978,Master!AG978="MARCAS"),Master!B978,"")</f>
        <v/>
      </c>
      <c r="AD978" s="34" t="e">
        <f>SMALL($AC:$AC,ROWS($AC$1:AC977))</f>
        <v>#NUM!</v>
      </c>
      <c r="AE978" s="34">
        <v>4</v>
      </c>
      <c r="AF978" s="36" t="s">
        <v>559</v>
      </c>
      <c r="AG978" s="36" t="s">
        <v>685</v>
      </c>
      <c r="AH978" s="36" t="s">
        <v>698</v>
      </c>
    </row>
    <row r="979" spans="1:34" ht="15.75" x14ac:dyDescent="0.25">
      <c r="A979" s="34" t="s">
        <v>38</v>
      </c>
      <c r="B979" s="34">
        <f>ROWS(A$1:$A980)</f>
        <v>980</v>
      </c>
      <c r="C979" s="34" t="str">
        <f>IF(AND('Entry point'!$B$22=Master!A979,Master!AG979="ACCOUNTING"),Master!B979,"")</f>
        <v/>
      </c>
      <c r="D979" s="34" t="e">
        <f>SMALL($C:$C,ROWS($C$1:C978))</f>
        <v>#NUM!</v>
      </c>
      <c r="E979" s="34" t="str">
        <f>IF(AND('Entry point'!$B$22=Master!A979,Master!AG979="CREW MANAGEMENT PARTNER"),Master!B979,"")</f>
        <v/>
      </c>
      <c r="F979" s="34" t="e">
        <f>SMALL($E:$E,ROWS($E$1:E978))</f>
        <v>#NUM!</v>
      </c>
      <c r="G979" s="34" t="str">
        <f>IF(AND('Entry point'!$B$22=Master!A979,Master!AG979="FLEET MANAGER"),Master!B979,"")</f>
        <v/>
      </c>
      <c r="H979" s="34" t="e">
        <f>SMALL($G:$G,ROWS($G$1:G978))</f>
        <v>#NUM!</v>
      </c>
      <c r="I979" s="34" t="str">
        <f>IF(AND('Entry point'!$B$22=Master!A979,Master!AG979="GROUP ISD"),Master!B979,"")</f>
        <v/>
      </c>
      <c r="J979" s="34" t="e">
        <f>SMALL($I:$I,ROWS($I$1:I978))</f>
        <v>#NUM!</v>
      </c>
      <c r="K979" s="34" t="str">
        <f>IF(AND('Entry point'!$B$22=Master!A979,Master!AG979="MANAGING DIRECTOR, CREW MANAGEMENT"),Master!B979,"")</f>
        <v/>
      </c>
      <c r="L979" s="34" t="e">
        <f>SMALL($K:$K,ROWS($K$1:K978))</f>
        <v>#NUM!</v>
      </c>
      <c r="M979" s="34" t="str">
        <f>IF(AND('Entry point'!$B$22=Master!A979,Master!AG979="MARINE SUPERINTENDENT"),Master!B979,"")</f>
        <v/>
      </c>
      <c r="N979" s="34" t="e">
        <f>SMALL($M:$M,ROWS($M$1:M978))</f>
        <v>#NUM!</v>
      </c>
      <c r="O979" s="34" t="str">
        <f>IF(AND('Entry point'!$B$22=Master!A979,Master!AG979="MD"),Master!B979,"")</f>
        <v/>
      </c>
      <c r="P979" s="34" t="e">
        <f>SMALL($O:$O,ROWS($O$1:O978))</f>
        <v>#NUM!</v>
      </c>
      <c r="Q979" s="34" t="str">
        <f>IF(AND('Entry point'!$B$22=Master!A979,Master!AG979="OD"),Master!B979,"")</f>
        <v/>
      </c>
      <c r="R979" s="34" t="e">
        <f>SMALL($Q:$Q,ROWS($Q$1:Q978))</f>
        <v>#NUM!</v>
      </c>
      <c r="S979" s="34" t="str">
        <f>IF(AND('Entry point'!$B$22=Master!A979,Master!AG979="OWNER"),Master!B979,"")</f>
        <v/>
      </c>
      <c r="T979" s="34" t="e">
        <f>SMALL($S:$S,ROWS($S$1:S978))</f>
        <v>#NUM!</v>
      </c>
      <c r="U979" s="34" t="str">
        <f>IF(AND('Entry point'!$B$22=Master!A979,Master!AG979="PLANNING MANAGER"),Master!B979,"")</f>
        <v/>
      </c>
      <c r="V979" s="34" t="e">
        <f>SMALL($U:$U,ROWS($U$1:U978))</f>
        <v>#NUM!</v>
      </c>
      <c r="W979" s="34" t="str">
        <f>IF(AND('Entry point'!$B$22=Master!A979,Master!AG979="PROCUREMENT RESPONSIBLE"),Master!B979,"")</f>
        <v/>
      </c>
      <c r="X979" s="34" t="e">
        <f>SMALL($W:$W,ROWS($W$1:W978))</f>
        <v>#NUM!</v>
      </c>
      <c r="Y979" s="34" t="str">
        <f>IF(AND('Entry point'!$B$22=Master!A979,Master!AG979="TECH SUPERINTENDENT"),Master!B979,"")</f>
        <v/>
      </c>
      <c r="Z979" s="34" t="e">
        <f>SMALL($Y:$Y,ROWS($Y$1:Y978))</f>
        <v>#NUM!</v>
      </c>
      <c r="AA979" s="34" t="str">
        <f>IF(AND('Entry point'!$B$22=Master!A979,Master!AG979="HSEQ MANAGER"),Master!B979,"")</f>
        <v/>
      </c>
      <c r="AB979" s="34" t="e">
        <f>SMALL($AA:$AA,ROWS($AA$1:AA978))</f>
        <v>#NUM!</v>
      </c>
      <c r="AC979" s="34" t="str">
        <f>IF(AND('Entry point'!$B$22=Master!A979,Master!AG979="MARCAS"),Master!B979,"")</f>
        <v/>
      </c>
      <c r="AD979" s="34" t="e">
        <f>SMALL($AC:$AC,ROWS($AC$1:AC978))</f>
        <v>#NUM!</v>
      </c>
      <c r="AE979" s="34">
        <v>4</v>
      </c>
      <c r="AF979" s="26" t="s">
        <v>351</v>
      </c>
      <c r="AG979" s="36" t="s">
        <v>91</v>
      </c>
      <c r="AH979" s="36"/>
    </row>
    <row r="980" spans="1:34" ht="15.75" x14ac:dyDescent="0.25">
      <c r="A980" s="34" t="s">
        <v>38</v>
      </c>
      <c r="B980" s="34">
        <f>ROWS(A$1:$A981)</f>
        <v>981</v>
      </c>
      <c r="C980" s="34" t="str">
        <f>IF(AND('Entry point'!$B$22=Master!A980,Master!AG980="ACCOUNTING"),Master!B980,"")</f>
        <v/>
      </c>
      <c r="D980" s="34" t="e">
        <f>SMALL($C:$C,ROWS($C$1:C979))</f>
        <v>#NUM!</v>
      </c>
      <c r="E980" s="34" t="str">
        <f>IF(AND('Entry point'!$B$22=Master!A980,Master!AG980="CREW MANAGEMENT PARTNER"),Master!B980,"")</f>
        <v/>
      </c>
      <c r="F980" s="34" t="e">
        <f>SMALL($E:$E,ROWS($E$1:E979))</f>
        <v>#NUM!</v>
      </c>
      <c r="G980" s="34" t="str">
        <f>IF(AND('Entry point'!$B$22=Master!A980,Master!AG980="FLEET MANAGER"),Master!B980,"")</f>
        <v/>
      </c>
      <c r="H980" s="34" t="e">
        <f>SMALL($G:$G,ROWS($G$1:G979))</f>
        <v>#NUM!</v>
      </c>
      <c r="I980" s="34" t="str">
        <f>IF(AND('Entry point'!$B$22=Master!A980,Master!AG980="GROUP ISD"),Master!B980,"")</f>
        <v/>
      </c>
      <c r="J980" s="34" t="e">
        <f>SMALL($I:$I,ROWS($I$1:I979))</f>
        <v>#NUM!</v>
      </c>
      <c r="K980" s="34" t="str">
        <f>IF(AND('Entry point'!$B$22=Master!A980,Master!AG980="MANAGING DIRECTOR, CREW MANAGEMENT"),Master!B980,"")</f>
        <v/>
      </c>
      <c r="L980" s="34" t="e">
        <f>SMALL($K:$K,ROWS($K$1:K979))</f>
        <v>#NUM!</v>
      </c>
      <c r="M980" s="34" t="str">
        <f>IF(AND('Entry point'!$B$22=Master!A980,Master!AG980="MARINE SUPERINTENDENT"),Master!B980,"")</f>
        <v/>
      </c>
      <c r="N980" s="34" t="e">
        <f>SMALL($M:$M,ROWS($M$1:M979))</f>
        <v>#NUM!</v>
      </c>
      <c r="O980" s="34" t="str">
        <f>IF(AND('Entry point'!$B$22=Master!A980,Master!AG980="MD"),Master!B980,"")</f>
        <v/>
      </c>
      <c r="P980" s="34" t="e">
        <f>SMALL($O:$O,ROWS($O$1:O979))</f>
        <v>#NUM!</v>
      </c>
      <c r="Q980" s="34" t="str">
        <f>IF(AND('Entry point'!$B$22=Master!A980,Master!AG980="OD"),Master!B980,"")</f>
        <v/>
      </c>
      <c r="R980" s="34" t="e">
        <f>SMALL($Q:$Q,ROWS($Q$1:Q979))</f>
        <v>#NUM!</v>
      </c>
      <c r="S980" s="34" t="str">
        <f>IF(AND('Entry point'!$B$22=Master!A980,Master!AG980="OWNER"),Master!B980,"")</f>
        <v/>
      </c>
      <c r="T980" s="34" t="e">
        <f>SMALL($S:$S,ROWS($S$1:S979))</f>
        <v>#NUM!</v>
      </c>
      <c r="U980" s="34" t="str">
        <f>IF(AND('Entry point'!$B$22=Master!A980,Master!AG980="PLANNING MANAGER"),Master!B980,"")</f>
        <v/>
      </c>
      <c r="V980" s="34" t="e">
        <f>SMALL($U:$U,ROWS($U$1:U979))</f>
        <v>#NUM!</v>
      </c>
      <c r="W980" s="34" t="str">
        <f>IF(AND('Entry point'!$B$22=Master!A980,Master!AG980="PROCUREMENT RESPONSIBLE"),Master!B980,"")</f>
        <v/>
      </c>
      <c r="X980" s="34" t="e">
        <f>SMALL($W:$W,ROWS($W$1:W979))</f>
        <v>#NUM!</v>
      </c>
      <c r="Y980" s="34" t="str">
        <f>IF(AND('Entry point'!$B$22=Master!A980,Master!AG980="TECH SUPERINTENDENT"),Master!B980,"")</f>
        <v/>
      </c>
      <c r="Z980" s="34" t="e">
        <f>SMALL($Y:$Y,ROWS($Y$1:Y979))</f>
        <v>#NUM!</v>
      </c>
      <c r="AA980" s="34" t="str">
        <f>IF(AND('Entry point'!$B$22=Master!A980,Master!AG980="HSEQ MANAGER"),Master!B980,"")</f>
        <v/>
      </c>
      <c r="AB980" s="34" t="e">
        <f>SMALL($AA:$AA,ROWS($AA$1:AA979))</f>
        <v>#NUM!</v>
      </c>
      <c r="AC980" s="34" t="str">
        <f>IF(AND('Entry point'!$B$22=Master!A980,Master!AG980="MARCAS"),Master!B980,"")</f>
        <v/>
      </c>
      <c r="AD980" s="34" t="e">
        <f>SMALL($AC:$AC,ROWS($AC$1:AC979))</f>
        <v>#NUM!</v>
      </c>
      <c r="AE980" s="34">
        <v>4</v>
      </c>
      <c r="AF980" s="26" t="s">
        <v>366</v>
      </c>
      <c r="AG980" s="36" t="s">
        <v>91</v>
      </c>
      <c r="AH980" s="36"/>
    </row>
    <row r="981" spans="1:34" ht="15.75" x14ac:dyDescent="0.25">
      <c r="A981" s="34" t="s">
        <v>38</v>
      </c>
      <c r="B981" s="34">
        <f>ROWS(A$1:$A982)</f>
        <v>982</v>
      </c>
      <c r="C981" s="34" t="str">
        <f>IF(AND('Entry point'!$B$22=Master!A981,Master!AG981="ACCOUNTING"),Master!B981,"")</f>
        <v/>
      </c>
      <c r="D981" s="34" t="e">
        <f>SMALL($C:$C,ROWS($C$1:C980))</f>
        <v>#NUM!</v>
      </c>
      <c r="E981" s="34" t="str">
        <f>IF(AND('Entry point'!$B$22=Master!A981,Master!AG981="CREW MANAGEMENT PARTNER"),Master!B981,"")</f>
        <v/>
      </c>
      <c r="F981" s="34" t="e">
        <f>SMALL($E:$E,ROWS($E$1:E980))</f>
        <v>#NUM!</v>
      </c>
      <c r="G981" s="34" t="str">
        <f>IF(AND('Entry point'!$B$22=Master!A981,Master!AG981="FLEET MANAGER"),Master!B981,"")</f>
        <v/>
      </c>
      <c r="H981" s="34" t="e">
        <f>SMALL($G:$G,ROWS($G$1:G980))</f>
        <v>#NUM!</v>
      </c>
      <c r="I981" s="34" t="str">
        <f>IF(AND('Entry point'!$B$22=Master!A981,Master!AG981="GROUP ISD"),Master!B981,"")</f>
        <v/>
      </c>
      <c r="J981" s="34" t="e">
        <f>SMALL($I:$I,ROWS($I$1:I980))</f>
        <v>#NUM!</v>
      </c>
      <c r="K981" s="34" t="str">
        <f>IF(AND('Entry point'!$B$22=Master!A981,Master!AG981="MANAGING DIRECTOR, CREW MANAGEMENT"),Master!B981,"")</f>
        <v/>
      </c>
      <c r="L981" s="34" t="e">
        <f>SMALL($K:$K,ROWS($K$1:K980))</f>
        <v>#NUM!</v>
      </c>
      <c r="M981" s="34" t="str">
        <f>IF(AND('Entry point'!$B$22=Master!A981,Master!AG981="MARINE SUPERINTENDENT"),Master!B981,"")</f>
        <v/>
      </c>
      <c r="N981" s="34" t="e">
        <f>SMALL($M:$M,ROWS($M$1:M980))</f>
        <v>#NUM!</v>
      </c>
      <c r="O981" s="34" t="str">
        <f>IF(AND('Entry point'!$B$22=Master!A981,Master!AG981="MD"),Master!B981,"")</f>
        <v/>
      </c>
      <c r="P981" s="34" t="e">
        <f>SMALL($O:$O,ROWS($O$1:O980))</f>
        <v>#NUM!</v>
      </c>
      <c r="Q981" s="34" t="str">
        <f>IF(AND('Entry point'!$B$22=Master!A981,Master!AG981="OD"),Master!B981,"")</f>
        <v/>
      </c>
      <c r="R981" s="34" t="e">
        <f>SMALL($Q:$Q,ROWS($Q$1:Q980))</f>
        <v>#NUM!</v>
      </c>
      <c r="S981" s="34" t="str">
        <f>IF(AND('Entry point'!$B$22=Master!A981,Master!AG981="OWNER"),Master!B981,"")</f>
        <v/>
      </c>
      <c r="T981" s="34" t="e">
        <f>SMALL($S:$S,ROWS($S$1:S980))</f>
        <v>#NUM!</v>
      </c>
      <c r="U981" s="34" t="str">
        <f>IF(AND('Entry point'!$B$22=Master!A981,Master!AG981="PLANNING MANAGER"),Master!B981,"")</f>
        <v/>
      </c>
      <c r="V981" s="34" t="e">
        <f>SMALL($U:$U,ROWS($U$1:U980))</f>
        <v>#NUM!</v>
      </c>
      <c r="W981" s="34" t="str">
        <f>IF(AND('Entry point'!$B$22=Master!A981,Master!AG981="PROCUREMENT RESPONSIBLE"),Master!B981,"")</f>
        <v/>
      </c>
      <c r="X981" s="34" t="e">
        <f>SMALL($W:$W,ROWS($W$1:W980))</f>
        <v>#NUM!</v>
      </c>
      <c r="Y981" s="34" t="str">
        <f>IF(AND('Entry point'!$B$22=Master!A981,Master!AG981="TECH SUPERINTENDENT"),Master!B981,"")</f>
        <v/>
      </c>
      <c r="Z981" s="34" t="e">
        <f>SMALL($Y:$Y,ROWS($Y$1:Y980))</f>
        <v>#NUM!</v>
      </c>
      <c r="AA981" s="34" t="str">
        <f>IF(AND('Entry point'!$B$22=Master!A981,Master!AG981="HSEQ MANAGER"),Master!B981,"")</f>
        <v/>
      </c>
      <c r="AB981" s="34" t="e">
        <f>SMALL($AA:$AA,ROWS($AA$1:AA980))</f>
        <v>#NUM!</v>
      </c>
      <c r="AC981" s="34" t="str">
        <f>IF(AND('Entry point'!$B$22=Master!A981,Master!AG981="MARCAS"),Master!B981,"")</f>
        <v/>
      </c>
      <c r="AD981" s="34" t="e">
        <f>SMALL($AC:$AC,ROWS($AC$1:AC980))</f>
        <v>#NUM!</v>
      </c>
      <c r="AE981" s="34">
        <v>4</v>
      </c>
      <c r="AF981" s="26" t="s">
        <v>108</v>
      </c>
      <c r="AG981" s="36" t="s">
        <v>685</v>
      </c>
      <c r="AH981" s="36"/>
    </row>
    <row r="982" spans="1:34" ht="15.75" x14ac:dyDescent="0.25">
      <c r="A982" s="34" t="s">
        <v>38</v>
      </c>
      <c r="B982" s="34">
        <f>ROWS(A$1:$A983)</f>
        <v>983</v>
      </c>
      <c r="C982" s="34" t="str">
        <f>IF(AND('Entry point'!$B$22=Master!A982,Master!AG982="ACCOUNTING"),Master!B982,"")</f>
        <v/>
      </c>
      <c r="D982" s="34" t="e">
        <f>SMALL($C:$C,ROWS($C$1:C981))</f>
        <v>#NUM!</v>
      </c>
      <c r="E982" s="34" t="str">
        <f>IF(AND('Entry point'!$B$22=Master!A982,Master!AG982="CREW MANAGEMENT PARTNER"),Master!B982,"")</f>
        <v/>
      </c>
      <c r="F982" s="34" t="e">
        <f>SMALL($E:$E,ROWS($E$1:E981))</f>
        <v>#NUM!</v>
      </c>
      <c r="G982" s="34" t="str">
        <f>IF(AND('Entry point'!$B$22=Master!A982,Master!AG982="FLEET MANAGER"),Master!B982,"")</f>
        <v/>
      </c>
      <c r="H982" s="34" t="e">
        <f>SMALL($G:$G,ROWS($G$1:G981))</f>
        <v>#NUM!</v>
      </c>
      <c r="I982" s="34" t="str">
        <f>IF(AND('Entry point'!$B$22=Master!A982,Master!AG982="GROUP ISD"),Master!B982,"")</f>
        <v/>
      </c>
      <c r="J982" s="34" t="e">
        <f>SMALL($I:$I,ROWS($I$1:I981))</f>
        <v>#NUM!</v>
      </c>
      <c r="K982" s="34" t="str">
        <f>IF(AND('Entry point'!$B$22=Master!A982,Master!AG982="MANAGING DIRECTOR, CREW MANAGEMENT"),Master!B982,"")</f>
        <v/>
      </c>
      <c r="L982" s="34" t="e">
        <f>SMALL($K:$K,ROWS($K$1:K981))</f>
        <v>#NUM!</v>
      </c>
      <c r="M982" s="34" t="str">
        <f>IF(AND('Entry point'!$B$22=Master!A982,Master!AG982="MARINE SUPERINTENDENT"),Master!B982,"")</f>
        <v/>
      </c>
      <c r="N982" s="34" t="e">
        <f>SMALL($M:$M,ROWS($M$1:M981))</f>
        <v>#NUM!</v>
      </c>
      <c r="O982" s="34" t="str">
        <f>IF(AND('Entry point'!$B$22=Master!A982,Master!AG982="MD"),Master!B982,"")</f>
        <v/>
      </c>
      <c r="P982" s="34" t="e">
        <f>SMALL($O:$O,ROWS($O$1:O981))</f>
        <v>#NUM!</v>
      </c>
      <c r="Q982" s="34" t="str">
        <f>IF(AND('Entry point'!$B$22=Master!A982,Master!AG982="OD"),Master!B982,"")</f>
        <v/>
      </c>
      <c r="R982" s="34" t="e">
        <f>SMALL($Q:$Q,ROWS($Q$1:Q981))</f>
        <v>#NUM!</v>
      </c>
      <c r="S982" s="34" t="str">
        <f>IF(AND('Entry point'!$B$22=Master!A982,Master!AG982="OWNER"),Master!B982,"")</f>
        <v/>
      </c>
      <c r="T982" s="34" t="e">
        <f>SMALL($S:$S,ROWS($S$1:S981))</f>
        <v>#NUM!</v>
      </c>
      <c r="U982" s="34" t="str">
        <f>IF(AND('Entry point'!$B$22=Master!A982,Master!AG982="PLANNING MANAGER"),Master!B982,"")</f>
        <v/>
      </c>
      <c r="V982" s="34" t="e">
        <f>SMALL($U:$U,ROWS($U$1:U981))</f>
        <v>#NUM!</v>
      </c>
      <c r="W982" s="34" t="str">
        <f>IF(AND('Entry point'!$B$22=Master!A982,Master!AG982="PROCUREMENT RESPONSIBLE"),Master!B982,"")</f>
        <v/>
      </c>
      <c r="X982" s="34" t="e">
        <f>SMALL($W:$W,ROWS($W$1:W981))</f>
        <v>#NUM!</v>
      </c>
      <c r="Y982" s="34" t="str">
        <f>IF(AND('Entry point'!$B$22=Master!A982,Master!AG982="TECH SUPERINTENDENT"),Master!B982,"")</f>
        <v/>
      </c>
      <c r="Z982" s="34" t="e">
        <f>SMALL($Y:$Y,ROWS($Y$1:Y981))</f>
        <v>#NUM!</v>
      </c>
      <c r="AA982" s="34" t="str">
        <f>IF(AND('Entry point'!$B$22=Master!A982,Master!AG982="HSEQ MANAGER"),Master!B982,"")</f>
        <v/>
      </c>
      <c r="AB982" s="34" t="e">
        <f>SMALL($AA:$AA,ROWS($AA$1:AA981))</f>
        <v>#NUM!</v>
      </c>
      <c r="AC982" s="34" t="str">
        <f>IF(AND('Entry point'!$B$22=Master!A982,Master!AG982="MARCAS"),Master!B982,"")</f>
        <v/>
      </c>
      <c r="AD982" s="34" t="e">
        <f>SMALL($AC:$AC,ROWS($AC$1:AC981))</f>
        <v>#NUM!</v>
      </c>
      <c r="AE982" s="34">
        <v>4</v>
      </c>
      <c r="AF982" s="36" t="s">
        <v>566</v>
      </c>
      <c r="AG982" s="36" t="s">
        <v>685</v>
      </c>
      <c r="AH982" s="36"/>
    </row>
    <row r="983" spans="1:34" ht="15.75" x14ac:dyDescent="0.25">
      <c r="A983" s="34" t="s">
        <v>38</v>
      </c>
      <c r="B983" s="34">
        <f>ROWS(A$1:$A984)</f>
        <v>984</v>
      </c>
      <c r="C983" s="34" t="str">
        <f>IF(AND('Entry point'!$B$22=Master!A983,Master!AG983="ACCOUNTING"),Master!B983,"")</f>
        <v/>
      </c>
      <c r="D983" s="34" t="e">
        <f>SMALL($C:$C,ROWS($C$1:C982))</f>
        <v>#NUM!</v>
      </c>
      <c r="E983" s="34" t="str">
        <f>IF(AND('Entry point'!$B$22=Master!A983,Master!AG983="CREW MANAGEMENT PARTNER"),Master!B983,"")</f>
        <v/>
      </c>
      <c r="F983" s="34" t="e">
        <f>SMALL($E:$E,ROWS($E$1:E982))</f>
        <v>#NUM!</v>
      </c>
      <c r="G983" s="34" t="str">
        <f>IF(AND('Entry point'!$B$22=Master!A983,Master!AG983="FLEET MANAGER"),Master!B983,"")</f>
        <v/>
      </c>
      <c r="H983" s="34" t="e">
        <f>SMALL($G:$G,ROWS($G$1:G982))</f>
        <v>#NUM!</v>
      </c>
      <c r="I983" s="34" t="str">
        <f>IF(AND('Entry point'!$B$22=Master!A983,Master!AG983="GROUP ISD"),Master!B983,"")</f>
        <v/>
      </c>
      <c r="J983" s="34" t="e">
        <f>SMALL($I:$I,ROWS($I$1:I982))</f>
        <v>#NUM!</v>
      </c>
      <c r="K983" s="34" t="str">
        <f>IF(AND('Entry point'!$B$22=Master!A983,Master!AG983="MANAGING DIRECTOR, CREW MANAGEMENT"),Master!B983,"")</f>
        <v/>
      </c>
      <c r="L983" s="34" t="e">
        <f>SMALL($K:$K,ROWS($K$1:K982))</f>
        <v>#NUM!</v>
      </c>
      <c r="M983" s="34" t="str">
        <f>IF(AND('Entry point'!$B$22=Master!A983,Master!AG983="MARINE SUPERINTENDENT"),Master!B983,"")</f>
        <v/>
      </c>
      <c r="N983" s="34" t="e">
        <f>SMALL($M:$M,ROWS($M$1:M982))</f>
        <v>#NUM!</v>
      </c>
      <c r="O983" s="34" t="str">
        <f>IF(AND('Entry point'!$B$22=Master!A983,Master!AG983="MD"),Master!B983,"")</f>
        <v/>
      </c>
      <c r="P983" s="34" t="e">
        <f>SMALL($O:$O,ROWS($O$1:O982))</f>
        <v>#NUM!</v>
      </c>
      <c r="Q983" s="34" t="str">
        <f>IF(AND('Entry point'!$B$22=Master!A983,Master!AG983="OD"),Master!B983,"")</f>
        <v/>
      </c>
      <c r="R983" s="34" t="e">
        <f>SMALL($Q:$Q,ROWS($Q$1:Q982))</f>
        <v>#NUM!</v>
      </c>
      <c r="S983" s="34" t="str">
        <f>IF(AND('Entry point'!$B$22=Master!A983,Master!AG983="OWNER"),Master!B983,"")</f>
        <v/>
      </c>
      <c r="T983" s="34" t="e">
        <f>SMALL($S:$S,ROWS($S$1:S982))</f>
        <v>#NUM!</v>
      </c>
      <c r="U983" s="34" t="str">
        <f>IF(AND('Entry point'!$B$22=Master!A983,Master!AG983="PLANNING MANAGER"),Master!B983,"")</f>
        <v/>
      </c>
      <c r="V983" s="34" t="e">
        <f>SMALL($U:$U,ROWS($U$1:U982))</f>
        <v>#NUM!</v>
      </c>
      <c r="W983" s="34" t="str">
        <f>IF(AND('Entry point'!$B$22=Master!A983,Master!AG983="PROCUREMENT RESPONSIBLE"),Master!B983,"")</f>
        <v/>
      </c>
      <c r="X983" s="34" t="e">
        <f>SMALL($W:$W,ROWS($W$1:W982))</f>
        <v>#NUM!</v>
      </c>
      <c r="Y983" s="34" t="str">
        <f>IF(AND('Entry point'!$B$22=Master!A983,Master!AG983="TECH SUPERINTENDENT"),Master!B983,"")</f>
        <v/>
      </c>
      <c r="Z983" s="34" t="e">
        <f>SMALL($Y:$Y,ROWS($Y$1:Y982))</f>
        <v>#NUM!</v>
      </c>
      <c r="AA983" s="34" t="str">
        <f>IF(AND('Entry point'!$B$22=Master!A983,Master!AG983="HSEQ MANAGER"),Master!B983,"")</f>
        <v/>
      </c>
      <c r="AB983" s="34" t="e">
        <f>SMALL($AA:$AA,ROWS($AA$1:AA982))</f>
        <v>#NUM!</v>
      </c>
      <c r="AC983" s="34" t="str">
        <f>IF(AND('Entry point'!$B$22=Master!A983,Master!AG983="MARCAS"),Master!B983,"")</f>
        <v/>
      </c>
      <c r="AD983" s="34" t="e">
        <f>SMALL($AC:$AC,ROWS($AC$1:AC982))</f>
        <v>#NUM!</v>
      </c>
      <c r="AE983" s="34">
        <v>4</v>
      </c>
      <c r="AF983" s="36" t="s">
        <v>567</v>
      </c>
      <c r="AG983" s="36" t="s">
        <v>91</v>
      </c>
      <c r="AH983" s="36"/>
    </row>
    <row r="984" spans="1:34" ht="15.75" x14ac:dyDescent="0.25">
      <c r="A984" s="34" t="s">
        <v>38</v>
      </c>
      <c r="B984" s="34">
        <f>ROWS(A$1:$A985)</f>
        <v>985</v>
      </c>
      <c r="C984" s="34" t="str">
        <f>IF(AND('Entry point'!$B$22=Master!A984,Master!AG984="ACCOUNTING"),Master!B984,"")</f>
        <v/>
      </c>
      <c r="D984" s="34" t="e">
        <f>SMALL($C:$C,ROWS($C$1:C983))</f>
        <v>#NUM!</v>
      </c>
      <c r="E984" s="34" t="str">
        <f>IF(AND('Entry point'!$B$22=Master!A984,Master!AG984="CREW MANAGEMENT PARTNER"),Master!B984,"")</f>
        <v/>
      </c>
      <c r="F984" s="34" t="e">
        <f>SMALL($E:$E,ROWS($E$1:E983))</f>
        <v>#NUM!</v>
      </c>
      <c r="G984" s="34" t="str">
        <f>IF(AND('Entry point'!$B$22=Master!A984,Master!AG984="FLEET MANAGER"),Master!B984,"")</f>
        <v/>
      </c>
      <c r="H984" s="34" t="e">
        <f>SMALL($G:$G,ROWS($G$1:G983))</f>
        <v>#NUM!</v>
      </c>
      <c r="I984" s="34" t="str">
        <f>IF(AND('Entry point'!$B$22=Master!A984,Master!AG984="GROUP ISD"),Master!B984,"")</f>
        <v/>
      </c>
      <c r="J984" s="34" t="e">
        <f>SMALL($I:$I,ROWS($I$1:I983))</f>
        <v>#NUM!</v>
      </c>
      <c r="K984" s="34" t="str">
        <f>IF(AND('Entry point'!$B$22=Master!A984,Master!AG984="MANAGING DIRECTOR, CREW MANAGEMENT"),Master!B984,"")</f>
        <v/>
      </c>
      <c r="L984" s="34" t="e">
        <f>SMALL($K:$K,ROWS($K$1:K983))</f>
        <v>#NUM!</v>
      </c>
      <c r="M984" s="34" t="str">
        <f>IF(AND('Entry point'!$B$22=Master!A984,Master!AG984="MARINE SUPERINTENDENT"),Master!B984,"")</f>
        <v/>
      </c>
      <c r="N984" s="34" t="e">
        <f>SMALL($M:$M,ROWS($M$1:M983))</f>
        <v>#NUM!</v>
      </c>
      <c r="O984" s="34" t="str">
        <f>IF(AND('Entry point'!$B$22=Master!A984,Master!AG984="MD"),Master!B984,"")</f>
        <v/>
      </c>
      <c r="P984" s="34" t="e">
        <f>SMALL($O:$O,ROWS($O$1:O983))</f>
        <v>#NUM!</v>
      </c>
      <c r="Q984" s="34" t="str">
        <f>IF(AND('Entry point'!$B$22=Master!A984,Master!AG984="OD"),Master!B984,"")</f>
        <v/>
      </c>
      <c r="R984" s="34" t="e">
        <f>SMALL($Q:$Q,ROWS($Q$1:Q983))</f>
        <v>#NUM!</v>
      </c>
      <c r="S984" s="34" t="str">
        <f>IF(AND('Entry point'!$B$22=Master!A984,Master!AG984="OWNER"),Master!B984,"")</f>
        <v/>
      </c>
      <c r="T984" s="34" t="e">
        <f>SMALL($S:$S,ROWS($S$1:S983))</f>
        <v>#NUM!</v>
      </c>
      <c r="U984" s="34" t="str">
        <f>IF(AND('Entry point'!$B$22=Master!A984,Master!AG984="PLANNING MANAGER"),Master!B984,"")</f>
        <v/>
      </c>
      <c r="V984" s="34" t="e">
        <f>SMALL($U:$U,ROWS($U$1:U983))</f>
        <v>#NUM!</v>
      </c>
      <c r="W984" s="34" t="str">
        <f>IF(AND('Entry point'!$B$22=Master!A984,Master!AG984="PROCUREMENT RESPONSIBLE"),Master!B984,"")</f>
        <v/>
      </c>
      <c r="X984" s="34" t="e">
        <f>SMALL($W:$W,ROWS($W$1:W983))</f>
        <v>#NUM!</v>
      </c>
      <c r="Y984" s="34" t="str">
        <f>IF(AND('Entry point'!$B$22=Master!A984,Master!AG984="TECH SUPERINTENDENT"),Master!B984,"")</f>
        <v/>
      </c>
      <c r="Z984" s="34" t="e">
        <f>SMALL($Y:$Y,ROWS($Y$1:Y983))</f>
        <v>#NUM!</v>
      </c>
      <c r="AA984" s="34" t="str">
        <f>IF(AND('Entry point'!$B$22=Master!A984,Master!AG984="HSEQ MANAGER"),Master!B984,"")</f>
        <v/>
      </c>
      <c r="AB984" s="34" t="e">
        <f>SMALL($AA:$AA,ROWS($AA$1:AA983))</f>
        <v>#NUM!</v>
      </c>
      <c r="AC984" s="34" t="str">
        <f>IF(AND('Entry point'!$B$22=Master!A984,Master!AG984="MARCAS"),Master!B984,"")</f>
        <v/>
      </c>
      <c r="AD984" s="34" t="e">
        <f>SMALL($AC:$AC,ROWS($AC$1:AC983))</f>
        <v>#NUM!</v>
      </c>
      <c r="AE984" s="34">
        <v>4</v>
      </c>
      <c r="AF984" s="26" t="s">
        <v>123</v>
      </c>
      <c r="AG984" s="36" t="s">
        <v>619</v>
      </c>
      <c r="AH984" s="36"/>
    </row>
    <row r="985" spans="1:34" ht="15.75" x14ac:dyDescent="0.25">
      <c r="A985" s="34" t="s">
        <v>38</v>
      </c>
      <c r="B985" s="34">
        <f>ROWS(A$1:$A986)</f>
        <v>986</v>
      </c>
      <c r="C985" s="34" t="str">
        <f>IF(AND('Entry point'!$B$22=Master!A985,Master!AG985="ACCOUNTING"),Master!B985,"")</f>
        <v/>
      </c>
      <c r="D985" s="34" t="e">
        <f>SMALL($C:$C,ROWS($C$1:C984))</f>
        <v>#NUM!</v>
      </c>
      <c r="E985" s="34" t="str">
        <f>IF(AND('Entry point'!$B$22=Master!A985,Master!AG985="CREW MANAGEMENT PARTNER"),Master!B985,"")</f>
        <v/>
      </c>
      <c r="F985" s="34" t="e">
        <f>SMALL($E:$E,ROWS($E$1:E984))</f>
        <v>#NUM!</v>
      </c>
      <c r="G985" s="34" t="str">
        <f>IF(AND('Entry point'!$B$22=Master!A985,Master!AG985="FLEET MANAGER"),Master!B985,"")</f>
        <v/>
      </c>
      <c r="H985" s="34" t="e">
        <f>SMALL($G:$G,ROWS($G$1:G984))</f>
        <v>#NUM!</v>
      </c>
      <c r="I985" s="34" t="str">
        <f>IF(AND('Entry point'!$B$22=Master!A985,Master!AG985="GROUP ISD"),Master!B985,"")</f>
        <v/>
      </c>
      <c r="J985" s="34" t="e">
        <f>SMALL($I:$I,ROWS($I$1:I984))</f>
        <v>#NUM!</v>
      </c>
      <c r="K985" s="34" t="str">
        <f>IF(AND('Entry point'!$B$22=Master!A985,Master!AG985="MANAGING DIRECTOR, CREW MANAGEMENT"),Master!B985,"")</f>
        <v/>
      </c>
      <c r="L985" s="34" t="e">
        <f>SMALL($K:$K,ROWS($K$1:K984))</f>
        <v>#NUM!</v>
      </c>
      <c r="M985" s="34" t="str">
        <f>IF(AND('Entry point'!$B$22=Master!A985,Master!AG985="MARINE SUPERINTENDENT"),Master!B985,"")</f>
        <v/>
      </c>
      <c r="N985" s="34" t="e">
        <f>SMALL($M:$M,ROWS($M$1:M984))</f>
        <v>#NUM!</v>
      </c>
      <c r="O985" s="34" t="str">
        <f>IF(AND('Entry point'!$B$22=Master!A985,Master!AG985="MD"),Master!B985,"")</f>
        <v/>
      </c>
      <c r="P985" s="34" t="e">
        <f>SMALL($O:$O,ROWS($O$1:O984))</f>
        <v>#NUM!</v>
      </c>
      <c r="Q985" s="34" t="str">
        <f>IF(AND('Entry point'!$B$22=Master!A985,Master!AG985="OD"),Master!B985,"")</f>
        <v/>
      </c>
      <c r="R985" s="34" t="e">
        <f>SMALL($Q:$Q,ROWS($Q$1:Q984))</f>
        <v>#NUM!</v>
      </c>
      <c r="S985" s="34" t="str">
        <f>IF(AND('Entry point'!$B$22=Master!A985,Master!AG985="OWNER"),Master!B985,"")</f>
        <v/>
      </c>
      <c r="T985" s="34" t="e">
        <f>SMALL($S:$S,ROWS($S$1:S984))</f>
        <v>#NUM!</v>
      </c>
      <c r="U985" s="34" t="str">
        <f>IF(AND('Entry point'!$B$22=Master!A985,Master!AG985="PLANNING MANAGER"),Master!B985,"")</f>
        <v/>
      </c>
      <c r="V985" s="34" t="e">
        <f>SMALL($U:$U,ROWS($U$1:U984))</f>
        <v>#NUM!</v>
      </c>
      <c r="W985" s="34" t="str">
        <f>IF(AND('Entry point'!$B$22=Master!A985,Master!AG985="PROCUREMENT RESPONSIBLE"),Master!B985,"")</f>
        <v/>
      </c>
      <c r="X985" s="34" t="e">
        <f>SMALL($W:$W,ROWS($W$1:W984))</f>
        <v>#NUM!</v>
      </c>
      <c r="Y985" s="34" t="str">
        <f>IF(AND('Entry point'!$B$22=Master!A985,Master!AG985="TECH SUPERINTENDENT"),Master!B985,"")</f>
        <v/>
      </c>
      <c r="Z985" s="34" t="e">
        <f>SMALL($Y:$Y,ROWS($Y$1:Y984))</f>
        <v>#NUM!</v>
      </c>
      <c r="AA985" s="34" t="str">
        <f>IF(AND('Entry point'!$B$22=Master!A985,Master!AG985="HSEQ MANAGER"),Master!B985,"")</f>
        <v/>
      </c>
      <c r="AB985" s="34" t="e">
        <f>SMALL($AA:$AA,ROWS($AA$1:AA984))</f>
        <v>#NUM!</v>
      </c>
      <c r="AC985" s="34" t="str">
        <f>IF(AND('Entry point'!$B$22=Master!A985,Master!AG985="MARCAS"),Master!B985,"")</f>
        <v/>
      </c>
      <c r="AD985" s="34" t="e">
        <f>SMALL($AC:$AC,ROWS($AC$1:AC984))</f>
        <v>#NUM!</v>
      </c>
      <c r="AE985" s="34">
        <v>4</v>
      </c>
      <c r="AF985" s="167" t="s">
        <v>640</v>
      </c>
      <c r="AG985" s="36" t="s">
        <v>619</v>
      </c>
      <c r="AH985" s="36"/>
    </row>
    <row r="986" spans="1:34" ht="15.75" x14ac:dyDescent="0.25">
      <c r="A986" s="34" t="s">
        <v>38</v>
      </c>
      <c r="B986" s="34">
        <f>ROWS(A$1:$A987)</f>
        <v>987</v>
      </c>
      <c r="C986" s="34" t="str">
        <f>IF(AND('Entry point'!$B$22=Master!A986,Master!AG986="ACCOUNTING"),Master!B986,"")</f>
        <v/>
      </c>
      <c r="D986" s="34" t="e">
        <f>SMALL($C:$C,ROWS($C$1:C985))</f>
        <v>#NUM!</v>
      </c>
      <c r="E986" s="34" t="str">
        <f>IF(AND('Entry point'!$B$22=Master!A986,Master!AG986="CREW MANAGEMENT PARTNER"),Master!B986,"")</f>
        <v/>
      </c>
      <c r="F986" s="34" t="e">
        <f>SMALL($E:$E,ROWS($E$1:E985))</f>
        <v>#NUM!</v>
      </c>
      <c r="G986" s="34" t="str">
        <f>IF(AND('Entry point'!$B$22=Master!A986,Master!AG986="FLEET MANAGER"),Master!B986,"")</f>
        <v/>
      </c>
      <c r="H986" s="34" t="e">
        <f>SMALL($G:$G,ROWS($G$1:G985))</f>
        <v>#NUM!</v>
      </c>
      <c r="I986" s="34" t="str">
        <f>IF(AND('Entry point'!$B$22=Master!A986,Master!AG986="GROUP ISD"),Master!B986,"")</f>
        <v/>
      </c>
      <c r="J986" s="34" t="e">
        <f>SMALL($I:$I,ROWS($I$1:I985))</f>
        <v>#NUM!</v>
      </c>
      <c r="K986" s="34" t="str">
        <f>IF(AND('Entry point'!$B$22=Master!A986,Master!AG986="MANAGING DIRECTOR, CREW MANAGEMENT"),Master!B986,"")</f>
        <v/>
      </c>
      <c r="L986" s="34" t="e">
        <f>SMALL($K:$K,ROWS($K$1:K985))</f>
        <v>#NUM!</v>
      </c>
      <c r="M986" s="34" t="str">
        <f>IF(AND('Entry point'!$B$22=Master!A986,Master!AG986="MARINE SUPERINTENDENT"),Master!B986,"")</f>
        <v/>
      </c>
      <c r="N986" s="34" t="e">
        <f>SMALL($M:$M,ROWS($M$1:M985))</f>
        <v>#NUM!</v>
      </c>
      <c r="O986" s="34" t="str">
        <f>IF(AND('Entry point'!$B$22=Master!A986,Master!AG986="MD"),Master!B986,"")</f>
        <v/>
      </c>
      <c r="P986" s="34" t="e">
        <f>SMALL($O:$O,ROWS($O$1:O985))</f>
        <v>#NUM!</v>
      </c>
      <c r="Q986" s="34" t="str">
        <f>IF(AND('Entry point'!$B$22=Master!A986,Master!AG986="OD"),Master!B986,"")</f>
        <v/>
      </c>
      <c r="R986" s="34" t="e">
        <f>SMALL($Q:$Q,ROWS($Q$1:Q985))</f>
        <v>#NUM!</v>
      </c>
      <c r="S986" s="34" t="str">
        <f>IF(AND('Entry point'!$B$22=Master!A986,Master!AG986="OWNER"),Master!B986,"")</f>
        <v/>
      </c>
      <c r="T986" s="34" t="e">
        <f>SMALL($S:$S,ROWS($S$1:S985))</f>
        <v>#NUM!</v>
      </c>
      <c r="U986" s="34" t="str">
        <f>IF(AND('Entry point'!$B$22=Master!A986,Master!AG986="PLANNING MANAGER"),Master!B986,"")</f>
        <v/>
      </c>
      <c r="V986" s="34" t="e">
        <f>SMALL($U:$U,ROWS($U$1:U985))</f>
        <v>#NUM!</v>
      </c>
      <c r="W986" s="34" t="str">
        <f>IF(AND('Entry point'!$B$22=Master!A986,Master!AG986="PROCUREMENT RESPONSIBLE"),Master!B986,"")</f>
        <v/>
      </c>
      <c r="X986" s="34" t="e">
        <f>SMALL($W:$W,ROWS($W$1:W985))</f>
        <v>#NUM!</v>
      </c>
      <c r="Y986" s="34" t="str">
        <f>IF(AND('Entry point'!$B$22=Master!A986,Master!AG986="TECH SUPERINTENDENT"),Master!B986,"")</f>
        <v/>
      </c>
      <c r="Z986" s="34" t="e">
        <f>SMALL($Y:$Y,ROWS($Y$1:Y985))</f>
        <v>#NUM!</v>
      </c>
      <c r="AA986" s="34" t="str">
        <f>IF(AND('Entry point'!$B$22=Master!A986,Master!AG986="HSEQ MANAGER"),Master!B986,"")</f>
        <v/>
      </c>
      <c r="AB986" s="34" t="e">
        <f>SMALL($AA:$AA,ROWS($AA$1:AA985))</f>
        <v>#NUM!</v>
      </c>
      <c r="AC986" s="34" t="str">
        <f>IF(AND('Entry point'!$B$22=Master!A986,Master!AG986="MARCAS"),Master!B986,"")</f>
        <v/>
      </c>
      <c r="AD986" s="34" t="e">
        <f>SMALL($AC:$AC,ROWS($AC$1:AC985))</f>
        <v>#NUM!</v>
      </c>
      <c r="AE986" s="34">
        <v>4</v>
      </c>
      <c r="AF986" s="167" t="s">
        <v>756</v>
      </c>
      <c r="AG986" s="36"/>
      <c r="AH986" s="36"/>
    </row>
    <row r="987" spans="1:34" ht="15.75" x14ac:dyDescent="0.25">
      <c r="A987" s="34" t="s">
        <v>38</v>
      </c>
      <c r="B987" s="34">
        <f>ROWS(A$1:$A988)</f>
        <v>988</v>
      </c>
      <c r="C987" s="34" t="str">
        <f>IF(AND('Entry point'!$B$22=Master!A987,Master!AG987="ACCOUNTING"),Master!B987,"")</f>
        <v/>
      </c>
      <c r="D987" s="34" t="e">
        <f>SMALL($C:$C,ROWS($C$1:C986))</f>
        <v>#NUM!</v>
      </c>
      <c r="E987" s="34" t="str">
        <f>IF(AND('Entry point'!$B$22=Master!A987,Master!AG987="CREW MANAGEMENT PARTNER"),Master!B987,"")</f>
        <v/>
      </c>
      <c r="F987" s="34" t="e">
        <f>SMALL($E:$E,ROWS($E$1:E986))</f>
        <v>#NUM!</v>
      </c>
      <c r="G987" s="34" t="str">
        <f>IF(AND('Entry point'!$B$22=Master!A987,Master!AG987="FLEET MANAGER"),Master!B987,"")</f>
        <v/>
      </c>
      <c r="H987" s="34" t="e">
        <f>SMALL($G:$G,ROWS($G$1:G986))</f>
        <v>#NUM!</v>
      </c>
      <c r="I987" s="34" t="str">
        <f>IF(AND('Entry point'!$B$22=Master!A987,Master!AG987="GROUP ISD"),Master!B987,"")</f>
        <v/>
      </c>
      <c r="J987" s="34" t="e">
        <f>SMALL($I:$I,ROWS($I$1:I986))</f>
        <v>#NUM!</v>
      </c>
      <c r="K987" s="34" t="str">
        <f>IF(AND('Entry point'!$B$22=Master!A987,Master!AG987="MANAGING DIRECTOR, CREW MANAGEMENT"),Master!B987,"")</f>
        <v/>
      </c>
      <c r="L987" s="34" t="e">
        <f>SMALL($K:$K,ROWS($K$1:K986))</f>
        <v>#NUM!</v>
      </c>
      <c r="M987" s="34" t="str">
        <f>IF(AND('Entry point'!$B$22=Master!A987,Master!AG987="MARINE SUPERINTENDENT"),Master!B987,"")</f>
        <v/>
      </c>
      <c r="N987" s="34" t="e">
        <f>SMALL($M:$M,ROWS($M$1:M986))</f>
        <v>#NUM!</v>
      </c>
      <c r="O987" s="34" t="str">
        <f>IF(AND('Entry point'!$B$22=Master!A987,Master!AG987="MD"),Master!B987,"")</f>
        <v/>
      </c>
      <c r="P987" s="34" t="e">
        <f>SMALL($O:$O,ROWS($O$1:O986))</f>
        <v>#NUM!</v>
      </c>
      <c r="Q987" s="34" t="str">
        <f>IF(AND('Entry point'!$B$22=Master!A987,Master!AG987="OD"),Master!B987,"")</f>
        <v/>
      </c>
      <c r="R987" s="34" t="e">
        <f>SMALL($Q:$Q,ROWS($Q$1:Q986))</f>
        <v>#NUM!</v>
      </c>
      <c r="S987" s="34" t="str">
        <f>IF(AND('Entry point'!$B$22=Master!A987,Master!AG987="OWNER"),Master!B987,"")</f>
        <v/>
      </c>
      <c r="T987" s="34" t="e">
        <f>SMALL($S:$S,ROWS($S$1:S986))</f>
        <v>#NUM!</v>
      </c>
      <c r="U987" s="34" t="str">
        <f>IF(AND('Entry point'!$B$22=Master!A987,Master!AG987="PLANNING MANAGER"),Master!B987,"")</f>
        <v/>
      </c>
      <c r="V987" s="34" t="e">
        <f>SMALL($U:$U,ROWS($U$1:U986))</f>
        <v>#NUM!</v>
      </c>
      <c r="W987" s="34" t="str">
        <f>IF(AND('Entry point'!$B$22=Master!A987,Master!AG987="PROCUREMENT RESPONSIBLE"),Master!B987,"")</f>
        <v/>
      </c>
      <c r="X987" s="34" t="e">
        <f>SMALL($W:$W,ROWS($W$1:W986))</f>
        <v>#NUM!</v>
      </c>
      <c r="Y987" s="34" t="str">
        <f>IF(AND('Entry point'!$B$22=Master!A987,Master!AG987="TECH SUPERINTENDENT"),Master!B987,"")</f>
        <v/>
      </c>
      <c r="Z987" s="34" t="e">
        <f>SMALL($Y:$Y,ROWS($Y$1:Y986))</f>
        <v>#NUM!</v>
      </c>
      <c r="AA987" s="34" t="str">
        <f>IF(AND('Entry point'!$B$22=Master!A987,Master!AG987="HSEQ MANAGER"),Master!B987,"")</f>
        <v/>
      </c>
      <c r="AB987" s="34" t="e">
        <f>SMALL($AA:$AA,ROWS($AA$1:AA986))</f>
        <v>#NUM!</v>
      </c>
      <c r="AC987" s="34" t="str">
        <f>IF(AND('Entry point'!$B$22=Master!A987,Master!AG987="MARCAS"),Master!B987,"")</f>
        <v/>
      </c>
      <c r="AD987" s="34" t="e">
        <f>SMALL($AC:$AC,ROWS($AC$1:AC986))</f>
        <v>#NUM!</v>
      </c>
      <c r="AE987" s="34">
        <v>4</v>
      </c>
      <c r="AF987" s="167" t="s">
        <v>757</v>
      </c>
      <c r="AG987" s="36"/>
      <c r="AH987" s="36"/>
    </row>
    <row r="988" spans="1:34" ht="15.75" x14ac:dyDescent="0.25">
      <c r="A988" s="40" t="s">
        <v>569</v>
      </c>
      <c r="B988" s="34">
        <f>ROWS(A$1:$A989)</f>
        <v>989</v>
      </c>
      <c r="C988" s="34" t="str">
        <f>IF(AND('Entry point'!$B$22=Master!A988,Master!AG988="ACCOUNTING"),Master!B988,"")</f>
        <v/>
      </c>
      <c r="D988" s="34" t="e">
        <f>SMALL($C:$C,ROWS($C$1:C987))</f>
        <v>#NUM!</v>
      </c>
      <c r="E988" s="34" t="str">
        <f>IF(AND('Entry point'!$B$22=Master!A988,Master!AG988="CREW MANAGEMENT PARTNER"),Master!B988,"")</f>
        <v/>
      </c>
      <c r="F988" s="34" t="e">
        <f>SMALL($E:$E,ROWS($E$1:E987))</f>
        <v>#NUM!</v>
      </c>
      <c r="G988" s="34" t="str">
        <f>IF(AND('Entry point'!$B$22=Master!A988,Master!AG988="FLEET MANAGER"),Master!B988,"")</f>
        <v/>
      </c>
      <c r="H988" s="34" t="e">
        <f>SMALL($G:$G,ROWS($G$1:G987))</f>
        <v>#NUM!</v>
      </c>
      <c r="I988" s="34" t="str">
        <f>IF(AND('Entry point'!$B$22=Master!A988,Master!AG988="GROUP ISD"),Master!B988,"")</f>
        <v/>
      </c>
      <c r="J988" s="34" t="e">
        <f>SMALL($I:$I,ROWS($I$1:I987))</f>
        <v>#NUM!</v>
      </c>
      <c r="K988" s="34" t="str">
        <f>IF(AND('Entry point'!$B$22=Master!A988,Master!AG988="MANAGING DIRECTOR, CREW MANAGEMENT"),Master!B988,"")</f>
        <v/>
      </c>
      <c r="L988" s="34" t="e">
        <f>SMALL($K:$K,ROWS($K$1:K987))</f>
        <v>#NUM!</v>
      </c>
      <c r="M988" s="34">
        <f>IF(AND('Entry point'!$B$22=Master!A988,Master!AG988="MARINE SUPERINTENDENT"),Master!B988,"")</f>
        <v>989</v>
      </c>
      <c r="N988" s="34" t="e">
        <f>SMALL($M:$M,ROWS($M$1:M987))</f>
        <v>#NUM!</v>
      </c>
      <c r="O988" s="34" t="str">
        <f>IF(AND('Entry point'!$B$22=Master!A988,Master!AG988="MD"),Master!B988,"")</f>
        <v/>
      </c>
      <c r="P988" s="34" t="e">
        <f>SMALL($O:$O,ROWS($O$1:O987))</f>
        <v>#NUM!</v>
      </c>
      <c r="Q988" s="34" t="str">
        <f>IF(AND('Entry point'!$B$22=Master!A988,Master!AG988="OD"),Master!B988,"")</f>
        <v/>
      </c>
      <c r="R988" s="34" t="e">
        <f>SMALL($Q:$Q,ROWS($Q$1:Q987))</f>
        <v>#NUM!</v>
      </c>
      <c r="S988" s="34" t="str">
        <f>IF(AND('Entry point'!$B$22=Master!A988,Master!AG988="OWNER"),Master!B988,"")</f>
        <v/>
      </c>
      <c r="T988" s="34" t="e">
        <f>SMALL($S:$S,ROWS($S$1:S987))</f>
        <v>#NUM!</v>
      </c>
      <c r="U988" s="34" t="str">
        <f>IF(AND('Entry point'!$B$22=Master!A988,Master!AG988="PLANNING MANAGER"),Master!B988,"")</f>
        <v/>
      </c>
      <c r="V988" s="34" t="e">
        <f>SMALL($U:$U,ROWS($U$1:U987))</f>
        <v>#NUM!</v>
      </c>
      <c r="W988" s="34" t="str">
        <f>IF(AND('Entry point'!$B$22=Master!A988,Master!AG988="PROCUREMENT RESPONSIBLE"),Master!B988,"")</f>
        <v/>
      </c>
      <c r="X988" s="34" t="e">
        <f>SMALL($W:$W,ROWS($W$1:W987))</f>
        <v>#NUM!</v>
      </c>
      <c r="Y988" s="34" t="str">
        <f>IF(AND('Entry point'!$B$22=Master!A988,Master!AG988="TECH SUPERINTENDENT"),Master!B988,"")</f>
        <v/>
      </c>
      <c r="Z988" s="34" t="e">
        <f>SMALL($Y:$Y,ROWS($Y$1:Y987))</f>
        <v>#NUM!</v>
      </c>
      <c r="AA988" s="34" t="str">
        <f>IF(AND('Entry point'!$B$22=Master!A988,Master!AG988="HSEQ MANAGER"),Master!B988,"")</f>
        <v/>
      </c>
      <c r="AB988" s="34" t="e">
        <f>SMALL($AA:$AA,ROWS($AA$1:AA987))</f>
        <v>#NUM!</v>
      </c>
      <c r="AC988" s="34" t="str">
        <f>IF(AND('Entry point'!$B$22=Master!A988,Master!AG988="MARCAS"),Master!B988,"")</f>
        <v/>
      </c>
      <c r="AD988" s="34" t="e">
        <f>SMALL($AC:$AC,ROWS($AC$1:AC987))</f>
        <v>#NUM!</v>
      </c>
      <c r="AE988" s="34">
        <v>4</v>
      </c>
      <c r="AF988" s="36" t="s">
        <v>355</v>
      </c>
      <c r="AG988" s="36" t="s">
        <v>685</v>
      </c>
      <c r="AH988" s="36"/>
    </row>
    <row r="989" spans="1:34" ht="15.75" x14ac:dyDescent="0.25">
      <c r="A989" s="40" t="s">
        <v>569</v>
      </c>
      <c r="B989" s="34">
        <f>ROWS(A$1:$A990)</f>
        <v>990</v>
      </c>
      <c r="C989" s="34" t="str">
        <f>IF(AND('Entry point'!$B$22=Master!A989,Master!AG989="ACCOUNTING"),Master!B989,"")</f>
        <v/>
      </c>
      <c r="D989" s="34" t="e">
        <f>SMALL($C:$C,ROWS($C$1:C988))</f>
        <v>#NUM!</v>
      </c>
      <c r="E989" s="34" t="str">
        <f>IF(AND('Entry point'!$B$22=Master!A989,Master!AG989="CREW MANAGEMENT PARTNER"),Master!B989,"")</f>
        <v/>
      </c>
      <c r="F989" s="34" t="e">
        <f>SMALL($E:$E,ROWS($E$1:E988))</f>
        <v>#NUM!</v>
      </c>
      <c r="G989" s="34" t="str">
        <f>IF(AND('Entry point'!$B$22=Master!A989,Master!AG989="FLEET MANAGER"),Master!B989,"")</f>
        <v/>
      </c>
      <c r="H989" s="34" t="e">
        <f>SMALL($G:$G,ROWS($G$1:G988))</f>
        <v>#NUM!</v>
      </c>
      <c r="I989" s="34" t="str">
        <f>IF(AND('Entry point'!$B$22=Master!A989,Master!AG989="GROUP ISD"),Master!B989,"")</f>
        <v/>
      </c>
      <c r="J989" s="34" t="e">
        <f>SMALL($I:$I,ROWS($I$1:I988))</f>
        <v>#NUM!</v>
      </c>
      <c r="K989" s="34" t="str">
        <f>IF(AND('Entry point'!$B$22=Master!A989,Master!AG989="MANAGING DIRECTOR, CREW MANAGEMENT"),Master!B989,"")</f>
        <v/>
      </c>
      <c r="L989" s="34" t="e">
        <f>SMALL($K:$K,ROWS($K$1:K988))</f>
        <v>#NUM!</v>
      </c>
      <c r="M989" s="34" t="str">
        <f>IF(AND('Entry point'!$B$22=Master!A989,Master!AG989="MARINE SUPERINTENDENT"),Master!B989,"")</f>
        <v/>
      </c>
      <c r="N989" s="34" t="e">
        <f>SMALL($M:$M,ROWS($M$1:M988))</f>
        <v>#NUM!</v>
      </c>
      <c r="O989" s="34" t="str">
        <f>IF(AND('Entry point'!$B$22=Master!A989,Master!AG989="MD"),Master!B989,"")</f>
        <v/>
      </c>
      <c r="P989" s="34" t="e">
        <f>SMALL($O:$O,ROWS($O$1:O988))</f>
        <v>#NUM!</v>
      </c>
      <c r="Q989" s="34" t="str">
        <f>IF(AND('Entry point'!$B$22=Master!A989,Master!AG989="OD"),Master!B989,"")</f>
        <v/>
      </c>
      <c r="R989" s="34" t="e">
        <f>SMALL($Q:$Q,ROWS($Q$1:Q988))</f>
        <v>#NUM!</v>
      </c>
      <c r="S989" s="34" t="str">
        <f>IF(AND('Entry point'!$B$22=Master!A989,Master!AG989="OWNER"),Master!B989,"")</f>
        <v/>
      </c>
      <c r="T989" s="34" t="e">
        <f>SMALL($S:$S,ROWS($S$1:S988))</f>
        <v>#NUM!</v>
      </c>
      <c r="U989" s="34" t="str">
        <f>IF(AND('Entry point'!$B$22=Master!A989,Master!AG989="PLANNING MANAGER"),Master!B989,"")</f>
        <v/>
      </c>
      <c r="V989" s="34" t="e">
        <f>SMALL($U:$U,ROWS($U$1:U988))</f>
        <v>#NUM!</v>
      </c>
      <c r="W989" s="34" t="str">
        <f>IF(AND('Entry point'!$B$22=Master!A989,Master!AG989="PROCUREMENT RESPONSIBLE"),Master!B989,"")</f>
        <v/>
      </c>
      <c r="X989" s="34" t="e">
        <f>SMALL($W:$W,ROWS($W$1:W988))</f>
        <v>#NUM!</v>
      </c>
      <c r="Y989" s="34">
        <f>IF(AND('Entry point'!$B$22=Master!A989,Master!AG989="TECH SUPERINTENDENT"),Master!B989,"")</f>
        <v>990</v>
      </c>
      <c r="Z989" s="34" t="e">
        <f>SMALL($Y:$Y,ROWS($Y$1:Y988))</f>
        <v>#NUM!</v>
      </c>
      <c r="AA989" s="34" t="str">
        <f>IF(AND('Entry point'!$B$22=Master!A989,Master!AG989="HSEQ MANAGER"),Master!B989,"")</f>
        <v/>
      </c>
      <c r="AB989" s="34" t="e">
        <f>SMALL($AA:$AA,ROWS($AA$1:AA988))</f>
        <v>#NUM!</v>
      </c>
      <c r="AC989" s="34" t="str">
        <f>IF(AND('Entry point'!$B$22=Master!A989,Master!AG989="MARCAS"),Master!B989,"")</f>
        <v/>
      </c>
      <c r="AD989" s="34" t="e">
        <f>SMALL($AC:$AC,ROWS($AC$1:AC988))</f>
        <v>#NUM!</v>
      </c>
      <c r="AE989" s="34">
        <v>4</v>
      </c>
      <c r="AF989" s="36" t="s">
        <v>370</v>
      </c>
      <c r="AG989" s="36" t="s">
        <v>91</v>
      </c>
      <c r="AH989" s="36"/>
    </row>
    <row r="990" spans="1:34" ht="47.25" x14ac:dyDescent="0.25">
      <c r="A990" s="40" t="s">
        <v>569</v>
      </c>
      <c r="B990" s="34">
        <f>ROWS(A$1:$A991)</f>
        <v>991</v>
      </c>
      <c r="C990" s="34" t="str">
        <f>IF(AND('Entry point'!$B$22=Master!A990,Master!AG990="ACCOUNTING"),Master!B990,"")</f>
        <v/>
      </c>
      <c r="D990" s="34" t="e">
        <f>SMALL($C:$C,ROWS($C$1:C989))</f>
        <v>#NUM!</v>
      </c>
      <c r="E990" s="34" t="str">
        <f>IF(AND('Entry point'!$B$22=Master!A990,Master!AG990="CREW MANAGEMENT PARTNER"),Master!B990,"")</f>
        <v/>
      </c>
      <c r="F990" s="34" t="e">
        <f>SMALL($E:$E,ROWS($E$1:E989))</f>
        <v>#NUM!</v>
      </c>
      <c r="G990" s="34" t="str">
        <f>IF(AND('Entry point'!$B$22=Master!A990,Master!AG990="FLEET MANAGER"),Master!B990,"")</f>
        <v/>
      </c>
      <c r="H990" s="34" t="e">
        <f>SMALL($G:$G,ROWS($G$1:G989))</f>
        <v>#NUM!</v>
      </c>
      <c r="I990" s="34" t="str">
        <f>IF(AND('Entry point'!$B$22=Master!A990,Master!AG990="GROUP ISD"),Master!B990,"")</f>
        <v/>
      </c>
      <c r="J990" s="34" t="e">
        <f>SMALL($I:$I,ROWS($I$1:I989))</f>
        <v>#NUM!</v>
      </c>
      <c r="K990" s="34" t="str">
        <f>IF(AND('Entry point'!$B$22=Master!A990,Master!AG990="MANAGING DIRECTOR, CREW MANAGEMENT"),Master!B990,"")</f>
        <v/>
      </c>
      <c r="L990" s="34" t="e">
        <f>SMALL($K:$K,ROWS($K$1:K989))</f>
        <v>#NUM!</v>
      </c>
      <c r="M990" s="34" t="str">
        <f>IF(AND('Entry point'!$B$22=Master!A990,Master!AG990="MARINE SUPERINTENDENT"),Master!B990,"")</f>
        <v/>
      </c>
      <c r="N990" s="34" t="e">
        <f>SMALL($M:$M,ROWS($M$1:M989))</f>
        <v>#NUM!</v>
      </c>
      <c r="O990" s="34" t="str">
        <f>IF(AND('Entry point'!$B$22=Master!A990,Master!AG990="MD"),Master!B990,"")</f>
        <v/>
      </c>
      <c r="P990" s="34" t="e">
        <f>SMALL($O:$O,ROWS($O$1:O989))</f>
        <v>#NUM!</v>
      </c>
      <c r="Q990" s="34" t="str">
        <f>IF(AND('Entry point'!$B$22=Master!A990,Master!AG990="OD"),Master!B990,"")</f>
        <v/>
      </c>
      <c r="R990" s="34" t="e">
        <f>SMALL($Q:$Q,ROWS($Q$1:Q989))</f>
        <v>#NUM!</v>
      </c>
      <c r="S990" s="34" t="str">
        <f>IF(AND('Entry point'!$B$22=Master!A990,Master!AG990="OWNER"),Master!B990,"")</f>
        <v/>
      </c>
      <c r="T990" s="34" t="e">
        <f>SMALL($S:$S,ROWS($S$1:S989))</f>
        <v>#NUM!</v>
      </c>
      <c r="U990" s="34" t="str">
        <f>IF(AND('Entry point'!$B$22=Master!A990,Master!AG990="PLANNING MANAGER"),Master!B990,"")</f>
        <v/>
      </c>
      <c r="V990" s="34" t="e">
        <f>SMALL($U:$U,ROWS($U$1:U989))</f>
        <v>#NUM!</v>
      </c>
      <c r="W990" s="34" t="str">
        <f>IF(AND('Entry point'!$B$22=Master!A990,Master!AG990="PROCUREMENT RESPONSIBLE"),Master!B990,"")</f>
        <v/>
      </c>
      <c r="X990" s="34" t="e">
        <f>SMALL($W:$W,ROWS($W$1:W989))</f>
        <v>#NUM!</v>
      </c>
      <c r="Y990" s="34">
        <f>IF(AND('Entry point'!$B$22=Master!A990,Master!AG990="TECH SUPERINTENDENT"),Master!B990,"")</f>
        <v>991</v>
      </c>
      <c r="Z990" s="34" t="e">
        <f>SMALL($Y:$Y,ROWS($Y$1:Y989))</f>
        <v>#NUM!</v>
      </c>
      <c r="AA990" s="34" t="str">
        <f>IF(AND('Entry point'!$B$22=Master!A990,Master!AG990="HSEQ MANAGER"),Master!B990,"")</f>
        <v/>
      </c>
      <c r="AB990" s="34" t="e">
        <f>SMALL($AA:$AA,ROWS($AA$1:AA989))</f>
        <v>#NUM!</v>
      </c>
      <c r="AC990" s="34" t="str">
        <f>IF(AND('Entry point'!$B$22=Master!A990,Master!AG990="MARCAS"),Master!B990,"")</f>
        <v/>
      </c>
      <c r="AD990" s="34" t="e">
        <f>SMALL($AC:$AC,ROWS($AC$1:AC989))</f>
        <v>#NUM!</v>
      </c>
      <c r="AE990" s="34">
        <v>4</v>
      </c>
      <c r="AF990" s="36" t="s">
        <v>392</v>
      </c>
      <c r="AG990" s="36" t="s">
        <v>91</v>
      </c>
      <c r="AH990" s="38" t="s">
        <v>104</v>
      </c>
    </row>
    <row r="991" spans="1:34" ht="15.75" x14ac:dyDescent="0.25">
      <c r="A991" s="40" t="s">
        <v>569</v>
      </c>
      <c r="B991" s="34">
        <f>ROWS(A$1:$A992)</f>
        <v>992</v>
      </c>
      <c r="C991" s="34" t="str">
        <f>IF(AND('Entry point'!$B$22=Master!A991,Master!AG991="ACCOUNTING"),Master!B991,"")</f>
        <v/>
      </c>
      <c r="D991" s="34" t="e">
        <f>SMALL($C:$C,ROWS($C$1:C990))</f>
        <v>#NUM!</v>
      </c>
      <c r="E991" s="34" t="str">
        <f>IF(AND('Entry point'!$B$22=Master!A991,Master!AG991="CREW MANAGEMENT PARTNER"),Master!B991,"")</f>
        <v/>
      </c>
      <c r="F991" s="34" t="e">
        <f>SMALL($E:$E,ROWS($E$1:E990))</f>
        <v>#NUM!</v>
      </c>
      <c r="G991" s="34" t="str">
        <f>IF(AND('Entry point'!$B$22=Master!A991,Master!AG991="FLEET MANAGER"),Master!B991,"")</f>
        <v/>
      </c>
      <c r="H991" s="34" t="e">
        <f>SMALL($G:$G,ROWS($G$1:G990))</f>
        <v>#NUM!</v>
      </c>
      <c r="I991" s="34" t="str">
        <f>IF(AND('Entry point'!$B$22=Master!A991,Master!AG991="GROUP ISD"),Master!B991,"")</f>
        <v/>
      </c>
      <c r="J991" s="34" t="e">
        <f>SMALL($I:$I,ROWS($I$1:I990))</f>
        <v>#NUM!</v>
      </c>
      <c r="K991" s="34" t="str">
        <f>IF(AND('Entry point'!$B$22=Master!A991,Master!AG991="MANAGING DIRECTOR, CREW MANAGEMENT"),Master!B991,"")</f>
        <v/>
      </c>
      <c r="L991" s="34" t="e">
        <f>SMALL($K:$K,ROWS($K$1:K990))</f>
        <v>#NUM!</v>
      </c>
      <c r="M991" s="34" t="str">
        <f>IF(AND('Entry point'!$B$22=Master!A991,Master!AG991="MARINE SUPERINTENDENT"),Master!B991,"")</f>
        <v/>
      </c>
      <c r="N991" s="34" t="e">
        <f>SMALL($M:$M,ROWS($M$1:M990))</f>
        <v>#NUM!</v>
      </c>
      <c r="O991" s="34" t="str">
        <f>IF(AND('Entry point'!$B$22=Master!A991,Master!AG991="MD"),Master!B991,"")</f>
        <v/>
      </c>
      <c r="P991" s="34" t="e">
        <f>SMALL($O:$O,ROWS($O$1:O990))</f>
        <v>#NUM!</v>
      </c>
      <c r="Q991" s="34" t="str">
        <f>IF(AND('Entry point'!$B$22=Master!A991,Master!AG991="OD"),Master!B991,"")</f>
        <v/>
      </c>
      <c r="R991" s="34" t="e">
        <f>SMALL($Q:$Q,ROWS($Q$1:Q990))</f>
        <v>#NUM!</v>
      </c>
      <c r="S991" s="34" t="str">
        <f>IF(AND('Entry point'!$B$22=Master!A991,Master!AG991="OWNER"),Master!B991,"")</f>
        <v/>
      </c>
      <c r="T991" s="34" t="e">
        <f>SMALL($S:$S,ROWS($S$1:S990))</f>
        <v>#NUM!</v>
      </c>
      <c r="U991" s="34" t="str">
        <f>IF(AND('Entry point'!$B$22=Master!A991,Master!AG991="PLANNING MANAGER"),Master!B991,"")</f>
        <v/>
      </c>
      <c r="V991" s="34" t="e">
        <f>SMALL($U:$U,ROWS($U$1:U990))</f>
        <v>#NUM!</v>
      </c>
      <c r="W991" s="34" t="str">
        <f>IF(AND('Entry point'!$B$22=Master!A991,Master!AG991="PROCUREMENT RESPONSIBLE"),Master!B991,"")</f>
        <v/>
      </c>
      <c r="X991" s="34" t="e">
        <f>SMALL($W:$W,ROWS($W$1:W990))</f>
        <v>#NUM!</v>
      </c>
      <c r="Y991" s="34">
        <f>IF(AND('Entry point'!$B$22=Master!A991,Master!AG991="TECH SUPERINTENDENT"),Master!B991,"")</f>
        <v>992</v>
      </c>
      <c r="Z991" s="34" t="e">
        <f>SMALL($Y:$Y,ROWS($Y$1:Y990))</f>
        <v>#NUM!</v>
      </c>
      <c r="AA991" s="34" t="str">
        <f>IF(AND('Entry point'!$B$22=Master!A991,Master!AG991="HSEQ MANAGER"),Master!B991,"")</f>
        <v/>
      </c>
      <c r="AB991" s="34" t="e">
        <f>SMALL($AA:$AA,ROWS($AA$1:AA990))</f>
        <v>#NUM!</v>
      </c>
      <c r="AC991" s="34" t="str">
        <f>IF(AND('Entry point'!$B$22=Master!A991,Master!AG991="MARCAS"),Master!B991,"")</f>
        <v/>
      </c>
      <c r="AD991" s="34" t="e">
        <f>SMALL($AC:$AC,ROWS($AC$1:AC990))</f>
        <v>#NUM!</v>
      </c>
      <c r="AE991" s="34">
        <v>4</v>
      </c>
      <c r="AF991" s="36" t="s">
        <v>310</v>
      </c>
      <c r="AG991" s="36" t="s">
        <v>91</v>
      </c>
      <c r="AH991" s="36"/>
    </row>
    <row r="992" spans="1:34" ht="31.5" x14ac:dyDescent="0.25">
      <c r="A992" s="40" t="s">
        <v>569</v>
      </c>
      <c r="B992" s="34">
        <f>ROWS(A$1:$A993)</f>
        <v>993</v>
      </c>
      <c r="C992" s="34" t="str">
        <f>IF(AND('Entry point'!$B$22=Master!A992,Master!AG992="ACCOUNTING"),Master!B992,"")</f>
        <v/>
      </c>
      <c r="D992" s="34" t="e">
        <f>SMALL($C:$C,ROWS($C$1:C991))</f>
        <v>#NUM!</v>
      </c>
      <c r="E992" s="34" t="str">
        <f>IF(AND('Entry point'!$B$22=Master!A992,Master!AG992="CREW MANAGEMENT PARTNER"),Master!B992,"")</f>
        <v/>
      </c>
      <c r="F992" s="34" t="e">
        <f>SMALL($E:$E,ROWS($E$1:E991))</f>
        <v>#NUM!</v>
      </c>
      <c r="G992" s="34" t="str">
        <f>IF(AND('Entry point'!$B$22=Master!A992,Master!AG992="FLEET MANAGER"),Master!B992,"")</f>
        <v/>
      </c>
      <c r="H992" s="34" t="e">
        <f>SMALL($G:$G,ROWS($G$1:G991))</f>
        <v>#NUM!</v>
      </c>
      <c r="I992" s="34" t="str">
        <f>IF(AND('Entry point'!$B$22=Master!A992,Master!AG992="GROUP ISD"),Master!B992,"")</f>
        <v/>
      </c>
      <c r="J992" s="34" t="e">
        <f>SMALL($I:$I,ROWS($I$1:I991))</f>
        <v>#NUM!</v>
      </c>
      <c r="K992" s="34" t="str">
        <f>IF(AND('Entry point'!$B$22=Master!A992,Master!AG992="MANAGING DIRECTOR, CREW MANAGEMENT"),Master!B992,"")</f>
        <v/>
      </c>
      <c r="L992" s="34" t="e">
        <f>SMALL($K:$K,ROWS($K$1:K991))</f>
        <v>#NUM!</v>
      </c>
      <c r="M992" s="34" t="str">
        <f>IF(AND('Entry point'!$B$22=Master!A992,Master!AG992="MARINE SUPERINTENDENT"),Master!B992,"")</f>
        <v/>
      </c>
      <c r="N992" s="34" t="e">
        <f>SMALL($M:$M,ROWS($M$1:M991))</f>
        <v>#NUM!</v>
      </c>
      <c r="O992" s="34" t="str">
        <f>IF(AND('Entry point'!$B$22=Master!A992,Master!AG992="MD"),Master!B992,"")</f>
        <v/>
      </c>
      <c r="P992" s="34" t="e">
        <f>SMALL($O:$O,ROWS($O$1:O991))</f>
        <v>#NUM!</v>
      </c>
      <c r="Q992" s="34" t="str">
        <f>IF(AND('Entry point'!$B$22=Master!A992,Master!AG992="OD"),Master!B992,"")</f>
        <v/>
      </c>
      <c r="R992" s="34" t="e">
        <f>SMALL($Q:$Q,ROWS($Q$1:Q991))</f>
        <v>#NUM!</v>
      </c>
      <c r="S992" s="34" t="str">
        <f>IF(AND('Entry point'!$B$22=Master!A992,Master!AG992="OWNER"),Master!B992,"")</f>
        <v/>
      </c>
      <c r="T992" s="34" t="e">
        <f>SMALL($S:$S,ROWS($S$1:S991))</f>
        <v>#NUM!</v>
      </c>
      <c r="U992" s="34" t="str">
        <f>IF(AND('Entry point'!$B$22=Master!A992,Master!AG992="PLANNING MANAGER"),Master!B992,"")</f>
        <v/>
      </c>
      <c r="V992" s="34" t="e">
        <f>SMALL($U:$U,ROWS($U$1:U991))</f>
        <v>#NUM!</v>
      </c>
      <c r="W992" s="34" t="str">
        <f>IF(AND('Entry point'!$B$22=Master!A992,Master!AG992="PROCUREMENT RESPONSIBLE"),Master!B992,"")</f>
        <v/>
      </c>
      <c r="X992" s="34" t="e">
        <f>SMALL($W:$W,ROWS($W$1:W991))</f>
        <v>#NUM!</v>
      </c>
      <c r="Y992" s="34">
        <f>IF(AND('Entry point'!$B$22=Master!A992,Master!AG992="TECH SUPERINTENDENT"),Master!B992,"")</f>
        <v>993</v>
      </c>
      <c r="Z992" s="34" t="e">
        <f>SMALL($Y:$Y,ROWS($Y$1:Y991))</f>
        <v>#NUM!</v>
      </c>
      <c r="AA992" s="34" t="str">
        <f>IF(AND('Entry point'!$B$22=Master!A992,Master!AG992="HSEQ MANAGER"),Master!B992,"")</f>
        <v/>
      </c>
      <c r="AB992" s="34" t="e">
        <f>SMALL($AA:$AA,ROWS($AA$1:AA991))</f>
        <v>#NUM!</v>
      </c>
      <c r="AC992" s="34" t="str">
        <f>IF(AND('Entry point'!$B$22=Master!A992,Master!AG992="MARCAS"),Master!B992,"")</f>
        <v/>
      </c>
      <c r="AD992" s="34" t="e">
        <f>SMALL($AC:$AC,ROWS($AC$1:AC991))</f>
        <v>#NUM!</v>
      </c>
      <c r="AE992" s="34">
        <v>4</v>
      </c>
      <c r="AF992" s="36" t="s">
        <v>379</v>
      </c>
      <c r="AG992" s="36" t="s">
        <v>91</v>
      </c>
      <c r="AH992" s="38" t="s">
        <v>511</v>
      </c>
    </row>
    <row r="993" spans="1:34" ht="15.75" x14ac:dyDescent="0.25">
      <c r="A993" s="40" t="s">
        <v>569</v>
      </c>
      <c r="B993" s="34">
        <f>ROWS(A$1:$A994)</f>
        <v>994</v>
      </c>
      <c r="C993" s="34" t="str">
        <f>IF(AND('Entry point'!$B$22=Master!A993,Master!AG993="ACCOUNTING"),Master!B993,"")</f>
        <v/>
      </c>
      <c r="D993" s="34" t="e">
        <f>SMALL($C:$C,ROWS($C$1:C992))</f>
        <v>#NUM!</v>
      </c>
      <c r="E993" s="34" t="str">
        <f>IF(AND('Entry point'!$B$22=Master!A993,Master!AG993="CREW MANAGEMENT PARTNER"),Master!B993,"")</f>
        <v/>
      </c>
      <c r="F993" s="34" t="e">
        <f>SMALL($E:$E,ROWS($E$1:E992))</f>
        <v>#NUM!</v>
      </c>
      <c r="G993" s="34" t="str">
        <f>IF(AND('Entry point'!$B$22=Master!A993,Master!AG993="FLEET MANAGER"),Master!B993,"")</f>
        <v/>
      </c>
      <c r="H993" s="34" t="e">
        <f>SMALL($G:$G,ROWS($G$1:G992))</f>
        <v>#NUM!</v>
      </c>
      <c r="I993" s="34" t="str">
        <f>IF(AND('Entry point'!$B$22=Master!A993,Master!AG993="GROUP ISD"),Master!B993,"")</f>
        <v/>
      </c>
      <c r="J993" s="34" t="e">
        <f>SMALL($I:$I,ROWS($I$1:I992))</f>
        <v>#NUM!</v>
      </c>
      <c r="K993" s="34" t="str">
        <f>IF(AND('Entry point'!$B$22=Master!A993,Master!AG993="MANAGING DIRECTOR, CREW MANAGEMENT"),Master!B993,"")</f>
        <v/>
      </c>
      <c r="L993" s="34" t="e">
        <f>SMALL($K:$K,ROWS($K$1:K992))</f>
        <v>#NUM!</v>
      </c>
      <c r="M993" s="34">
        <f>IF(AND('Entry point'!$B$22=Master!A993,Master!AG993="MARINE SUPERINTENDENT"),Master!B993,"")</f>
        <v>994</v>
      </c>
      <c r="N993" s="34" t="e">
        <f>SMALL($M:$M,ROWS($M$1:M992))</f>
        <v>#NUM!</v>
      </c>
      <c r="O993" s="34" t="str">
        <f>IF(AND('Entry point'!$B$22=Master!A993,Master!AG993="MD"),Master!B993,"")</f>
        <v/>
      </c>
      <c r="P993" s="34" t="e">
        <f>SMALL($O:$O,ROWS($O$1:O992))</f>
        <v>#NUM!</v>
      </c>
      <c r="Q993" s="34" t="str">
        <f>IF(AND('Entry point'!$B$22=Master!A993,Master!AG993="OD"),Master!B993,"")</f>
        <v/>
      </c>
      <c r="R993" s="34" t="e">
        <f>SMALL($Q:$Q,ROWS($Q$1:Q992))</f>
        <v>#NUM!</v>
      </c>
      <c r="S993" s="34" t="str">
        <f>IF(AND('Entry point'!$B$22=Master!A993,Master!AG993="OWNER"),Master!B993,"")</f>
        <v/>
      </c>
      <c r="T993" s="34" t="e">
        <f>SMALL($S:$S,ROWS($S$1:S992))</f>
        <v>#NUM!</v>
      </c>
      <c r="U993" s="34" t="str">
        <f>IF(AND('Entry point'!$B$22=Master!A993,Master!AG993="PLANNING MANAGER"),Master!B993,"")</f>
        <v/>
      </c>
      <c r="V993" s="34" t="e">
        <f>SMALL($U:$U,ROWS($U$1:U992))</f>
        <v>#NUM!</v>
      </c>
      <c r="W993" s="34" t="str">
        <f>IF(AND('Entry point'!$B$22=Master!A993,Master!AG993="PROCUREMENT RESPONSIBLE"),Master!B993,"")</f>
        <v/>
      </c>
      <c r="X993" s="34" t="e">
        <f>SMALL($W:$W,ROWS($W$1:W992))</f>
        <v>#NUM!</v>
      </c>
      <c r="Y993" s="34" t="str">
        <f>IF(AND('Entry point'!$B$22=Master!A993,Master!AG993="TECH SUPERINTENDENT"),Master!B993,"")</f>
        <v/>
      </c>
      <c r="Z993" s="34" t="e">
        <f>SMALL($Y:$Y,ROWS($Y$1:Y992))</f>
        <v>#NUM!</v>
      </c>
      <c r="AA993" s="34" t="str">
        <f>IF(AND('Entry point'!$B$22=Master!A993,Master!AG993="HSEQ MANAGER"),Master!B993,"")</f>
        <v/>
      </c>
      <c r="AB993" s="34" t="e">
        <f>SMALL($AA:$AA,ROWS($AA$1:AA992))</f>
        <v>#NUM!</v>
      </c>
      <c r="AC993" s="34" t="str">
        <f>IF(AND('Entry point'!$B$22=Master!A993,Master!AG993="MARCAS"),Master!B993,"")</f>
        <v/>
      </c>
      <c r="AD993" s="34" t="e">
        <f>SMALL($AC:$AC,ROWS($AC$1:AC992))</f>
        <v>#NUM!</v>
      </c>
      <c r="AE993" s="34">
        <v>4</v>
      </c>
      <c r="AF993" s="36" t="s">
        <v>352</v>
      </c>
      <c r="AG993" s="36" t="s">
        <v>685</v>
      </c>
      <c r="AH993" s="36"/>
    </row>
    <row r="994" spans="1:34" ht="15.75" x14ac:dyDescent="0.25">
      <c r="A994" s="40" t="s">
        <v>569</v>
      </c>
      <c r="B994" s="34">
        <f>ROWS(A$1:$A995)</f>
        <v>995</v>
      </c>
      <c r="C994" s="34" t="str">
        <f>IF(AND('Entry point'!$B$22=Master!A994,Master!AG994="ACCOUNTING"),Master!B994,"")</f>
        <v/>
      </c>
      <c r="D994" s="34" t="e">
        <f>SMALL($C:$C,ROWS($C$1:C993))</f>
        <v>#NUM!</v>
      </c>
      <c r="E994" s="34" t="str">
        <f>IF(AND('Entry point'!$B$22=Master!A994,Master!AG994="CREW MANAGEMENT PARTNER"),Master!B994,"")</f>
        <v/>
      </c>
      <c r="F994" s="34" t="e">
        <f>SMALL($E:$E,ROWS($E$1:E993))</f>
        <v>#NUM!</v>
      </c>
      <c r="G994" s="34" t="str">
        <f>IF(AND('Entry point'!$B$22=Master!A994,Master!AG994="FLEET MANAGER"),Master!B994,"")</f>
        <v/>
      </c>
      <c r="H994" s="34" t="e">
        <f>SMALL($G:$G,ROWS($G$1:G993))</f>
        <v>#NUM!</v>
      </c>
      <c r="I994" s="34" t="str">
        <f>IF(AND('Entry point'!$B$22=Master!A994,Master!AG994="GROUP ISD"),Master!B994,"")</f>
        <v/>
      </c>
      <c r="J994" s="34" t="e">
        <f>SMALL($I:$I,ROWS($I$1:I993))</f>
        <v>#NUM!</v>
      </c>
      <c r="K994" s="34" t="str">
        <f>IF(AND('Entry point'!$B$22=Master!A994,Master!AG994="MANAGING DIRECTOR, CREW MANAGEMENT"),Master!B994,"")</f>
        <v/>
      </c>
      <c r="L994" s="34" t="e">
        <f>SMALL($K:$K,ROWS($K$1:K993))</f>
        <v>#NUM!</v>
      </c>
      <c r="M994" s="34">
        <f>IF(AND('Entry point'!$B$22=Master!A994,Master!AG994="MARINE SUPERINTENDENT"),Master!B994,"")</f>
        <v>995</v>
      </c>
      <c r="N994" s="34" t="e">
        <f>SMALL($M:$M,ROWS($M$1:M993))</f>
        <v>#NUM!</v>
      </c>
      <c r="O994" s="34" t="str">
        <f>IF(AND('Entry point'!$B$22=Master!A994,Master!AG994="MD"),Master!B994,"")</f>
        <v/>
      </c>
      <c r="P994" s="34" t="e">
        <f>SMALL($O:$O,ROWS($O$1:O993))</f>
        <v>#NUM!</v>
      </c>
      <c r="Q994" s="34" t="str">
        <f>IF(AND('Entry point'!$B$22=Master!A994,Master!AG994="OD"),Master!B994,"")</f>
        <v/>
      </c>
      <c r="R994" s="34" t="e">
        <f>SMALL($Q:$Q,ROWS($Q$1:Q993))</f>
        <v>#NUM!</v>
      </c>
      <c r="S994" s="34" t="str">
        <f>IF(AND('Entry point'!$B$22=Master!A994,Master!AG994="OWNER"),Master!B994,"")</f>
        <v/>
      </c>
      <c r="T994" s="34" t="e">
        <f>SMALL($S:$S,ROWS($S$1:S993))</f>
        <v>#NUM!</v>
      </c>
      <c r="U994" s="34" t="str">
        <f>IF(AND('Entry point'!$B$22=Master!A994,Master!AG994="PLANNING MANAGER"),Master!B994,"")</f>
        <v/>
      </c>
      <c r="V994" s="34" t="e">
        <f>SMALL($U:$U,ROWS($U$1:U993))</f>
        <v>#NUM!</v>
      </c>
      <c r="W994" s="34" t="str">
        <f>IF(AND('Entry point'!$B$22=Master!A994,Master!AG994="PROCUREMENT RESPONSIBLE"),Master!B994,"")</f>
        <v/>
      </c>
      <c r="X994" s="34" t="e">
        <f>SMALL($W:$W,ROWS($W$1:W993))</f>
        <v>#NUM!</v>
      </c>
      <c r="Y994" s="34" t="str">
        <f>IF(AND('Entry point'!$B$22=Master!A994,Master!AG994="TECH SUPERINTENDENT"),Master!B994,"")</f>
        <v/>
      </c>
      <c r="Z994" s="34" t="e">
        <f>SMALL($Y:$Y,ROWS($Y$1:Y993))</f>
        <v>#NUM!</v>
      </c>
      <c r="AA994" s="34" t="str">
        <f>IF(AND('Entry point'!$B$22=Master!A994,Master!AG994="HSEQ MANAGER"),Master!B994,"")</f>
        <v/>
      </c>
      <c r="AB994" s="34" t="e">
        <f>SMALL($AA:$AA,ROWS($AA$1:AA993))</f>
        <v>#NUM!</v>
      </c>
      <c r="AC994" s="34" t="str">
        <f>IF(AND('Entry point'!$B$22=Master!A994,Master!AG994="MARCAS"),Master!B994,"")</f>
        <v/>
      </c>
      <c r="AD994" s="34" t="e">
        <f>SMALL($AC:$AC,ROWS($AC$1:AC993))</f>
        <v>#NUM!</v>
      </c>
      <c r="AE994" s="34">
        <v>4</v>
      </c>
      <c r="AF994" s="36" t="s">
        <v>354</v>
      </c>
      <c r="AG994" s="36" t="s">
        <v>685</v>
      </c>
      <c r="AH994" s="36"/>
    </row>
    <row r="995" spans="1:34" ht="15.75" x14ac:dyDescent="0.25">
      <c r="A995" s="40" t="s">
        <v>569</v>
      </c>
      <c r="B995" s="34">
        <f>ROWS(A$1:$A996)</f>
        <v>996</v>
      </c>
      <c r="C995" s="34" t="str">
        <f>IF(AND('Entry point'!$B$22=Master!A995,Master!AG995="ACCOUNTING"),Master!B995,"")</f>
        <v/>
      </c>
      <c r="D995" s="34" t="e">
        <f>SMALL($C:$C,ROWS($C$1:C994))</f>
        <v>#NUM!</v>
      </c>
      <c r="E995" s="34" t="str">
        <f>IF(AND('Entry point'!$B$22=Master!A995,Master!AG995="CREW MANAGEMENT PARTNER"),Master!B995,"")</f>
        <v/>
      </c>
      <c r="F995" s="34" t="e">
        <f>SMALL($E:$E,ROWS($E$1:E994))</f>
        <v>#NUM!</v>
      </c>
      <c r="G995" s="34" t="str">
        <f>IF(AND('Entry point'!$B$22=Master!A995,Master!AG995="FLEET MANAGER"),Master!B995,"")</f>
        <v/>
      </c>
      <c r="H995" s="34" t="e">
        <f>SMALL($G:$G,ROWS($G$1:G994))</f>
        <v>#NUM!</v>
      </c>
      <c r="I995" s="34" t="str">
        <f>IF(AND('Entry point'!$B$22=Master!A995,Master!AG995="GROUP ISD"),Master!B995,"")</f>
        <v/>
      </c>
      <c r="J995" s="34" t="e">
        <f>SMALL($I:$I,ROWS($I$1:I994))</f>
        <v>#NUM!</v>
      </c>
      <c r="K995" s="34" t="str">
        <f>IF(AND('Entry point'!$B$22=Master!A995,Master!AG995="MANAGING DIRECTOR, CREW MANAGEMENT"),Master!B995,"")</f>
        <v/>
      </c>
      <c r="L995" s="34" t="e">
        <f>SMALL($K:$K,ROWS($K$1:K994))</f>
        <v>#NUM!</v>
      </c>
      <c r="M995" s="34" t="str">
        <f>IF(AND('Entry point'!$B$22=Master!A995,Master!AG995="MARINE SUPERINTENDENT"),Master!B995,"")</f>
        <v/>
      </c>
      <c r="N995" s="34" t="e">
        <f>SMALL($M:$M,ROWS($M$1:M994))</f>
        <v>#NUM!</v>
      </c>
      <c r="O995" s="34" t="str">
        <f>IF(AND('Entry point'!$B$22=Master!A995,Master!AG995="MD"),Master!B995,"")</f>
        <v/>
      </c>
      <c r="P995" s="34" t="e">
        <f>SMALL($O:$O,ROWS($O$1:O994))</f>
        <v>#NUM!</v>
      </c>
      <c r="Q995" s="34">
        <f>IF(AND('Entry point'!$B$22=Master!A995,Master!AG995="OD"),Master!B995,"")</f>
        <v>996</v>
      </c>
      <c r="R995" s="34" t="e">
        <f>SMALL($Q:$Q,ROWS($Q$1:Q994))</f>
        <v>#NUM!</v>
      </c>
      <c r="S995" s="34" t="str">
        <f>IF(AND('Entry point'!$B$22=Master!A995,Master!AG995="OWNER"),Master!B995,"")</f>
        <v/>
      </c>
      <c r="T995" s="34" t="e">
        <f>SMALL($S:$S,ROWS($S$1:S994))</f>
        <v>#NUM!</v>
      </c>
      <c r="U995" s="34" t="str">
        <f>IF(AND('Entry point'!$B$22=Master!A995,Master!AG995="PLANNING MANAGER"),Master!B995,"")</f>
        <v/>
      </c>
      <c r="V995" s="34" t="e">
        <f>SMALL($U:$U,ROWS($U$1:U994))</f>
        <v>#NUM!</v>
      </c>
      <c r="W995" s="34" t="str">
        <f>IF(AND('Entry point'!$B$22=Master!A995,Master!AG995="PROCUREMENT RESPONSIBLE"),Master!B995,"")</f>
        <v/>
      </c>
      <c r="X995" s="34" t="e">
        <f>SMALL($W:$W,ROWS($W$1:W994))</f>
        <v>#NUM!</v>
      </c>
      <c r="Y995" s="34" t="str">
        <f>IF(AND('Entry point'!$B$22=Master!A995,Master!AG995="TECH SUPERINTENDENT"),Master!B995,"")</f>
        <v/>
      </c>
      <c r="Z995" s="34" t="e">
        <f>SMALL($Y:$Y,ROWS($Y$1:Y994))</f>
        <v>#NUM!</v>
      </c>
      <c r="AA995" s="34" t="str">
        <f>IF(AND('Entry point'!$B$22=Master!A995,Master!AG995="HSEQ MANAGER"),Master!B995,"")</f>
        <v/>
      </c>
      <c r="AB995" s="34" t="e">
        <f>SMALL($AA:$AA,ROWS($AA$1:AA994))</f>
        <v>#NUM!</v>
      </c>
      <c r="AC995" s="34" t="str">
        <f>IF(AND('Entry point'!$B$22=Master!A995,Master!AG995="MARCAS"),Master!B995,"")</f>
        <v/>
      </c>
      <c r="AD995" s="34" t="e">
        <f>SMALL($AC:$AC,ROWS($AC$1:AC994))</f>
        <v>#NUM!</v>
      </c>
      <c r="AE995" s="34">
        <v>4</v>
      </c>
      <c r="AF995" s="36" t="s">
        <v>349</v>
      </c>
      <c r="AG995" s="36" t="s">
        <v>704</v>
      </c>
      <c r="AH995" s="36"/>
    </row>
    <row r="996" spans="1:34" ht="47.25" x14ac:dyDescent="0.25">
      <c r="A996" s="40" t="s">
        <v>569</v>
      </c>
      <c r="B996" s="34">
        <f>ROWS(A$1:$A997)</f>
        <v>997</v>
      </c>
      <c r="C996" s="34" t="str">
        <f>IF(AND('Entry point'!$B$22=Master!A996,Master!AG996="ACCOUNTING"),Master!B996,"")</f>
        <v/>
      </c>
      <c r="D996" s="34" t="e">
        <f>SMALL($C:$C,ROWS($C$1:C995))</f>
        <v>#NUM!</v>
      </c>
      <c r="E996" s="34" t="str">
        <f>IF(AND('Entry point'!$B$22=Master!A996,Master!AG996="CREW MANAGEMENT PARTNER"),Master!B996,"")</f>
        <v/>
      </c>
      <c r="F996" s="34" t="e">
        <f>SMALL($E:$E,ROWS($E$1:E995))</f>
        <v>#NUM!</v>
      </c>
      <c r="G996" s="34" t="str">
        <f>IF(AND('Entry point'!$B$22=Master!A996,Master!AG996="FLEET MANAGER"),Master!B996,"")</f>
        <v/>
      </c>
      <c r="H996" s="34" t="e">
        <f>SMALL($G:$G,ROWS($G$1:G995))</f>
        <v>#NUM!</v>
      </c>
      <c r="I996" s="34" t="str">
        <f>IF(AND('Entry point'!$B$22=Master!A996,Master!AG996="GROUP ISD"),Master!B996,"")</f>
        <v/>
      </c>
      <c r="J996" s="34" t="e">
        <f>SMALL($I:$I,ROWS($I$1:I995))</f>
        <v>#NUM!</v>
      </c>
      <c r="K996" s="34" t="str">
        <f>IF(AND('Entry point'!$B$22=Master!A996,Master!AG996="MANAGING DIRECTOR, CREW MANAGEMENT"),Master!B996,"")</f>
        <v/>
      </c>
      <c r="L996" s="34" t="e">
        <f>SMALL($K:$K,ROWS($K$1:K995))</f>
        <v>#NUM!</v>
      </c>
      <c r="M996" s="34" t="str">
        <f>IF(AND('Entry point'!$B$22=Master!A996,Master!AG996="MARINE SUPERINTENDENT"),Master!B996,"")</f>
        <v/>
      </c>
      <c r="N996" s="34" t="e">
        <f>SMALL($M:$M,ROWS($M$1:M995))</f>
        <v>#NUM!</v>
      </c>
      <c r="O996" s="34" t="str">
        <f>IF(AND('Entry point'!$B$22=Master!A996,Master!AG996="MD"),Master!B996,"")</f>
        <v/>
      </c>
      <c r="P996" s="34" t="e">
        <f>SMALL($O:$O,ROWS($O$1:O995))</f>
        <v>#NUM!</v>
      </c>
      <c r="Q996" s="34" t="str">
        <f>IF(AND('Entry point'!$B$22=Master!A996,Master!AG996="OD"),Master!B996,"")</f>
        <v/>
      </c>
      <c r="R996" s="34" t="e">
        <f>SMALL($Q:$Q,ROWS($Q$1:Q995))</f>
        <v>#NUM!</v>
      </c>
      <c r="S996" s="34" t="str">
        <f>IF(AND('Entry point'!$B$22=Master!A996,Master!AG996="OWNER"),Master!B996,"")</f>
        <v/>
      </c>
      <c r="T996" s="34" t="e">
        <f>SMALL($S:$S,ROWS($S$1:S995))</f>
        <v>#NUM!</v>
      </c>
      <c r="U996" s="34" t="str">
        <f>IF(AND('Entry point'!$B$22=Master!A996,Master!AG996="PLANNING MANAGER"),Master!B996,"")</f>
        <v/>
      </c>
      <c r="V996" s="34" t="e">
        <f>SMALL($U:$U,ROWS($U$1:U995))</f>
        <v>#NUM!</v>
      </c>
      <c r="W996" s="34" t="str">
        <f>IF(AND('Entry point'!$B$22=Master!A996,Master!AG996="PROCUREMENT RESPONSIBLE"),Master!B996,"")</f>
        <v/>
      </c>
      <c r="X996" s="34" t="e">
        <f>SMALL($W:$W,ROWS($W$1:W995))</f>
        <v>#NUM!</v>
      </c>
      <c r="Y996" s="34">
        <f>IF(AND('Entry point'!$B$22=Master!A996,Master!AG996="TECH SUPERINTENDENT"),Master!B996,"")</f>
        <v>997</v>
      </c>
      <c r="Z996" s="34" t="e">
        <f>SMALL($Y:$Y,ROWS($Y$1:Y995))</f>
        <v>#NUM!</v>
      </c>
      <c r="AA996" s="34" t="str">
        <f>IF(AND('Entry point'!$B$22=Master!A996,Master!AG996="HSEQ MANAGER"),Master!B996,"")</f>
        <v/>
      </c>
      <c r="AB996" s="34" t="e">
        <f>SMALL($AA:$AA,ROWS($AA$1:AA995))</f>
        <v>#NUM!</v>
      </c>
      <c r="AC996" s="34" t="str">
        <f>IF(AND('Entry point'!$B$22=Master!A996,Master!AG996="MARCAS"),Master!B996,"")</f>
        <v/>
      </c>
      <c r="AD996" s="34" t="e">
        <f>SMALL($AC:$AC,ROWS($AC$1:AC995))</f>
        <v>#NUM!</v>
      </c>
      <c r="AE996" s="34">
        <v>4</v>
      </c>
      <c r="AF996" s="36" t="s">
        <v>398</v>
      </c>
      <c r="AG996" s="36" t="s">
        <v>91</v>
      </c>
      <c r="AH996" s="38" t="s">
        <v>104</v>
      </c>
    </row>
    <row r="997" spans="1:34" ht="15.75" x14ac:dyDescent="0.25">
      <c r="A997" s="40" t="s">
        <v>569</v>
      </c>
      <c r="B997" s="34">
        <f>ROWS(A$1:$A998)</f>
        <v>998</v>
      </c>
      <c r="C997" s="34" t="str">
        <f>IF(AND('Entry point'!$B$22=Master!A997,Master!AG997="ACCOUNTING"),Master!B997,"")</f>
        <v/>
      </c>
      <c r="D997" s="34" t="e">
        <f>SMALL($C:$C,ROWS($C$1:C996))</f>
        <v>#NUM!</v>
      </c>
      <c r="E997" s="34" t="str">
        <f>IF(AND('Entry point'!$B$22=Master!A997,Master!AG997="CREW MANAGEMENT PARTNER"),Master!B997,"")</f>
        <v/>
      </c>
      <c r="F997" s="34" t="e">
        <f>SMALL($E:$E,ROWS($E$1:E996))</f>
        <v>#NUM!</v>
      </c>
      <c r="G997" s="34" t="str">
        <f>IF(AND('Entry point'!$B$22=Master!A997,Master!AG997="FLEET MANAGER"),Master!B997,"")</f>
        <v/>
      </c>
      <c r="H997" s="34" t="e">
        <f>SMALL($G:$G,ROWS($G$1:G996))</f>
        <v>#NUM!</v>
      </c>
      <c r="I997" s="34" t="str">
        <f>IF(AND('Entry point'!$B$22=Master!A997,Master!AG997="GROUP ISD"),Master!B997,"")</f>
        <v/>
      </c>
      <c r="J997" s="34" t="e">
        <f>SMALL($I:$I,ROWS($I$1:I996))</f>
        <v>#NUM!</v>
      </c>
      <c r="K997" s="34" t="str">
        <f>IF(AND('Entry point'!$B$22=Master!A997,Master!AG997="MANAGING DIRECTOR, CREW MANAGEMENT"),Master!B997,"")</f>
        <v/>
      </c>
      <c r="L997" s="34" t="e">
        <f>SMALL($K:$K,ROWS($K$1:K996))</f>
        <v>#NUM!</v>
      </c>
      <c r="M997" s="34">
        <f>IF(AND('Entry point'!$B$22=Master!A997,Master!AG997="MARINE SUPERINTENDENT"),Master!B997,"")</f>
        <v>998</v>
      </c>
      <c r="N997" s="34" t="e">
        <f>SMALL($M:$M,ROWS($M$1:M996))</f>
        <v>#NUM!</v>
      </c>
      <c r="O997" s="34" t="str">
        <f>IF(AND('Entry point'!$B$22=Master!A997,Master!AG997="MD"),Master!B997,"")</f>
        <v/>
      </c>
      <c r="P997" s="34" t="e">
        <f>SMALL($O:$O,ROWS($O$1:O996))</f>
        <v>#NUM!</v>
      </c>
      <c r="Q997" s="34" t="str">
        <f>IF(AND('Entry point'!$B$22=Master!A997,Master!AG997="OD"),Master!B997,"")</f>
        <v/>
      </c>
      <c r="R997" s="34" t="e">
        <f>SMALL($Q:$Q,ROWS($Q$1:Q996))</f>
        <v>#NUM!</v>
      </c>
      <c r="S997" s="34" t="str">
        <f>IF(AND('Entry point'!$B$22=Master!A997,Master!AG997="OWNER"),Master!B997,"")</f>
        <v/>
      </c>
      <c r="T997" s="34" t="e">
        <f>SMALL($S:$S,ROWS($S$1:S996))</f>
        <v>#NUM!</v>
      </c>
      <c r="U997" s="34" t="str">
        <f>IF(AND('Entry point'!$B$22=Master!A997,Master!AG997="PLANNING MANAGER"),Master!B997,"")</f>
        <v/>
      </c>
      <c r="V997" s="34" t="e">
        <f>SMALL($U:$U,ROWS($U$1:U996))</f>
        <v>#NUM!</v>
      </c>
      <c r="W997" s="34" t="str">
        <f>IF(AND('Entry point'!$B$22=Master!A997,Master!AG997="PROCUREMENT RESPONSIBLE"),Master!B997,"")</f>
        <v/>
      </c>
      <c r="X997" s="34" t="e">
        <f>SMALL($W:$W,ROWS($W$1:W996))</f>
        <v>#NUM!</v>
      </c>
      <c r="Y997" s="34" t="str">
        <f>IF(AND('Entry point'!$B$22=Master!A997,Master!AG997="TECH SUPERINTENDENT"),Master!B997,"")</f>
        <v/>
      </c>
      <c r="Z997" s="34" t="e">
        <f>SMALL($Y:$Y,ROWS($Y$1:Y996))</f>
        <v>#NUM!</v>
      </c>
      <c r="AA997" s="34" t="str">
        <f>IF(AND('Entry point'!$B$22=Master!A997,Master!AG997="HSEQ MANAGER"),Master!B997,"")</f>
        <v/>
      </c>
      <c r="AB997" s="34" t="e">
        <f>SMALL($AA:$AA,ROWS($AA$1:AA996))</f>
        <v>#NUM!</v>
      </c>
      <c r="AC997" s="34" t="str">
        <f>IF(AND('Entry point'!$B$22=Master!A997,Master!AG997="MARCAS"),Master!B997,"")</f>
        <v/>
      </c>
      <c r="AD997" s="34" t="e">
        <f>SMALL($AC:$AC,ROWS($AC$1:AC996))</f>
        <v>#NUM!</v>
      </c>
      <c r="AE997" s="34">
        <v>4</v>
      </c>
      <c r="AF997" s="36" t="s">
        <v>236</v>
      </c>
      <c r="AG997" s="36" t="s">
        <v>685</v>
      </c>
      <c r="AH997" s="36"/>
    </row>
    <row r="998" spans="1:34" ht="15.75" x14ac:dyDescent="0.25">
      <c r="A998" s="40" t="s">
        <v>569</v>
      </c>
      <c r="B998" s="34">
        <f>ROWS(A$1:$A999)</f>
        <v>999</v>
      </c>
      <c r="C998" s="34" t="str">
        <f>IF(AND('Entry point'!$B$22=Master!A998,Master!AG998="ACCOUNTING"),Master!B998,"")</f>
        <v/>
      </c>
      <c r="D998" s="34" t="e">
        <f>SMALL($C:$C,ROWS($C$1:C997))</f>
        <v>#NUM!</v>
      </c>
      <c r="E998" s="34" t="str">
        <f>IF(AND('Entry point'!$B$22=Master!A998,Master!AG998="CREW MANAGEMENT PARTNER"),Master!B998,"")</f>
        <v/>
      </c>
      <c r="F998" s="34" t="e">
        <f>SMALL($E:$E,ROWS($E$1:E997))</f>
        <v>#NUM!</v>
      </c>
      <c r="G998" s="34" t="str">
        <f>IF(AND('Entry point'!$B$22=Master!A998,Master!AG998="FLEET MANAGER"),Master!B998,"")</f>
        <v/>
      </c>
      <c r="H998" s="34" t="e">
        <f>SMALL($G:$G,ROWS($G$1:G997))</f>
        <v>#NUM!</v>
      </c>
      <c r="I998" s="34" t="str">
        <f>IF(AND('Entry point'!$B$22=Master!A998,Master!AG998="GROUP ISD"),Master!B998,"")</f>
        <v/>
      </c>
      <c r="J998" s="34" t="e">
        <f>SMALL($I:$I,ROWS($I$1:I997))</f>
        <v>#NUM!</v>
      </c>
      <c r="K998" s="34" t="str">
        <f>IF(AND('Entry point'!$B$22=Master!A998,Master!AG998="MANAGING DIRECTOR, CREW MANAGEMENT"),Master!B998,"")</f>
        <v/>
      </c>
      <c r="L998" s="34" t="e">
        <f>SMALL($K:$K,ROWS($K$1:K997))</f>
        <v>#NUM!</v>
      </c>
      <c r="M998" s="34" t="str">
        <f>IF(AND('Entry point'!$B$22=Master!A998,Master!AG998="MARINE SUPERINTENDENT"),Master!B998,"")</f>
        <v/>
      </c>
      <c r="N998" s="34" t="e">
        <f>SMALL($M:$M,ROWS($M$1:M997))</f>
        <v>#NUM!</v>
      </c>
      <c r="O998" s="34" t="str">
        <f>IF(AND('Entry point'!$B$22=Master!A998,Master!AG998="MD"),Master!B998,"")</f>
        <v/>
      </c>
      <c r="P998" s="34" t="e">
        <f>SMALL($O:$O,ROWS($O$1:O997))</f>
        <v>#NUM!</v>
      </c>
      <c r="Q998" s="34" t="str">
        <f>IF(AND('Entry point'!$B$22=Master!A998,Master!AG998="OD"),Master!B998,"")</f>
        <v/>
      </c>
      <c r="R998" s="34" t="e">
        <f>SMALL($Q:$Q,ROWS($Q$1:Q997))</f>
        <v>#NUM!</v>
      </c>
      <c r="S998" s="34" t="str">
        <f>IF(AND('Entry point'!$B$22=Master!A998,Master!AG998="OWNER"),Master!B998,"")</f>
        <v/>
      </c>
      <c r="T998" s="34" t="e">
        <f>SMALL($S:$S,ROWS($S$1:S997))</f>
        <v>#NUM!</v>
      </c>
      <c r="U998" s="34" t="str">
        <f>IF(AND('Entry point'!$B$22=Master!A998,Master!AG998="PLANNING MANAGER"),Master!B998,"")</f>
        <v/>
      </c>
      <c r="V998" s="34" t="e">
        <f>SMALL($U:$U,ROWS($U$1:U997))</f>
        <v>#NUM!</v>
      </c>
      <c r="W998" s="34" t="str">
        <f>IF(AND('Entry point'!$B$22=Master!A998,Master!AG998="PROCUREMENT RESPONSIBLE"),Master!B998,"")</f>
        <v/>
      </c>
      <c r="X998" s="34" t="e">
        <f>SMALL($W:$W,ROWS($W$1:W997))</f>
        <v>#NUM!</v>
      </c>
      <c r="Y998" s="34">
        <f>IF(AND('Entry point'!$B$22=Master!A998,Master!AG998="TECH SUPERINTENDENT"),Master!B998,"")</f>
        <v>999</v>
      </c>
      <c r="Z998" s="34" t="e">
        <f>SMALL($Y:$Y,ROWS($Y$1:Y997))</f>
        <v>#NUM!</v>
      </c>
      <c r="AA998" s="34" t="str">
        <f>IF(AND('Entry point'!$B$22=Master!A998,Master!AG998="HSEQ MANAGER"),Master!B998,"")</f>
        <v/>
      </c>
      <c r="AB998" s="34" t="e">
        <f>SMALL($AA:$AA,ROWS($AA$1:AA997))</f>
        <v>#NUM!</v>
      </c>
      <c r="AC998" s="34" t="str">
        <f>IF(AND('Entry point'!$B$22=Master!A998,Master!AG998="MARCAS"),Master!B998,"")</f>
        <v/>
      </c>
      <c r="AD998" s="34" t="e">
        <f>SMALL($AC:$AC,ROWS($AC$1:AC997))</f>
        <v>#NUM!</v>
      </c>
      <c r="AE998" s="34">
        <v>4</v>
      </c>
      <c r="AF998" s="36" t="s">
        <v>360</v>
      </c>
      <c r="AG998" s="36" t="s">
        <v>91</v>
      </c>
      <c r="AH998" s="36"/>
    </row>
    <row r="999" spans="1:34" ht="15.75" x14ac:dyDescent="0.25">
      <c r="A999" s="40" t="s">
        <v>569</v>
      </c>
      <c r="B999" s="34">
        <f>ROWS(A$1:$A1000)</f>
        <v>1000</v>
      </c>
      <c r="C999" s="34" t="str">
        <f>IF(AND('Entry point'!$B$22=Master!A999,Master!AG999="ACCOUNTING"),Master!B999,"")</f>
        <v/>
      </c>
      <c r="D999" s="34" t="e">
        <f>SMALL($C:$C,ROWS($C$1:C998))</f>
        <v>#NUM!</v>
      </c>
      <c r="E999" s="34" t="str">
        <f>IF(AND('Entry point'!$B$22=Master!A999,Master!AG999="CREW MANAGEMENT PARTNER"),Master!B999,"")</f>
        <v/>
      </c>
      <c r="F999" s="34" t="e">
        <f>SMALL($E:$E,ROWS($E$1:E998))</f>
        <v>#NUM!</v>
      </c>
      <c r="G999" s="34" t="str">
        <f>IF(AND('Entry point'!$B$22=Master!A999,Master!AG999="FLEET MANAGER"),Master!B999,"")</f>
        <v/>
      </c>
      <c r="H999" s="34" t="e">
        <f>SMALL($G:$G,ROWS($G$1:G998))</f>
        <v>#NUM!</v>
      </c>
      <c r="I999" s="34" t="str">
        <f>IF(AND('Entry point'!$B$22=Master!A999,Master!AG999="GROUP ISD"),Master!B999,"")</f>
        <v/>
      </c>
      <c r="J999" s="34" t="e">
        <f>SMALL($I:$I,ROWS($I$1:I998))</f>
        <v>#NUM!</v>
      </c>
      <c r="K999" s="34" t="str">
        <f>IF(AND('Entry point'!$B$22=Master!A999,Master!AG999="MANAGING DIRECTOR, CREW MANAGEMENT"),Master!B999,"")</f>
        <v/>
      </c>
      <c r="L999" s="34" t="e">
        <f>SMALL($K:$K,ROWS($K$1:K998))</f>
        <v>#NUM!</v>
      </c>
      <c r="M999" s="34" t="str">
        <f>IF(AND('Entry point'!$B$22=Master!A999,Master!AG999="MARINE SUPERINTENDENT"),Master!B999,"")</f>
        <v/>
      </c>
      <c r="N999" s="34" t="e">
        <f>SMALL($M:$M,ROWS($M$1:M998))</f>
        <v>#NUM!</v>
      </c>
      <c r="O999" s="34" t="str">
        <f>IF(AND('Entry point'!$B$22=Master!A999,Master!AG999="MD"),Master!B999,"")</f>
        <v/>
      </c>
      <c r="P999" s="34" t="e">
        <f>SMALL($O:$O,ROWS($O$1:O998))</f>
        <v>#NUM!</v>
      </c>
      <c r="Q999" s="34" t="str">
        <f>IF(AND('Entry point'!$B$22=Master!A999,Master!AG999="OD"),Master!B999,"")</f>
        <v/>
      </c>
      <c r="R999" s="34" t="e">
        <f>SMALL($Q:$Q,ROWS($Q$1:Q998))</f>
        <v>#NUM!</v>
      </c>
      <c r="S999" s="34" t="str">
        <f>IF(AND('Entry point'!$B$22=Master!A999,Master!AG999="OWNER"),Master!B999,"")</f>
        <v/>
      </c>
      <c r="T999" s="34" t="e">
        <f>SMALL($S:$S,ROWS($S$1:S998))</f>
        <v>#NUM!</v>
      </c>
      <c r="U999" s="34" t="str">
        <f>IF(AND('Entry point'!$B$22=Master!A999,Master!AG999="PLANNING MANAGER"),Master!B999,"")</f>
        <v/>
      </c>
      <c r="V999" s="34" t="e">
        <f>SMALL($U:$U,ROWS($U$1:U998))</f>
        <v>#NUM!</v>
      </c>
      <c r="W999" s="34" t="str">
        <f>IF(AND('Entry point'!$B$22=Master!A999,Master!AG999="PROCUREMENT RESPONSIBLE"),Master!B999,"")</f>
        <v/>
      </c>
      <c r="X999" s="34" t="e">
        <f>SMALL($W:$W,ROWS($W$1:W998))</f>
        <v>#NUM!</v>
      </c>
      <c r="Y999" s="34">
        <f>IF(AND('Entry point'!$B$22=Master!A999,Master!AG999="TECH SUPERINTENDENT"),Master!B999,"")</f>
        <v>1000</v>
      </c>
      <c r="Z999" s="34" t="e">
        <f>SMALL($Y:$Y,ROWS($Y$1:Y998))</f>
        <v>#NUM!</v>
      </c>
      <c r="AA999" s="34" t="str">
        <f>IF(AND('Entry point'!$B$22=Master!A999,Master!AG999="HSEQ MANAGER"),Master!B999,"")</f>
        <v/>
      </c>
      <c r="AB999" s="34" t="e">
        <f>SMALL($AA:$AA,ROWS($AA$1:AA998))</f>
        <v>#NUM!</v>
      </c>
      <c r="AC999" s="34" t="str">
        <f>IF(AND('Entry point'!$B$22=Master!A999,Master!AG999="MARCAS"),Master!B999,"")</f>
        <v/>
      </c>
      <c r="AD999" s="34" t="e">
        <f>SMALL($AC:$AC,ROWS($AC$1:AC998))</f>
        <v>#NUM!</v>
      </c>
      <c r="AE999" s="34">
        <v>4</v>
      </c>
      <c r="AF999" s="36" t="s">
        <v>362</v>
      </c>
      <c r="AG999" s="36" t="s">
        <v>91</v>
      </c>
      <c r="AH999" s="36"/>
    </row>
    <row r="1000" spans="1:34" ht="15.75" x14ac:dyDescent="0.25">
      <c r="A1000" s="40" t="s">
        <v>569</v>
      </c>
      <c r="B1000" s="34">
        <f>ROWS(A$1:$A1001)</f>
        <v>1001</v>
      </c>
      <c r="C1000" s="34" t="str">
        <f>IF(AND('Entry point'!$B$22=Master!A1000,Master!AG1000="ACCOUNTING"),Master!B1000,"")</f>
        <v/>
      </c>
      <c r="D1000" s="34" t="e">
        <f>SMALL($C:$C,ROWS($C$1:C999))</f>
        <v>#NUM!</v>
      </c>
      <c r="E1000" s="34" t="str">
        <f>IF(AND('Entry point'!$B$22=Master!A1000,Master!AG1000="CREW MANAGEMENT PARTNER"),Master!B1000,"")</f>
        <v/>
      </c>
      <c r="F1000" s="34" t="e">
        <f>SMALL($E:$E,ROWS($E$1:E999))</f>
        <v>#NUM!</v>
      </c>
      <c r="G1000" s="34" t="str">
        <f>IF(AND('Entry point'!$B$22=Master!A1000,Master!AG1000="FLEET MANAGER"),Master!B1000,"")</f>
        <v/>
      </c>
      <c r="H1000" s="34" t="e">
        <f>SMALL($G:$G,ROWS($G$1:G999))</f>
        <v>#NUM!</v>
      </c>
      <c r="I1000" s="34" t="str">
        <f>IF(AND('Entry point'!$B$22=Master!A1000,Master!AG1000="GROUP ISD"),Master!B1000,"")</f>
        <v/>
      </c>
      <c r="J1000" s="34" t="e">
        <f>SMALL($I:$I,ROWS($I$1:I999))</f>
        <v>#NUM!</v>
      </c>
      <c r="K1000" s="34" t="str">
        <f>IF(AND('Entry point'!$B$22=Master!A1000,Master!AG1000="MANAGING DIRECTOR, CREW MANAGEMENT"),Master!B1000,"")</f>
        <v/>
      </c>
      <c r="L1000" s="34" t="e">
        <f>SMALL($K:$K,ROWS($K$1:K999))</f>
        <v>#NUM!</v>
      </c>
      <c r="M1000" s="34" t="str">
        <f>IF(AND('Entry point'!$B$22=Master!A1000,Master!AG1000="MARINE SUPERINTENDENT"),Master!B1000,"")</f>
        <v/>
      </c>
      <c r="N1000" s="34" t="e">
        <f>SMALL($M:$M,ROWS($M$1:M999))</f>
        <v>#NUM!</v>
      </c>
      <c r="O1000" s="34" t="str">
        <f>IF(AND('Entry point'!$B$22=Master!A1000,Master!AG1000="MD"),Master!B1000,"")</f>
        <v/>
      </c>
      <c r="P1000" s="34" t="e">
        <f>SMALL($O:$O,ROWS($O$1:O999))</f>
        <v>#NUM!</v>
      </c>
      <c r="Q1000" s="34" t="str">
        <f>IF(AND('Entry point'!$B$22=Master!A1000,Master!AG1000="OD"),Master!B1000,"")</f>
        <v/>
      </c>
      <c r="R1000" s="34" t="e">
        <f>SMALL($Q:$Q,ROWS($Q$1:Q999))</f>
        <v>#NUM!</v>
      </c>
      <c r="S1000" s="34" t="str">
        <f>IF(AND('Entry point'!$B$22=Master!A1000,Master!AG1000="OWNER"),Master!B1000,"")</f>
        <v/>
      </c>
      <c r="T1000" s="34" t="e">
        <f>SMALL($S:$S,ROWS($S$1:S999))</f>
        <v>#NUM!</v>
      </c>
      <c r="U1000" s="34" t="str">
        <f>IF(AND('Entry point'!$B$22=Master!A1000,Master!AG1000="PLANNING MANAGER"),Master!B1000,"")</f>
        <v/>
      </c>
      <c r="V1000" s="34" t="e">
        <f>SMALL($U:$U,ROWS($U$1:U999))</f>
        <v>#NUM!</v>
      </c>
      <c r="W1000" s="34" t="str">
        <f>IF(AND('Entry point'!$B$22=Master!A1000,Master!AG1000="PROCUREMENT RESPONSIBLE"),Master!B1000,"")</f>
        <v/>
      </c>
      <c r="X1000" s="34" t="e">
        <f>SMALL($W:$W,ROWS($W$1:W999))</f>
        <v>#NUM!</v>
      </c>
      <c r="Y1000" s="34">
        <f>IF(AND('Entry point'!$B$22=Master!A1000,Master!AG1000="TECH SUPERINTENDENT"),Master!B1000,"")</f>
        <v>1001</v>
      </c>
      <c r="Z1000" s="34" t="e">
        <f>SMALL($Y:$Y,ROWS($Y$1:Y999))</f>
        <v>#NUM!</v>
      </c>
      <c r="AA1000" s="34" t="str">
        <f>IF(AND('Entry point'!$B$22=Master!A1000,Master!AG1000="HSEQ MANAGER"),Master!B1000,"")</f>
        <v/>
      </c>
      <c r="AB1000" s="34" t="e">
        <f>SMALL($AA:$AA,ROWS($AA$1:AA999))</f>
        <v>#NUM!</v>
      </c>
      <c r="AC1000" s="34" t="str">
        <f>IF(AND('Entry point'!$B$22=Master!A1000,Master!AG1000="MARCAS"),Master!B1000,"")</f>
        <v/>
      </c>
      <c r="AD1000" s="34" t="e">
        <f>SMALL($AC:$AC,ROWS($AC$1:AC999))</f>
        <v>#NUM!</v>
      </c>
      <c r="AE1000" s="34">
        <v>4</v>
      </c>
      <c r="AF1000" s="36" t="s">
        <v>381</v>
      </c>
      <c r="AG1000" s="36" t="s">
        <v>91</v>
      </c>
      <c r="AH1000" s="36"/>
    </row>
    <row r="1001" spans="1:34" ht="15.75" x14ac:dyDescent="0.25">
      <c r="A1001" s="40" t="s">
        <v>569</v>
      </c>
      <c r="B1001" s="34">
        <f>ROWS(A$1:$A1002)</f>
        <v>1002</v>
      </c>
      <c r="C1001" s="34" t="str">
        <f>IF(AND('Entry point'!$B$22=Master!A1001,Master!AG1001="ACCOUNTING"),Master!B1001,"")</f>
        <v/>
      </c>
      <c r="D1001" s="34" t="e">
        <f>SMALL($C:$C,ROWS($C$1:C1000))</f>
        <v>#NUM!</v>
      </c>
      <c r="E1001" s="34" t="str">
        <f>IF(AND('Entry point'!$B$22=Master!A1001,Master!AG1001="CREW MANAGEMENT PARTNER"),Master!B1001,"")</f>
        <v/>
      </c>
      <c r="F1001" s="34" t="e">
        <f>SMALL($E:$E,ROWS($E$1:E1000))</f>
        <v>#NUM!</v>
      </c>
      <c r="G1001" s="34" t="str">
        <f>IF(AND('Entry point'!$B$22=Master!A1001,Master!AG1001="FLEET MANAGER"),Master!B1001,"")</f>
        <v/>
      </c>
      <c r="H1001" s="34" t="e">
        <f>SMALL($G:$G,ROWS($G$1:G1000))</f>
        <v>#NUM!</v>
      </c>
      <c r="I1001" s="34" t="str">
        <f>IF(AND('Entry point'!$B$22=Master!A1001,Master!AG1001="GROUP ISD"),Master!B1001,"")</f>
        <v/>
      </c>
      <c r="J1001" s="34" t="e">
        <f>SMALL($I:$I,ROWS($I$1:I1000))</f>
        <v>#NUM!</v>
      </c>
      <c r="K1001" s="34" t="str">
        <f>IF(AND('Entry point'!$B$22=Master!A1001,Master!AG1001="MANAGING DIRECTOR, CREW MANAGEMENT"),Master!B1001,"")</f>
        <v/>
      </c>
      <c r="L1001" s="34" t="e">
        <f>SMALL($K:$K,ROWS($K$1:K1000))</f>
        <v>#NUM!</v>
      </c>
      <c r="M1001" s="34" t="str">
        <f>IF(AND('Entry point'!$B$22=Master!A1001,Master!AG1001="MARINE SUPERINTENDENT"),Master!B1001,"")</f>
        <v/>
      </c>
      <c r="N1001" s="34" t="e">
        <f>SMALL($M:$M,ROWS($M$1:M1000))</f>
        <v>#NUM!</v>
      </c>
      <c r="O1001" s="34" t="str">
        <f>IF(AND('Entry point'!$B$22=Master!A1001,Master!AG1001="MD"),Master!B1001,"")</f>
        <v/>
      </c>
      <c r="P1001" s="34" t="e">
        <f>SMALL($O:$O,ROWS($O$1:O1000))</f>
        <v>#NUM!</v>
      </c>
      <c r="Q1001" s="34" t="str">
        <f>IF(AND('Entry point'!$B$22=Master!A1001,Master!AG1001="OD"),Master!B1001,"")</f>
        <v/>
      </c>
      <c r="R1001" s="34" t="e">
        <f>SMALL($Q:$Q,ROWS($Q$1:Q1000))</f>
        <v>#NUM!</v>
      </c>
      <c r="S1001" s="34" t="str">
        <f>IF(AND('Entry point'!$B$22=Master!A1001,Master!AG1001="OWNER"),Master!B1001,"")</f>
        <v/>
      </c>
      <c r="T1001" s="34" t="e">
        <f>SMALL($S:$S,ROWS($S$1:S1000))</f>
        <v>#NUM!</v>
      </c>
      <c r="U1001" s="34" t="str">
        <f>IF(AND('Entry point'!$B$22=Master!A1001,Master!AG1001="PLANNING MANAGER"),Master!B1001,"")</f>
        <v/>
      </c>
      <c r="V1001" s="34" t="e">
        <f>SMALL($U:$U,ROWS($U$1:U1000))</f>
        <v>#NUM!</v>
      </c>
      <c r="W1001" s="34" t="str">
        <f>IF(AND('Entry point'!$B$22=Master!A1001,Master!AG1001="PROCUREMENT RESPONSIBLE"),Master!B1001,"")</f>
        <v/>
      </c>
      <c r="X1001" s="34" t="e">
        <f>SMALL($W:$W,ROWS($W$1:W1000))</f>
        <v>#NUM!</v>
      </c>
      <c r="Y1001" s="34">
        <f>IF(AND('Entry point'!$B$22=Master!A1001,Master!AG1001="TECH SUPERINTENDENT"),Master!B1001,"")</f>
        <v>1002</v>
      </c>
      <c r="Z1001" s="34" t="e">
        <f>SMALL($Y:$Y,ROWS($Y$1:Y1000))</f>
        <v>#NUM!</v>
      </c>
      <c r="AA1001" s="34" t="str">
        <f>IF(AND('Entry point'!$B$22=Master!A1001,Master!AG1001="HSEQ MANAGER"),Master!B1001,"")</f>
        <v/>
      </c>
      <c r="AB1001" s="34" t="e">
        <f>SMALL($AA:$AA,ROWS($AA$1:AA1000))</f>
        <v>#NUM!</v>
      </c>
      <c r="AC1001" s="34" t="str">
        <f>IF(AND('Entry point'!$B$22=Master!A1001,Master!AG1001="MARCAS"),Master!B1001,"")</f>
        <v/>
      </c>
      <c r="AD1001" s="34" t="e">
        <f>SMALL($AC:$AC,ROWS($AC$1:AC1000))</f>
        <v>#NUM!</v>
      </c>
      <c r="AE1001" s="34">
        <v>4</v>
      </c>
      <c r="AF1001" s="36" t="s">
        <v>303</v>
      </c>
      <c r="AG1001" s="36" t="s">
        <v>91</v>
      </c>
      <c r="AH1001" s="36"/>
    </row>
    <row r="1002" spans="1:34" ht="15.75" x14ac:dyDescent="0.25">
      <c r="A1002" s="40" t="s">
        <v>569</v>
      </c>
      <c r="B1002" s="34">
        <f>ROWS(A$1:$A1003)</f>
        <v>1003</v>
      </c>
      <c r="C1002" s="34" t="str">
        <f>IF(AND('Entry point'!$B$22=Master!A1002,Master!AG1002="ACCOUNTING"),Master!B1002,"")</f>
        <v/>
      </c>
      <c r="D1002" s="34" t="e">
        <f>SMALL($C:$C,ROWS($C$1:C1001))</f>
        <v>#NUM!</v>
      </c>
      <c r="E1002" s="34" t="str">
        <f>IF(AND('Entry point'!$B$22=Master!A1002,Master!AG1002="CREW MANAGEMENT PARTNER"),Master!B1002,"")</f>
        <v/>
      </c>
      <c r="F1002" s="34" t="e">
        <f>SMALL($E:$E,ROWS($E$1:E1001))</f>
        <v>#NUM!</v>
      </c>
      <c r="G1002" s="34" t="str">
        <f>IF(AND('Entry point'!$B$22=Master!A1002,Master!AG1002="FLEET MANAGER"),Master!B1002,"")</f>
        <v/>
      </c>
      <c r="H1002" s="34" t="e">
        <f>SMALL($G:$G,ROWS($G$1:G1001))</f>
        <v>#NUM!</v>
      </c>
      <c r="I1002" s="34" t="str">
        <f>IF(AND('Entry point'!$B$22=Master!A1002,Master!AG1002="GROUP ISD"),Master!B1002,"")</f>
        <v/>
      </c>
      <c r="J1002" s="34" t="e">
        <f>SMALL($I:$I,ROWS($I$1:I1001))</f>
        <v>#NUM!</v>
      </c>
      <c r="K1002" s="34" t="str">
        <f>IF(AND('Entry point'!$B$22=Master!A1002,Master!AG1002="MANAGING DIRECTOR, CREW MANAGEMENT"),Master!B1002,"")</f>
        <v/>
      </c>
      <c r="L1002" s="34" t="e">
        <f>SMALL($K:$K,ROWS($K$1:K1001))</f>
        <v>#NUM!</v>
      </c>
      <c r="M1002" s="34" t="str">
        <f>IF(AND('Entry point'!$B$22=Master!A1002,Master!AG1002="MARINE SUPERINTENDENT"),Master!B1002,"")</f>
        <v/>
      </c>
      <c r="N1002" s="34" t="e">
        <f>SMALL($M:$M,ROWS($M$1:M1001))</f>
        <v>#NUM!</v>
      </c>
      <c r="O1002" s="34" t="str">
        <f>IF(AND('Entry point'!$B$22=Master!A1002,Master!AG1002="MD"),Master!B1002,"")</f>
        <v/>
      </c>
      <c r="P1002" s="34" t="e">
        <f>SMALL($O:$O,ROWS($O$1:O1001))</f>
        <v>#NUM!</v>
      </c>
      <c r="Q1002" s="34" t="str">
        <f>IF(AND('Entry point'!$B$22=Master!A1002,Master!AG1002="OD"),Master!B1002,"")</f>
        <v/>
      </c>
      <c r="R1002" s="34" t="e">
        <f>SMALL($Q:$Q,ROWS($Q$1:Q1001))</f>
        <v>#NUM!</v>
      </c>
      <c r="S1002" s="34" t="str">
        <f>IF(AND('Entry point'!$B$22=Master!A1002,Master!AG1002="OWNER"),Master!B1002,"")</f>
        <v/>
      </c>
      <c r="T1002" s="34" t="e">
        <f>SMALL($S:$S,ROWS($S$1:S1001))</f>
        <v>#NUM!</v>
      </c>
      <c r="U1002" s="34" t="str">
        <f>IF(AND('Entry point'!$B$22=Master!A1002,Master!AG1002="PLANNING MANAGER"),Master!B1002,"")</f>
        <v/>
      </c>
      <c r="V1002" s="34" t="e">
        <f>SMALL($U:$U,ROWS($U$1:U1001))</f>
        <v>#NUM!</v>
      </c>
      <c r="W1002" s="34" t="str">
        <f>IF(AND('Entry point'!$B$22=Master!A1002,Master!AG1002="PROCUREMENT RESPONSIBLE"),Master!B1002,"")</f>
        <v/>
      </c>
      <c r="X1002" s="34" t="e">
        <f>SMALL($W:$W,ROWS($W$1:W1001))</f>
        <v>#NUM!</v>
      </c>
      <c r="Y1002" s="34">
        <f>IF(AND('Entry point'!$B$22=Master!A1002,Master!AG1002="TECH SUPERINTENDENT"),Master!B1002,"")</f>
        <v>1003</v>
      </c>
      <c r="Z1002" s="34" t="e">
        <f>SMALL($Y:$Y,ROWS($Y$1:Y1001))</f>
        <v>#NUM!</v>
      </c>
      <c r="AA1002" s="34" t="str">
        <f>IF(AND('Entry point'!$B$22=Master!A1002,Master!AG1002="HSEQ MANAGER"),Master!B1002,"")</f>
        <v/>
      </c>
      <c r="AB1002" s="34" t="e">
        <f>SMALL($AA:$AA,ROWS($AA$1:AA1001))</f>
        <v>#NUM!</v>
      </c>
      <c r="AC1002" s="34" t="str">
        <f>IF(AND('Entry point'!$B$22=Master!A1002,Master!AG1002="MARCAS"),Master!B1002,"")</f>
        <v/>
      </c>
      <c r="AD1002" s="34" t="e">
        <f>SMALL($AC:$AC,ROWS($AC$1:AC1001))</f>
        <v>#NUM!</v>
      </c>
      <c r="AE1002" s="34">
        <v>4</v>
      </c>
      <c r="AF1002" s="36" t="s">
        <v>356</v>
      </c>
      <c r="AG1002" s="36" t="s">
        <v>91</v>
      </c>
      <c r="AH1002" s="36"/>
    </row>
    <row r="1003" spans="1:34" ht="15.75" x14ac:dyDescent="0.25">
      <c r="A1003" s="40" t="s">
        <v>569</v>
      </c>
      <c r="B1003" s="34">
        <f>ROWS(A$1:$A1004)</f>
        <v>1004</v>
      </c>
      <c r="C1003" s="34" t="str">
        <f>IF(AND('Entry point'!$B$22=Master!A1003,Master!AG1003="ACCOUNTING"),Master!B1003,"")</f>
        <v/>
      </c>
      <c r="D1003" s="34" t="e">
        <f>SMALL($C:$C,ROWS($C$1:C1002))</f>
        <v>#NUM!</v>
      </c>
      <c r="E1003" s="34" t="str">
        <f>IF(AND('Entry point'!$B$22=Master!A1003,Master!AG1003="CREW MANAGEMENT PARTNER"),Master!B1003,"")</f>
        <v/>
      </c>
      <c r="F1003" s="34" t="e">
        <f>SMALL($E:$E,ROWS($E$1:E1002))</f>
        <v>#NUM!</v>
      </c>
      <c r="G1003" s="34" t="str">
        <f>IF(AND('Entry point'!$B$22=Master!A1003,Master!AG1003="FLEET MANAGER"),Master!B1003,"")</f>
        <v/>
      </c>
      <c r="H1003" s="34" t="e">
        <f>SMALL($G:$G,ROWS($G$1:G1002))</f>
        <v>#NUM!</v>
      </c>
      <c r="I1003" s="34" t="str">
        <f>IF(AND('Entry point'!$B$22=Master!A1003,Master!AG1003="GROUP ISD"),Master!B1003,"")</f>
        <v/>
      </c>
      <c r="J1003" s="34" t="e">
        <f>SMALL($I:$I,ROWS($I$1:I1002))</f>
        <v>#NUM!</v>
      </c>
      <c r="K1003" s="34" t="str">
        <f>IF(AND('Entry point'!$B$22=Master!A1003,Master!AG1003="MANAGING DIRECTOR, CREW MANAGEMENT"),Master!B1003,"")</f>
        <v/>
      </c>
      <c r="L1003" s="34" t="e">
        <f>SMALL($K:$K,ROWS($K$1:K1002))</f>
        <v>#NUM!</v>
      </c>
      <c r="M1003" s="34">
        <f>IF(AND('Entry point'!$B$22=Master!A1003,Master!AG1003="MARINE SUPERINTENDENT"),Master!B1003,"")</f>
        <v>1004</v>
      </c>
      <c r="N1003" s="34" t="e">
        <f>SMALL($M:$M,ROWS($M$1:M1002))</f>
        <v>#NUM!</v>
      </c>
      <c r="O1003" s="34" t="str">
        <f>IF(AND('Entry point'!$B$22=Master!A1003,Master!AG1003="MD"),Master!B1003,"")</f>
        <v/>
      </c>
      <c r="P1003" s="34" t="e">
        <f>SMALL($O:$O,ROWS($O$1:O1002))</f>
        <v>#NUM!</v>
      </c>
      <c r="Q1003" s="34" t="str">
        <f>IF(AND('Entry point'!$B$22=Master!A1003,Master!AG1003="OD"),Master!B1003,"")</f>
        <v/>
      </c>
      <c r="R1003" s="34" t="e">
        <f>SMALL($Q:$Q,ROWS($Q$1:Q1002))</f>
        <v>#NUM!</v>
      </c>
      <c r="S1003" s="34" t="str">
        <f>IF(AND('Entry point'!$B$22=Master!A1003,Master!AG1003="OWNER"),Master!B1003,"")</f>
        <v/>
      </c>
      <c r="T1003" s="34" t="e">
        <f>SMALL($S:$S,ROWS($S$1:S1002))</f>
        <v>#NUM!</v>
      </c>
      <c r="U1003" s="34" t="str">
        <f>IF(AND('Entry point'!$B$22=Master!A1003,Master!AG1003="PLANNING MANAGER"),Master!B1003,"")</f>
        <v/>
      </c>
      <c r="V1003" s="34" t="e">
        <f>SMALL($U:$U,ROWS($U$1:U1002))</f>
        <v>#NUM!</v>
      </c>
      <c r="W1003" s="34" t="str">
        <f>IF(AND('Entry point'!$B$22=Master!A1003,Master!AG1003="PROCUREMENT RESPONSIBLE"),Master!B1003,"")</f>
        <v/>
      </c>
      <c r="X1003" s="34" t="e">
        <f>SMALL($W:$W,ROWS($W$1:W1002))</f>
        <v>#NUM!</v>
      </c>
      <c r="Y1003" s="34" t="str">
        <f>IF(AND('Entry point'!$B$22=Master!A1003,Master!AG1003="TECH SUPERINTENDENT"),Master!B1003,"")</f>
        <v/>
      </c>
      <c r="Z1003" s="34" t="e">
        <f>SMALL($Y:$Y,ROWS($Y$1:Y1002))</f>
        <v>#NUM!</v>
      </c>
      <c r="AA1003" s="34" t="str">
        <f>IF(AND('Entry point'!$B$22=Master!A1003,Master!AG1003="HSEQ MANAGER"),Master!B1003,"")</f>
        <v/>
      </c>
      <c r="AB1003" s="34" t="e">
        <f>SMALL($AA:$AA,ROWS($AA$1:AA1002))</f>
        <v>#NUM!</v>
      </c>
      <c r="AC1003" s="34" t="str">
        <f>IF(AND('Entry point'!$B$22=Master!A1003,Master!AG1003="MARCAS"),Master!B1003,"")</f>
        <v/>
      </c>
      <c r="AD1003" s="34" t="e">
        <f>SMALL($AC:$AC,ROWS($AC$1:AC1002))</f>
        <v>#NUM!</v>
      </c>
      <c r="AE1003" s="34">
        <v>4</v>
      </c>
      <c r="AF1003" s="36" t="s">
        <v>357</v>
      </c>
      <c r="AG1003" s="36" t="s">
        <v>685</v>
      </c>
      <c r="AH1003" s="36"/>
    </row>
    <row r="1004" spans="1:34" ht="15.75" x14ac:dyDescent="0.25">
      <c r="A1004" s="40" t="s">
        <v>569</v>
      </c>
      <c r="B1004" s="34">
        <f>ROWS(A$1:$A1005)</f>
        <v>1005</v>
      </c>
      <c r="C1004" s="34" t="str">
        <f>IF(AND('Entry point'!$B$22=Master!A1004,Master!AG1004="ACCOUNTING"),Master!B1004,"")</f>
        <v/>
      </c>
      <c r="D1004" s="34" t="e">
        <f>SMALL($C:$C,ROWS($C$1:C1003))</f>
        <v>#NUM!</v>
      </c>
      <c r="E1004" s="34" t="str">
        <f>IF(AND('Entry point'!$B$22=Master!A1004,Master!AG1004="CREW MANAGEMENT PARTNER"),Master!B1004,"")</f>
        <v/>
      </c>
      <c r="F1004" s="34" t="e">
        <f>SMALL($E:$E,ROWS($E$1:E1003))</f>
        <v>#NUM!</v>
      </c>
      <c r="G1004" s="34" t="str">
        <f>IF(AND('Entry point'!$B$22=Master!A1004,Master!AG1004="FLEET MANAGER"),Master!B1004,"")</f>
        <v/>
      </c>
      <c r="H1004" s="34" t="e">
        <f>SMALL($G:$G,ROWS($G$1:G1003))</f>
        <v>#NUM!</v>
      </c>
      <c r="I1004" s="34" t="str">
        <f>IF(AND('Entry point'!$B$22=Master!A1004,Master!AG1004="GROUP ISD"),Master!B1004,"")</f>
        <v/>
      </c>
      <c r="J1004" s="34" t="e">
        <f>SMALL($I:$I,ROWS($I$1:I1003))</f>
        <v>#NUM!</v>
      </c>
      <c r="K1004" s="34" t="str">
        <f>IF(AND('Entry point'!$B$22=Master!A1004,Master!AG1004="MANAGING DIRECTOR, CREW MANAGEMENT"),Master!B1004,"")</f>
        <v/>
      </c>
      <c r="L1004" s="34" t="e">
        <f>SMALL($K:$K,ROWS($K$1:K1003))</f>
        <v>#NUM!</v>
      </c>
      <c r="M1004" s="34">
        <f>IF(AND('Entry point'!$B$22=Master!A1004,Master!AG1004="MARINE SUPERINTENDENT"),Master!B1004,"")</f>
        <v>1005</v>
      </c>
      <c r="N1004" s="34" t="e">
        <f>SMALL($M:$M,ROWS($M$1:M1003))</f>
        <v>#NUM!</v>
      </c>
      <c r="O1004" s="34" t="str">
        <f>IF(AND('Entry point'!$B$22=Master!A1004,Master!AG1004="MD"),Master!B1004,"")</f>
        <v/>
      </c>
      <c r="P1004" s="34" t="e">
        <f>SMALL($O:$O,ROWS($O$1:O1003))</f>
        <v>#NUM!</v>
      </c>
      <c r="Q1004" s="34" t="str">
        <f>IF(AND('Entry point'!$B$22=Master!A1004,Master!AG1004="OD"),Master!B1004,"")</f>
        <v/>
      </c>
      <c r="R1004" s="34" t="e">
        <f>SMALL($Q:$Q,ROWS($Q$1:Q1003))</f>
        <v>#NUM!</v>
      </c>
      <c r="S1004" s="34" t="str">
        <f>IF(AND('Entry point'!$B$22=Master!A1004,Master!AG1004="OWNER"),Master!B1004,"")</f>
        <v/>
      </c>
      <c r="T1004" s="34" t="e">
        <f>SMALL($S:$S,ROWS($S$1:S1003))</f>
        <v>#NUM!</v>
      </c>
      <c r="U1004" s="34" t="str">
        <f>IF(AND('Entry point'!$B$22=Master!A1004,Master!AG1004="PLANNING MANAGER"),Master!B1004,"")</f>
        <v/>
      </c>
      <c r="V1004" s="34" t="e">
        <f>SMALL($U:$U,ROWS($U$1:U1003))</f>
        <v>#NUM!</v>
      </c>
      <c r="W1004" s="34" t="str">
        <f>IF(AND('Entry point'!$B$22=Master!A1004,Master!AG1004="PROCUREMENT RESPONSIBLE"),Master!B1004,"")</f>
        <v/>
      </c>
      <c r="X1004" s="34" t="e">
        <f>SMALL($W:$W,ROWS($W$1:W1003))</f>
        <v>#NUM!</v>
      </c>
      <c r="Y1004" s="34" t="str">
        <f>IF(AND('Entry point'!$B$22=Master!A1004,Master!AG1004="TECH SUPERINTENDENT"),Master!B1004,"")</f>
        <v/>
      </c>
      <c r="Z1004" s="34" t="e">
        <f>SMALL($Y:$Y,ROWS($Y$1:Y1003))</f>
        <v>#NUM!</v>
      </c>
      <c r="AA1004" s="34" t="str">
        <f>IF(AND('Entry point'!$B$22=Master!A1004,Master!AG1004="HSEQ MANAGER"),Master!B1004,"")</f>
        <v/>
      </c>
      <c r="AB1004" s="34" t="e">
        <f>SMALL($AA:$AA,ROWS($AA$1:AA1003))</f>
        <v>#NUM!</v>
      </c>
      <c r="AC1004" s="34" t="str">
        <f>IF(AND('Entry point'!$B$22=Master!A1004,Master!AG1004="MARCAS"),Master!B1004,"")</f>
        <v/>
      </c>
      <c r="AD1004" s="34" t="e">
        <f>SMALL($AC:$AC,ROWS($AC$1:AC1003))</f>
        <v>#NUM!</v>
      </c>
      <c r="AE1004" s="34">
        <v>4</v>
      </c>
      <c r="AF1004" s="36" t="s">
        <v>557</v>
      </c>
      <c r="AG1004" s="36" t="s">
        <v>685</v>
      </c>
      <c r="AH1004" s="36"/>
    </row>
    <row r="1005" spans="1:34" ht="15.75" x14ac:dyDescent="0.25">
      <c r="A1005" s="40" t="s">
        <v>569</v>
      </c>
      <c r="B1005" s="34">
        <f>ROWS(A$1:$A1006)</f>
        <v>1006</v>
      </c>
      <c r="C1005" s="34" t="str">
        <f>IF(AND('Entry point'!$B$22=Master!A1005,Master!AG1005="ACCOUNTING"),Master!B1005,"")</f>
        <v/>
      </c>
      <c r="D1005" s="34" t="e">
        <f>SMALL($C:$C,ROWS($C$1:C1004))</f>
        <v>#NUM!</v>
      </c>
      <c r="E1005" s="34" t="str">
        <f>IF(AND('Entry point'!$B$22=Master!A1005,Master!AG1005="CREW MANAGEMENT PARTNER"),Master!B1005,"")</f>
        <v/>
      </c>
      <c r="F1005" s="34" t="e">
        <f>SMALL($E:$E,ROWS($E$1:E1004))</f>
        <v>#NUM!</v>
      </c>
      <c r="G1005" s="34" t="str">
        <f>IF(AND('Entry point'!$B$22=Master!A1005,Master!AG1005="FLEET MANAGER"),Master!B1005,"")</f>
        <v/>
      </c>
      <c r="H1005" s="34" t="e">
        <f>SMALL($G:$G,ROWS($G$1:G1004))</f>
        <v>#NUM!</v>
      </c>
      <c r="I1005" s="34" t="str">
        <f>IF(AND('Entry point'!$B$22=Master!A1005,Master!AG1005="GROUP ISD"),Master!B1005,"")</f>
        <v/>
      </c>
      <c r="J1005" s="34" t="e">
        <f>SMALL($I:$I,ROWS($I$1:I1004))</f>
        <v>#NUM!</v>
      </c>
      <c r="K1005" s="34" t="str">
        <f>IF(AND('Entry point'!$B$22=Master!A1005,Master!AG1005="MANAGING DIRECTOR, CREW MANAGEMENT"),Master!B1005,"")</f>
        <v/>
      </c>
      <c r="L1005" s="34" t="e">
        <f>SMALL($K:$K,ROWS($K$1:K1004))</f>
        <v>#NUM!</v>
      </c>
      <c r="M1005" s="34">
        <f>IF(AND('Entry point'!$B$22=Master!A1005,Master!AG1005="MARINE SUPERINTENDENT"),Master!B1005,"")</f>
        <v>1006</v>
      </c>
      <c r="N1005" s="34" t="e">
        <f>SMALL($M:$M,ROWS($M$1:M1004))</f>
        <v>#NUM!</v>
      </c>
      <c r="O1005" s="34" t="str">
        <f>IF(AND('Entry point'!$B$22=Master!A1005,Master!AG1005="MD"),Master!B1005,"")</f>
        <v/>
      </c>
      <c r="P1005" s="34" t="e">
        <f>SMALL($O:$O,ROWS($O$1:O1004))</f>
        <v>#NUM!</v>
      </c>
      <c r="Q1005" s="34" t="str">
        <f>IF(AND('Entry point'!$B$22=Master!A1005,Master!AG1005="OD"),Master!B1005,"")</f>
        <v/>
      </c>
      <c r="R1005" s="34" t="e">
        <f>SMALL($Q:$Q,ROWS($Q$1:Q1004))</f>
        <v>#NUM!</v>
      </c>
      <c r="S1005" s="34" t="str">
        <f>IF(AND('Entry point'!$B$22=Master!A1005,Master!AG1005="OWNER"),Master!B1005,"")</f>
        <v/>
      </c>
      <c r="T1005" s="34" t="e">
        <f>SMALL($S:$S,ROWS($S$1:S1004))</f>
        <v>#NUM!</v>
      </c>
      <c r="U1005" s="34" t="str">
        <f>IF(AND('Entry point'!$B$22=Master!A1005,Master!AG1005="PLANNING MANAGER"),Master!B1005,"")</f>
        <v/>
      </c>
      <c r="V1005" s="34" t="e">
        <f>SMALL($U:$U,ROWS($U$1:U1004))</f>
        <v>#NUM!</v>
      </c>
      <c r="W1005" s="34" t="str">
        <f>IF(AND('Entry point'!$B$22=Master!A1005,Master!AG1005="PROCUREMENT RESPONSIBLE"),Master!B1005,"")</f>
        <v/>
      </c>
      <c r="X1005" s="34" t="e">
        <f>SMALL($W:$W,ROWS($W$1:W1004))</f>
        <v>#NUM!</v>
      </c>
      <c r="Y1005" s="34" t="str">
        <f>IF(AND('Entry point'!$B$22=Master!A1005,Master!AG1005="TECH SUPERINTENDENT"),Master!B1005,"")</f>
        <v/>
      </c>
      <c r="Z1005" s="34" t="e">
        <f>SMALL($Y:$Y,ROWS($Y$1:Y1004))</f>
        <v>#NUM!</v>
      </c>
      <c r="AA1005" s="34" t="str">
        <f>IF(AND('Entry point'!$B$22=Master!A1005,Master!AG1005="HSEQ MANAGER"),Master!B1005,"")</f>
        <v/>
      </c>
      <c r="AB1005" s="34" t="e">
        <f>SMALL($AA:$AA,ROWS($AA$1:AA1004))</f>
        <v>#NUM!</v>
      </c>
      <c r="AC1005" s="34" t="str">
        <f>IF(AND('Entry point'!$B$22=Master!A1005,Master!AG1005="MARCAS"),Master!B1005,"")</f>
        <v/>
      </c>
      <c r="AD1005" s="34" t="e">
        <f>SMALL($AC:$AC,ROWS($AC$1:AC1004))</f>
        <v>#NUM!</v>
      </c>
      <c r="AE1005" s="34">
        <v>4</v>
      </c>
      <c r="AF1005" s="36" t="s">
        <v>311</v>
      </c>
      <c r="AG1005" s="36" t="s">
        <v>685</v>
      </c>
      <c r="AH1005" s="36"/>
    </row>
    <row r="1006" spans="1:34" ht="15.75" x14ac:dyDescent="0.25">
      <c r="A1006" s="40" t="s">
        <v>569</v>
      </c>
      <c r="B1006" s="34">
        <f>ROWS(A$1:$A1007)</f>
        <v>1007</v>
      </c>
      <c r="C1006" s="34" t="str">
        <f>IF(AND('Entry point'!$B$22=Master!A1006,Master!AG1006="ACCOUNTING"),Master!B1006,"")</f>
        <v/>
      </c>
      <c r="D1006" s="34" t="e">
        <f>SMALL($C:$C,ROWS($C$1:C1005))</f>
        <v>#NUM!</v>
      </c>
      <c r="E1006" s="34" t="str">
        <f>IF(AND('Entry point'!$B$22=Master!A1006,Master!AG1006="CREW MANAGEMENT PARTNER"),Master!B1006,"")</f>
        <v/>
      </c>
      <c r="F1006" s="34" t="e">
        <f>SMALL($E:$E,ROWS($E$1:E1005))</f>
        <v>#NUM!</v>
      </c>
      <c r="G1006" s="34" t="str">
        <f>IF(AND('Entry point'!$B$22=Master!A1006,Master!AG1006="FLEET MANAGER"),Master!B1006,"")</f>
        <v/>
      </c>
      <c r="H1006" s="34" t="e">
        <f>SMALL($G:$G,ROWS($G$1:G1005))</f>
        <v>#NUM!</v>
      </c>
      <c r="I1006" s="34" t="str">
        <f>IF(AND('Entry point'!$B$22=Master!A1006,Master!AG1006="GROUP ISD"),Master!B1006,"")</f>
        <v/>
      </c>
      <c r="J1006" s="34" t="e">
        <f>SMALL($I:$I,ROWS($I$1:I1005))</f>
        <v>#NUM!</v>
      </c>
      <c r="K1006" s="34" t="str">
        <f>IF(AND('Entry point'!$B$22=Master!A1006,Master!AG1006="MANAGING DIRECTOR, CREW MANAGEMENT"),Master!B1006,"")</f>
        <v/>
      </c>
      <c r="L1006" s="34" t="e">
        <f>SMALL($K:$K,ROWS($K$1:K1005))</f>
        <v>#NUM!</v>
      </c>
      <c r="M1006" s="34" t="str">
        <f>IF(AND('Entry point'!$B$22=Master!A1006,Master!AG1006="MARINE SUPERINTENDENT"),Master!B1006,"")</f>
        <v/>
      </c>
      <c r="N1006" s="34" t="e">
        <f>SMALL($M:$M,ROWS($M$1:M1005))</f>
        <v>#NUM!</v>
      </c>
      <c r="O1006" s="34" t="str">
        <f>IF(AND('Entry point'!$B$22=Master!A1006,Master!AG1006="MD"),Master!B1006,"")</f>
        <v/>
      </c>
      <c r="P1006" s="34" t="e">
        <f>SMALL($O:$O,ROWS($O$1:O1005))</f>
        <v>#NUM!</v>
      </c>
      <c r="Q1006" s="34" t="str">
        <f>IF(AND('Entry point'!$B$22=Master!A1006,Master!AG1006="OD"),Master!B1006,"")</f>
        <v/>
      </c>
      <c r="R1006" s="34" t="e">
        <f>SMALL($Q:$Q,ROWS($Q$1:Q1005))</f>
        <v>#NUM!</v>
      </c>
      <c r="S1006" s="34" t="str">
        <f>IF(AND('Entry point'!$B$22=Master!A1006,Master!AG1006="OWNER"),Master!B1006,"")</f>
        <v/>
      </c>
      <c r="T1006" s="34" t="e">
        <f>SMALL($S:$S,ROWS($S$1:S1005))</f>
        <v>#NUM!</v>
      </c>
      <c r="U1006" s="34" t="str">
        <f>IF(AND('Entry point'!$B$22=Master!A1006,Master!AG1006="PLANNING MANAGER"),Master!B1006,"")</f>
        <v/>
      </c>
      <c r="V1006" s="34" t="e">
        <f>SMALL($U:$U,ROWS($U$1:U1005))</f>
        <v>#NUM!</v>
      </c>
      <c r="W1006" s="34" t="str">
        <f>IF(AND('Entry point'!$B$22=Master!A1006,Master!AG1006="PROCUREMENT RESPONSIBLE"),Master!B1006,"")</f>
        <v/>
      </c>
      <c r="X1006" s="34" t="e">
        <f>SMALL($W:$W,ROWS($W$1:W1005))</f>
        <v>#NUM!</v>
      </c>
      <c r="Y1006" s="34">
        <f>IF(AND('Entry point'!$B$22=Master!A1006,Master!AG1006="TECH SUPERINTENDENT"),Master!B1006,"")</f>
        <v>1007</v>
      </c>
      <c r="Z1006" s="34" t="e">
        <f>SMALL($Y:$Y,ROWS($Y$1:Y1005))</f>
        <v>#NUM!</v>
      </c>
      <c r="AA1006" s="34" t="str">
        <f>IF(AND('Entry point'!$B$22=Master!A1006,Master!AG1006="HSEQ MANAGER"),Master!B1006,"")</f>
        <v/>
      </c>
      <c r="AB1006" s="34" t="e">
        <f>SMALL($AA:$AA,ROWS($AA$1:AA1005))</f>
        <v>#NUM!</v>
      </c>
      <c r="AC1006" s="34" t="str">
        <f>IF(AND('Entry point'!$B$22=Master!A1006,Master!AG1006="MARCAS"),Master!B1006,"")</f>
        <v/>
      </c>
      <c r="AD1006" s="34" t="e">
        <f>SMALL($AC:$AC,ROWS($AC$1:AC1005))</f>
        <v>#NUM!</v>
      </c>
      <c r="AE1006" s="34">
        <v>4</v>
      </c>
      <c r="AF1006" s="36" t="s">
        <v>361</v>
      </c>
      <c r="AG1006" s="36" t="s">
        <v>91</v>
      </c>
      <c r="AH1006" s="36"/>
    </row>
    <row r="1007" spans="1:34" ht="15.75" x14ac:dyDescent="0.25">
      <c r="A1007" s="40" t="s">
        <v>569</v>
      </c>
      <c r="B1007" s="34">
        <f>ROWS(A$1:$A1008)</f>
        <v>1008</v>
      </c>
      <c r="C1007" s="34" t="str">
        <f>IF(AND('Entry point'!$B$22=Master!A1007,Master!AG1007="ACCOUNTING"),Master!B1007,"")</f>
        <v/>
      </c>
      <c r="D1007" s="34" t="e">
        <f>SMALL($C:$C,ROWS($C$1:C1006))</f>
        <v>#NUM!</v>
      </c>
      <c r="E1007" s="34" t="str">
        <f>IF(AND('Entry point'!$B$22=Master!A1007,Master!AG1007="CREW MANAGEMENT PARTNER"),Master!B1007,"")</f>
        <v/>
      </c>
      <c r="F1007" s="34" t="e">
        <f>SMALL($E:$E,ROWS($E$1:E1006))</f>
        <v>#NUM!</v>
      </c>
      <c r="G1007" s="34" t="str">
        <f>IF(AND('Entry point'!$B$22=Master!A1007,Master!AG1007="FLEET MANAGER"),Master!B1007,"")</f>
        <v/>
      </c>
      <c r="H1007" s="34" t="e">
        <f>SMALL($G:$G,ROWS($G$1:G1006))</f>
        <v>#NUM!</v>
      </c>
      <c r="I1007" s="34" t="str">
        <f>IF(AND('Entry point'!$B$22=Master!A1007,Master!AG1007="GROUP ISD"),Master!B1007,"")</f>
        <v/>
      </c>
      <c r="J1007" s="34" t="e">
        <f>SMALL($I:$I,ROWS($I$1:I1006))</f>
        <v>#NUM!</v>
      </c>
      <c r="K1007" s="34" t="str">
        <f>IF(AND('Entry point'!$B$22=Master!A1007,Master!AG1007="MANAGING DIRECTOR, CREW MANAGEMENT"),Master!B1007,"")</f>
        <v/>
      </c>
      <c r="L1007" s="34" t="e">
        <f>SMALL($K:$K,ROWS($K$1:K1006))</f>
        <v>#NUM!</v>
      </c>
      <c r="M1007" s="34">
        <f>IF(AND('Entry point'!$B$22=Master!A1007,Master!AG1007="MARINE SUPERINTENDENT"),Master!B1007,"")</f>
        <v>1008</v>
      </c>
      <c r="N1007" s="34" t="e">
        <f>SMALL($M:$M,ROWS($M$1:M1006))</f>
        <v>#NUM!</v>
      </c>
      <c r="O1007" s="34" t="str">
        <f>IF(AND('Entry point'!$B$22=Master!A1007,Master!AG1007="MD"),Master!B1007,"")</f>
        <v/>
      </c>
      <c r="P1007" s="34" t="e">
        <f>SMALL($O:$O,ROWS($O$1:O1006))</f>
        <v>#NUM!</v>
      </c>
      <c r="Q1007" s="34" t="str">
        <f>IF(AND('Entry point'!$B$22=Master!A1007,Master!AG1007="OD"),Master!B1007,"")</f>
        <v/>
      </c>
      <c r="R1007" s="34" t="e">
        <f>SMALL($Q:$Q,ROWS($Q$1:Q1006))</f>
        <v>#NUM!</v>
      </c>
      <c r="S1007" s="34" t="str">
        <f>IF(AND('Entry point'!$B$22=Master!A1007,Master!AG1007="OWNER"),Master!B1007,"")</f>
        <v/>
      </c>
      <c r="T1007" s="34" t="e">
        <f>SMALL($S:$S,ROWS($S$1:S1006))</f>
        <v>#NUM!</v>
      </c>
      <c r="U1007" s="34" t="str">
        <f>IF(AND('Entry point'!$B$22=Master!A1007,Master!AG1007="PLANNING MANAGER"),Master!B1007,"")</f>
        <v/>
      </c>
      <c r="V1007" s="34" t="e">
        <f>SMALL($U:$U,ROWS($U$1:U1006))</f>
        <v>#NUM!</v>
      </c>
      <c r="W1007" s="34" t="str">
        <f>IF(AND('Entry point'!$B$22=Master!A1007,Master!AG1007="PROCUREMENT RESPONSIBLE"),Master!B1007,"")</f>
        <v/>
      </c>
      <c r="X1007" s="34" t="e">
        <f>SMALL($W:$W,ROWS($W$1:W1006))</f>
        <v>#NUM!</v>
      </c>
      <c r="Y1007" s="34" t="str">
        <f>IF(AND('Entry point'!$B$22=Master!A1007,Master!AG1007="TECH SUPERINTENDENT"),Master!B1007,"")</f>
        <v/>
      </c>
      <c r="Z1007" s="34" t="e">
        <f>SMALL($Y:$Y,ROWS($Y$1:Y1006))</f>
        <v>#NUM!</v>
      </c>
      <c r="AA1007" s="34" t="str">
        <f>IF(AND('Entry point'!$B$22=Master!A1007,Master!AG1007="HSEQ MANAGER"),Master!B1007,"")</f>
        <v/>
      </c>
      <c r="AB1007" s="34" t="e">
        <f>SMALL($AA:$AA,ROWS($AA$1:AA1006))</f>
        <v>#NUM!</v>
      </c>
      <c r="AC1007" s="34" t="str">
        <f>IF(AND('Entry point'!$B$22=Master!A1007,Master!AG1007="MARCAS"),Master!B1007,"")</f>
        <v/>
      </c>
      <c r="AD1007" s="34" t="e">
        <f>SMALL($AC:$AC,ROWS($AC$1:AC1006))</f>
        <v>#NUM!</v>
      </c>
      <c r="AE1007" s="34">
        <v>4</v>
      </c>
      <c r="AF1007" s="36" t="s">
        <v>109</v>
      </c>
      <c r="AG1007" s="36" t="s">
        <v>685</v>
      </c>
      <c r="AH1007" s="36"/>
    </row>
    <row r="1008" spans="1:34" ht="15.75" x14ac:dyDescent="0.25">
      <c r="A1008" s="40" t="s">
        <v>569</v>
      </c>
      <c r="B1008" s="34">
        <f>ROWS(A$1:$A1009)</f>
        <v>1009</v>
      </c>
      <c r="C1008" s="34" t="str">
        <f>IF(AND('Entry point'!$B$22=Master!A1008,Master!AG1008="ACCOUNTING"),Master!B1008,"")</f>
        <v/>
      </c>
      <c r="D1008" s="34" t="e">
        <f>SMALL($C:$C,ROWS($C$1:C1007))</f>
        <v>#NUM!</v>
      </c>
      <c r="E1008" s="34" t="str">
        <f>IF(AND('Entry point'!$B$22=Master!A1008,Master!AG1008="CREW MANAGEMENT PARTNER"),Master!B1008,"")</f>
        <v/>
      </c>
      <c r="F1008" s="34" t="e">
        <f>SMALL($E:$E,ROWS($E$1:E1007))</f>
        <v>#NUM!</v>
      </c>
      <c r="G1008" s="34" t="str">
        <f>IF(AND('Entry point'!$B$22=Master!A1008,Master!AG1008="FLEET MANAGER"),Master!B1008,"")</f>
        <v/>
      </c>
      <c r="H1008" s="34" t="e">
        <f>SMALL($G:$G,ROWS($G$1:G1007))</f>
        <v>#NUM!</v>
      </c>
      <c r="I1008" s="34" t="str">
        <f>IF(AND('Entry point'!$B$22=Master!A1008,Master!AG1008="GROUP ISD"),Master!B1008,"")</f>
        <v/>
      </c>
      <c r="J1008" s="34" t="e">
        <f>SMALL($I:$I,ROWS($I$1:I1007))</f>
        <v>#NUM!</v>
      </c>
      <c r="K1008" s="34" t="str">
        <f>IF(AND('Entry point'!$B$22=Master!A1008,Master!AG1008="MANAGING DIRECTOR, CREW MANAGEMENT"),Master!B1008,"")</f>
        <v/>
      </c>
      <c r="L1008" s="34" t="e">
        <f>SMALL($K:$K,ROWS($K$1:K1007))</f>
        <v>#NUM!</v>
      </c>
      <c r="M1008" s="34">
        <f>IF(AND('Entry point'!$B$22=Master!A1008,Master!AG1008="MARINE SUPERINTENDENT"),Master!B1008,"")</f>
        <v>1009</v>
      </c>
      <c r="N1008" s="34" t="e">
        <f>SMALL($M:$M,ROWS($M$1:M1007))</f>
        <v>#NUM!</v>
      </c>
      <c r="O1008" s="34" t="str">
        <f>IF(AND('Entry point'!$B$22=Master!A1008,Master!AG1008="MD"),Master!B1008,"")</f>
        <v/>
      </c>
      <c r="P1008" s="34" t="e">
        <f>SMALL($O:$O,ROWS($O$1:O1007))</f>
        <v>#NUM!</v>
      </c>
      <c r="Q1008" s="34" t="str">
        <f>IF(AND('Entry point'!$B$22=Master!A1008,Master!AG1008="OD"),Master!B1008,"")</f>
        <v/>
      </c>
      <c r="R1008" s="34" t="e">
        <f>SMALL($Q:$Q,ROWS($Q$1:Q1007))</f>
        <v>#NUM!</v>
      </c>
      <c r="S1008" s="34" t="str">
        <f>IF(AND('Entry point'!$B$22=Master!A1008,Master!AG1008="OWNER"),Master!B1008,"")</f>
        <v/>
      </c>
      <c r="T1008" s="34" t="e">
        <f>SMALL($S:$S,ROWS($S$1:S1007))</f>
        <v>#NUM!</v>
      </c>
      <c r="U1008" s="34" t="str">
        <f>IF(AND('Entry point'!$B$22=Master!A1008,Master!AG1008="PLANNING MANAGER"),Master!B1008,"")</f>
        <v/>
      </c>
      <c r="V1008" s="34" t="e">
        <f>SMALL($U:$U,ROWS($U$1:U1007))</f>
        <v>#NUM!</v>
      </c>
      <c r="W1008" s="34" t="str">
        <f>IF(AND('Entry point'!$B$22=Master!A1008,Master!AG1008="PROCUREMENT RESPONSIBLE"),Master!B1008,"")</f>
        <v/>
      </c>
      <c r="X1008" s="34" t="e">
        <f>SMALL($W:$W,ROWS($W$1:W1007))</f>
        <v>#NUM!</v>
      </c>
      <c r="Y1008" s="34" t="str">
        <f>IF(AND('Entry point'!$B$22=Master!A1008,Master!AG1008="TECH SUPERINTENDENT"),Master!B1008,"")</f>
        <v/>
      </c>
      <c r="Z1008" s="34" t="e">
        <f>SMALL($Y:$Y,ROWS($Y$1:Y1007))</f>
        <v>#NUM!</v>
      </c>
      <c r="AA1008" s="34" t="str">
        <f>IF(AND('Entry point'!$B$22=Master!A1008,Master!AG1008="HSEQ MANAGER"),Master!B1008,"")</f>
        <v/>
      </c>
      <c r="AB1008" s="34" t="e">
        <f>SMALL($AA:$AA,ROWS($AA$1:AA1007))</f>
        <v>#NUM!</v>
      </c>
      <c r="AC1008" s="34" t="str">
        <f>IF(AND('Entry point'!$B$22=Master!A1008,Master!AG1008="MARCAS"),Master!B1008,"")</f>
        <v/>
      </c>
      <c r="AD1008" s="34" t="e">
        <f>SMALL($AC:$AC,ROWS($AC$1:AC1007))</f>
        <v>#NUM!</v>
      </c>
      <c r="AE1008" s="34">
        <v>4</v>
      </c>
      <c r="AF1008" s="36" t="s">
        <v>204</v>
      </c>
      <c r="AG1008" s="36" t="s">
        <v>685</v>
      </c>
      <c r="AH1008" s="36"/>
    </row>
    <row r="1009" spans="1:34" ht="15.75" x14ac:dyDescent="0.25">
      <c r="A1009" s="40" t="s">
        <v>569</v>
      </c>
      <c r="B1009" s="34">
        <f>ROWS(A$1:$A1010)</f>
        <v>1010</v>
      </c>
      <c r="C1009" s="34" t="str">
        <f>IF(AND('Entry point'!$B$22=Master!A1009,Master!AG1009="ACCOUNTING"),Master!B1009,"")</f>
        <v/>
      </c>
      <c r="D1009" s="34" t="e">
        <f>SMALL($C:$C,ROWS($C$1:C1008))</f>
        <v>#NUM!</v>
      </c>
      <c r="E1009" s="34" t="str">
        <f>IF(AND('Entry point'!$B$22=Master!A1009,Master!AG1009="CREW MANAGEMENT PARTNER"),Master!B1009,"")</f>
        <v/>
      </c>
      <c r="F1009" s="34" t="e">
        <f>SMALL($E:$E,ROWS($E$1:E1008))</f>
        <v>#NUM!</v>
      </c>
      <c r="G1009" s="34" t="str">
        <f>IF(AND('Entry point'!$B$22=Master!A1009,Master!AG1009="FLEET MANAGER"),Master!B1009,"")</f>
        <v/>
      </c>
      <c r="H1009" s="34" t="e">
        <f>SMALL($G:$G,ROWS($G$1:G1008))</f>
        <v>#NUM!</v>
      </c>
      <c r="I1009" s="34" t="str">
        <f>IF(AND('Entry point'!$B$22=Master!A1009,Master!AG1009="GROUP ISD"),Master!B1009,"")</f>
        <v/>
      </c>
      <c r="J1009" s="34" t="e">
        <f>SMALL($I:$I,ROWS($I$1:I1008))</f>
        <v>#NUM!</v>
      </c>
      <c r="K1009" s="34" t="str">
        <f>IF(AND('Entry point'!$B$22=Master!A1009,Master!AG1009="MANAGING DIRECTOR, CREW MANAGEMENT"),Master!B1009,"")</f>
        <v/>
      </c>
      <c r="L1009" s="34" t="e">
        <f>SMALL($K:$K,ROWS($K$1:K1008))</f>
        <v>#NUM!</v>
      </c>
      <c r="M1009" s="34">
        <f>IF(AND('Entry point'!$B$22=Master!A1009,Master!AG1009="MARINE SUPERINTENDENT"),Master!B1009,"")</f>
        <v>1010</v>
      </c>
      <c r="N1009" s="34" t="e">
        <f>SMALL($M:$M,ROWS($M$1:M1008))</f>
        <v>#NUM!</v>
      </c>
      <c r="O1009" s="34" t="str">
        <f>IF(AND('Entry point'!$B$22=Master!A1009,Master!AG1009="MD"),Master!B1009,"")</f>
        <v/>
      </c>
      <c r="P1009" s="34" t="e">
        <f>SMALL($O:$O,ROWS($O$1:O1008))</f>
        <v>#NUM!</v>
      </c>
      <c r="Q1009" s="34" t="str">
        <f>IF(AND('Entry point'!$B$22=Master!A1009,Master!AG1009="OD"),Master!B1009,"")</f>
        <v/>
      </c>
      <c r="R1009" s="34" t="e">
        <f>SMALL($Q:$Q,ROWS($Q$1:Q1008))</f>
        <v>#NUM!</v>
      </c>
      <c r="S1009" s="34" t="str">
        <f>IF(AND('Entry point'!$B$22=Master!A1009,Master!AG1009="OWNER"),Master!B1009,"")</f>
        <v/>
      </c>
      <c r="T1009" s="34" t="e">
        <f>SMALL($S:$S,ROWS($S$1:S1008))</f>
        <v>#NUM!</v>
      </c>
      <c r="U1009" s="34" t="str">
        <f>IF(AND('Entry point'!$B$22=Master!A1009,Master!AG1009="PLANNING MANAGER"),Master!B1009,"")</f>
        <v/>
      </c>
      <c r="V1009" s="34" t="e">
        <f>SMALL($U:$U,ROWS($U$1:U1008))</f>
        <v>#NUM!</v>
      </c>
      <c r="W1009" s="34" t="str">
        <f>IF(AND('Entry point'!$B$22=Master!A1009,Master!AG1009="PROCUREMENT RESPONSIBLE"),Master!B1009,"")</f>
        <v/>
      </c>
      <c r="X1009" s="34" t="e">
        <f>SMALL($W:$W,ROWS($W$1:W1008))</f>
        <v>#NUM!</v>
      </c>
      <c r="Y1009" s="34" t="str">
        <f>IF(AND('Entry point'!$B$22=Master!A1009,Master!AG1009="TECH SUPERINTENDENT"),Master!B1009,"")</f>
        <v/>
      </c>
      <c r="Z1009" s="34" t="e">
        <f>SMALL($Y:$Y,ROWS($Y$1:Y1008))</f>
        <v>#NUM!</v>
      </c>
      <c r="AA1009" s="34" t="str">
        <f>IF(AND('Entry point'!$B$22=Master!A1009,Master!AG1009="HSEQ MANAGER"),Master!B1009,"")</f>
        <v/>
      </c>
      <c r="AB1009" s="34" t="e">
        <f>SMALL($AA:$AA,ROWS($AA$1:AA1008))</f>
        <v>#NUM!</v>
      </c>
      <c r="AC1009" s="34" t="str">
        <f>IF(AND('Entry point'!$B$22=Master!A1009,Master!AG1009="MARCAS"),Master!B1009,"")</f>
        <v/>
      </c>
      <c r="AD1009" s="34" t="e">
        <f>SMALL($AC:$AC,ROWS($AC$1:AC1008))</f>
        <v>#NUM!</v>
      </c>
      <c r="AE1009" s="34">
        <v>4</v>
      </c>
      <c r="AF1009" s="36" t="s">
        <v>207</v>
      </c>
      <c r="AG1009" s="36" t="s">
        <v>685</v>
      </c>
      <c r="AH1009" s="36"/>
    </row>
    <row r="1010" spans="1:34" ht="15.75" x14ac:dyDescent="0.25">
      <c r="A1010" s="40" t="s">
        <v>569</v>
      </c>
      <c r="B1010" s="34">
        <f>ROWS(A$1:$A1011)</f>
        <v>1011</v>
      </c>
      <c r="C1010" s="34" t="str">
        <f>IF(AND('Entry point'!$B$22=Master!A1010,Master!AG1010="ACCOUNTING"),Master!B1010,"")</f>
        <v/>
      </c>
      <c r="D1010" s="34" t="e">
        <f>SMALL($C:$C,ROWS($C$1:C1009))</f>
        <v>#NUM!</v>
      </c>
      <c r="E1010" s="34" t="str">
        <f>IF(AND('Entry point'!$B$22=Master!A1010,Master!AG1010="CREW MANAGEMENT PARTNER"),Master!B1010,"")</f>
        <v/>
      </c>
      <c r="F1010" s="34" t="e">
        <f>SMALL($E:$E,ROWS($E$1:E1009))</f>
        <v>#NUM!</v>
      </c>
      <c r="G1010" s="34" t="str">
        <f>IF(AND('Entry point'!$B$22=Master!A1010,Master!AG1010="FLEET MANAGER"),Master!B1010,"")</f>
        <v/>
      </c>
      <c r="H1010" s="34" t="e">
        <f>SMALL($G:$G,ROWS($G$1:G1009))</f>
        <v>#NUM!</v>
      </c>
      <c r="I1010" s="34" t="str">
        <f>IF(AND('Entry point'!$B$22=Master!A1010,Master!AG1010="GROUP ISD"),Master!B1010,"")</f>
        <v/>
      </c>
      <c r="J1010" s="34" t="e">
        <f>SMALL($I:$I,ROWS($I$1:I1009))</f>
        <v>#NUM!</v>
      </c>
      <c r="K1010" s="34" t="str">
        <f>IF(AND('Entry point'!$B$22=Master!A1010,Master!AG1010="MANAGING DIRECTOR, CREW MANAGEMENT"),Master!B1010,"")</f>
        <v/>
      </c>
      <c r="L1010" s="34" t="e">
        <f>SMALL($K:$K,ROWS($K$1:K1009))</f>
        <v>#NUM!</v>
      </c>
      <c r="M1010" s="34">
        <f>IF(AND('Entry point'!$B$22=Master!A1010,Master!AG1010="MARINE SUPERINTENDENT"),Master!B1010,"")</f>
        <v>1011</v>
      </c>
      <c r="N1010" s="34" t="e">
        <f>SMALL($M:$M,ROWS($M$1:M1009))</f>
        <v>#NUM!</v>
      </c>
      <c r="O1010" s="34" t="str">
        <f>IF(AND('Entry point'!$B$22=Master!A1010,Master!AG1010="MD"),Master!B1010,"")</f>
        <v/>
      </c>
      <c r="P1010" s="34" t="e">
        <f>SMALL($O:$O,ROWS($O$1:O1009))</f>
        <v>#NUM!</v>
      </c>
      <c r="Q1010" s="34" t="str">
        <f>IF(AND('Entry point'!$B$22=Master!A1010,Master!AG1010="OD"),Master!B1010,"")</f>
        <v/>
      </c>
      <c r="R1010" s="34" t="e">
        <f>SMALL($Q:$Q,ROWS($Q$1:Q1009))</f>
        <v>#NUM!</v>
      </c>
      <c r="S1010" s="34" t="str">
        <f>IF(AND('Entry point'!$B$22=Master!A1010,Master!AG1010="OWNER"),Master!B1010,"")</f>
        <v/>
      </c>
      <c r="T1010" s="34" t="e">
        <f>SMALL($S:$S,ROWS($S$1:S1009))</f>
        <v>#NUM!</v>
      </c>
      <c r="U1010" s="34" t="str">
        <f>IF(AND('Entry point'!$B$22=Master!A1010,Master!AG1010="PLANNING MANAGER"),Master!B1010,"")</f>
        <v/>
      </c>
      <c r="V1010" s="34" t="e">
        <f>SMALL($U:$U,ROWS($U$1:U1009))</f>
        <v>#NUM!</v>
      </c>
      <c r="W1010" s="34" t="str">
        <f>IF(AND('Entry point'!$B$22=Master!A1010,Master!AG1010="PROCUREMENT RESPONSIBLE"),Master!B1010,"")</f>
        <v/>
      </c>
      <c r="X1010" s="34" t="e">
        <f>SMALL($W:$W,ROWS($W$1:W1009))</f>
        <v>#NUM!</v>
      </c>
      <c r="Y1010" s="34" t="str">
        <f>IF(AND('Entry point'!$B$22=Master!A1010,Master!AG1010="TECH SUPERINTENDENT"),Master!B1010,"")</f>
        <v/>
      </c>
      <c r="Z1010" s="34" t="e">
        <f>SMALL($Y:$Y,ROWS($Y$1:Y1009))</f>
        <v>#NUM!</v>
      </c>
      <c r="AA1010" s="34" t="str">
        <f>IF(AND('Entry point'!$B$22=Master!A1010,Master!AG1010="HSEQ MANAGER"),Master!B1010,"")</f>
        <v/>
      </c>
      <c r="AB1010" s="34" t="e">
        <f>SMALL($AA:$AA,ROWS($AA$1:AA1009))</f>
        <v>#NUM!</v>
      </c>
      <c r="AC1010" s="34" t="str">
        <f>IF(AND('Entry point'!$B$22=Master!A1010,Master!AG1010="MARCAS"),Master!B1010,"")</f>
        <v/>
      </c>
      <c r="AD1010" s="34" t="e">
        <f>SMALL($AC:$AC,ROWS($AC$1:AC1009))</f>
        <v>#NUM!</v>
      </c>
      <c r="AE1010" s="34">
        <v>4</v>
      </c>
      <c r="AF1010" s="36" t="s">
        <v>241</v>
      </c>
      <c r="AG1010" s="36" t="s">
        <v>685</v>
      </c>
      <c r="AH1010" s="39" t="s">
        <v>536</v>
      </c>
    </row>
    <row r="1011" spans="1:34" ht="15.75" x14ac:dyDescent="0.25">
      <c r="A1011" s="40" t="s">
        <v>569</v>
      </c>
      <c r="B1011" s="34">
        <f>ROWS(A$1:$A1012)</f>
        <v>1012</v>
      </c>
      <c r="C1011" s="34" t="str">
        <f>IF(AND('Entry point'!$B$22=Master!A1011,Master!AG1011="ACCOUNTING"),Master!B1011,"")</f>
        <v/>
      </c>
      <c r="D1011" s="34" t="e">
        <f>SMALL($C:$C,ROWS($C$1:C1010))</f>
        <v>#NUM!</v>
      </c>
      <c r="E1011" s="34" t="str">
        <f>IF(AND('Entry point'!$B$22=Master!A1011,Master!AG1011="CREW MANAGEMENT PARTNER"),Master!B1011,"")</f>
        <v/>
      </c>
      <c r="F1011" s="34" t="e">
        <f>SMALL($E:$E,ROWS($E$1:E1010))</f>
        <v>#NUM!</v>
      </c>
      <c r="G1011" s="34" t="str">
        <f>IF(AND('Entry point'!$B$22=Master!A1011,Master!AG1011="FLEET MANAGER"),Master!B1011,"")</f>
        <v/>
      </c>
      <c r="H1011" s="34" t="e">
        <f>SMALL($G:$G,ROWS($G$1:G1010))</f>
        <v>#NUM!</v>
      </c>
      <c r="I1011" s="34" t="str">
        <f>IF(AND('Entry point'!$B$22=Master!A1011,Master!AG1011="GROUP ISD"),Master!B1011,"")</f>
        <v/>
      </c>
      <c r="J1011" s="34" t="e">
        <f>SMALL($I:$I,ROWS($I$1:I1010))</f>
        <v>#NUM!</v>
      </c>
      <c r="K1011" s="34" t="str">
        <f>IF(AND('Entry point'!$B$22=Master!A1011,Master!AG1011="MANAGING DIRECTOR, CREW MANAGEMENT"),Master!B1011,"")</f>
        <v/>
      </c>
      <c r="L1011" s="34" t="e">
        <f>SMALL($K:$K,ROWS($K$1:K1010))</f>
        <v>#NUM!</v>
      </c>
      <c r="M1011" s="34">
        <f>IF(AND('Entry point'!$B$22=Master!A1011,Master!AG1011="MARINE SUPERINTENDENT"),Master!B1011,"")</f>
        <v>1012</v>
      </c>
      <c r="N1011" s="34" t="e">
        <f>SMALL($M:$M,ROWS($M$1:M1010))</f>
        <v>#NUM!</v>
      </c>
      <c r="O1011" s="34" t="str">
        <f>IF(AND('Entry point'!$B$22=Master!A1011,Master!AG1011="MD"),Master!B1011,"")</f>
        <v/>
      </c>
      <c r="P1011" s="34" t="e">
        <f>SMALL($O:$O,ROWS($O$1:O1010))</f>
        <v>#NUM!</v>
      </c>
      <c r="Q1011" s="34" t="str">
        <f>IF(AND('Entry point'!$B$22=Master!A1011,Master!AG1011="OD"),Master!B1011,"")</f>
        <v/>
      </c>
      <c r="R1011" s="34" t="e">
        <f>SMALL($Q:$Q,ROWS($Q$1:Q1010))</f>
        <v>#NUM!</v>
      </c>
      <c r="S1011" s="34" t="str">
        <f>IF(AND('Entry point'!$B$22=Master!A1011,Master!AG1011="OWNER"),Master!B1011,"")</f>
        <v/>
      </c>
      <c r="T1011" s="34" t="e">
        <f>SMALL($S:$S,ROWS($S$1:S1010))</f>
        <v>#NUM!</v>
      </c>
      <c r="U1011" s="34" t="str">
        <f>IF(AND('Entry point'!$B$22=Master!A1011,Master!AG1011="PLANNING MANAGER"),Master!B1011,"")</f>
        <v/>
      </c>
      <c r="V1011" s="34" t="e">
        <f>SMALL($U:$U,ROWS($U$1:U1010))</f>
        <v>#NUM!</v>
      </c>
      <c r="W1011" s="34" t="str">
        <f>IF(AND('Entry point'!$B$22=Master!A1011,Master!AG1011="PROCUREMENT RESPONSIBLE"),Master!B1011,"")</f>
        <v/>
      </c>
      <c r="X1011" s="34" t="e">
        <f>SMALL($W:$W,ROWS($W$1:W1010))</f>
        <v>#NUM!</v>
      </c>
      <c r="Y1011" s="34" t="str">
        <f>IF(AND('Entry point'!$B$22=Master!A1011,Master!AG1011="TECH SUPERINTENDENT"),Master!B1011,"")</f>
        <v/>
      </c>
      <c r="Z1011" s="34" t="e">
        <f>SMALL($Y:$Y,ROWS($Y$1:Y1010))</f>
        <v>#NUM!</v>
      </c>
      <c r="AA1011" s="34" t="str">
        <f>IF(AND('Entry point'!$B$22=Master!A1011,Master!AG1011="HSEQ MANAGER"),Master!B1011,"")</f>
        <v/>
      </c>
      <c r="AB1011" s="34" t="e">
        <f>SMALL($AA:$AA,ROWS($AA$1:AA1010))</f>
        <v>#NUM!</v>
      </c>
      <c r="AC1011" s="34" t="str">
        <f>IF(AND('Entry point'!$B$22=Master!A1011,Master!AG1011="MARCAS"),Master!B1011,"")</f>
        <v/>
      </c>
      <c r="AD1011" s="34" t="e">
        <f>SMALL($AC:$AC,ROWS($AC$1:AC1010))</f>
        <v>#NUM!</v>
      </c>
      <c r="AE1011" s="34">
        <v>4</v>
      </c>
      <c r="AF1011" s="36" t="s">
        <v>359</v>
      </c>
      <c r="AG1011" s="36" t="s">
        <v>685</v>
      </c>
      <c r="AH1011" s="36"/>
    </row>
    <row r="1012" spans="1:34" ht="15.75" x14ac:dyDescent="0.25">
      <c r="A1012" s="40" t="s">
        <v>569</v>
      </c>
      <c r="B1012" s="34">
        <f>ROWS(A$1:$A1013)</f>
        <v>1013</v>
      </c>
      <c r="C1012" s="34" t="str">
        <f>IF(AND('Entry point'!$B$22=Master!A1012,Master!AG1012="ACCOUNTING"),Master!B1012,"")</f>
        <v/>
      </c>
      <c r="D1012" s="34" t="e">
        <f>SMALL($C:$C,ROWS($C$1:C1011))</f>
        <v>#NUM!</v>
      </c>
      <c r="E1012" s="34" t="str">
        <f>IF(AND('Entry point'!$B$22=Master!A1012,Master!AG1012="CREW MANAGEMENT PARTNER"),Master!B1012,"")</f>
        <v/>
      </c>
      <c r="F1012" s="34" t="e">
        <f>SMALL($E:$E,ROWS($E$1:E1011))</f>
        <v>#NUM!</v>
      </c>
      <c r="G1012" s="34" t="str">
        <f>IF(AND('Entry point'!$B$22=Master!A1012,Master!AG1012="FLEET MANAGER"),Master!B1012,"")</f>
        <v/>
      </c>
      <c r="H1012" s="34" t="e">
        <f>SMALL($G:$G,ROWS($G$1:G1011))</f>
        <v>#NUM!</v>
      </c>
      <c r="I1012" s="34" t="str">
        <f>IF(AND('Entry point'!$B$22=Master!A1012,Master!AG1012="GROUP ISD"),Master!B1012,"")</f>
        <v/>
      </c>
      <c r="J1012" s="34" t="e">
        <f>SMALL($I:$I,ROWS($I$1:I1011))</f>
        <v>#NUM!</v>
      </c>
      <c r="K1012" s="34" t="str">
        <f>IF(AND('Entry point'!$B$22=Master!A1012,Master!AG1012="MANAGING DIRECTOR, CREW MANAGEMENT"),Master!B1012,"")</f>
        <v/>
      </c>
      <c r="L1012" s="34" t="e">
        <f>SMALL($K:$K,ROWS($K$1:K1011))</f>
        <v>#NUM!</v>
      </c>
      <c r="M1012" s="34" t="str">
        <f>IF(AND('Entry point'!$B$22=Master!A1012,Master!AG1012="MARINE SUPERINTENDENT"),Master!B1012,"")</f>
        <v/>
      </c>
      <c r="N1012" s="34" t="e">
        <f>SMALL($M:$M,ROWS($M$1:M1011))</f>
        <v>#NUM!</v>
      </c>
      <c r="O1012" s="34" t="str">
        <f>IF(AND('Entry point'!$B$22=Master!A1012,Master!AG1012="MD"),Master!B1012,"")</f>
        <v/>
      </c>
      <c r="P1012" s="34" t="e">
        <f>SMALL($O:$O,ROWS($O$1:O1011))</f>
        <v>#NUM!</v>
      </c>
      <c r="Q1012" s="34" t="str">
        <f>IF(AND('Entry point'!$B$22=Master!A1012,Master!AG1012="OD"),Master!B1012,"")</f>
        <v/>
      </c>
      <c r="R1012" s="34" t="e">
        <f>SMALL($Q:$Q,ROWS($Q$1:Q1011))</f>
        <v>#NUM!</v>
      </c>
      <c r="S1012" s="34" t="str">
        <f>IF(AND('Entry point'!$B$22=Master!A1012,Master!AG1012="OWNER"),Master!B1012,"")</f>
        <v/>
      </c>
      <c r="T1012" s="34" t="e">
        <f>SMALL($S:$S,ROWS($S$1:S1011))</f>
        <v>#NUM!</v>
      </c>
      <c r="U1012" s="34" t="str">
        <f>IF(AND('Entry point'!$B$22=Master!A1012,Master!AG1012="PLANNING MANAGER"),Master!B1012,"")</f>
        <v/>
      </c>
      <c r="V1012" s="34" t="e">
        <f>SMALL($U:$U,ROWS($U$1:U1011))</f>
        <v>#NUM!</v>
      </c>
      <c r="W1012" s="34" t="str">
        <f>IF(AND('Entry point'!$B$22=Master!A1012,Master!AG1012="PROCUREMENT RESPONSIBLE"),Master!B1012,"")</f>
        <v/>
      </c>
      <c r="X1012" s="34" t="e">
        <f>SMALL($W:$W,ROWS($W$1:W1011))</f>
        <v>#NUM!</v>
      </c>
      <c r="Y1012" s="34" t="str">
        <f>IF(AND('Entry point'!$B$22=Master!A1012,Master!AG1012="TECH SUPERINTENDENT"),Master!B1012,"")</f>
        <v/>
      </c>
      <c r="Z1012" s="34" t="e">
        <f>SMALL($Y:$Y,ROWS($Y$1:Y1011))</f>
        <v>#NUM!</v>
      </c>
      <c r="AA1012" s="34">
        <f>IF(AND('Entry point'!$B$22=Master!A1012,Master!AG1012="HSEQ MANAGER"),Master!B1012,"")</f>
        <v>1013</v>
      </c>
      <c r="AB1012" s="34" t="e">
        <f>SMALL($AA:$AA,ROWS($AA$1:AA1011))</f>
        <v>#NUM!</v>
      </c>
      <c r="AC1012" s="34" t="str">
        <f>IF(AND('Entry point'!$B$22=Master!A1012,Master!AG1012="MARCAS"),Master!B1012,"")</f>
        <v/>
      </c>
      <c r="AD1012" s="34" t="e">
        <f>SMALL($AC:$AC,ROWS($AC$1:AC1011))</f>
        <v>#NUM!</v>
      </c>
      <c r="AE1012" s="34">
        <v>4</v>
      </c>
      <c r="AF1012" s="36" t="s">
        <v>242</v>
      </c>
      <c r="AG1012" s="36" t="s">
        <v>796</v>
      </c>
      <c r="AH1012" s="36"/>
    </row>
    <row r="1013" spans="1:34" ht="15.75" x14ac:dyDescent="0.25">
      <c r="A1013" s="40" t="s">
        <v>569</v>
      </c>
      <c r="B1013" s="34">
        <f>ROWS(A$1:$A1014)</f>
        <v>1014</v>
      </c>
      <c r="C1013" s="34" t="str">
        <f>IF(AND('Entry point'!$B$22=Master!A1013,Master!AG1013="ACCOUNTING"),Master!B1013,"")</f>
        <v/>
      </c>
      <c r="D1013" s="34" t="e">
        <f>SMALL($C:$C,ROWS($C$1:C1012))</f>
        <v>#NUM!</v>
      </c>
      <c r="E1013" s="34" t="str">
        <f>IF(AND('Entry point'!$B$22=Master!A1013,Master!AG1013="CREW MANAGEMENT PARTNER"),Master!B1013,"")</f>
        <v/>
      </c>
      <c r="F1013" s="34" t="e">
        <f>SMALL($E:$E,ROWS($E$1:E1012))</f>
        <v>#NUM!</v>
      </c>
      <c r="G1013" s="34" t="str">
        <f>IF(AND('Entry point'!$B$22=Master!A1013,Master!AG1013="FLEET MANAGER"),Master!B1013,"")</f>
        <v/>
      </c>
      <c r="H1013" s="34" t="e">
        <f>SMALL($G:$G,ROWS($G$1:G1012))</f>
        <v>#NUM!</v>
      </c>
      <c r="I1013" s="34" t="str">
        <f>IF(AND('Entry point'!$B$22=Master!A1013,Master!AG1013="GROUP ISD"),Master!B1013,"")</f>
        <v/>
      </c>
      <c r="J1013" s="34" t="e">
        <f>SMALL($I:$I,ROWS($I$1:I1012))</f>
        <v>#NUM!</v>
      </c>
      <c r="K1013" s="34" t="str">
        <f>IF(AND('Entry point'!$B$22=Master!A1013,Master!AG1013="MANAGING DIRECTOR, CREW MANAGEMENT"),Master!B1013,"")</f>
        <v/>
      </c>
      <c r="L1013" s="34" t="e">
        <f>SMALL($K:$K,ROWS($K$1:K1012))</f>
        <v>#NUM!</v>
      </c>
      <c r="M1013" s="34" t="str">
        <f>IF(AND('Entry point'!$B$22=Master!A1013,Master!AG1013="MARINE SUPERINTENDENT"),Master!B1013,"")</f>
        <v/>
      </c>
      <c r="N1013" s="34" t="e">
        <f>SMALL($M:$M,ROWS($M$1:M1012))</f>
        <v>#NUM!</v>
      </c>
      <c r="O1013" s="34" t="str">
        <f>IF(AND('Entry point'!$B$22=Master!A1013,Master!AG1013="MD"),Master!B1013,"")</f>
        <v/>
      </c>
      <c r="P1013" s="34" t="e">
        <f>SMALL($O:$O,ROWS($O$1:O1012))</f>
        <v>#NUM!</v>
      </c>
      <c r="Q1013" s="34" t="str">
        <f>IF(AND('Entry point'!$B$22=Master!A1013,Master!AG1013="OD"),Master!B1013,"")</f>
        <v/>
      </c>
      <c r="R1013" s="34" t="e">
        <f>SMALL($Q:$Q,ROWS($Q$1:Q1012))</f>
        <v>#NUM!</v>
      </c>
      <c r="S1013" s="34" t="str">
        <f>IF(AND('Entry point'!$B$22=Master!A1013,Master!AG1013="OWNER"),Master!B1013,"")</f>
        <v/>
      </c>
      <c r="T1013" s="34" t="e">
        <f>SMALL($S:$S,ROWS($S$1:S1012))</f>
        <v>#NUM!</v>
      </c>
      <c r="U1013" s="34" t="str">
        <f>IF(AND('Entry point'!$B$22=Master!A1013,Master!AG1013="PLANNING MANAGER"),Master!B1013,"")</f>
        <v/>
      </c>
      <c r="V1013" s="34" t="e">
        <f>SMALL($U:$U,ROWS($U$1:U1012))</f>
        <v>#NUM!</v>
      </c>
      <c r="W1013" s="34" t="str">
        <f>IF(AND('Entry point'!$B$22=Master!A1013,Master!AG1013="PROCUREMENT RESPONSIBLE"),Master!B1013,"")</f>
        <v/>
      </c>
      <c r="X1013" s="34" t="e">
        <f>SMALL($W:$W,ROWS($W$1:W1012))</f>
        <v>#NUM!</v>
      </c>
      <c r="Y1013" s="34">
        <f>IF(AND('Entry point'!$B$22=Master!A1013,Master!AG1013="TECH SUPERINTENDENT"),Master!B1013,"")</f>
        <v>1014</v>
      </c>
      <c r="Z1013" s="34" t="e">
        <f>SMALL($Y:$Y,ROWS($Y$1:Y1012))</f>
        <v>#NUM!</v>
      </c>
      <c r="AA1013" s="34" t="str">
        <f>IF(AND('Entry point'!$B$22=Master!A1013,Master!AG1013="HSEQ MANAGER"),Master!B1013,"")</f>
        <v/>
      </c>
      <c r="AB1013" s="34" t="e">
        <f>SMALL($AA:$AA,ROWS($AA$1:AA1012))</f>
        <v>#NUM!</v>
      </c>
      <c r="AC1013" s="34" t="str">
        <f>IF(AND('Entry point'!$B$22=Master!A1013,Master!AG1013="MARCAS"),Master!B1013,"")</f>
        <v/>
      </c>
      <c r="AD1013" s="34" t="e">
        <f>SMALL($AC:$AC,ROWS($AC$1:AC1012))</f>
        <v>#NUM!</v>
      </c>
      <c r="AE1013" s="34">
        <v>4</v>
      </c>
      <c r="AF1013" s="36" t="s">
        <v>309</v>
      </c>
      <c r="AG1013" s="36" t="s">
        <v>91</v>
      </c>
      <c r="AH1013" s="36"/>
    </row>
    <row r="1014" spans="1:34" ht="15.75" x14ac:dyDescent="0.25">
      <c r="A1014" s="40" t="s">
        <v>569</v>
      </c>
      <c r="B1014" s="34">
        <f>ROWS(A$1:$A1015)</f>
        <v>1015</v>
      </c>
      <c r="C1014" s="34" t="str">
        <f>IF(AND('Entry point'!$B$22=Master!A1014,Master!AG1014="ACCOUNTING"),Master!B1014,"")</f>
        <v/>
      </c>
      <c r="D1014" s="34" t="e">
        <f>SMALL($C:$C,ROWS($C$1:C1013))</f>
        <v>#NUM!</v>
      </c>
      <c r="E1014" s="34" t="str">
        <f>IF(AND('Entry point'!$B$22=Master!A1014,Master!AG1014="CREW MANAGEMENT PARTNER"),Master!B1014,"")</f>
        <v/>
      </c>
      <c r="F1014" s="34" t="e">
        <f>SMALL($E:$E,ROWS($E$1:E1013))</f>
        <v>#NUM!</v>
      </c>
      <c r="G1014" s="34" t="str">
        <f>IF(AND('Entry point'!$B$22=Master!A1014,Master!AG1014="FLEET MANAGER"),Master!B1014,"")</f>
        <v/>
      </c>
      <c r="H1014" s="34" t="e">
        <f>SMALL($G:$G,ROWS($G$1:G1013))</f>
        <v>#NUM!</v>
      </c>
      <c r="I1014" s="34" t="str">
        <f>IF(AND('Entry point'!$B$22=Master!A1014,Master!AG1014="GROUP ISD"),Master!B1014,"")</f>
        <v/>
      </c>
      <c r="J1014" s="34" t="e">
        <f>SMALL($I:$I,ROWS($I$1:I1013))</f>
        <v>#NUM!</v>
      </c>
      <c r="K1014" s="34" t="str">
        <f>IF(AND('Entry point'!$B$22=Master!A1014,Master!AG1014="MANAGING DIRECTOR, CREW MANAGEMENT"),Master!B1014,"")</f>
        <v/>
      </c>
      <c r="L1014" s="34" t="e">
        <f>SMALL($K:$K,ROWS($K$1:K1013))</f>
        <v>#NUM!</v>
      </c>
      <c r="M1014" s="34" t="str">
        <f>IF(AND('Entry point'!$B$22=Master!A1014,Master!AG1014="MARINE SUPERINTENDENT"),Master!B1014,"")</f>
        <v/>
      </c>
      <c r="N1014" s="34" t="e">
        <f>SMALL($M:$M,ROWS($M$1:M1013))</f>
        <v>#NUM!</v>
      </c>
      <c r="O1014" s="34" t="str">
        <f>IF(AND('Entry point'!$B$22=Master!A1014,Master!AG1014="MD"),Master!B1014,"")</f>
        <v/>
      </c>
      <c r="P1014" s="34" t="e">
        <f>SMALL($O:$O,ROWS($O$1:O1013))</f>
        <v>#NUM!</v>
      </c>
      <c r="Q1014" s="34" t="str">
        <f>IF(AND('Entry point'!$B$22=Master!A1014,Master!AG1014="OD"),Master!B1014,"")</f>
        <v/>
      </c>
      <c r="R1014" s="34" t="e">
        <f>SMALL($Q:$Q,ROWS($Q$1:Q1013))</f>
        <v>#NUM!</v>
      </c>
      <c r="S1014" s="34" t="str">
        <f>IF(AND('Entry point'!$B$22=Master!A1014,Master!AG1014="OWNER"),Master!B1014,"")</f>
        <v/>
      </c>
      <c r="T1014" s="34" t="e">
        <f>SMALL($S:$S,ROWS($S$1:S1013))</f>
        <v>#NUM!</v>
      </c>
      <c r="U1014" s="34" t="str">
        <f>IF(AND('Entry point'!$B$22=Master!A1014,Master!AG1014="PLANNING MANAGER"),Master!B1014,"")</f>
        <v/>
      </c>
      <c r="V1014" s="34" t="e">
        <f>SMALL($U:$U,ROWS($U$1:U1013))</f>
        <v>#NUM!</v>
      </c>
      <c r="W1014" s="34" t="str">
        <f>IF(AND('Entry point'!$B$22=Master!A1014,Master!AG1014="PROCUREMENT RESPONSIBLE"),Master!B1014,"")</f>
        <v/>
      </c>
      <c r="X1014" s="34" t="e">
        <f>SMALL($W:$W,ROWS($W$1:W1013))</f>
        <v>#NUM!</v>
      </c>
      <c r="Y1014" s="34">
        <f>IF(AND('Entry point'!$B$22=Master!A1014,Master!AG1014="TECH SUPERINTENDENT"),Master!B1014,"")</f>
        <v>1015</v>
      </c>
      <c r="Z1014" s="34" t="e">
        <f>SMALL($Y:$Y,ROWS($Y$1:Y1013))</f>
        <v>#NUM!</v>
      </c>
      <c r="AA1014" s="34" t="str">
        <f>IF(AND('Entry point'!$B$22=Master!A1014,Master!AG1014="HSEQ MANAGER"),Master!B1014,"")</f>
        <v/>
      </c>
      <c r="AB1014" s="34" t="e">
        <f>SMALL($AA:$AA,ROWS($AA$1:AA1013))</f>
        <v>#NUM!</v>
      </c>
      <c r="AC1014" s="34" t="str">
        <f>IF(AND('Entry point'!$B$22=Master!A1014,Master!AG1014="MARCAS"),Master!B1014,"")</f>
        <v/>
      </c>
      <c r="AD1014" s="34" t="e">
        <f>SMALL($AC:$AC,ROWS($AC$1:AC1013))</f>
        <v>#NUM!</v>
      </c>
      <c r="AE1014" s="34">
        <v>4</v>
      </c>
      <c r="AF1014" s="36" t="s">
        <v>118</v>
      </c>
      <c r="AG1014" s="36" t="s">
        <v>91</v>
      </c>
      <c r="AH1014" s="36" t="s">
        <v>121</v>
      </c>
    </row>
    <row r="1015" spans="1:34" ht="15.75" x14ac:dyDescent="0.25">
      <c r="A1015" s="40" t="s">
        <v>569</v>
      </c>
      <c r="B1015" s="34">
        <f>ROWS(A$1:$A1016)</f>
        <v>1016</v>
      </c>
      <c r="C1015" s="34" t="str">
        <f>IF(AND('Entry point'!$B$22=Master!A1015,Master!AG1015="ACCOUNTING"),Master!B1015,"")</f>
        <v/>
      </c>
      <c r="D1015" s="34" t="e">
        <f>SMALL($C:$C,ROWS($C$1:C1014))</f>
        <v>#NUM!</v>
      </c>
      <c r="E1015" s="34" t="str">
        <f>IF(AND('Entry point'!$B$22=Master!A1015,Master!AG1015="CREW MANAGEMENT PARTNER"),Master!B1015,"")</f>
        <v/>
      </c>
      <c r="F1015" s="34" t="e">
        <f>SMALL($E:$E,ROWS($E$1:E1014))</f>
        <v>#NUM!</v>
      </c>
      <c r="G1015" s="34" t="str">
        <f>IF(AND('Entry point'!$B$22=Master!A1015,Master!AG1015="FLEET MANAGER"),Master!B1015,"")</f>
        <v/>
      </c>
      <c r="H1015" s="34" t="e">
        <f>SMALL($G:$G,ROWS($G$1:G1014))</f>
        <v>#NUM!</v>
      </c>
      <c r="I1015" s="34" t="str">
        <f>IF(AND('Entry point'!$B$22=Master!A1015,Master!AG1015="GROUP ISD"),Master!B1015,"")</f>
        <v/>
      </c>
      <c r="J1015" s="34" t="e">
        <f>SMALL($I:$I,ROWS($I$1:I1014))</f>
        <v>#NUM!</v>
      </c>
      <c r="K1015" s="34" t="str">
        <f>IF(AND('Entry point'!$B$22=Master!A1015,Master!AG1015="MANAGING DIRECTOR, CREW MANAGEMENT"),Master!B1015,"")</f>
        <v/>
      </c>
      <c r="L1015" s="34" t="e">
        <f>SMALL($K:$K,ROWS($K$1:K1014))</f>
        <v>#NUM!</v>
      </c>
      <c r="M1015" s="34" t="str">
        <f>IF(AND('Entry point'!$B$22=Master!A1015,Master!AG1015="MARINE SUPERINTENDENT"),Master!B1015,"")</f>
        <v/>
      </c>
      <c r="N1015" s="34" t="e">
        <f>SMALL($M:$M,ROWS($M$1:M1014))</f>
        <v>#NUM!</v>
      </c>
      <c r="O1015" s="34" t="str">
        <f>IF(AND('Entry point'!$B$22=Master!A1015,Master!AG1015="MD"),Master!B1015,"")</f>
        <v/>
      </c>
      <c r="P1015" s="34" t="e">
        <f>SMALL($O:$O,ROWS($O$1:O1014))</f>
        <v>#NUM!</v>
      </c>
      <c r="Q1015" s="34" t="str">
        <f>IF(AND('Entry point'!$B$22=Master!A1015,Master!AG1015="OD"),Master!B1015,"")</f>
        <v/>
      </c>
      <c r="R1015" s="34" t="e">
        <f>SMALL($Q:$Q,ROWS($Q$1:Q1014))</f>
        <v>#NUM!</v>
      </c>
      <c r="S1015" s="34" t="str">
        <f>IF(AND('Entry point'!$B$22=Master!A1015,Master!AG1015="OWNER"),Master!B1015,"")</f>
        <v/>
      </c>
      <c r="T1015" s="34" t="e">
        <f>SMALL($S:$S,ROWS($S$1:S1014))</f>
        <v>#NUM!</v>
      </c>
      <c r="U1015" s="34" t="str">
        <f>IF(AND('Entry point'!$B$22=Master!A1015,Master!AG1015="PLANNING MANAGER"),Master!B1015,"")</f>
        <v/>
      </c>
      <c r="V1015" s="34" t="e">
        <f>SMALL($U:$U,ROWS($U$1:U1014))</f>
        <v>#NUM!</v>
      </c>
      <c r="W1015" s="34" t="str">
        <f>IF(AND('Entry point'!$B$22=Master!A1015,Master!AG1015="PROCUREMENT RESPONSIBLE"),Master!B1015,"")</f>
        <v/>
      </c>
      <c r="X1015" s="34" t="e">
        <f>SMALL($W:$W,ROWS($W$1:W1014))</f>
        <v>#NUM!</v>
      </c>
      <c r="Y1015" s="34">
        <f>IF(AND('Entry point'!$B$22=Master!A1015,Master!AG1015="TECH SUPERINTENDENT"),Master!B1015,"")</f>
        <v>1016</v>
      </c>
      <c r="Z1015" s="34" t="e">
        <f>SMALL($Y:$Y,ROWS($Y$1:Y1014))</f>
        <v>#NUM!</v>
      </c>
      <c r="AA1015" s="34" t="str">
        <f>IF(AND('Entry point'!$B$22=Master!A1015,Master!AG1015="HSEQ MANAGER"),Master!B1015,"")</f>
        <v/>
      </c>
      <c r="AB1015" s="34" t="e">
        <f>SMALL($AA:$AA,ROWS($AA$1:AA1014))</f>
        <v>#NUM!</v>
      </c>
      <c r="AC1015" s="34" t="str">
        <f>IF(AND('Entry point'!$B$22=Master!A1015,Master!AG1015="MARCAS"),Master!B1015,"")</f>
        <v/>
      </c>
      <c r="AD1015" s="34" t="e">
        <f>SMALL($AC:$AC,ROWS($AC$1:AC1014))</f>
        <v>#NUM!</v>
      </c>
      <c r="AE1015" s="34">
        <v>4</v>
      </c>
      <c r="AF1015" s="36" t="s">
        <v>124</v>
      </c>
      <c r="AG1015" s="36" t="s">
        <v>91</v>
      </c>
      <c r="AH1015" s="36" t="s">
        <v>121</v>
      </c>
    </row>
    <row r="1016" spans="1:34" ht="15.75" x14ac:dyDescent="0.25">
      <c r="A1016" s="40" t="s">
        <v>569</v>
      </c>
      <c r="B1016" s="34">
        <f>ROWS(A$1:$A1017)</f>
        <v>1017</v>
      </c>
      <c r="C1016" s="34" t="str">
        <f>IF(AND('Entry point'!$B$22=Master!A1016,Master!AG1016="ACCOUNTING"),Master!B1016,"")</f>
        <v/>
      </c>
      <c r="D1016" s="34" t="e">
        <f>SMALL($C:$C,ROWS($C$1:C1015))</f>
        <v>#NUM!</v>
      </c>
      <c r="E1016" s="34" t="str">
        <f>IF(AND('Entry point'!$B$22=Master!A1016,Master!AG1016="CREW MANAGEMENT PARTNER"),Master!B1016,"")</f>
        <v/>
      </c>
      <c r="F1016" s="34" t="e">
        <f>SMALL($E:$E,ROWS($E$1:E1015))</f>
        <v>#NUM!</v>
      </c>
      <c r="G1016" s="34" t="str">
        <f>IF(AND('Entry point'!$B$22=Master!A1016,Master!AG1016="FLEET MANAGER"),Master!B1016,"")</f>
        <v/>
      </c>
      <c r="H1016" s="34" t="e">
        <f>SMALL($G:$G,ROWS($G$1:G1015))</f>
        <v>#NUM!</v>
      </c>
      <c r="I1016" s="34" t="str">
        <f>IF(AND('Entry point'!$B$22=Master!A1016,Master!AG1016="GROUP ISD"),Master!B1016,"")</f>
        <v/>
      </c>
      <c r="J1016" s="34" t="e">
        <f>SMALL($I:$I,ROWS($I$1:I1015))</f>
        <v>#NUM!</v>
      </c>
      <c r="K1016" s="34" t="str">
        <f>IF(AND('Entry point'!$B$22=Master!A1016,Master!AG1016="MANAGING DIRECTOR, CREW MANAGEMENT"),Master!B1016,"")</f>
        <v/>
      </c>
      <c r="L1016" s="34" t="e">
        <f>SMALL($K:$K,ROWS($K$1:K1015))</f>
        <v>#NUM!</v>
      </c>
      <c r="M1016" s="34">
        <f>IF(AND('Entry point'!$B$22=Master!A1016,Master!AG1016="MARINE SUPERINTENDENT"),Master!B1016,"")</f>
        <v>1017</v>
      </c>
      <c r="N1016" s="34" t="e">
        <f>SMALL($M:$M,ROWS($M$1:M1015))</f>
        <v>#NUM!</v>
      </c>
      <c r="O1016" s="34" t="str">
        <f>IF(AND('Entry point'!$B$22=Master!A1016,Master!AG1016="MD"),Master!B1016,"")</f>
        <v/>
      </c>
      <c r="P1016" s="34" t="e">
        <f>SMALL($O:$O,ROWS($O$1:O1015))</f>
        <v>#NUM!</v>
      </c>
      <c r="Q1016" s="34" t="str">
        <f>IF(AND('Entry point'!$B$22=Master!A1016,Master!AG1016="OD"),Master!B1016,"")</f>
        <v/>
      </c>
      <c r="R1016" s="34" t="e">
        <f>SMALL($Q:$Q,ROWS($Q$1:Q1015))</f>
        <v>#NUM!</v>
      </c>
      <c r="S1016" s="34" t="str">
        <f>IF(AND('Entry point'!$B$22=Master!A1016,Master!AG1016="OWNER"),Master!B1016,"")</f>
        <v/>
      </c>
      <c r="T1016" s="34" t="e">
        <f>SMALL($S:$S,ROWS($S$1:S1015))</f>
        <v>#NUM!</v>
      </c>
      <c r="U1016" s="34" t="str">
        <f>IF(AND('Entry point'!$B$22=Master!A1016,Master!AG1016="PLANNING MANAGER"),Master!B1016,"")</f>
        <v/>
      </c>
      <c r="V1016" s="34" t="e">
        <f>SMALL($U:$U,ROWS($U$1:U1015))</f>
        <v>#NUM!</v>
      </c>
      <c r="W1016" s="34" t="str">
        <f>IF(AND('Entry point'!$B$22=Master!A1016,Master!AG1016="PROCUREMENT RESPONSIBLE"),Master!B1016,"")</f>
        <v/>
      </c>
      <c r="X1016" s="34" t="e">
        <f>SMALL($W:$W,ROWS($W$1:W1015))</f>
        <v>#NUM!</v>
      </c>
      <c r="Y1016" s="34" t="str">
        <f>IF(AND('Entry point'!$B$22=Master!A1016,Master!AG1016="TECH SUPERINTENDENT"),Master!B1016,"")</f>
        <v/>
      </c>
      <c r="Z1016" s="34" t="e">
        <f>SMALL($Y:$Y,ROWS($Y$1:Y1015))</f>
        <v>#NUM!</v>
      </c>
      <c r="AA1016" s="34" t="str">
        <f>IF(AND('Entry point'!$B$22=Master!A1016,Master!AG1016="HSEQ MANAGER"),Master!B1016,"")</f>
        <v/>
      </c>
      <c r="AB1016" s="34" t="e">
        <f>SMALL($AA:$AA,ROWS($AA$1:AA1015))</f>
        <v>#NUM!</v>
      </c>
      <c r="AC1016" s="34" t="str">
        <f>IF(AND('Entry point'!$B$22=Master!A1016,Master!AG1016="MARCAS"),Master!B1016,"")</f>
        <v/>
      </c>
      <c r="AD1016" s="34" t="e">
        <f>SMALL($AC:$AC,ROWS($AC$1:AC1015))</f>
        <v>#NUM!</v>
      </c>
      <c r="AE1016" s="34">
        <v>4</v>
      </c>
      <c r="AF1016" s="36" t="s">
        <v>368</v>
      </c>
      <c r="AG1016" s="36" t="s">
        <v>685</v>
      </c>
      <c r="AH1016" s="36"/>
    </row>
    <row r="1017" spans="1:34" ht="15.75" x14ac:dyDescent="0.25">
      <c r="A1017" s="40" t="s">
        <v>569</v>
      </c>
      <c r="B1017" s="34">
        <f>ROWS(A$1:$A1018)</f>
        <v>1018</v>
      </c>
      <c r="C1017" s="34" t="str">
        <f>IF(AND('Entry point'!$B$22=Master!A1017,Master!AG1017="ACCOUNTING"),Master!B1017,"")</f>
        <v/>
      </c>
      <c r="D1017" s="34" t="e">
        <f>SMALL($C:$C,ROWS($C$1:C1016))</f>
        <v>#NUM!</v>
      </c>
      <c r="E1017" s="34" t="str">
        <f>IF(AND('Entry point'!$B$22=Master!A1017,Master!AG1017="CREW MANAGEMENT PARTNER"),Master!B1017,"")</f>
        <v/>
      </c>
      <c r="F1017" s="34" t="e">
        <f>SMALL($E:$E,ROWS($E$1:E1016))</f>
        <v>#NUM!</v>
      </c>
      <c r="G1017" s="34" t="str">
        <f>IF(AND('Entry point'!$B$22=Master!A1017,Master!AG1017="FLEET MANAGER"),Master!B1017,"")</f>
        <v/>
      </c>
      <c r="H1017" s="34" t="e">
        <f>SMALL($G:$G,ROWS($G$1:G1016))</f>
        <v>#NUM!</v>
      </c>
      <c r="I1017" s="34" t="str">
        <f>IF(AND('Entry point'!$B$22=Master!A1017,Master!AG1017="GROUP ISD"),Master!B1017,"")</f>
        <v/>
      </c>
      <c r="J1017" s="34" t="e">
        <f>SMALL($I:$I,ROWS($I$1:I1016))</f>
        <v>#NUM!</v>
      </c>
      <c r="K1017" s="34" t="str">
        <f>IF(AND('Entry point'!$B$22=Master!A1017,Master!AG1017="MANAGING DIRECTOR, CREW MANAGEMENT"),Master!B1017,"")</f>
        <v/>
      </c>
      <c r="L1017" s="34" t="e">
        <f>SMALL($K:$K,ROWS($K$1:K1016))</f>
        <v>#NUM!</v>
      </c>
      <c r="M1017" s="34">
        <f>IF(AND('Entry point'!$B$22=Master!A1017,Master!AG1017="MARINE SUPERINTENDENT"),Master!B1017,"")</f>
        <v>1018</v>
      </c>
      <c r="N1017" s="34" t="e">
        <f>SMALL($M:$M,ROWS($M$1:M1016))</f>
        <v>#NUM!</v>
      </c>
      <c r="O1017" s="34" t="str">
        <f>IF(AND('Entry point'!$B$22=Master!A1017,Master!AG1017="MD"),Master!B1017,"")</f>
        <v/>
      </c>
      <c r="P1017" s="34" t="e">
        <f>SMALL($O:$O,ROWS($O$1:O1016))</f>
        <v>#NUM!</v>
      </c>
      <c r="Q1017" s="34" t="str">
        <f>IF(AND('Entry point'!$B$22=Master!A1017,Master!AG1017="OD"),Master!B1017,"")</f>
        <v/>
      </c>
      <c r="R1017" s="34" t="e">
        <f>SMALL($Q:$Q,ROWS($Q$1:Q1016))</f>
        <v>#NUM!</v>
      </c>
      <c r="S1017" s="34" t="str">
        <f>IF(AND('Entry point'!$B$22=Master!A1017,Master!AG1017="OWNER"),Master!B1017,"")</f>
        <v/>
      </c>
      <c r="T1017" s="34" t="e">
        <f>SMALL($S:$S,ROWS($S$1:S1016))</f>
        <v>#NUM!</v>
      </c>
      <c r="U1017" s="34" t="str">
        <f>IF(AND('Entry point'!$B$22=Master!A1017,Master!AG1017="PLANNING MANAGER"),Master!B1017,"")</f>
        <v/>
      </c>
      <c r="V1017" s="34" t="e">
        <f>SMALL($U:$U,ROWS($U$1:U1016))</f>
        <v>#NUM!</v>
      </c>
      <c r="W1017" s="34" t="str">
        <f>IF(AND('Entry point'!$B$22=Master!A1017,Master!AG1017="PROCUREMENT RESPONSIBLE"),Master!B1017,"")</f>
        <v/>
      </c>
      <c r="X1017" s="34" t="e">
        <f>SMALL($W:$W,ROWS($W$1:W1016))</f>
        <v>#NUM!</v>
      </c>
      <c r="Y1017" s="34" t="str">
        <f>IF(AND('Entry point'!$B$22=Master!A1017,Master!AG1017="TECH SUPERINTENDENT"),Master!B1017,"")</f>
        <v/>
      </c>
      <c r="Z1017" s="34" t="e">
        <f>SMALL($Y:$Y,ROWS($Y$1:Y1016))</f>
        <v>#NUM!</v>
      </c>
      <c r="AA1017" s="34" t="str">
        <f>IF(AND('Entry point'!$B$22=Master!A1017,Master!AG1017="HSEQ MANAGER"),Master!B1017,"")</f>
        <v/>
      </c>
      <c r="AB1017" s="34" t="e">
        <f>SMALL($AA:$AA,ROWS($AA$1:AA1016))</f>
        <v>#NUM!</v>
      </c>
      <c r="AC1017" s="34" t="str">
        <f>IF(AND('Entry point'!$B$22=Master!A1017,Master!AG1017="MARCAS"),Master!B1017,"")</f>
        <v/>
      </c>
      <c r="AD1017" s="34" t="e">
        <f>SMALL($AC:$AC,ROWS($AC$1:AC1016))</f>
        <v>#NUM!</v>
      </c>
      <c r="AE1017" s="34">
        <v>4</v>
      </c>
      <c r="AF1017" s="36" t="s">
        <v>367</v>
      </c>
      <c r="AG1017" s="36" t="s">
        <v>685</v>
      </c>
      <c r="AH1017" s="36"/>
    </row>
    <row r="1018" spans="1:34" ht="15.75" x14ac:dyDescent="0.25">
      <c r="A1018" s="40" t="s">
        <v>569</v>
      </c>
      <c r="B1018" s="34">
        <f>ROWS(A$1:$A1019)</f>
        <v>1019</v>
      </c>
      <c r="C1018" s="34" t="str">
        <f>IF(AND('Entry point'!$B$22=Master!A1018,Master!AG1018="ACCOUNTING"),Master!B1018,"")</f>
        <v/>
      </c>
      <c r="D1018" s="34" t="e">
        <f>SMALL($C:$C,ROWS($C$1:C1017))</f>
        <v>#NUM!</v>
      </c>
      <c r="E1018" s="34" t="str">
        <f>IF(AND('Entry point'!$B$22=Master!A1018,Master!AG1018="CREW MANAGEMENT PARTNER"),Master!B1018,"")</f>
        <v/>
      </c>
      <c r="F1018" s="34" t="e">
        <f>SMALL($E:$E,ROWS($E$1:E1017))</f>
        <v>#NUM!</v>
      </c>
      <c r="G1018" s="34" t="str">
        <f>IF(AND('Entry point'!$B$22=Master!A1018,Master!AG1018="FLEET MANAGER"),Master!B1018,"")</f>
        <v/>
      </c>
      <c r="H1018" s="34" t="e">
        <f>SMALL($G:$G,ROWS($G$1:G1017))</f>
        <v>#NUM!</v>
      </c>
      <c r="I1018" s="34" t="str">
        <f>IF(AND('Entry point'!$B$22=Master!A1018,Master!AG1018="GROUP ISD"),Master!B1018,"")</f>
        <v/>
      </c>
      <c r="J1018" s="34" t="e">
        <f>SMALL($I:$I,ROWS($I$1:I1017))</f>
        <v>#NUM!</v>
      </c>
      <c r="K1018" s="34" t="str">
        <f>IF(AND('Entry point'!$B$22=Master!A1018,Master!AG1018="MANAGING DIRECTOR, CREW MANAGEMENT"),Master!B1018,"")</f>
        <v/>
      </c>
      <c r="L1018" s="34" t="e">
        <f>SMALL($K:$K,ROWS($K$1:K1017))</f>
        <v>#NUM!</v>
      </c>
      <c r="M1018" s="34" t="str">
        <f>IF(AND('Entry point'!$B$22=Master!A1018,Master!AG1018="MARINE SUPERINTENDENT"),Master!B1018,"")</f>
        <v/>
      </c>
      <c r="N1018" s="34" t="e">
        <f>SMALL($M:$M,ROWS($M$1:M1017))</f>
        <v>#NUM!</v>
      </c>
      <c r="O1018" s="34" t="str">
        <f>IF(AND('Entry point'!$B$22=Master!A1018,Master!AG1018="MD"),Master!B1018,"")</f>
        <v/>
      </c>
      <c r="P1018" s="34" t="e">
        <f>SMALL($O:$O,ROWS($O$1:O1017))</f>
        <v>#NUM!</v>
      </c>
      <c r="Q1018" s="34" t="str">
        <f>IF(AND('Entry point'!$B$22=Master!A1018,Master!AG1018="OD"),Master!B1018,"")</f>
        <v/>
      </c>
      <c r="R1018" s="34" t="e">
        <f>SMALL($Q:$Q,ROWS($Q$1:Q1017))</f>
        <v>#NUM!</v>
      </c>
      <c r="S1018" s="34" t="str">
        <f>IF(AND('Entry point'!$B$22=Master!A1018,Master!AG1018="OWNER"),Master!B1018,"")</f>
        <v/>
      </c>
      <c r="T1018" s="34" t="e">
        <f>SMALL($S:$S,ROWS($S$1:S1017))</f>
        <v>#NUM!</v>
      </c>
      <c r="U1018" s="34" t="str">
        <f>IF(AND('Entry point'!$B$22=Master!A1018,Master!AG1018="PLANNING MANAGER"),Master!B1018,"")</f>
        <v/>
      </c>
      <c r="V1018" s="34" t="e">
        <f>SMALL($U:$U,ROWS($U$1:U1017))</f>
        <v>#NUM!</v>
      </c>
      <c r="W1018" s="34" t="str">
        <f>IF(AND('Entry point'!$B$22=Master!A1018,Master!AG1018="PROCUREMENT RESPONSIBLE"),Master!B1018,"")</f>
        <v/>
      </c>
      <c r="X1018" s="34" t="e">
        <f>SMALL($W:$W,ROWS($W$1:W1017))</f>
        <v>#NUM!</v>
      </c>
      <c r="Y1018" s="34">
        <f>IF(AND('Entry point'!$B$22=Master!A1018,Master!AG1018="TECH SUPERINTENDENT"),Master!B1018,"")</f>
        <v>1019</v>
      </c>
      <c r="Z1018" s="34" t="e">
        <f>SMALL($Y:$Y,ROWS($Y$1:Y1017))</f>
        <v>#NUM!</v>
      </c>
      <c r="AA1018" s="34" t="str">
        <f>IF(AND('Entry point'!$B$22=Master!A1018,Master!AG1018="HSEQ MANAGER"),Master!B1018,"")</f>
        <v/>
      </c>
      <c r="AB1018" s="34" t="e">
        <f>SMALL($AA:$AA,ROWS($AA$1:AA1017))</f>
        <v>#NUM!</v>
      </c>
      <c r="AC1018" s="34" t="str">
        <f>IF(AND('Entry point'!$B$22=Master!A1018,Master!AG1018="MARCAS"),Master!B1018,"")</f>
        <v/>
      </c>
      <c r="AD1018" s="34" t="e">
        <f>SMALL($AC:$AC,ROWS($AC$1:AC1017))</f>
        <v>#NUM!</v>
      </c>
      <c r="AE1018" s="34">
        <v>4</v>
      </c>
      <c r="AF1018" s="36" t="s">
        <v>395</v>
      </c>
      <c r="AG1018" s="36" t="s">
        <v>91</v>
      </c>
      <c r="AH1018" s="36" t="s">
        <v>121</v>
      </c>
    </row>
    <row r="1019" spans="1:34" ht="15.75" x14ac:dyDescent="0.25">
      <c r="A1019" s="40" t="s">
        <v>569</v>
      </c>
      <c r="B1019" s="34">
        <f>ROWS(A$1:$A1020)</f>
        <v>1020</v>
      </c>
      <c r="C1019" s="34" t="str">
        <f>IF(AND('Entry point'!$B$22=Master!A1019,Master!AG1019="ACCOUNTING"),Master!B1019,"")</f>
        <v/>
      </c>
      <c r="D1019" s="34" t="e">
        <f>SMALL($C:$C,ROWS($C$1:C1018))</f>
        <v>#NUM!</v>
      </c>
      <c r="E1019" s="34" t="str">
        <f>IF(AND('Entry point'!$B$22=Master!A1019,Master!AG1019="CREW MANAGEMENT PARTNER"),Master!B1019,"")</f>
        <v/>
      </c>
      <c r="F1019" s="34" t="e">
        <f>SMALL($E:$E,ROWS($E$1:E1018))</f>
        <v>#NUM!</v>
      </c>
      <c r="G1019" s="34" t="str">
        <f>IF(AND('Entry point'!$B$22=Master!A1019,Master!AG1019="FLEET MANAGER"),Master!B1019,"")</f>
        <v/>
      </c>
      <c r="H1019" s="34" t="e">
        <f>SMALL($G:$G,ROWS($G$1:G1018))</f>
        <v>#NUM!</v>
      </c>
      <c r="I1019" s="34" t="str">
        <f>IF(AND('Entry point'!$B$22=Master!A1019,Master!AG1019="GROUP ISD"),Master!B1019,"")</f>
        <v/>
      </c>
      <c r="J1019" s="34" t="e">
        <f>SMALL($I:$I,ROWS($I$1:I1018))</f>
        <v>#NUM!</v>
      </c>
      <c r="K1019" s="34" t="str">
        <f>IF(AND('Entry point'!$B$22=Master!A1019,Master!AG1019="MANAGING DIRECTOR, CREW MANAGEMENT"),Master!B1019,"")</f>
        <v/>
      </c>
      <c r="L1019" s="34" t="e">
        <f>SMALL($K:$K,ROWS($K$1:K1018))</f>
        <v>#NUM!</v>
      </c>
      <c r="M1019" s="34">
        <f>IF(AND('Entry point'!$B$22=Master!A1019,Master!AG1019="MARINE SUPERINTENDENT"),Master!B1019,"")</f>
        <v>1020</v>
      </c>
      <c r="N1019" s="34" t="e">
        <f>SMALL($M:$M,ROWS($M$1:M1018))</f>
        <v>#NUM!</v>
      </c>
      <c r="O1019" s="34" t="str">
        <f>IF(AND('Entry point'!$B$22=Master!A1019,Master!AG1019="MD"),Master!B1019,"")</f>
        <v/>
      </c>
      <c r="P1019" s="34" t="e">
        <f>SMALL($O:$O,ROWS($O$1:O1018))</f>
        <v>#NUM!</v>
      </c>
      <c r="Q1019" s="34" t="str">
        <f>IF(AND('Entry point'!$B$22=Master!A1019,Master!AG1019="OD"),Master!B1019,"")</f>
        <v/>
      </c>
      <c r="R1019" s="34" t="e">
        <f>SMALL($Q:$Q,ROWS($Q$1:Q1018))</f>
        <v>#NUM!</v>
      </c>
      <c r="S1019" s="34" t="str">
        <f>IF(AND('Entry point'!$B$22=Master!A1019,Master!AG1019="OWNER"),Master!B1019,"")</f>
        <v/>
      </c>
      <c r="T1019" s="34" t="e">
        <f>SMALL($S:$S,ROWS($S$1:S1018))</f>
        <v>#NUM!</v>
      </c>
      <c r="U1019" s="34" t="str">
        <f>IF(AND('Entry point'!$B$22=Master!A1019,Master!AG1019="PLANNING MANAGER"),Master!B1019,"")</f>
        <v/>
      </c>
      <c r="V1019" s="34" t="e">
        <f>SMALL($U:$U,ROWS($U$1:U1018))</f>
        <v>#NUM!</v>
      </c>
      <c r="W1019" s="34" t="str">
        <f>IF(AND('Entry point'!$B$22=Master!A1019,Master!AG1019="PROCUREMENT RESPONSIBLE"),Master!B1019,"")</f>
        <v/>
      </c>
      <c r="X1019" s="34" t="e">
        <f>SMALL($W:$W,ROWS($W$1:W1018))</f>
        <v>#NUM!</v>
      </c>
      <c r="Y1019" s="34" t="str">
        <f>IF(AND('Entry point'!$B$22=Master!A1019,Master!AG1019="TECH SUPERINTENDENT"),Master!B1019,"")</f>
        <v/>
      </c>
      <c r="Z1019" s="34" t="e">
        <f>SMALL($Y:$Y,ROWS($Y$1:Y1018))</f>
        <v>#NUM!</v>
      </c>
      <c r="AA1019" s="34" t="str">
        <f>IF(AND('Entry point'!$B$22=Master!A1019,Master!AG1019="HSEQ MANAGER"),Master!B1019,"")</f>
        <v/>
      </c>
      <c r="AB1019" s="34" t="e">
        <f>SMALL($AA:$AA,ROWS($AA$1:AA1018))</f>
        <v>#NUM!</v>
      </c>
      <c r="AC1019" s="34" t="str">
        <f>IF(AND('Entry point'!$B$22=Master!A1019,Master!AG1019="MARCAS"),Master!B1019,"")</f>
        <v/>
      </c>
      <c r="AD1019" s="34" t="e">
        <f>SMALL($AC:$AC,ROWS($AC$1:AC1018))</f>
        <v>#NUM!</v>
      </c>
      <c r="AE1019" s="34">
        <v>4</v>
      </c>
      <c r="AF1019" s="36" t="s">
        <v>365</v>
      </c>
      <c r="AG1019" s="36" t="s">
        <v>685</v>
      </c>
      <c r="AH1019" s="36"/>
    </row>
    <row r="1020" spans="1:34" ht="15.75" x14ac:dyDescent="0.25">
      <c r="A1020" s="40" t="s">
        <v>569</v>
      </c>
      <c r="B1020" s="34">
        <f>ROWS(A$1:$A1021)</f>
        <v>1021</v>
      </c>
      <c r="C1020" s="34" t="str">
        <f>IF(AND('Entry point'!$B$22=Master!A1020,Master!AG1020="ACCOUNTING"),Master!B1020,"")</f>
        <v/>
      </c>
      <c r="D1020" s="34" t="e">
        <f>SMALL($C:$C,ROWS($C$1:C1019))</f>
        <v>#NUM!</v>
      </c>
      <c r="E1020" s="34" t="str">
        <f>IF(AND('Entry point'!$B$22=Master!A1020,Master!AG1020="CREW MANAGEMENT PARTNER"),Master!B1020,"")</f>
        <v/>
      </c>
      <c r="F1020" s="34" t="e">
        <f>SMALL($E:$E,ROWS($E$1:E1019))</f>
        <v>#NUM!</v>
      </c>
      <c r="G1020" s="34" t="str">
        <f>IF(AND('Entry point'!$B$22=Master!A1020,Master!AG1020="FLEET MANAGER"),Master!B1020,"")</f>
        <v/>
      </c>
      <c r="H1020" s="34" t="e">
        <f>SMALL($G:$G,ROWS($G$1:G1019))</f>
        <v>#NUM!</v>
      </c>
      <c r="I1020" s="34" t="str">
        <f>IF(AND('Entry point'!$B$22=Master!A1020,Master!AG1020="GROUP ISD"),Master!B1020,"")</f>
        <v/>
      </c>
      <c r="J1020" s="34" t="e">
        <f>SMALL($I:$I,ROWS($I$1:I1019))</f>
        <v>#NUM!</v>
      </c>
      <c r="K1020" s="34" t="str">
        <f>IF(AND('Entry point'!$B$22=Master!A1020,Master!AG1020="MANAGING DIRECTOR, CREW MANAGEMENT"),Master!B1020,"")</f>
        <v/>
      </c>
      <c r="L1020" s="34" t="e">
        <f>SMALL($K:$K,ROWS($K$1:K1019))</f>
        <v>#NUM!</v>
      </c>
      <c r="M1020" s="34" t="str">
        <f>IF(AND('Entry point'!$B$22=Master!A1020,Master!AG1020="MARINE SUPERINTENDENT"),Master!B1020,"")</f>
        <v/>
      </c>
      <c r="N1020" s="34" t="e">
        <f>SMALL($M:$M,ROWS($M$1:M1019))</f>
        <v>#NUM!</v>
      </c>
      <c r="O1020" s="34" t="str">
        <f>IF(AND('Entry point'!$B$22=Master!A1020,Master!AG1020="MD"),Master!B1020,"")</f>
        <v/>
      </c>
      <c r="P1020" s="34" t="e">
        <f>SMALL($O:$O,ROWS($O$1:O1019))</f>
        <v>#NUM!</v>
      </c>
      <c r="Q1020" s="34" t="str">
        <f>IF(AND('Entry point'!$B$22=Master!A1020,Master!AG1020="OD"),Master!B1020,"")</f>
        <v/>
      </c>
      <c r="R1020" s="34" t="e">
        <f>SMALL($Q:$Q,ROWS($Q$1:Q1019))</f>
        <v>#NUM!</v>
      </c>
      <c r="S1020" s="34" t="str">
        <f>IF(AND('Entry point'!$B$22=Master!A1020,Master!AG1020="OWNER"),Master!B1020,"")</f>
        <v/>
      </c>
      <c r="T1020" s="34" t="e">
        <f>SMALL($S:$S,ROWS($S$1:S1019))</f>
        <v>#NUM!</v>
      </c>
      <c r="U1020" s="34" t="str">
        <f>IF(AND('Entry point'!$B$22=Master!A1020,Master!AG1020="PLANNING MANAGER"),Master!B1020,"")</f>
        <v/>
      </c>
      <c r="V1020" s="34" t="e">
        <f>SMALL($U:$U,ROWS($U$1:U1019))</f>
        <v>#NUM!</v>
      </c>
      <c r="W1020" s="34" t="str">
        <f>IF(AND('Entry point'!$B$22=Master!A1020,Master!AG1020="PROCUREMENT RESPONSIBLE"),Master!B1020,"")</f>
        <v/>
      </c>
      <c r="X1020" s="34" t="e">
        <f>SMALL($W:$W,ROWS($W$1:W1019))</f>
        <v>#NUM!</v>
      </c>
      <c r="Y1020" s="34">
        <f>IF(AND('Entry point'!$B$22=Master!A1020,Master!AG1020="TECH SUPERINTENDENT"),Master!B1020,"")</f>
        <v>1021</v>
      </c>
      <c r="Z1020" s="34" t="e">
        <f>SMALL($Y:$Y,ROWS($Y$1:Y1019))</f>
        <v>#NUM!</v>
      </c>
      <c r="AA1020" s="34" t="str">
        <f>IF(AND('Entry point'!$B$22=Master!A1020,Master!AG1020="HSEQ MANAGER"),Master!B1020,"")</f>
        <v/>
      </c>
      <c r="AB1020" s="34" t="e">
        <f>SMALL($AA:$AA,ROWS($AA$1:AA1019))</f>
        <v>#NUM!</v>
      </c>
      <c r="AC1020" s="34" t="str">
        <f>IF(AND('Entry point'!$B$22=Master!A1020,Master!AG1020="MARCAS"),Master!B1020,"")</f>
        <v/>
      </c>
      <c r="AD1020" s="34" t="e">
        <f>SMALL($AC:$AC,ROWS($AC$1:AC1019))</f>
        <v>#NUM!</v>
      </c>
      <c r="AE1020" s="34">
        <v>4</v>
      </c>
      <c r="AF1020" s="36" t="s">
        <v>364</v>
      </c>
      <c r="AG1020" s="36" t="s">
        <v>91</v>
      </c>
      <c r="AH1020" s="36"/>
    </row>
    <row r="1021" spans="1:34" ht="15.75" x14ac:dyDescent="0.25">
      <c r="A1021" s="40" t="s">
        <v>569</v>
      </c>
      <c r="B1021" s="34">
        <f>ROWS(A$1:$A1022)</f>
        <v>1022</v>
      </c>
      <c r="C1021" s="34" t="str">
        <f>IF(AND('Entry point'!$B$22=Master!A1021,Master!AG1021="ACCOUNTING"),Master!B1021,"")</f>
        <v/>
      </c>
      <c r="D1021" s="34" t="e">
        <f>SMALL($C:$C,ROWS($C$1:C1020))</f>
        <v>#NUM!</v>
      </c>
      <c r="E1021" s="34" t="str">
        <f>IF(AND('Entry point'!$B$22=Master!A1021,Master!AG1021="CREW MANAGEMENT PARTNER"),Master!B1021,"")</f>
        <v/>
      </c>
      <c r="F1021" s="34" t="e">
        <f>SMALL($E:$E,ROWS($E$1:E1020))</f>
        <v>#NUM!</v>
      </c>
      <c r="G1021" s="34" t="str">
        <f>IF(AND('Entry point'!$B$22=Master!A1021,Master!AG1021="FLEET MANAGER"),Master!B1021,"")</f>
        <v/>
      </c>
      <c r="H1021" s="34" t="e">
        <f>SMALL($G:$G,ROWS($G$1:G1020))</f>
        <v>#NUM!</v>
      </c>
      <c r="I1021" s="34" t="str">
        <f>IF(AND('Entry point'!$B$22=Master!A1021,Master!AG1021="GROUP ISD"),Master!B1021,"")</f>
        <v/>
      </c>
      <c r="J1021" s="34" t="e">
        <f>SMALL($I:$I,ROWS($I$1:I1020))</f>
        <v>#NUM!</v>
      </c>
      <c r="K1021" s="34" t="str">
        <f>IF(AND('Entry point'!$B$22=Master!A1021,Master!AG1021="MANAGING DIRECTOR, CREW MANAGEMENT"),Master!B1021,"")</f>
        <v/>
      </c>
      <c r="L1021" s="34" t="e">
        <f>SMALL($K:$K,ROWS($K$1:K1020))</f>
        <v>#NUM!</v>
      </c>
      <c r="M1021" s="34" t="str">
        <f>IF(AND('Entry point'!$B$22=Master!A1021,Master!AG1021="MARINE SUPERINTENDENT"),Master!B1021,"")</f>
        <v/>
      </c>
      <c r="N1021" s="34" t="e">
        <f>SMALL($M:$M,ROWS($M$1:M1020))</f>
        <v>#NUM!</v>
      </c>
      <c r="O1021" s="34" t="str">
        <f>IF(AND('Entry point'!$B$22=Master!A1021,Master!AG1021="MD"),Master!B1021,"")</f>
        <v/>
      </c>
      <c r="P1021" s="34" t="e">
        <f>SMALL($O:$O,ROWS($O$1:O1020))</f>
        <v>#NUM!</v>
      </c>
      <c r="Q1021" s="34" t="str">
        <f>IF(AND('Entry point'!$B$22=Master!A1021,Master!AG1021="OD"),Master!B1021,"")</f>
        <v/>
      </c>
      <c r="R1021" s="34" t="e">
        <f>SMALL($Q:$Q,ROWS($Q$1:Q1020))</f>
        <v>#NUM!</v>
      </c>
      <c r="S1021" s="34" t="str">
        <f>IF(AND('Entry point'!$B$22=Master!A1021,Master!AG1021="OWNER"),Master!B1021,"")</f>
        <v/>
      </c>
      <c r="T1021" s="34" t="e">
        <f>SMALL($S:$S,ROWS($S$1:S1020))</f>
        <v>#NUM!</v>
      </c>
      <c r="U1021" s="34" t="str">
        <f>IF(AND('Entry point'!$B$22=Master!A1021,Master!AG1021="PLANNING MANAGER"),Master!B1021,"")</f>
        <v/>
      </c>
      <c r="V1021" s="34" t="e">
        <f>SMALL($U:$U,ROWS($U$1:U1020))</f>
        <v>#NUM!</v>
      </c>
      <c r="W1021" s="34" t="str">
        <f>IF(AND('Entry point'!$B$22=Master!A1021,Master!AG1021="PROCUREMENT RESPONSIBLE"),Master!B1021,"")</f>
        <v/>
      </c>
      <c r="X1021" s="34" t="e">
        <f>SMALL($W:$W,ROWS($W$1:W1020))</f>
        <v>#NUM!</v>
      </c>
      <c r="Y1021" s="34">
        <f>IF(AND('Entry point'!$B$22=Master!A1021,Master!AG1021="TECH SUPERINTENDENT"),Master!B1021,"")</f>
        <v>1022</v>
      </c>
      <c r="Z1021" s="34" t="e">
        <f>SMALL($Y:$Y,ROWS($Y$1:Y1020))</f>
        <v>#NUM!</v>
      </c>
      <c r="AA1021" s="34" t="str">
        <f>IF(AND('Entry point'!$B$22=Master!A1021,Master!AG1021="HSEQ MANAGER"),Master!B1021,"")</f>
        <v/>
      </c>
      <c r="AB1021" s="34" t="e">
        <f>SMALL($AA:$AA,ROWS($AA$1:AA1020))</f>
        <v>#NUM!</v>
      </c>
      <c r="AC1021" s="34" t="str">
        <f>IF(AND('Entry point'!$B$22=Master!A1021,Master!AG1021="MARCAS"),Master!B1021,"")</f>
        <v/>
      </c>
      <c r="AD1021" s="34" t="e">
        <f>SMALL($AC:$AC,ROWS($AC$1:AC1020))</f>
        <v>#NUM!</v>
      </c>
      <c r="AE1021" s="34">
        <v>4</v>
      </c>
      <c r="AF1021" s="36" t="s">
        <v>376</v>
      </c>
      <c r="AG1021" s="36" t="s">
        <v>91</v>
      </c>
      <c r="AH1021" s="36"/>
    </row>
    <row r="1022" spans="1:34" ht="47.25" x14ac:dyDescent="0.25">
      <c r="A1022" s="40" t="s">
        <v>569</v>
      </c>
      <c r="B1022" s="34">
        <f>ROWS(A$1:$A1023)</f>
        <v>1023</v>
      </c>
      <c r="C1022" s="34" t="str">
        <f>IF(AND('Entry point'!$B$22=Master!A1022,Master!AG1022="ACCOUNTING"),Master!B1022,"")</f>
        <v/>
      </c>
      <c r="D1022" s="34" t="e">
        <f>SMALL($C:$C,ROWS($C$1:C1021))</f>
        <v>#NUM!</v>
      </c>
      <c r="E1022" s="34" t="str">
        <f>IF(AND('Entry point'!$B$22=Master!A1022,Master!AG1022="CREW MANAGEMENT PARTNER"),Master!B1022,"")</f>
        <v/>
      </c>
      <c r="F1022" s="34" t="e">
        <f>SMALL($E:$E,ROWS($E$1:E1021))</f>
        <v>#NUM!</v>
      </c>
      <c r="G1022" s="34" t="str">
        <f>IF(AND('Entry point'!$B$22=Master!A1022,Master!AG1022="FLEET MANAGER"),Master!B1022,"")</f>
        <v/>
      </c>
      <c r="H1022" s="34" t="e">
        <f>SMALL($G:$G,ROWS($G$1:G1021))</f>
        <v>#NUM!</v>
      </c>
      <c r="I1022" s="34" t="str">
        <f>IF(AND('Entry point'!$B$22=Master!A1022,Master!AG1022="GROUP ISD"),Master!B1022,"")</f>
        <v/>
      </c>
      <c r="J1022" s="34" t="e">
        <f>SMALL($I:$I,ROWS($I$1:I1021))</f>
        <v>#NUM!</v>
      </c>
      <c r="K1022" s="34" t="str">
        <f>IF(AND('Entry point'!$B$22=Master!A1022,Master!AG1022="MANAGING DIRECTOR, CREW MANAGEMENT"),Master!B1022,"")</f>
        <v/>
      </c>
      <c r="L1022" s="34" t="e">
        <f>SMALL($K:$K,ROWS($K$1:K1021))</f>
        <v>#NUM!</v>
      </c>
      <c r="M1022" s="34" t="str">
        <f>IF(AND('Entry point'!$B$22=Master!A1022,Master!AG1022="MARINE SUPERINTENDENT"),Master!B1022,"")</f>
        <v/>
      </c>
      <c r="N1022" s="34" t="e">
        <f>SMALL($M:$M,ROWS($M$1:M1021))</f>
        <v>#NUM!</v>
      </c>
      <c r="O1022" s="34" t="str">
        <f>IF(AND('Entry point'!$B$22=Master!A1022,Master!AG1022="MD"),Master!B1022,"")</f>
        <v/>
      </c>
      <c r="P1022" s="34" t="e">
        <f>SMALL($O:$O,ROWS($O$1:O1021))</f>
        <v>#NUM!</v>
      </c>
      <c r="Q1022" s="34" t="str">
        <f>IF(AND('Entry point'!$B$22=Master!A1022,Master!AG1022="OD"),Master!B1022,"")</f>
        <v/>
      </c>
      <c r="R1022" s="34" t="e">
        <f>SMALL($Q:$Q,ROWS($Q$1:Q1021))</f>
        <v>#NUM!</v>
      </c>
      <c r="S1022" s="34" t="str">
        <f>IF(AND('Entry point'!$B$22=Master!A1022,Master!AG1022="OWNER"),Master!B1022,"")</f>
        <v/>
      </c>
      <c r="T1022" s="34" t="e">
        <f>SMALL($S:$S,ROWS($S$1:S1021))</f>
        <v>#NUM!</v>
      </c>
      <c r="U1022" s="34" t="str">
        <f>IF(AND('Entry point'!$B$22=Master!A1022,Master!AG1022="PLANNING MANAGER"),Master!B1022,"")</f>
        <v/>
      </c>
      <c r="V1022" s="34" t="e">
        <f>SMALL($U:$U,ROWS($U$1:U1021))</f>
        <v>#NUM!</v>
      </c>
      <c r="W1022" s="34" t="str">
        <f>IF(AND('Entry point'!$B$22=Master!A1022,Master!AG1022="PROCUREMENT RESPONSIBLE"),Master!B1022,"")</f>
        <v/>
      </c>
      <c r="X1022" s="34" t="e">
        <f>SMALL($W:$W,ROWS($W$1:W1021))</f>
        <v>#NUM!</v>
      </c>
      <c r="Y1022" s="34">
        <f>IF(AND('Entry point'!$B$22=Master!A1022,Master!AG1022="TECH SUPERINTENDENT"),Master!B1022,"")</f>
        <v>1023</v>
      </c>
      <c r="Z1022" s="34" t="e">
        <f>SMALL($Y:$Y,ROWS($Y$1:Y1021))</f>
        <v>#NUM!</v>
      </c>
      <c r="AA1022" s="34" t="str">
        <f>IF(AND('Entry point'!$B$22=Master!A1022,Master!AG1022="HSEQ MANAGER"),Master!B1022,"")</f>
        <v/>
      </c>
      <c r="AB1022" s="34" t="e">
        <f>SMALL($AA:$AA,ROWS($AA$1:AA1021))</f>
        <v>#NUM!</v>
      </c>
      <c r="AC1022" s="34" t="str">
        <f>IF(AND('Entry point'!$B$22=Master!A1022,Master!AG1022="MARCAS"),Master!B1022,"")</f>
        <v/>
      </c>
      <c r="AD1022" s="34" t="e">
        <f>SMALL($AC:$AC,ROWS($AC$1:AC1021))</f>
        <v>#NUM!</v>
      </c>
      <c r="AE1022" s="34">
        <v>4</v>
      </c>
      <c r="AF1022" s="38" t="s">
        <v>394</v>
      </c>
      <c r="AG1022" s="36" t="s">
        <v>91</v>
      </c>
      <c r="AH1022" s="36" t="s">
        <v>121</v>
      </c>
    </row>
    <row r="1023" spans="1:34" ht="15.75" x14ac:dyDescent="0.25">
      <c r="A1023" s="40" t="s">
        <v>569</v>
      </c>
      <c r="B1023" s="34">
        <f>ROWS(A$1:$A1024)</f>
        <v>1024</v>
      </c>
      <c r="C1023" s="34" t="str">
        <f>IF(AND('Entry point'!$B$22=Master!A1023,Master!AG1023="ACCOUNTING"),Master!B1023,"")</f>
        <v/>
      </c>
      <c r="D1023" s="34" t="e">
        <f>SMALL($C:$C,ROWS($C$1:C1022))</f>
        <v>#NUM!</v>
      </c>
      <c r="E1023" s="34" t="str">
        <f>IF(AND('Entry point'!$B$22=Master!A1023,Master!AG1023="CREW MANAGEMENT PARTNER"),Master!B1023,"")</f>
        <v/>
      </c>
      <c r="F1023" s="34" t="e">
        <f>SMALL($E:$E,ROWS($E$1:E1022))</f>
        <v>#NUM!</v>
      </c>
      <c r="G1023" s="34" t="str">
        <f>IF(AND('Entry point'!$B$22=Master!A1023,Master!AG1023="FLEET MANAGER"),Master!B1023,"")</f>
        <v/>
      </c>
      <c r="H1023" s="34" t="e">
        <f>SMALL($G:$G,ROWS($G$1:G1022))</f>
        <v>#NUM!</v>
      </c>
      <c r="I1023" s="34" t="str">
        <f>IF(AND('Entry point'!$B$22=Master!A1023,Master!AG1023="GROUP ISD"),Master!B1023,"")</f>
        <v/>
      </c>
      <c r="J1023" s="34" t="e">
        <f>SMALL($I:$I,ROWS($I$1:I1022))</f>
        <v>#NUM!</v>
      </c>
      <c r="K1023" s="34" t="str">
        <f>IF(AND('Entry point'!$B$22=Master!A1023,Master!AG1023="MANAGING DIRECTOR, CREW MANAGEMENT"),Master!B1023,"")</f>
        <v/>
      </c>
      <c r="L1023" s="34" t="e">
        <f>SMALL($K:$K,ROWS($K$1:K1022))</f>
        <v>#NUM!</v>
      </c>
      <c r="M1023" s="34" t="str">
        <f>IF(AND('Entry point'!$B$22=Master!A1023,Master!AG1023="MARINE SUPERINTENDENT"),Master!B1023,"")</f>
        <v/>
      </c>
      <c r="N1023" s="34" t="e">
        <f>SMALL($M:$M,ROWS($M$1:M1022))</f>
        <v>#NUM!</v>
      </c>
      <c r="O1023" s="34" t="str">
        <f>IF(AND('Entry point'!$B$22=Master!A1023,Master!AG1023="MD"),Master!B1023,"")</f>
        <v/>
      </c>
      <c r="P1023" s="34" t="e">
        <f>SMALL($O:$O,ROWS($O$1:O1022))</f>
        <v>#NUM!</v>
      </c>
      <c r="Q1023" s="34" t="str">
        <f>IF(AND('Entry point'!$B$22=Master!A1023,Master!AG1023="OD"),Master!B1023,"")</f>
        <v/>
      </c>
      <c r="R1023" s="34" t="e">
        <f>SMALL($Q:$Q,ROWS($Q$1:Q1022))</f>
        <v>#NUM!</v>
      </c>
      <c r="S1023" s="34" t="str">
        <f>IF(AND('Entry point'!$B$22=Master!A1023,Master!AG1023="OWNER"),Master!B1023,"")</f>
        <v/>
      </c>
      <c r="T1023" s="34" t="e">
        <f>SMALL($S:$S,ROWS($S$1:S1022))</f>
        <v>#NUM!</v>
      </c>
      <c r="U1023" s="34" t="str">
        <f>IF(AND('Entry point'!$B$22=Master!A1023,Master!AG1023="PLANNING MANAGER"),Master!B1023,"")</f>
        <v/>
      </c>
      <c r="V1023" s="34" t="e">
        <f>SMALL($U:$U,ROWS($U$1:U1022))</f>
        <v>#NUM!</v>
      </c>
      <c r="W1023" s="34" t="str">
        <f>IF(AND('Entry point'!$B$22=Master!A1023,Master!AG1023="PROCUREMENT RESPONSIBLE"),Master!B1023,"")</f>
        <v/>
      </c>
      <c r="X1023" s="34" t="e">
        <f>SMALL($W:$W,ROWS($W$1:W1022))</f>
        <v>#NUM!</v>
      </c>
      <c r="Y1023" s="34">
        <f>IF(AND('Entry point'!$B$22=Master!A1023,Master!AG1023="TECH SUPERINTENDENT"),Master!B1023,"")</f>
        <v>1024</v>
      </c>
      <c r="Z1023" s="34" t="e">
        <f>SMALL($Y:$Y,ROWS($Y$1:Y1022))</f>
        <v>#NUM!</v>
      </c>
      <c r="AA1023" s="34" t="str">
        <f>IF(AND('Entry point'!$B$22=Master!A1023,Master!AG1023="HSEQ MANAGER"),Master!B1023,"")</f>
        <v/>
      </c>
      <c r="AB1023" s="34" t="e">
        <f>SMALL($AA:$AA,ROWS($AA$1:AA1022))</f>
        <v>#NUM!</v>
      </c>
      <c r="AC1023" s="34" t="str">
        <f>IF(AND('Entry point'!$B$22=Master!A1023,Master!AG1023="MARCAS"),Master!B1023,"")</f>
        <v/>
      </c>
      <c r="AD1023" s="34" t="e">
        <f>SMALL($AC:$AC,ROWS($AC$1:AC1022))</f>
        <v>#NUM!</v>
      </c>
      <c r="AE1023" s="34">
        <v>4</v>
      </c>
      <c r="AF1023" s="36" t="s">
        <v>371</v>
      </c>
      <c r="AG1023" s="36" t="s">
        <v>91</v>
      </c>
      <c r="AH1023" s="36"/>
    </row>
    <row r="1024" spans="1:34" ht="15.75" x14ac:dyDescent="0.25">
      <c r="A1024" s="40" t="s">
        <v>569</v>
      </c>
      <c r="B1024" s="34">
        <f>ROWS(A$1:$A1025)</f>
        <v>1025</v>
      </c>
      <c r="C1024" s="34" t="str">
        <f>IF(AND('Entry point'!$B$22=Master!A1024,Master!AG1024="ACCOUNTING"),Master!B1024,"")</f>
        <v/>
      </c>
      <c r="D1024" s="34" t="e">
        <f>SMALL($C:$C,ROWS($C$1:C1023))</f>
        <v>#NUM!</v>
      </c>
      <c r="E1024" s="34" t="str">
        <f>IF(AND('Entry point'!$B$22=Master!A1024,Master!AG1024="CREW MANAGEMENT PARTNER"),Master!B1024,"")</f>
        <v/>
      </c>
      <c r="F1024" s="34" t="e">
        <f>SMALL($E:$E,ROWS($E$1:E1023))</f>
        <v>#NUM!</v>
      </c>
      <c r="G1024" s="34" t="str">
        <f>IF(AND('Entry point'!$B$22=Master!A1024,Master!AG1024="FLEET MANAGER"),Master!B1024,"")</f>
        <v/>
      </c>
      <c r="H1024" s="34" t="e">
        <f>SMALL($G:$G,ROWS($G$1:G1023))</f>
        <v>#NUM!</v>
      </c>
      <c r="I1024" s="34" t="str">
        <f>IF(AND('Entry point'!$B$22=Master!A1024,Master!AG1024="GROUP ISD"),Master!B1024,"")</f>
        <v/>
      </c>
      <c r="J1024" s="34" t="e">
        <f>SMALL($I:$I,ROWS($I$1:I1023))</f>
        <v>#NUM!</v>
      </c>
      <c r="K1024" s="34" t="str">
        <f>IF(AND('Entry point'!$B$22=Master!A1024,Master!AG1024="MANAGING DIRECTOR, CREW MANAGEMENT"),Master!B1024,"")</f>
        <v/>
      </c>
      <c r="L1024" s="34" t="e">
        <f>SMALL($K:$K,ROWS($K$1:K1023))</f>
        <v>#NUM!</v>
      </c>
      <c r="M1024" s="34">
        <f>IF(AND('Entry point'!$B$22=Master!A1024,Master!AG1024="MARINE SUPERINTENDENT"),Master!B1024,"")</f>
        <v>1025</v>
      </c>
      <c r="N1024" s="34" t="e">
        <f>SMALL($M:$M,ROWS($M$1:M1023))</f>
        <v>#NUM!</v>
      </c>
      <c r="O1024" s="34" t="str">
        <f>IF(AND('Entry point'!$B$22=Master!A1024,Master!AG1024="MD"),Master!B1024,"")</f>
        <v/>
      </c>
      <c r="P1024" s="34" t="e">
        <f>SMALL($O:$O,ROWS($O$1:O1023))</f>
        <v>#NUM!</v>
      </c>
      <c r="Q1024" s="34" t="str">
        <f>IF(AND('Entry point'!$B$22=Master!A1024,Master!AG1024="OD"),Master!B1024,"")</f>
        <v/>
      </c>
      <c r="R1024" s="34" t="e">
        <f>SMALL($Q:$Q,ROWS($Q$1:Q1023))</f>
        <v>#NUM!</v>
      </c>
      <c r="S1024" s="34" t="str">
        <f>IF(AND('Entry point'!$B$22=Master!A1024,Master!AG1024="OWNER"),Master!B1024,"")</f>
        <v/>
      </c>
      <c r="T1024" s="34" t="e">
        <f>SMALL($S:$S,ROWS($S$1:S1023))</f>
        <v>#NUM!</v>
      </c>
      <c r="U1024" s="34" t="str">
        <f>IF(AND('Entry point'!$B$22=Master!A1024,Master!AG1024="PLANNING MANAGER"),Master!B1024,"")</f>
        <v/>
      </c>
      <c r="V1024" s="34" t="e">
        <f>SMALL($U:$U,ROWS($U$1:U1023))</f>
        <v>#NUM!</v>
      </c>
      <c r="W1024" s="34" t="str">
        <f>IF(AND('Entry point'!$B$22=Master!A1024,Master!AG1024="PROCUREMENT RESPONSIBLE"),Master!B1024,"")</f>
        <v/>
      </c>
      <c r="X1024" s="34" t="e">
        <f>SMALL($W:$W,ROWS($W$1:W1023))</f>
        <v>#NUM!</v>
      </c>
      <c r="Y1024" s="34" t="str">
        <f>IF(AND('Entry point'!$B$22=Master!A1024,Master!AG1024="TECH SUPERINTENDENT"),Master!B1024,"")</f>
        <v/>
      </c>
      <c r="Z1024" s="34" t="e">
        <f>SMALL($Y:$Y,ROWS($Y$1:Y1023))</f>
        <v>#NUM!</v>
      </c>
      <c r="AA1024" s="34" t="str">
        <f>IF(AND('Entry point'!$B$22=Master!A1024,Master!AG1024="HSEQ MANAGER"),Master!B1024,"")</f>
        <v/>
      </c>
      <c r="AB1024" s="34" t="e">
        <f>SMALL($AA:$AA,ROWS($AA$1:AA1023))</f>
        <v>#NUM!</v>
      </c>
      <c r="AC1024" s="34" t="str">
        <f>IF(AND('Entry point'!$B$22=Master!A1024,Master!AG1024="MARCAS"),Master!B1024,"")</f>
        <v/>
      </c>
      <c r="AD1024" s="34" t="e">
        <f>SMALL($AC:$AC,ROWS($AC$1:AC1023))</f>
        <v>#NUM!</v>
      </c>
      <c r="AE1024" s="34">
        <v>4</v>
      </c>
      <c r="AF1024" s="36" t="s">
        <v>232</v>
      </c>
      <c r="AG1024" s="36" t="s">
        <v>685</v>
      </c>
      <c r="AH1024" s="36"/>
    </row>
    <row r="1025" spans="1:34" ht="15.75" x14ac:dyDescent="0.25">
      <c r="A1025" s="40" t="s">
        <v>569</v>
      </c>
      <c r="B1025" s="34">
        <f>ROWS(A$1:$A1026)</f>
        <v>1026</v>
      </c>
      <c r="C1025" s="34" t="str">
        <f>IF(AND('Entry point'!$B$22=Master!A1025,Master!AG1025="ACCOUNTING"),Master!B1025,"")</f>
        <v/>
      </c>
      <c r="D1025" s="34" t="e">
        <f>SMALL($C:$C,ROWS($C$1:C1024))</f>
        <v>#NUM!</v>
      </c>
      <c r="E1025" s="34" t="str">
        <f>IF(AND('Entry point'!$B$22=Master!A1025,Master!AG1025="CREW MANAGEMENT PARTNER"),Master!B1025,"")</f>
        <v/>
      </c>
      <c r="F1025" s="34" t="e">
        <f>SMALL($E:$E,ROWS($E$1:E1024))</f>
        <v>#NUM!</v>
      </c>
      <c r="G1025" s="34" t="str">
        <f>IF(AND('Entry point'!$B$22=Master!A1025,Master!AG1025="FLEET MANAGER"),Master!B1025,"")</f>
        <v/>
      </c>
      <c r="H1025" s="34" t="e">
        <f>SMALL($G:$G,ROWS($G$1:G1024))</f>
        <v>#NUM!</v>
      </c>
      <c r="I1025" s="34" t="str">
        <f>IF(AND('Entry point'!$B$22=Master!A1025,Master!AG1025="GROUP ISD"),Master!B1025,"")</f>
        <v/>
      </c>
      <c r="J1025" s="34" t="e">
        <f>SMALL($I:$I,ROWS($I$1:I1024))</f>
        <v>#NUM!</v>
      </c>
      <c r="K1025" s="34" t="str">
        <f>IF(AND('Entry point'!$B$22=Master!A1025,Master!AG1025="MANAGING DIRECTOR, CREW MANAGEMENT"),Master!B1025,"")</f>
        <v/>
      </c>
      <c r="L1025" s="34" t="e">
        <f>SMALL($K:$K,ROWS($K$1:K1024))</f>
        <v>#NUM!</v>
      </c>
      <c r="M1025" s="34" t="str">
        <f>IF(AND('Entry point'!$B$22=Master!A1025,Master!AG1025="MARINE SUPERINTENDENT"),Master!B1025,"")</f>
        <v/>
      </c>
      <c r="N1025" s="34" t="e">
        <f>SMALL($M:$M,ROWS($M$1:M1024))</f>
        <v>#NUM!</v>
      </c>
      <c r="O1025" s="34" t="str">
        <f>IF(AND('Entry point'!$B$22=Master!A1025,Master!AG1025="MD"),Master!B1025,"")</f>
        <v/>
      </c>
      <c r="P1025" s="34" t="e">
        <f>SMALL($O:$O,ROWS($O$1:O1024))</f>
        <v>#NUM!</v>
      </c>
      <c r="Q1025" s="34" t="str">
        <f>IF(AND('Entry point'!$B$22=Master!A1025,Master!AG1025="OD"),Master!B1025,"")</f>
        <v/>
      </c>
      <c r="R1025" s="34" t="e">
        <f>SMALL($Q:$Q,ROWS($Q$1:Q1024))</f>
        <v>#NUM!</v>
      </c>
      <c r="S1025" s="34" t="str">
        <f>IF(AND('Entry point'!$B$22=Master!A1025,Master!AG1025="OWNER"),Master!B1025,"")</f>
        <v/>
      </c>
      <c r="T1025" s="34" t="e">
        <f>SMALL($S:$S,ROWS($S$1:S1024))</f>
        <v>#NUM!</v>
      </c>
      <c r="U1025" s="34" t="str">
        <f>IF(AND('Entry point'!$B$22=Master!A1025,Master!AG1025="PLANNING MANAGER"),Master!B1025,"")</f>
        <v/>
      </c>
      <c r="V1025" s="34" t="e">
        <f>SMALL($U:$U,ROWS($U$1:U1024))</f>
        <v>#NUM!</v>
      </c>
      <c r="W1025" s="34" t="str">
        <f>IF(AND('Entry point'!$B$22=Master!A1025,Master!AG1025="PROCUREMENT RESPONSIBLE"),Master!B1025,"")</f>
        <v/>
      </c>
      <c r="X1025" s="34" t="e">
        <f>SMALL($W:$W,ROWS($W$1:W1024))</f>
        <v>#NUM!</v>
      </c>
      <c r="Y1025" s="34">
        <f>IF(AND('Entry point'!$B$22=Master!A1025,Master!AG1025="TECH SUPERINTENDENT"),Master!B1025,"")</f>
        <v>1026</v>
      </c>
      <c r="Z1025" s="34" t="e">
        <f>SMALL($Y:$Y,ROWS($Y$1:Y1024))</f>
        <v>#NUM!</v>
      </c>
      <c r="AA1025" s="34" t="str">
        <f>IF(AND('Entry point'!$B$22=Master!A1025,Master!AG1025="HSEQ MANAGER"),Master!B1025,"")</f>
        <v/>
      </c>
      <c r="AB1025" s="34" t="e">
        <f>SMALL($AA:$AA,ROWS($AA$1:AA1024))</f>
        <v>#NUM!</v>
      </c>
      <c r="AC1025" s="34" t="str">
        <f>IF(AND('Entry point'!$B$22=Master!A1025,Master!AG1025="MARCAS"),Master!B1025,"")</f>
        <v/>
      </c>
      <c r="AD1025" s="34" t="e">
        <f>SMALL($AC:$AC,ROWS($AC$1:AC1024))</f>
        <v>#NUM!</v>
      </c>
      <c r="AE1025" s="34">
        <v>4</v>
      </c>
      <c r="AF1025" s="36" t="s">
        <v>509</v>
      </c>
      <c r="AG1025" s="36" t="s">
        <v>91</v>
      </c>
      <c r="AH1025" s="36"/>
    </row>
    <row r="1026" spans="1:34" ht="15.75" x14ac:dyDescent="0.25">
      <c r="A1026" s="40" t="s">
        <v>569</v>
      </c>
      <c r="B1026" s="34">
        <f>ROWS(A$1:$A1027)</f>
        <v>1027</v>
      </c>
      <c r="C1026" s="34" t="str">
        <f>IF(AND('Entry point'!$B$22=Master!A1026,Master!AG1026="ACCOUNTING"),Master!B1026,"")</f>
        <v/>
      </c>
      <c r="D1026" s="34" t="e">
        <f>SMALL($C:$C,ROWS($C$1:C1025))</f>
        <v>#NUM!</v>
      </c>
      <c r="E1026" s="34" t="str">
        <f>IF(AND('Entry point'!$B$22=Master!A1026,Master!AG1026="CREW MANAGEMENT PARTNER"),Master!B1026,"")</f>
        <v/>
      </c>
      <c r="F1026" s="34" t="e">
        <f>SMALL($E:$E,ROWS($E$1:E1025))</f>
        <v>#NUM!</v>
      </c>
      <c r="G1026" s="34" t="str">
        <f>IF(AND('Entry point'!$B$22=Master!A1026,Master!AG1026="FLEET MANAGER"),Master!B1026,"")</f>
        <v/>
      </c>
      <c r="H1026" s="34" t="e">
        <f>SMALL($G:$G,ROWS($G$1:G1025))</f>
        <v>#NUM!</v>
      </c>
      <c r="I1026" s="34" t="str">
        <f>IF(AND('Entry point'!$B$22=Master!A1026,Master!AG1026="GROUP ISD"),Master!B1026,"")</f>
        <v/>
      </c>
      <c r="J1026" s="34" t="e">
        <f>SMALL($I:$I,ROWS($I$1:I1025))</f>
        <v>#NUM!</v>
      </c>
      <c r="K1026" s="34" t="str">
        <f>IF(AND('Entry point'!$B$22=Master!A1026,Master!AG1026="MANAGING DIRECTOR, CREW MANAGEMENT"),Master!B1026,"")</f>
        <v/>
      </c>
      <c r="L1026" s="34" t="e">
        <f>SMALL($K:$K,ROWS($K$1:K1025))</f>
        <v>#NUM!</v>
      </c>
      <c r="M1026" s="34" t="str">
        <f>IF(AND('Entry point'!$B$22=Master!A1026,Master!AG1026="MARINE SUPERINTENDENT"),Master!B1026,"")</f>
        <v/>
      </c>
      <c r="N1026" s="34" t="e">
        <f>SMALL($M:$M,ROWS($M$1:M1025))</f>
        <v>#NUM!</v>
      </c>
      <c r="O1026" s="34" t="str">
        <f>IF(AND('Entry point'!$B$22=Master!A1026,Master!AG1026="MD"),Master!B1026,"")</f>
        <v/>
      </c>
      <c r="P1026" s="34" t="e">
        <f>SMALL($O:$O,ROWS($O$1:O1025))</f>
        <v>#NUM!</v>
      </c>
      <c r="Q1026" s="34" t="str">
        <f>IF(AND('Entry point'!$B$22=Master!A1026,Master!AG1026="OD"),Master!B1026,"")</f>
        <v/>
      </c>
      <c r="R1026" s="34" t="e">
        <f>SMALL($Q:$Q,ROWS($Q$1:Q1025))</f>
        <v>#NUM!</v>
      </c>
      <c r="S1026" s="34" t="str">
        <f>IF(AND('Entry point'!$B$22=Master!A1026,Master!AG1026="OWNER"),Master!B1026,"")</f>
        <v/>
      </c>
      <c r="T1026" s="34" t="e">
        <f>SMALL($S:$S,ROWS($S$1:S1025))</f>
        <v>#NUM!</v>
      </c>
      <c r="U1026" s="34" t="str">
        <f>IF(AND('Entry point'!$B$22=Master!A1026,Master!AG1026="PLANNING MANAGER"),Master!B1026,"")</f>
        <v/>
      </c>
      <c r="V1026" s="34" t="e">
        <f>SMALL($U:$U,ROWS($U$1:U1025))</f>
        <v>#NUM!</v>
      </c>
      <c r="W1026" s="34" t="str">
        <f>IF(AND('Entry point'!$B$22=Master!A1026,Master!AG1026="PROCUREMENT RESPONSIBLE"),Master!B1026,"")</f>
        <v/>
      </c>
      <c r="X1026" s="34" t="e">
        <f>SMALL($W:$W,ROWS($W$1:W1025))</f>
        <v>#NUM!</v>
      </c>
      <c r="Y1026" s="34" t="str">
        <f>IF(AND('Entry point'!$B$22=Master!A1026,Master!AG1026="TECH SUPERINTENDENT"),Master!B1026,"")</f>
        <v/>
      </c>
      <c r="Z1026" s="34" t="e">
        <f>SMALL($Y:$Y,ROWS($Y$1:Y1025))</f>
        <v>#NUM!</v>
      </c>
      <c r="AA1026" s="34">
        <f>IF(AND('Entry point'!$B$22=Master!A1026,Master!AG1026="HSEQ MANAGER"),Master!B1026,"")</f>
        <v>1027</v>
      </c>
      <c r="AB1026" s="34" t="e">
        <f>SMALL($AA:$AA,ROWS($AA$1:AA1025))</f>
        <v>#NUM!</v>
      </c>
      <c r="AC1026" s="34" t="str">
        <f>IF(AND('Entry point'!$B$22=Master!A1026,Master!AG1026="MARCAS"),Master!B1026,"")</f>
        <v/>
      </c>
      <c r="AD1026" s="34" t="e">
        <f>SMALL($AC:$AC,ROWS($AC$1:AC1025))</f>
        <v>#NUM!</v>
      </c>
      <c r="AE1026" s="34">
        <v>4</v>
      </c>
      <c r="AF1026" s="36" t="s">
        <v>233</v>
      </c>
      <c r="AG1026" s="36" t="s">
        <v>796</v>
      </c>
      <c r="AH1026" s="36"/>
    </row>
    <row r="1027" spans="1:34" ht="15.75" x14ac:dyDescent="0.25">
      <c r="A1027" s="40" t="s">
        <v>569</v>
      </c>
      <c r="B1027" s="34">
        <f>ROWS(A$1:$A1028)</f>
        <v>1028</v>
      </c>
      <c r="C1027" s="34" t="str">
        <f>IF(AND('Entry point'!$B$22=Master!A1027,Master!AG1027="ACCOUNTING"),Master!B1027,"")</f>
        <v/>
      </c>
      <c r="D1027" s="34" t="e">
        <f>SMALL($C:$C,ROWS($C$1:C1026))</f>
        <v>#NUM!</v>
      </c>
      <c r="E1027" s="34" t="str">
        <f>IF(AND('Entry point'!$B$22=Master!A1027,Master!AG1027="CREW MANAGEMENT PARTNER"),Master!B1027,"")</f>
        <v/>
      </c>
      <c r="F1027" s="34" t="e">
        <f>SMALL($E:$E,ROWS($E$1:E1026))</f>
        <v>#NUM!</v>
      </c>
      <c r="G1027" s="34" t="str">
        <f>IF(AND('Entry point'!$B$22=Master!A1027,Master!AG1027="FLEET MANAGER"),Master!B1027,"")</f>
        <v/>
      </c>
      <c r="H1027" s="34" t="e">
        <f>SMALL($G:$G,ROWS($G$1:G1026))</f>
        <v>#NUM!</v>
      </c>
      <c r="I1027" s="34" t="str">
        <f>IF(AND('Entry point'!$B$22=Master!A1027,Master!AG1027="GROUP ISD"),Master!B1027,"")</f>
        <v/>
      </c>
      <c r="J1027" s="34" t="e">
        <f>SMALL($I:$I,ROWS($I$1:I1026))</f>
        <v>#NUM!</v>
      </c>
      <c r="K1027" s="34" t="str">
        <f>IF(AND('Entry point'!$B$22=Master!A1027,Master!AG1027="MANAGING DIRECTOR, CREW MANAGEMENT"),Master!B1027,"")</f>
        <v/>
      </c>
      <c r="L1027" s="34" t="e">
        <f>SMALL($K:$K,ROWS($K$1:K1026))</f>
        <v>#NUM!</v>
      </c>
      <c r="M1027" s="34" t="str">
        <f>IF(AND('Entry point'!$B$22=Master!A1027,Master!AG1027="MARINE SUPERINTENDENT"),Master!B1027,"")</f>
        <v/>
      </c>
      <c r="N1027" s="34" t="e">
        <f>SMALL($M:$M,ROWS($M$1:M1026))</f>
        <v>#NUM!</v>
      </c>
      <c r="O1027" s="34" t="str">
        <f>IF(AND('Entry point'!$B$22=Master!A1027,Master!AG1027="MD"),Master!B1027,"")</f>
        <v/>
      </c>
      <c r="P1027" s="34" t="e">
        <f>SMALL($O:$O,ROWS($O$1:O1026))</f>
        <v>#NUM!</v>
      </c>
      <c r="Q1027" s="34" t="str">
        <f>IF(AND('Entry point'!$B$22=Master!A1027,Master!AG1027="OD"),Master!B1027,"")</f>
        <v/>
      </c>
      <c r="R1027" s="34" t="e">
        <f>SMALL($Q:$Q,ROWS($Q$1:Q1026))</f>
        <v>#NUM!</v>
      </c>
      <c r="S1027" s="34" t="str">
        <f>IF(AND('Entry point'!$B$22=Master!A1027,Master!AG1027="OWNER"),Master!B1027,"")</f>
        <v/>
      </c>
      <c r="T1027" s="34" t="e">
        <f>SMALL($S:$S,ROWS($S$1:S1026))</f>
        <v>#NUM!</v>
      </c>
      <c r="U1027" s="34" t="str">
        <f>IF(AND('Entry point'!$B$22=Master!A1027,Master!AG1027="PLANNING MANAGER"),Master!B1027,"")</f>
        <v/>
      </c>
      <c r="V1027" s="34" t="e">
        <f>SMALL($U:$U,ROWS($U$1:U1026))</f>
        <v>#NUM!</v>
      </c>
      <c r="W1027" s="34" t="str">
        <f>IF(AND('Entry point'!$B$22=Master!A1027,Master!AG1027="PROCUREMENT RESPONSIBLE"),Master!B1027,"")</f>
        <v/>
      </c>
      <c r="X1027" s="34" t="e">
        <f>SMALL($W:$W,ROWS($W$1:W1026))</f>
        <v>#NUM!</v>
      </c>
      <c r="Y1027" s="34" t="str">
        <f>IF(AND('Entry point'!$B$22=Master!A1027,Master!AG1027="TECH SUPERINTENDENT"),Master!B1027,"")</f>
        <v/>
      </c>
      <c r="Z1027" s="34" t="e">
        <f>SMALL($Y:$Y,ROWS($Y$1:Y1026))</f>
        <v>#NUM!</v>
      </c>
      <c r="AA1027" s="34">
        <f>IF(AND('Entry point'!$B$22=Master!A1027,Master!AG1027="HSEQ MANAGER"),Master!B1027,"")</f>
        <v>1028</v>
      </c>
      <c r="AB1027" s="34" t="e">
        <f>SMALL($AA:$AA,ROWS($AA$1:AA1026))</f>
        <v>#NUM!</v>
      </c>
      <c r="AC1027" s="34" t="str">
        <f>IF(AND('Entry point'!$B$22=Master!A1027,Master!AG1027="MARCAS"),Master!B1027,"")</f>
        <v/>
      </c>
      <c r="AD1027" s="34" t="e">
        <f>SMALL($AC:$AC,ROWS($AC$1:AC1026))</f>
        <v>#NUM!</v>
      </c>
      <c r="AE1027" s="34">
        <v>4</v>
      </c>
      <c r="AF1027" s="36" t="s">
        <v>243</v>
      </c>
      <c r="AG1027" s="36" t="s">
        <v>796</v>
      </c>
      <c r="AH1027" s="36"/>
    </row>
    <row r="1028" spans="1:34" ht="15.75" x14ac:dyDescent="0.25">
      <c r="A1028" s="40" t="s">
        <v>569</v>
      </c>
      <c r="B1028" s="34">
        <f>ROWS(A$1:$A1029)</f>
        <v>1029</v>
      </c>
      <c r="C1028" s="34" t="str">
        <f>IF(AND('Entry point'!$B$22=Master!A1028,Master!AG1028="ACCOUNTING"),Master!B1028,"")</f>
        <v/>
      </c>
      <c r="D1028" s="34" t="e">
        <f>SMALL($C:$C,ROWS($C$1:C1027))</f>
        <v>#NUM!</v>
      </c>
      <c r="E1028" s="34" t="str">
        <f>IF(AND('Entry point'!$B$22=Master!A1028,Master!AG1028="CREW MANAGEMENT PARTNER"),Master!B1028,"")</f>
        <v/>
      </c>
      <c r="F1028" s="34" t="e">
        <f>SMALL($E:$E,ROWS($E$1:E1027))</f>
        <v>#NUM!</v>
      </c>
      <c r="G1028" s="34" t="str">
        <f>IF(AND('Entry point'!$B$22=Master!A1028,Master!AG1028="FLEET MANAGER"),Master!B1028,"")</f>
        <v/>
      </c>
      <c r="H1028" s="34" t="e">
        <f>SMALL($G:$G,ROWS($G$1:G1027))</f>
        <v>#NUM!</v>
      </c>
      <c r="I1028" s="34" t="str">
        <f>IF(AND('Entry point'!$B$22=Master!A1028,Master!AG1028="GROUP ISD"),Master!B1028,"")</f>
        <v/>
      </c>
      <c r="J1028" s="34" t="e">
        <f>SMALL($I:$I,ROWS($I$1:I1027))</f>
        <v>#NUM!</v>
      </c>
      <c r="K1028" s="34" t="str">
        <f>IF(AND('Entry point'!$B$22=Master!A1028,Master!AG1028="MANAGING DIRECTOR, CREW MANAGEMENT"),Master!B1028,"")</f>
        <v/>
      </c>
      <c r="L1028" s="34" t="e">
        <f>SMALL($K:$K,ROWS($K$1:K1027))</f>
        <v>#NUM!</v>
      </c>
      <c r="M1028" s="34">
        <f>IF(AND('Entry point'!$B$22=Master!A1028,Master!AG1028="MARINE SUPERINTENDENT"),Master!B1028,"")</f>
        <v>1029</v>
      </c>
      <c r="N1028" s="34" t="e">
        <f>SMALL($M:$M,ROWS($M$1:M1027))</f>
        <v>#NUM!</v>
      </c>
      <c r="O1028" s="34" t="str">
        <f>IF(AND('Entry point'!$B$22=Master!A1028,Master!AG1028="MD"),Master!B1028,"")</f>
        <v/>
      </c>
      <c r="P1028" s="34" t="e">
        <f>SMALL($O:$O,ROWS($O$1:O1027))</f>
        <v>#NUM!</v>
      </c>
      <c r="Q1028" s="34" t="str">
        <f>IF(AND('Entry point'!$B$22=Master!A1028,Master!AG1028="OD"),Master!B1028,"")</f>
        <v/>
      </c>
      <c r="R1028" s="34" t="e">
        <f>SMALL($Q:$Q,ROWS($Q$1:Q1027))</f>
        <v>#NUM!</v>
      </c>
      <c r="S1028" s="34" t="str">
        <f>IF(AND('Entry point'!$B$22=Master!A1028,Master!AG1028="OWNER"),Master!B1028,"")</f>
        <v/>
      </c>
      <c r="T1028" s="34" t="e">
        <f>SMALL($S:$S,ROWS($S$1:S1027))</f>
        <v>#NUM!</v>
      </c>
      <c r="U1028" s="34" t="str">
        <f>IF(AND('Entry point'!$B$22=Master!A1028,Master!AG1028="PLANNING MANAGER"),Master!B1028,"")</f>
        <v/>
      </c>
      <c r="V1028" s="34" t="e">
        <f>SMALL($U:$U,ROWS($U$1:U1027))</f>
        <v>#NUM!</v>
      </c>
      <c r="W1028" s="34" t="str">
        <f>IF(AND('Entry point'!$B$22=Master!A1028,Master!AG1028="PROCUREMENT RESPONSIBLE"),Master!B1028,"")</f>
        <v/>
      </c>
      <c r="X1028" s="34" t="e">
        <f>SMALL($W:$W,ROWS($W$1:W1027))</f>
        <v>#NUM!</v>
      </c>
      <c r="Y1028" s="34" t="str">
        <f>IF(AND('Entry point'!$B$22=Master!A1028,Master!AG1028="TECH SUPERINTENDENT"),Master!B1028,"")</f>
        <v/>
      </c>
      <c r="Z1028" s="34" t="e">
        <f>SMALL($Y:$Y,ROWS($Y$1:Y1027))</f>
        <v>#NUM!</v>
      </c>
      <c r="AA1028" s="34" t="str">
        <f>IF(AND('Entry point'!$B$22=Master!A1028,Master!AG1028="HSEQ MANAGER"),Master!B1028,"")</f>
        <v/>
      </c>
      <c r="AB1028" s="34" t="e">
        <f>SMALL($AA:$AA,ROWS($AA$1:AA1027))</f>
        <v>#NUM!</v>
      </c>
      <c r="AC1028" s="34" t="str">
        <f>IF(AND('Entry point'!$B$22=Master!A1028,Master!AG1028="MARCAS"),Master!B1028,"")</f>
        <v/>
      </c>
      <c r="AD1028" s="34" t="e">
        <f>SMALL($AC:$AC,ROWS($AC$1:AC1027))</f>
        <v>#NUM!</v>
      </c>
      <c r="AE1028" s="34">
        <v>4</v>
      </c>
      <c r="AF1028" s="36" t="s">
        <v>555</v>
      </c>
      <c r="AG1028" s="36" t="s">
        <v>685</v>
      </c>
      <c r="AH1028" s="36"/>
    </row>
    <row r="1029" spans="1:34" ht="15.75" x14ac:dyDescent="0.25">
      <c r="A1029" s="40" t="s">
        <v>569</v>
      </c>
      <c r="B1029" s="34">
        <f>ROWS(A$1:$A1030)</f>
        <v>1030</v>
      </c>
      <c r="C1029" s="34" t="str">
        <f>IF(AND('Entry point'!$B$22=Master!A1029,Master!AG1029="ACCOUNTING"),Master!B1029,"")</f>
        <v/>
      </c>
      <c r="D1029" s="34" t="e">
        <f>SMALL($C:$C,ROWS($C$1:C1028))</f>
        <v>#NUM!</v>
      </c>
      <c r="E1029" s="34" t="str">
        <f>IF(AND('Entry point'!$B$22=Master!A1029,Master!AG1029="CREW MANAGEMENT PARTNER"),Master!B1029,"")</f>
        <v/>
      </c>
      <c r="F1029" s="34" t="e">
        <f>SMALL($E:$E,ROWS($E$1:E1028))</f>
        <v>#NUM!</v>
      </c>
      <c r="G1029" s="34" t="str">
        <f>IF(AND('Entry point'!$B$22=Master!A1029,Master!AG1029="FLEET MANAGER"),Master!B1029,"")</f>
        <v/>
      </c>
      <c r="H1029" s="34" t="e">
        <f>SMALL($G:$G,ROWS($G$1:G1028))</f>
        <v>#NUM!</v>
      </c>
      <c r="I1029" s="34" t="str">
        <f>IF(AND('Entry point'!$B$22=Master!A1029,Master!AG1029="GROUP ISD"),Master!B1029,"")</f>
        <v/>
      </c>
      <c r="J1029" s="34" t="e">
        <f>SMALL($I:$I,ROWS($I$1:I1028))</f>
        <v>#NUM!</v>
      </c>
      <c r="K1029" s="34" t="str">
        <f>IF(AND('Entry point'!$B$22=Master!A1029,Master!AG1029="MANAGING DIRECTOR, CREW MANAGEMENT"),Master!B1029,"")</f>
        <v/>
      </c>
      <c r="L1029" s="34" t="e">
        <f>SMALL($K:$K,ROWS($K$1:K1028))</f>
        <v>#NUM!</v>
      </c>
      <c r="M1029" s="34">
        <f>IF(AND('Entry point'!$B$22=Master!A1029,Master!AG1029="MARINE SUPERINTENDENT"),Master!B1029,"")</f>
        <v>1030</v>
      </c>
      <c r="N1029" s="34" t="e">
        <f>SMALL($M:$M,ROWS($M$1:M1028))</f>
        <v>#NUM!</v>
      </c>
      <c r="O1029" s="34" t="str">
        <f>IF(AND('Entry point'!$B$22=Master!A1029,Master!AG1029="MD"),Master!B1029,"")</f>
        <v/>
      </c>
      <c r="P1029" s="34" t="e">
        <f>SMALL($O:$O,ROWS($O$1:O1028))</f>
        <v>#NUM!</v>
      </c>
      <c r="Q1029" s="34" t="str">
        <f>IF(AND('Entry point'!$B$22=Master!A1029,Master!AG1029="OD"),Master!B1029,"")</f>
        <v/>
      </c>
      <c r="R1029" s="34" t="e">
        <f>SMALL($Q:$Q,ROWS($Q$1:Q1028))</f>
        <v>#NUM!</v>
      </c>
      <c r="S1029" s="34" t="str">
        <f>IF(AND('Entry point'!$B$22=Master!A1029,Master!AG1029="OWNER"),Master!B1029,"")</f>
        <v/>
      </c>
      <c r="T1029" s="34" t="e">
        <f>SMALL($S:$S,ROWS($S$1:S1028))</f>
        <v>#NUM!</v>
      </c>
      <c r="U1029" s="34" t="str">
        <f>IF(AND('Entry point'!$B$22=Master!A1029,Master!AG1029="PLANNING MANAGER"),Master!B1029,"")</f>
        <v/>
      </c>
      <c r="V1029" s="34" t="e">
        <f>SMALL($U:$U,ROWS($U$1:U1028))</f>
        <v>#NUM!</v>
      </c>
      <c r="W1029" s="34" t="str">
        <f>IF(AND('Entry point'!$B$22=Master!A1029,Master!AG1029="PROCUREMENT RESPONSIBLE"),Master!B1029,"")</f>
        <v/>
      </c>
      <c r="X1029" s="34" t="e">
        <f>SMALL($W:$W,ROWS($W$1:W1028))</f>
        <v>#NUM!</v>
      </c>
      <c r="Y1029" s="34" t="str">
        <f>IF(AND('Entry point'!$B$22=Master!A1029,Master!AG1029="TECH SUPERINTENDENT"),Master!B1029,"")</f>
        <v/>
      </c>
      <c r="Z1029" s="34" t="e">
        <f>SMALL($Y:$Y,ROWS($Y$1:Y1028))</f>
        <v>#NUM!</v>
      </c>
      <c r="AA1029" s="34" t="str">
        <f>IF(AND('Entry point'!$B$22=Master!A1029,Master!AG1029="HSEQ MANAGER"),Master!B1029,"")</f>
        <v/>
      </c>
      <c r="AB1029" s="34" t="e">
        <f>SMALL($AA:$AA,ROWS($AA$1:AA1028))</f>
        <v>#NUM!</v>
      </c>
      <c r="AC1029" s="34" t="str">
        <f>IF(AND('Entry point'!$B$22=Master!A1029,Master!AG1029="MARCAS"),Master!B1029,"")</f>
        <v/>
      </c>
      <c r="AD1029" s="34" t="e">
        <f>SMALL($AC:$AC,ROWS($AC$1:AC1028))</f>
        <v>#NUM!</v>
      </c>
      <c r="AE1029" s="34">
        <v>4</v>
      </c>
      <c r="AF1029" s="36" t="s">
        <v>235</v>
      </c>
      <c r="AG1029" s="36" t="s">
        <v>685</v>
      </c>
      <c r="AH1029" s="36"/>
    </row>
    <row r="1030" spans="1:34" ht="15.75" x14ac:dyDescent="0.25">
      <c r="A1030" s="40" t="s">
        <v>569</v>
      </c>
      <c r="B1030" s="34">
        <f>ROWS(A$1:$A1031)</f>
        <v>1031</v>
      </c>
      <c r="C1030" s="34" t="str">
        <f>IF(AND('Entry point'!$B$22=Master!A1030,Master!AG1030="ACCOUNTING"),Master!B1030,"")</f>
        <v/>
      </c>
      <c r="D1030" s="34" t="e">
        <f>SMALL($C:$C,ROWS($C$1:C1029))</f>
        <v>#NUM!</v>
      </c>
      <c r="E1030" s="34" t="str">
        <f>IF(AND('Entry point'!$B$22=Master!A1030,Master!AG1030="CREW MANAGEMENT PARTNER"),Master!B1030,"")</f>
        <v/>
      </c>
      <c r="F1030" s="34" t="e">
        <f>SMALL($E:$E,ROWS($E$1:E1029))</f>
        <v>#NUM!</v>
      </c>
      <c r="G1030" s="34" t="str">
        <f>IF(AND('Entry point'!$B$22=Master!A1030,Master!AG1030="FLEET MANAGER"),Master!B1030,"")</f>
        <v/>
      </c>
      <c r="H1030" s="34" t="e">
        <f>SMALL($G:$G,ROWS($G$1:G1029))</f>
        <v>#NUM!</v>
      </c>
      <c r="I1030" s="34" t="str">
        <f>IF(AND('Entry point'!$B$22=Master!A1030,Master!AG1030="GROUP ISD"),Master!B1030,"")</f>
        <v/>
      </c>
      <c r="J1030" s="34" t="e">
        <f>SMALL($I:$I,ROWS($I$1:I1029))</f>
        <v>#NUM!</v>
      </c>
      <c r="K1030" s="34" t="str">
        <f>IF(AND('Entry point'!$B$22=Master!A1030,Master!AG1030="MANAGING DIRECTOR, CREW MANAGEMENT"),Master!B1030,"")</f>
        <v/>
      </c>
      <c r="L1030" s="34" t="e">
        <f>SMALL($K:$K,ROWS($K$1:K1029))</f>
        <v>#NUM!</v>
      </c>
      <c r="M1030" s="34" t="str">
        <f>IF(AND('Entry point'!$B$22=Master!A1030,Master!AG1030="MARINE SUPERINTENDENT"),Master!B1030,"")</f>
        <v/>
      </c>
      <c r="N1030" s="34" t="e">
        <f>SMALL($M:$M,ROWS($M$1:M1029))</f>
        <v>#NUM!</v>
      </c>
      <c r="O1030" s="34" t="str">
        <f>IF(AND('Entry point'!$B$22=Master!A1030,Master!AG1030="MD"),Master!B1030,"")</f>
        <v/>
      </c>
      <c r="P1030" s="34" t="e">
        <f>SMALL($O:$O,ROWS($O$1:O1029))</f>
        <v>#NUM!</v>
      </c>
      <c r="Q1030" s="34" t="str">
        <f>IF(AND('Entry point'!$B$22=Master!A1030,Master!AG1030="OD"),Master!B1030,"")</f>
        <v/>
      </c>
      <c r="R1030" s="34" t="e">
        <f>SMALL($Q:$Q,ROWS($Q$1:Q1029))</f>
        <v>#NUM!</v>
      </c>
      <c r="S1030" s="34" t="str">
        <f>IF(AND('Entry point'!$B$22=Master!A1030,Master!AG1030="OWNER"),Master!B1030,"")</f>
        <v/>
      </c>
      <c r="T1030" s="34" t="e">
        <f>SMALL($S:$S,ROWS($S$1:S1029))</f>
        <v>#NUM!</v>
      </c>
      <c r="U1030" s="34" t="str">
        <f>IF(AND('Entry point'!$B$22=Master!A1030,Master!AG1030="PLANNING MANAGER"),Master!B1030,"")</f>
        <v/>
      </c>
      <c r="V1030" s="34" t="e">
        <f>SMALL($U:$U,ROWS($U$1:U1029))</f>
        <v>#NUM!</v>
      </c>
      <c r="W1030" s="34" t="str">
        <f>IF(AND('Entry point'!$B$22=Master!A1030,Master!AG1030="PROCUREMENT RESPONSIBLE"),Master!B1030,"")</f>
        <v/>
      </c>
      <c r="X1030" s="34" t="e">
        <f>SMALL($W:$W,ROWS($W$1:W1029))</f>
        <v>#NUM!</v>
      </c>
      <c r="Y1030" s="34">
        <f>IF(AND('Entry point'!$B$22=Master!A1030,Master!AG1030="TECH SUPERINTENDENT"),Master!B1030,"")</f>
        <v>1031</v>
      </c>
      <c r="Z1030" s="34" t="e">
        <f>SMALL($Y:$Y,ROWS($Y$1:Y1029))</f>
        <v>#NUM!</v>
      </c>
      <c r="AA1030" s="34" t="str">
        <f>IF(AND('Entry point'!$B$22=Master!A1030,Master!AG1030="HSEQ MANAGER"),Master!B1030,"")</f>
        <v/>
      </c>
      <c r="AB1030" s="34" t="e">
        <f>SMALL($AA:$AA,ROWS($AA$1:AA1029))</f>
        <v>#NUM!</v>
      </c>
      <c r="AC1030" s="34" t="str">
        <f>IF(AND('Entry point'!$B$22=Master!A1030,Master!AG1030="MARCAS"),Master!B1030,"")</f>
        <v/>
      </c>
      <c r="AD1030" s="34" t="e">
        <f>SMALL($AC:$AC,ROWS($AC$1:AC1029))</f>
        <v>#NUM!</v>
      </c>
      <c r="AE1030" s="34">
        <v>4</v>
      </c>
      <c r="AF1030" s="36" t="s">
        <v>353</v>
      </c>
      <c r="AG1030" s="36" t="s">
        <v>91</v>
      </c>
      <c r="AH1030" s="36"/>
    </row>
    <row r="1031" spans="1:34" ht="31.5" x14ac:dyDescent="0.25">
      <c r="A1031" s="40" t="s">
        <v>569</v>
      </c>
      <c r="B1031" s="34">
        <f>ROWS(A$1:$A1032)</f>
        <v>1032</v>
      </c>
      <c r="C1031" s="34" t="str">
        <f>IF(AND('Entry point'!$B$22=Master!A1031,Master!AG1031="ACCOUNTING"),Master!B1031,"")</f>
        <v/>
      </c>
      <c r="D1031" s="34" t="e">
        <f>SMALL($C:$C,ROWS($C$1:C1030))</f>
        <v>#NUM!</v>
      </c>
      <c r="E1031" s="34" t="str">
        <f>IF(AND('Entry point'!$B$22=Master!A1031,Master!AG1031="CREW MANAGEMENT PARTNER"),Master!B1031,"")</f>
        <v/>
      </c>
      <c r="F1031" s="34" t="e">
        <f>SMALL($E:$E,ROWS($E$1:E1030))</f>
        <v>#NUM!</v>
      </c>
      <c r="G1031" s="34" t="str">
        <f>IF(AND('Entry point'!$B$22=Master!A1031,Master!AG1031="FLEET MANAGER"),Master!B1031,"")</f>
        <v/>
      </c>
      <c r="H1031" s="34" t="e">
        <f>SMALL($G:$G,ROWS($G$1:G1030))</f>
        <v>#NUM!</v>
      </c>
      <c r="I1031" s="34" t="str">
        <f>IF(AND('Entry point'!$B$22=Master!A1031,Master!AG1031="GROUP ISD"),Master!B1031,"")</f>
        <v/>
      </c>
      <c r="J1031" s="34" t="e">
        <f>SMALL($I:$I,ROWS($I$1:I1030))</f>
        <v>#NUM!</v>
      </c>
      <c r="K1031" s="34" t="str">
        <f>IF(AND('Entry point'!$B$22=Master!A1031,Master!AG1031="MANAGING DIRECTOR, CREW MANAGEMENT"),Master!B1031,"")</f>
        <v/>
      </c>
      <c r="L1031" s="34" t="e">
        <f>SMALL($K:$K,ROWS($K$1:K1030))</f>
        <v>#NUM!</v>
      </c>
      <c r="M1031" s="34" t="str">
        <f>IF(AND('Entry point'!$B$22=Master!A1031,Master!AG1031="MARINE SUPERINTENDENT"),Master!B1031,"")</f>
        <v/>
      </c>
      <c r="N1031" s="34" t="e">
        <f>SMALL($M:$M,ROWS($M$1:M1030))</f>
        <v>#NUM!</v>
      </c>
      <c r="O1031" s="34" t="str">
        <f>IF(AND('Entry point'!$B$22=Master!A1031,Master!AG1031="MD"),Master!B1031,"")</f>
        <v/>
      </c>
      <c r="P1031" s="34" t="e">
        <f>SMALL($O:$O,ROWS($O$1:O1030))</f>
        <v>#NUM!</v>
      </c>
      <c r="Q1031" s="34" t="str">
        <f>IF(AND('Entry point'!$B$22=Master!A1031,Master!AG1031="OD"),Master!B1031,"")</f>
        <v/>
      </c>
      <c r="R1031" s="34" t="e">
        <f>SMALL($Q:$Q,ROWS($Q$1:Q1030))</f>
        <v>#NUM!</v>
      </c>
      <c r="S1031" s="34" t="str">
        <f>IF(AND('Entry point'!$B$22=Master!A1031,Master!AG1031="OWNER"),Master!B1031,"")</f>
        <v/>
      </c>
      <c r="T1031" s="34" t="e">
        <f>SMALL($S:$S,ROWS($S$1:S1030))</f>
        <v>#NUM!</v>
      </c>
      <c r="U1031" s="34" t="str">
        <f>IF(AND('Entry point'!$B$22=Master!A1031,Master!AG1031="PLANNING MANAGER"),Master!B1031,"")</f>
        <v/>
      </c>
      <c r="V1031" s="34" t="e">
        <f>SMALL($U:$U,ROWS($U$1:U1030))</f>
        <v>#NUM!</v>
      </c>
      <c r="W1031" s="34" t="str">
        <f>IF(AND('Entry point'!$B$22=Master!A1031,Master!AG1031="PROCUREMENT RESPONSIBLE"),Master!B1031,"")</f>
        <v/>
      </c>
      <c r="X1031" s="34" t="e">
        <f>SMALL($W:$W,ROWS($W$1:W1030))</f>
        <v>#NUM!</v>
      </c>
      <c r="Y1031" s="34">
        <f>IF(AND('Entry point'!$B$22=Master!A1031,Master!AG1031="TECH SUPERINTENDENT"),Master!B1031,"")</f>
        <v>1032</v>
      </c>
      <c r="Z1031" s="34" t="e">
        <f>SMALL($Y:$Y,ROWS($Y$1:Y1030))</f>
        <v>#NUM!</v>
      </c>
      <c r="AA1031" s="34" t="str">
        <f>IF(AND('Entry point'!$B$22=Master!A1031,Master!AG1031="HSEQ MANAGER"),Master!B1031,"")</f>
        <v/>
      </c>
      <c r="AB1031" s="34" t="e">
        <f>SMALL($AA:$AA,ROWS($AA$1:AA1030))</f>
        <v>#NUM!</v>
      </c>
      <c r="AC1031" s="34" t="str">
        <f>IF(AND('Entry point'!$B$22=Master!A1031,Master!AG1031="MARCAS"),Master!B1031,"")</f>
        <v/>
      </c>
      <c r="AD1031" s="34" t="e">
        <f>SMALL($AC:$AC,ROWS($AC$1:AC1030))</f>
        <v>#NUM!</v>
      </c>
      <c r="AE1031" s="34">
        <v>4</v>
      </c>
      <c r="AF1031" s="36" t="s">
        <v>126</v>
      </c>
      <c r="AG1031" s="36" t="s">
        <v>91</v>
      </c>
      <c r="AH1031" s="38" t="s">
        <v>102</v>
      </c>
    </row>
    <row r="1032" spans="1:34" ht="15.75" x14ac:dyDescent="0.25">
      <c r="A1032" s="40" t="s">
        <v>569</v>
      </c>
      <c r="B1032" s="34">
        <f>ROWS(A$1:$A1033)</f>
        <v>1033</v>
      </c>
      <c r="C1032" s="34" t="str">
        <f>IF(AND('Entry point'!$B$22=Master!A1032,Master!AG1032="ACCOUNTING"),Master!B1032,"")</f>
        <v/>
      </c>
      <c r="D1032" s="34" t="e">
        <f>SMALL($C:$C,ROWS($C$1:C1031))</f>
        <v>#NUM!</v>
      </c>
      <c r="E1032" s="34" t="str">
        <f>IF(AND('Entry point'!$B$22=Master!A1032,Master!AG1032="CREW MANAGEMENT PARTNER"),Master!B1032,"")</f>
        <v/>
      </c>
      <c r="F1032" s="34" t="e">
        <f>SMALL($E:$E,ROWS($E$1:E1031))</f>
        <v>#NUM!</v>
      </c>
      <c r="G1032" s="34" t="str">
        <f>IF(AND('Entry point'!$B$22=Master!A1032,Master!AG1032="FLEET MANAGER"),Master!B1032,"")</f>
        <v/>
      </c>
      <c r="H1032" s="34" t="e">
        <f>SMALL($G:$G,ROWS($G$1:G1031))</f>
        <v>#NUM!</v>
      </c>
      <c r="I1032" s="34" t="str">
        <f>IF(AND('Entry point'!$B$22=Master!A1032,Master!AG1032="GROUP ISD"),Master!B1032,"")</f>
        <v/>
      </c>
      <c r="J1032" s="34" t="e">
        <f>SMALL($I:$I,ROWS($I$1:I1031))</f>
        <v>#NUM!</v>
      </c>
      <c r="K1032" s="34" t="str">
        <f>IF(AND('Entry point'!$B$22=Master!A1032,Master!AG1032="MANAGING DIRECTOR, CREW MANAGEMENT"),Master!B1032,"")</f>
        <v/>
      </c>
      <c r="L1032" s="34" t="e">
        <f>SMALL($K:$K,ROWS($K$1:K1031))</f>
        <v>#NUM!</v>
      </c>
      <c r="M1032" s="34" t="str">
        <f>IF(AND('Entry point'!$B$22=Master!A1032,Master!AG1032="MARINE SUPERINTENDENT"),Master!B1032,"")</f>
        <v/>
      </c>
      <c r="N1032" s="34" t="e">
        <f>SMALL($M:$M,ROWS($M$1:M1031))</f>
        <v>#NUM!</v>
      </c>
      <c r="O1032" s="34" t="str">
        <f>IF(AND('Entry point'!$B$22=Master!A1032,Master!AG1032="MD"),Master!B1032,"")</f>
        <v/>
      </c>
      <c r="P1032" s="34" t="e">
        <f>SMALL($O:$O,ROWS($O$1:O1031))</f>
        <v>#NUM!</v>
      </c>
      <c r="Q1032" s="34" t="str">
        <f>IF(AND('Entry point'!$B$22=Master!A1032,Master!AG1032="OD"),Master!B1032,"")</f>
        <v/>
      </c>
      <c r="R1032" s="34" t="e">
        <f>SMALL($Q:$Q,ROWS($Q$1:Q1031))</f>
        <v>#NUM!</v>
      </c>
      <c r="S1032" s="34" t="str">
        <f>IF(AND('Entry point'!$B$22=Master!A1032,Master!AG1032="OWNER"),Master!B1032,"")</f>
        <v/>
      </c>
      <c r="T1032" s="34" t="e">
        <f>SMALL($S:$S,ROWS($S$1:S1031))</f>
        <v>#NUM!</v>
      </c>
      <c r="U1032" s="34" t="str">
        <f>IF(AND('Entry point'!$B$22=Master!A1032,Master!AG1032="PLANNING MANAGER"),Master!B1032,"")</f>
        <v/>
      </c>
      <c r="V1032" s="34" t="e">
        <f>SMALL($U:$U,ROWS($U$1:U1031))</f>
        <v>#NUM!</v>
      </c>
      <c r="W1032" s="34" t="str">
        <f>IF(AND('Entry point'!$B$22=Master!A1032,Master!AG1032="PROCUREMENT RESPONSIBLE"),Master!B1032,"")</f>
        <v/>
      </c>
      <c r="X1032" s="34" t="e">
        <f>SMALL($W:$W,ROWS($W$1:W1031))</f>
        <v>#NUM!</v>
      </c>
      <c r="Y1032" s="34">
        <f>IF(AND('Entry point'!$B$22=Master!A1032,Master!AG1032="TECH SUPERINTENDENT"),Master!B1032,"")</f>
        <v>1033</v>
      </c>
      <c r="Z1032" s="34" t="e">
        <f>SMALL($Y:$Y,ROWS($Y$1:Y1031))</f>
        <v>#NUM!</v>
      </c>
      <c r="AA1032" s="34" t="str">
        <f>IF(AND('Entry point'!$B$22=Master!A1032,Master!AG1032="HSEQ MANAGER"),Master!B1032,"")</f>
        <v/>
      </c>
      <c r="AB1032" s="34" t="e">
        <f>SMALL($AA:$AA,ROWS($AA$1:AA1031))</f>
        <v>#NUM!</v>
      </c>
      <c r="AC1032" s="34" t="str">
        <f>IF(AND('Entry point'!$B$22=Master!A1032,Master!AG1032="MARCAS"),Master!B1032,"")</f>
        <v/>
      </c>
      <c r="AD1032" s="34" t="e">
        <f>SMALL($AC:$AC,ROWS($AC$1:AC1031))</f>
        <v>#NUM!</v>
      </c>
      <c r="AE1032" s="34">
        <v>4</v>
      </c>
      <c r="AF1032" s="36" t="s">
        <v>110</v>
      </c>
      <c r="AG1032" s="36" t="s">
        <v>91</v>
      </c>
      <c r="AH1032" s="36"/>
    </row>
    <row r="1033" spans="1:34" ht="15.75" x14ac:dyDescent="0.25">
      <c r="A1033" s="40" t="s">
        <v>569</v>
      </c>
      <c r="B1033" s="34">
        <f>ROWS(A$1:$A1034)</f>
        <v>1034</v>
      </c>
      <c r="C1033" s="34" t="str">
        <f>IF(AND('Entry point'!$B$22=Master!A1033,Master!AG1033="ACCOUNTING"),Master!B1033,"")</f>
        <v/>
      </c>
      <c r="D1033" s="34" t="e">
        <f>SMALL($C:$C,ROWS($C$1:C1032))</f>
        <v>#NUM!</v>
      </c>
      <c r="E1033" s="34" t="str">
        <f>IF(AND('Entry point'!$B$22=Master!A1033,Master!AG1033="CREW MANAGEMENT PARTNER"),Master!B1033,"")</f>
        <v/>
      </c>
      <c r="F1033" s="34" t="e">
        <f>SMALL($E:$E,ROWS($E$1:E1032))</f>
        <v>#NUM!</v>
      </c>
      <c r="G1033" s="34" t="str">
        <f>IF(AND('Entry point'!$B$22=Master!A1033,Master!AG1033="FLEET MANAGER"),Master!B1033,"")</f>
        <v/>
      </c>
      <c r="H1033" s="34" t="e">
        <f>SMALL($G:$G,ROWS($G$1:G1032))</f>
        <v>#NUM!</v>
      </c>
      <c r="I1033" s="34" t="str">
        <f>IF(AND('Entry point'!$B$22=Master!A1033,Master!AG1033="GROUP ISD"),Master!B1033,"")</f>
        <v/>
      </c>
      <c r="J1033" s="34" t="e">
        <f>SMALL($I:$I,ROWS($I$1:I1032))</f>
        <v>#NUM!</v>
      </c>
      <c r="K1033" s="34" t="str">
        <f>IF(AND('Entry point'!$B$22=Master!A1033,Master!AG1033="MANAGING DIRECTOR, CREW MANAGEMENT"),Master!B1033,"")</f>
        <v/>
      </c>
      <c r="L1033" s="34" t="e">
        <f>SMALL($K:$K,ROWS($K$1:K1032))</f>
        <v>#NUM!</v>
      </c>
      <c r="M1033" s="34" t="str">
        <f>IF(AND('Entry point'!$B$22=Master!A1033,Master!AG1033="MARINE SUPERINTENDENT"),Master!B1033,"")</f>
        <v/>
      </c>
      <c r="N1033" s="34" t="e">
        <f>SMALL($M:$M,ROWS($M$1:M1032))</f>
        <v>#NUM!</v>
      </c>
      <c r="O1033" s="34" t="str">
        <f>IF(AND('Entry point'!$B$22=Master!A1033,Master!AG1033="MD"),Master!B1033,"")</f>
        <v/>
      </c>
      <c r="P1033" s="34" t="e">
        <f>SMALL($O:$O,ROWS($O$1:O1032))</f>
        <v>#NUM!</v>
      </c>
      <c r="Q1033" s="34" t="str">
        <f>IF(AND('Entry point'!$B$22=Master!A1033,Master!AG1033="OD"),Master!B1033,"")</f>
        <v/>
      </c>
      <c r="R1033" s="34" t="e">
        <f>SMALL($Q:$Q,ROWS($Q$1:Q1032))</f>
        <v>#NUM!</v>
      </c>
      <c r="S1033" s="34" t="str">
        <f>IF(AND('Entry point'!$B$22=Master!A1033,Master!AG1033="OWNER"),Master!B1033,"")</f>
        <v/>
      </c>
      <c r="T1033" s="34" t="e">
        <f>SMALL($S:$S,ROWS($S$1:S1032))</f>
        <v>#NUM!</v>
      </c>
      <c r="U1033" s="34" t="str">
        <f>IF(AND('Entry point'!$B$22=Master!A1033,Master!AG1033="PLANNING MANAGER"),Master!B1033,"")</f>
        <v/>
      </c>
      <c r="V1033" s="34" t="e">
        <f>SMALL($U:$U,ROWS($U$1:U1032))</f>
        <v>#NUM!</v>
      </c>
      <c r="W1033" s="34" t="str">
        <f>IF(AND('Entry point'!$B$22=Master!A1033,Master!AG1033="PROCUREMENT RESPONSIBLE"),Master!B1033,"")</f>
        <v/>
      </c>
      <c r="X1033" s="34" t="e">
        <f>SMALL($W:$W,ROWS($W$1:W1032))</f>
        <v>#NUM!</v>
      </c>
      <c r="Y1033" s="34">
        <f>IF(AND('Entry point'!$B$22=Master!A1033,Master!AG1033="TECH SUPERINTENDENT"),Master!B1033,"")</f>
        <v>1034</v>
      </c>
      <c r="Z1033" s="34" t="e">
        <f>SMALL($Y:$Y,ROWS($Y$1:Y1032))</f>
        <v>#NUM!</v>
      </c>
      <c r="AA1033" s="34" t="str">
        <f>IF(AND('Entry point'!$B$22=Master!A1033,Master!AG1033="HSEQ MANAGER"),Master!B1033,"")</f>
        <v/>
      </c>
      <c r="AB1033" s="34" t="e">
        <f>SMALL($AA:$AA,ROWS($AA$1:AA1032))</f>
        <v>#NUM!</v>
      </c>
      <c r="AC1033" s="34" t="str">
        <f>IF(AND('Entry point'!$B$22=Master!A1033,Master!AG1033="MARCAS"),Master!B1033,"")</f>
        <v/>
      </c>
      <c r="AD1033" s="34" t="e">
        <f>SMALL($AC:$AC,ROWS($AC$1:AC1032))</f>
        <v>#NUM!</v>
      </c>
      <c r="AE1033" s="34">
        <v>4</v>
      </c>
      <c r="AF1033" s="36" t="s">
        <v>396</v>
      </c>
      <c r="AG1033" s="36" t="s">
        <v>91</v>
      </c>
      <c r="AH1033" s="36"/>
    </row>
    <row r="1034" spans="1:34" ht="15.75" x14ac:dyDescent="0.25">
      <c r="A1034" s="40" t="s">
        <v>569</v>
      </c>
      <c r="B1034" s="34">
        <f>ROWS(A$1:$A1035)</f>
        <v>1035</v>
      </c>
      <c r="C1034" s="34" t="str">
        <f>IF(AND('Entry point'!$B$22=Master!A1034,Master!AG1034="ACCOUNTING"),Master!B1034,"")</f>
        <v/>
      </c>
      <c r="D1034" s="34" t="e">
        <f>SMALL($C:$C,ROWS($C$1:C1033))</f>
        <v>#NUM!</v>
      </c>
      <c r="E1034" s="34" t="str">
        <f>IF(AND('Entry point'!$B$22=Master!A1034,Master!AG1034="CREW MANAGEMENT PARTNER"),Master!B1034,"")</f>
        <v/>
      </c>
      <c r="F1034" s="34" t="e">
        <f>SMALL($E:$E,ROWS($E$1:E1033))</f>
        <v>#NUM!</v>
      </c>
      <c r="G1034" s="34" t="str">
        <f>IF(AND('Entry point'!$B$22=Master!A1034,Master!AG1034="FLEET MANAGER"),Master!B1034,"")</f>
        <v/>
      </c>
      <c r="H1034" s="34" t="e">
        <f>SMALL($G:$G,ROWS($G$1:G1033))</f>
        <v>#NUM!</v>
      </c>
      <c r="I1034" s="34" t="str">
        <f>IF(AND('Entry point'!$B$22=Master!A1034,Master!AG1034="GROUP ISD"),Master!B1034,"")</f>
        <v/>
      </c>
      <c r="J1034" s="34" t="e">
        <f>SMALL($I:$I,ROWS($I$1:I1033))</f>
        <v>#NUM!</v>
      </c>
      <c r="K1034" s="34" t="str">
        <f>IF(AND('Entry point'!$B$22=Master!A1034,Master!AG1034="MANAGING DIRECTOR, CREW MANAGEMENT"),Master!B1034,"")</f>
        <v/>
      </c>
      <c r="L1034" s="34" t="e">
        <f>SMALL($K:$K,ROWS($K$1:K1033))</f>
        <v>#NUM!</v>
      </c>
      <c r="M1034" s="34" t="str">
        <f>IF(AND('Entry point'!$B$22=Master!A1034,Master!AG1034="MARINE SUPERINTENDENT"),Master!B1034,"")</f>
        <v/>
      </c>
      <c r="N1034" s="34" t="e">
        <f>SMALL($M:$M,ROWS($M$1:M1033))</f>
        <v>#NUM!</v>
      </c>
      <c r="O1034" s="34" t="str">
        <f>IF(AND('Entry point'!$B$22=Master!A1034,Master!AG1034="MD"),Master!B1034,"")</f>
        <v/>
      </c>
      <c r="P1034" s="34" t="e">
        <f>SMALL($O:$O,ROWS($O$1:O1033))</f>
        <v>#NUM!</v>
      </c>
      <c r="Q1034" s="34" t="str">
        <f>IF(AND('Entry point'!$B$22=Master!A1034,Master!AG1034="OD"),Master!B1034,"")</f>
        <v/>
      </c>
      <c r="R1034" s="34" t="e">
        <f>SMALL($Q:$Q,ROWS($Q$1:Q1033))</f>
        <v>#NUM!</v>
      </c>
      <c r="S1034" s="34" t="str">
        <f>IF(AND('Entry point'!$B$22=Master!A1034,Master!AG1034="OWNER"),Master!B1034,"")</f>
        <v/>
      </c>
      <c r="T1034" s="34" t="e">
        <f>SMALL($S:$S,ROWS($S$1:S1033))</f>
        <v>#NUM!</v>
      </c>
      <c r="U1034" s="34" t="str">
        <f>IF(AND('Entry point'!$B$22=Master!A1034,Master!AG1034="PLANNING MANAGER"),Master!B1034,"")</f>
        <v/>
      </c>
      <c r="V1034" s="34" t="e">
        <f>SMALL($U:$U,ROWS($U$1:U1033))</f>
        <v>#NUM!</v>
      </c>
      <c r="W1034" s="34" t="str">
        <f>IF(AND('Entry point'!$B$22=Master!A1034,Master!AG1034="PROCUREMENT RESPONSIBLE"),Master!B1034,"")</f>
        <v/>
      </c>
      <c r="X1034" s="34" t="e">
        <f>SMALL($W:$W,ROWS($W$1:W1033))</f>
        <v>#NUM!</v>
      </c>
      <c r="Y1034" s="34">
        <f>IF(AND('Entry point'!$B$22=Master!A1034,Master!AG1034="TECH SUPERINTENDENT"),Master!B1034,"")</f>
        <v>1035</v>
      </c>
      <c r="Z1034" s="34" t="e">
        <f>SMALL($Y:$Y,ROWS($Y$1:Y1033))</f>
        <v>#NUM!</v>
      </c>
      <c r="AA1034" s="34" t="str">
        <f>IF(AND('Entry point'!$B$22=Master!A1034,Master!AG1034="HSEQ MANAGER"),Master!B1034,"")</f>
        <v/>
      </c>
      <c r="AB1034" s="34" t="e">
        <f>SMALL($AA:$AA,ROWS($AA$1:AA1033))</f>
        <v>#NUM!</v>
      </c>
      <c r="AC1034" s="34" t="str">
        <f>IF(AND('Entry point'!$B$22=Master!A1034,Master!AG1034="MARCAS"),Master!B1034,"")</f>
        <v/>
      </c>
      <c r="AD1034" s="34" t="e">
        <f>SMALL($AC:$AC,ROWS($AC$1:AC1033))</f>
        <v>#NUM!</v>
      </c>
      <c r="AE1034" s="34">
        <v>4</v>
      </c>
      <c r="AF1034" s="36" t="s">
        <v>363</v>
      </c>
      <c r="AG1034" s="36" t="s">
        <v>91</v>
      </c>
      <c r="AH1034" s="36"/>
    </row>
    <row r="1035" spans="1:34" ht="15.75" x14ac:dyDescent="0.25">
      <c r="A1035" s="40" t="s">
        <v>569</v>
      </c>
      <c r="B1035" s="34">
        <f>ROWS(A$1:$A1036)</f>
        <v>1036</v>
      </c>
      <c r="C1035" s="34" t="str">
        <f>IF(AND('Entry point'!$B$22=Master!A1035,Master!AG1035="ACCOUNTING"),Master!B1035,"")</f>
        <v/>
      </c>
      <c r="D1035" s="34" t="e">
        <f>SMALL($C:$C,ROWS($C$1:C1034))</f>
        <v>#NUM!</v>
      </c>
      <c r="E1035" s="34" t="str">
        <f>IF(AND('Entry point'!$B$22=Master!A1035,Master!AG1035="CREW MANAGEMENT PARTNER"),Master!B1035,"")</f>
        <v/>
      </c>
      <c r="F1035" s="34" t="e">
        <f>SMALL($E:$E,ROWS($E$1:E1034))</f>
        <v>#NUM!</v>
      </c>
      <c r="G1035" s="34" t="str">
        <f>IF(AND('Entry point'!$B$22=Master!A1035,Master!AG1035="FLEET MANAGER"),Master!B1035,"")</f>
        <v/>
      </c>
      <c r="H1035" s="34" t="e">
        <f>SMALL($G:$G,ROWS($G$1:G1034))</f>
        <v>#NUM!</v>
      </c>
      <c r="I1035" s="34" t="str">
        <f>IF(AND('Entry point'!$B$22=Master!A1035,Master!AG1035="GROUP ISD"),Master!B1035,"")</f>
        <v/>
      </c>
      <c r="J1035" s="34" t="e">
        <f>SMALL($I:$I,ROWS($I$1:I1034))</f>
        <v>#NUM!</v>
      </c>
      <c r="K1035" s="34" t="str">
        <f>IF(AND('Entry point'!$B$22=Master!A1035,Master!AG1035="MANAGING DIRECTOR, CREW MANAGEMENT"),Master!B1035,"")</f>
        <v/>
      </c>
      <c r="L1035" s="34" t="e">
        <f>SMALL($K:$K,ROWS($K$1:K1034))</f>
        <v>#NUM!</v>
      </c>
      <c r="M1035" s="34" t="str">
        <f>IF(AND('Entry point'!$B$22=Master!A1035,Master!AG1035="MARINE SUPERINTENDENT"),Master!B1035,"")</f>
        <v/>
      </c>
      <c r="N1035" s="34" t="e">
        <f>SMALL($M:$M,ROWS($M$1:M1034))</f>
        <v>#NUM!</v>
      </c>
      <c r="O1035" s="34" t="str">
        <f>IF(AND('Entry point'!$B$22=Master!A1035,Master!AG1035="MD"),Master!B1035,"")</f>
        <v/>
      </c>
      <c r="P1035" s="34" t="e">
        <f>SMALL($O:$O,ROWS($O$1:O1034))</f>
        <v>#NUM!</v>
      </c>
      <c r="Q1035" s="34" t="str">
        <f>IF(AND('Entry point'!$B$22=Master!A1035,Master!AG1035="OD"),Master!B1035,"")</f>
        <v/>
      </c>
      <c r="R1035" s="34" t="e">
        <f>SMALL($Q:$Q,ROWS($Q$1:Q1034))</f>
        <v>#NUM!</v>
      </c>
      <c r="S1035" s="34" t="str">
        <f>IF(AND('Entry point'!$B$22=Master!A1035,Master!AG1035="OWNER"),Master!B1035,"")</f>
        <v/>
      </c>
      <c r="T1035" s="34" t="e">
        <f>SMALL($S:$S,ROWS($S$1:S1034))</f>
        <v>#NUM!</v>
      </c>
      <c r="U1035" s="34" t="str">
        <f>IF(AND('Entry point'!$B$22=Master!A1035,Master!AG1035="PLANNING MANAGER"),Master!B1035,"")</f>
        <v/>
      </c>
      <c r="V1035" s="34" t="e">
        <f>SMALL($U:$U,ROWS($U$1:U1034))</f>
        <v>#NUM!</v>
      </c>
      <c r="W1035" s="34" t="str">
        <f>IF(AND('Entry point'!$B$22=Master!A1035,Master!AG1035="PROCUREMENT RESPONSIBLE"),Master!B1035,"")</f>
        <v/>
      </c>
      <c r="X1035" s="34" t="e">
        <f>SMALL($W:$W,ROWS($W$1:W1034))</f>
        <v>#NUM!</v>
      </c>
      <c r="Y1035" s="34">
        <f>IF(AND('Entry point'!$B$22=Master!A1035,Master!AG1035="TECH SUPERINTENDENT"),Master!B1035,"")</f>
        <v>1036</v>
      </c>
      <c r="Z1035" s="34" t="e">
        <f>SMALL($Y:$Y,ROWS($Y$1:Y1034))</f>
        <v>#NUM!</v>
      </c>
      <c r="AA1035" s="34" t="str">
        <f>IF(AND('Entry point'!$B$22=Master!A1035,Master!AG1035="HSEQ MANAGER"),Master!B1035,"")</f>
        <v/>
      </c>
      <c r="AB1035" s="34" t="e">
        <f>SMALL($AA:$AA,ROWS($AA$1:AA1034))</f>
        <v>#NUM!</v>
      </c>
      <c r="AC1035" s="34" t="str">
        <f>IF(AND('Entry point'!$B$22=Master!A1035,Master!AG1035="MARCAS"),Master!B1035,"")</f>
        <v/>
      </c>
      <c r="AD1035" s="34" t="e">
        <f>SMALL($AC:$AC,ROWS($AC$1:AC1034))</f>
        <v>#NUM!</v>
      </c>
      <c r="AE1035" s="34">
        <v>4</v>
      </c>
      <c r="AF1035" s="36" t="s">
        <v>369</v>
      </c>
      <c r="AG1035" s="36" t="s">
        <v>91</v>
      </c>
      <c r="AH1035" s="36"/>
    </row>
    <row r="1036" spans="1:34" ht="15.75" x14ac:dyDescent="0.25">
      <c r="A1036" s="40" t="s">
        <v>569</v>
      </c>
      <c r="B1036" s="34">
        <f>ROWS(A$1:$A1037)</f>
        <v>1037</v>
      </c>
      <c r="C1036" s="34" t="str">
        <f>IF(AND('Entry point'!$B$22=Master!A1036,Master!AG1036="ACCOUNTING"),Master!B1036,"")</f>
        <v/>
      </c>
      <c r="D1036" s="34" t="e">
        <f>SMALL($C:$C,ROWS($C$1:C1035))</f>
        <v>#NUM!</v>
      </c>
      <c r="E1036" s="34" t="str">
        <f>IF(AND('Entry point'!$B$22=Master!A1036,Master!AG1036="CREW MANAGEMENT PARTNER"),Master!B1036,"")</f>
        <v/>
      </c>
      <c r="F1036" s="34" t="e">
        <f>SMALL($E:$E,ROWS($E$1:E1035))</f>
        <v>#NUM!</v>
      </c>
      <c r="G1036" s="34" t="str">
        <f>IF(AND('Entry point'!$B$22=Master!A1036,Master!AG1036="FLEET MANAGER"),Master!B1036,"")</f>
        <v/>
      </c>
      <c r="H1036" s="34" t="e">
        <f>SMALL($G:$G,ROWS($G$1:G1035))</f>
        <v>#NUM!</v>
      </c>
      <c r="I1036" s="34" t="str">
        <f>IF(AND('Entry point'!$B$22=Master!A1036,Master!AG1036="GROUP ISD"),Master!B1036,"")</f>
        <v/>
      </c>
      <c r="J1036" s="34" t="e">
        <f>SMALL($I:$I,ROWS($I$1:I1035))</f>
        <v>#NUM!</v>
      </c>
      <c r="K1036" s="34" t="str">
        <f>IF(AND('Entry point'!$B$22=Master!A1036,Master!AG1036="MANAGING DIRECTOR, CREW MANAGEMENT"),Master!B1036,"")</f>
        <v/>
      </c>
      <c r="L1036" s="34" t="e">
        <f>SMALL($K:$K,ROWS($K$1:K1035))</f>
        <v>#NUM!</v>
      </c>
      <c r="M1036" s="34">
        <f>IF(AND('Entry point'!$B$22=Master!A1036,Master!AG1036="MARINE SUPERINTENDENT"),Master!B1036,"")</f>
        <v>1037</v>
      </c>
      <c r="N1036" s="34" t="e">
        <f>SMALL($M:$M,ROWS($M$1:M1035))</f>
        <v>#NUM!</v>
      </c>
      <c r="O1036" s="34" t="str">
        <f>IF(AND('Entry point'!$B$22=Master!A1036,Master!AG1036="MD"),Master!B1036,"")</f>
        <v/>
      </c>
      <c r="P1036" s="34" t="e">
        <f>SMALL($O:$O,ROWS($O$1:O1035))</f>
        <v>#NUM!</v>
      </c>
      <c r="Q1036" s="34" t="str">
        <f>IF(AND('Entry point'!$B$22=Master!A1036,Master!AG1036="OD"),Master!B1036,"")</f>
        <v/>
      </c>
      <c r="R1036" s="34" t="e">
        <f>SMALL($Q:$Q,ROWS($Q$1:Q1035))</f>
        <v>#NUM!</v>
      </c>
      <c r="S1036" s="34" t="str">
        <f>IF(AND('Entry point'!$B$22=Master!A1036,Master!AG1036="OWNER"),Master!B1036,"")</f>
        <v/>
      </c>
      <c r="T1036" s="34" t="e">
        <f>SMALL($S:$S,ROWS($S$1:S1035))</f>
        <v>#NUM!</v>
      </c>
      <c r="U1036" s="34" t="str">
        <f>IF(AND('Entry point'!$B$22=Master!A1036,Master!AG1036="PLANNING MANAGER"),Master!B1036,"")</f>
        <v/>
      </c>
      <c r="V1036" s="34" t="e">
        <f>SMALL($U:$U,ROWS($U$1:U1035))</f>
        <v>#NUM!</v>
      </c>
      <c r="W1036" s="34" t="str">
        <f>IF(AND('Entry point'!$B$22=Master!A1036,Master!AG1036="PROCUREMENT RESPONSIBLE"),Master!B1036,"")</f>
        <v/>
      </c>
      <c r="X1036" s="34" t="e">
        <f>SMALL($W:$W,ROWS($W$1:W1035))</f>
        <v>#NUM!</v>
      </c>
      <c r="Y1036" s="34" t="str">
        <f>IF(AND('Entry point'!$B$22=Master!A1036,Master!AG1036="TECH SUPERINTENDENT"),Master!B1036,"")</f>
        <v/>
      </c>
      <c r="Z1036" s="34" t="e">
        <f>SMALL($Y:$Y,ROWS($Y$1:Y1035))</f>
        <v>#NUM!</v>
      </c>
      <c r="AA1036" s="34" t="str">
        <f>IF(AND('Entry point'!$B$22=Master!A1036,Master!AG1036="HSEQ MANAGER"),Master!B1036,"")</f>
        <v/>
      </c>
      <c r="AB1036" s="34" t="e">
        <f>SMALL($AA:$AA,ROWS($AA$1:AA1035))</f>
        <v>#NUM!</v>
      </c>
      <c r="AC1036" s="34" t="str">
        <f>IF(AND('Entry point'!$B$22=Master!A1036,Master!AG1036="MARCAS"),Master!B1036,"")</f>
        <v/>
      </c>
      <c r="AD1036" s="34" t="e">
        <f>SMALL($AC:$AC,ROWS($AC$1:AC1035))</f>
        <v>#NUM!</v>
      </c>
      <c r="AE1036" s="34">
        <v>4</v>
      </c>
      <c r="AF1036" s="36" t="s">
        <v>532</v>
      </c>
      <c r="AG1036" s="36" t="s">
        <v>685</v>
      </c>
      <c r="AH1036" s="36"/>
    </row>
    <row r="1037" spans="1:34" ht="15.75" x14ac:dyDescent="0.25">
      <c r="A1037" s="40" t="s">
        <v>569</v>
      </c>
      <c r="B1037" s="34">
        <f>ROWS(A$1:$A1038)</f>
        <v>1038</v>
      </c>
      <c r="C1037" s="34" t="str">
        <f>IF(AND('Entry point'!$B$22=Master!A1037,Master!AG1037="ACCOUNTING"),Master!B1037,"")</f>
        <v/>
      </c>
      <c r="D1037" s="34" t="e">
        <f>SMALL($C:$C,ROWS($C$1:C1036))</f>
        <v>#NUM!</v>
      </c>
      <c r="E1037" s="34" t="str">
        <f>IF(AND('Entry point'!$B$22=Master!A1037,Master!AG1037="CREW MANAGEMENT PARTNER"),Master!B1037,"")</f>
        <v/>
      </c>
      <c r="F1037" s="34" t="e">
        <f>SMALL($E:$E,ROWS($E$1:E1036))</f>
        <v>#NUM!</v>
      </c>
      <c r="G1037" s="34" t="str">
        <f>IF(AND('Entry point'!$B$22=Master!A1037,Master!AG1037="FLEET MANAGER"),Master!B1037,"")</f>
        <v/>
      </c>
      <c r="H1037" s="34" t="e">
        <f>SMALL($G:$G,ROWS($G$1:G1036))</f>
        <v>#NUM!</v>
      </c>
      <c r="I1037" s="34" t="str">
        <f>IF(AND('Entry point'!$B$22=Master!A1037,Master!AG1037="GROUP ISD"),Master!B1037,"")</f>
        <v/>
      </c>
      <c r="J1037" s="34" t="e">
        <f>SMALL($I:$I,ROWS($I$1:I1036))</f>
        <v>#NUM!</v>
      </c>
      <c r="K1037" s="34" t="str">
        <f>IF(AND('Entry point'!$B$22=Master!A1037,Master!AG1037="MANAGING DIRECTOR, CREW MANAGEMENT"),Master!B1037,"")</f>
        <v/>
      </c>
      <c r="L1037" s="34" t="e">
        <f>SMALL($K:$K,ROWS($K$1:K1036))</f>
        <v>#NUM!</v>
      </c>
      <c r="M1037" s="34">
        <f>IF(AND('Entry point'!$B$22=Master!A1037,Master!AG1037="MARINE SUPERINTENDENT"),Master!B1037,"")</f>
        <v>1038</v>
      </c>
      <c r="N1037" s="34" t="e">
        <f>SMALL($M:$M,ROWS($M$1:M1036))</f>
        <v>#NUM!</v>
      </c>
      <c r="O1037" s="34" t="str">
        <f>IF(AND('Entry point'!$B$22=Master!A1037,Master!AG1037="MD"),Master!B1037,"")</f>
        <v/>
      </c>
      <c r="P1037" s="34" t="e">
        <f>SMALL($O:$O,ROWS($O$1:O1036))</f>
        <v>#NUM!</v>
      </c>
      <c r="Q1037" s="34" t="str">
        <f>IF(AND('Entry point'!$B$22=Master!A1037,Master!AG1037="OD"),Master!B1037,"")</f>
        <v/>
      </c>
      <c r="R1037" s="34" t="e">
        <f>SMALL($Q:$Q,ROWS($Q$1:Q1036))</f>
        <v>#NUM!</v>
      </c>
      <c r="S1037" s="34" t="str">
        <f>IF(AND('Entry point'!$B$22=Master!A1037,Master!AG1037="OWNER"),Master!B1037,"")</f>
        <v/>
      </c>
      <c r="T1037" s="34" t="e">
        <f>SMALL($S:$S,ROWS($S$1:S1036))</f>
        <v>#NUM!</v>
      </c>
      <c r="U1037" s="34" t="str">
        <f>IF(AND('Entry point'!$B$22=Master!A1037,Master!AG1037="PLANNING MANAGER"),Master!B1037,"")</f>
        <v/>
      </c>
      <c r="V1037" s="34" t="e">
        <f>SMALL($U:$U,ROWS($U$1:U1036))</f>
        <v>#NUM!</v>
      </c>
      <c r="W1037" s="34" t="str">
        <f>IF(AND('Entry point'!$B$22=Master!A1037,Master!AG1037="PROCUREMENT RESPONSIBLE"),Master!B1037,"")</f>
        <v/>
      </c>
      <c r="X1037" s="34" t="e">
        <f>SMALL($W:$W,ROWS($W$1:W1036))</f>
        <v>#NUM!</v>
      </c>
      <c r="Y1037" s="34" t="str">
        <f>IF(AND('Entry point'!$B$22=Master!A1037,Master!AG1037="TECH SUPERINTENDENT"),Master!B1037,"")</f>
        <v/>
      </c>
      <c r="Z1037" s="34" t="e">
        <f>SMALL($Y:$Y,ROWS($Y$1:Y1036))</f>
        <v>#NUM!</v>
      </c>
      <c r="AA1037" s="34" t="str">
        <f>IF(AND('Entry point'!$B$22=Master!A1037,Master!AG1037="HSEQ MANAGER"),Master!B1037,"")</f>
        <v/>
      </c>
      <c r="AB1037" s="34" t="e">
        <f>SMALL($AA:$AA,ROWS($AA$1:AA1036))</f>
        <v>#NUM!</v>
      </c>
      <c r="AC1037" s="34" t="str">
        <f>IF(AND('Entry point'!$B$22=Master!A1037,Master!AG1037="MARCAS"),Master!B1037,"")</f>
        <v/>
      </c>
      <c r="AD1037" s="34" t="e">
        <f>SMALL($AC:$AC,ROWS($AC$1:AC1036))</f>
        <v>#NUM!</v>
      </c>
      <c r="AE1037" s="34">
        <v>4</v>
      </c>
      <c r="AF1037" s="36" t="s">
        <v>358</v>
      </c>
      <c r="AG1037" s="36" t="s">
        <v>685</v>
      </c>
      <c r="AH1037" s="36"/>
    </row>
    <row r="1038" spans="1:34" ht="47.25" x14ac:dyDescent="0.25">
      <c r="A1038" s="40" t="s">
        <v>569</v>
      </c>
      <c r="B1038" s="34">
        <f>ROWS(A$1:$A1039)</f>
        <v>1039</v>
      </c>
      <c r="C1038" s="34" t="str">
        <f>IF(AND('Entry point'!$B$22=Master!A1038,Master!AG1038="ACCOUNTING"),Master!B1038,"")</f>
        <v/>
      </c>
      <c r="D1038" s="34" t="e">
        <f>SMALL($C:$C,ROWS($C$1:C1037))</f>
        <v>#NUM!</v>
      </c>
      <c r="E1038" s="34" t="str">
        <f>IF(AND('Entry point'!$B$22=Master!A1038,Master!AG1038="CREW MANAGEMENT PARTNER"),Master!B1038,"")</f>
        <v/>
      </c>
      <c r="F1038" s="34" t="e">
        <f>SMALL($E:$E,ROWS($E$1:E1037))</f>
        <v>#NUM!</v>
      </c>
      <c r="G1038" s="34" t="str">
        <f>IF(AND('Entry point'!$B$22=Master!A1038,Master!AG1038="FLEET MANAGER"),Master!B1038,"")</f>
        <v/>
      </c>
      <c r="H1038" s="34" t="e">
        <f>SMALL($G:$G,ROWS($G$1:G1037))</f>
        <v>#NUM!</v>
      </c>
      <c r="I1038" s="34" t="str">
        <f>IF(AND('Entry point'!$B$22=Master!A1038,Master!AG1038="GROUP ISD"),Master!B1038,"")</f>
        <v/>
      </c>
      <c r="J1038" s="34" t="e">
        <f>SMALL($I:$I,ROWS($I$1:I1037))</f>
        <v>#NUM!</v>
      </c>
      <c r="K1038" s="34" t="str">
        <f>IF(AND('Entry point'!$B$22=Master!A1038,Master!AG1038="MANAGING DIRECTOR, CREW MANAGEMENT"),Master!B1038,"")</f>
        <v/>
      </c>
      <c r="L1038" s="34" t="e">
        <f>SMALL($K:$K,ROWS($K$1:K1037))</f>
        <v>#NUM!</v>
      </c>
      <c r="M1038" s="34" t="str">
        <f>IF(AND('Entry point'!$B$22=Master!A1038,Master!AG1038="MARINE SUPERINTENDENT"),Master!B1038,"")</f>
        <v/>
      </c>
      <c r="N1038" s="34" t="e">
        <f>SMALL($M:$M,ROWS($M$1:M1037))</f>
        <v>#NUM!</v>
      </c>
      <c r="O1038" s="34" t="str">
        <f>IF(AND('Entry point'!$B$22=Master!A1038,Master!AG1038="MD"),Master!B1038,"")</f>
        <v/>
      </c>
      <c r="P1038" s="34" t="e">
        <f>SMALL($O:$O,ROWS($O$1:O1037))</f>
        <v>#NUM!</v>
      </c>
      <c r="Q1038" s="34" t="str">
        <f>IF(AND('Entry point'!$B$22=Master!A1038,Master!AG1038="OD"),Master!B1038,"")</f>
        <v/>
      </c>
      <c r="R1038" s="34" t="e">
        <f>SMALL($Q:$Q,ROWS($Q$1:Q1037))</f>
        <v>#NUM!</v>
      </c>
      <c r="S1038" s="34" t="str">
        <f>IF(AND('Entry point'!$B$22=Master!A1038,Master!AG1038="OWNER"),Master!B1038,"")</f>
        <v/>
      </c>
      <c r="T1038" s="34" t="e">
        <f>SMALL($S:$S,ROWS($S$1:S1037))</f>
        <v>#NUM!</v>
      </c>
      <c r="U1038" s="34" t="str">
        <f>IF(AND('Entry point'!$B$22=Master!A1038,Master!AG1038="PLANNING MANAGER"),Master!B1038,"")</f>
        <v/>
      </c>
      <c r="V1038" s="34" t="e">
        <f>SMALL($U:$U,ROWS($U$1:U1037))</f>
        <v>#NUM!</v>
      </c>
      <c r="W1038" s="34" t="str">
        <f>IF(AND('Entry point'!$B$22=Master!A1038,Master!AG1038="PROCUREMENT RESPONSIBLE"),Master!B1038,"")</f>
        <v/>
      </c>
      <c r="X1038" s="34" t="e">
        <f>SMALL($W:$W,ROWS($W$1:W1037))</f>
        <v>#NUM!</v>
      </c>
      <c r="Y1038" s="34">
        <f>IF(AND('Entry point'!$B$22=Master!A1038,Master!AG1038="TECH SUPERINTENDENT"),Master!B1038,"")</f>
        <v>1039</v>
      </c>
      <c r="Z1038" s="34" t="e">
        <f>SMALL($Y:$Y,ROWS($Y$1:Y1037))</f>
        <v>#NUM!</v>
      </c>
      <c r="AA1038" s="34" t="str">
        <f>IF(AND('Entry point'!$B$22=Master!A1038,Master!AG1038="HSEQ MANAGER"),Master!B1038,"")</f>
        <v/>
      </c>
      <c r="AB1038" s="34" t="e">
        <f>SMALL($AA:$AA,ROWS($AA$1:AA1037))</f>
        <v>#NUM!</v>
      </c>
      <c r="AC1038" s="34" t="str">
        <f>IF(AND('Entry point'!$B$22=Master!A1038,Master!AG1038="MARCAS"),Master!B1038,"")</f>
        <v/>
      </c>
      <c r="AD1038" s="34" t="e">
        <f>SMALL($AC:$AC,ROWS($AC$1:AC1037))</f>
        <v>#NUM!</v>
      </c>
      <c r="AE1038" s="34">
        <v>4</v>
      </c>
      <c r="AF1038" s="36" t="s">
        <v>390</v>
      </c>
      <c r="AG1038" s="36" t="s">
        <v>91</v>
      </c>
      <c r="AH1038" s="38" t="s">
        <v>104</v>
      </c>
    </row>
    <row r="1039" spans="1:34" ht="63" x14ac:dyDescent="0.25">
      <c r="A1039" s="40" t="s">
        <v>569</v>
      </c>
      <c r="B1039" s="34">
        <f>ROWS(A$1:$A1040)</f>
        <v>1040</v>
      </c>
      <c r="C1039" s="34" t="str">
        <f>IF(AND('Entry point'!$B$22=Master!A1039,Master!AG1039="ACCOUNTING"),Master!B1039,"")</f>
        <v/>
      </c>
      <c r="D1039" s="34" t="e">
        <f>SMALL($C:$C,ROWS($C$1:C1038))</f>
        <v>#NUM!</v>
      </c>
      <c r="E1039" s="34" t="str">
        <f>IF(AND('Entry point'!$B$22=Master!A1039,Master!AG1039="CREW MANAGEMENT PARTNER"),Master!B1039,"")</f>
        <v/>
      </c>
      <c r="F1039" s="34" t="e">
        <f>SMALL($E:$E,ROWS($E$1:E1038))</f>
        <v>#NUM!</v>
      </c>
      <c r="G1039" s="34" t="str">
        <f>IF(AND('Entry point'!$B$22=Master!A1039,Master!AG1039="FLEET MANAGER"),Master!B1039,"")</f>
        <v/>
      </c>
      <c r="H1039" s="34" t="e">
        <f>SMALL($G:$G,ROWS($G$1:G1038))</f>
        <v>#NUM!</v>
      </c>
      <c r="I1039" s="34" t="str">
        <f>IF(AND('Entry point'!$B$22=Master!A1039,Master!AG1039="GROUP ISD"),Master!B1039,"")</f>
        <v/>
      </c>
      <c r="J1039" s="34" t="e">
        <f>SMALL($I:$I,ROWS($I$1:I1038))</f>
        <v>#NUM!</v>
      </c>
      <c r="K1039" s="34" t="str">
        <f>IF(AND('Entry point'!$B$22=Master!A1039,Master!AG1039="MANAGING DIRECTOR, CREW MANAGEMENT"),Master!B1039,"")</f>
        <v/>
      </c>
      <c r="L1039" s="34" t="e">
        <f>SMALL($K:$K,ROWS($K$1:K1038))</f>
        <v>#NUM!</v>
      </c>
      <c r="M1039" s="34" t="str">
        <f>IF(AND('Entry point'!$B$22=Master!A1039,Master!AG1039="MARINE SUPERINTENDENT"),Master!B1039,"")</f>
        <v/>
      </c>
      <c r="N1039" s="34" t="e">
        <f>SMALL($M:$M,ROWS($M$1:M1038))</f>
        <v>#NUM!</v>
      </c>
      <c r="O1039" s="34" t="str">
        <f>IF(AND('Entry point'!$B$22=Master!A1039,Master!AG1039="MD"),Master!B1039,"")</f>
        <v/>
      </c>
      <c r="P1039" s="34" t="e">
        <f>SMALL($O:$O,ROWS($O$1:O1038))</f>
        <v>#NUM!</v>
      </c>
      <c r="Q1039" s="34" t="str">
        <f>IF(AND('Entry point'!$B$22=Master!A1039,Master!AG1039="OD"),Master!B1039,"")</f>
        <v/>
      </c>
      <c r="R1039" s="34" t="e">
        <f>SMALL($Q:$Q,ROWS($Q$1:Q1038))</f>
        <v>#NUM!</v>
      </c>
      <c r="S1039" s="34" t="str">
        <f>IF(AND('Entry point'!$B$22=Master!A1039,Master!AG1039="OWNER"),Master!B1039,"")</f>
        <v/>
      </c>
      <c r="T1039" s="34" t="e">
        <f>SMALL($S:$S,ROWS($S$1:S1038))</f>
        <v>#NUM!</v>
      </c>
      <c r="U1039" s="34" t="str">
        <f>IF(AND('Entry point'!$B$22=Master!A1039,Master!AG1039="PLANNING MANAGER"),Master!B1039,"")</f>
        <v/>
      </c>
      <c r="V1039" s="34" t="e">
        <f>SMALL($U:$U,ROWS($U$1:U1038))</f>
        <v>#NUM!</v>
      </c>
      <c r="W1039" s="34" t="str">
        <f>IF(AND('Entry point'!$B$22=Master!A1039,Master!AG1039="PROCUREMENT RESPONSIBLE"),Master!B1039,"")</f>
        <v/>
      </c>
      <c r="X1039" s="34" t="e">
        <f>SMALL($W:$W,ROWS($W$1:W1038))</f>
        <v>#NUM!</v>
      </c>
      <c r="Y1039" s="34">
        <f>IF(AND('Entry point'!$B$22=Master!A1039,Master!AG1039="TECH SUPERINTENDENT"),Master!B1039,"")</f>
        <v>1040</v>
      </c>
      <c r="Z1039" s="34" t="e">
        <f>SMALL($Y:$Y,ROWS($Y$1:Y1038))</f>
        <v>#NUM!</v>
      </c>
      <c r="AA1039" s="34" t="str">
        <f>IF(AND('Entry point'!$B$22=Master!A1039,Master!AG1039="HSEQ MANAGER"),Master!B1039,"")</f>
        <v/>
      </c>
      <c r="AB1039" s="34" t="e">
        <f>SMALL($AA:$AA,ROWS($AA$1:AA1038))</f>
        <v>#NUM!</v>
      </c>
      <c r="AC1039" s="34" t="str">
        <f>IF(AND('Entry point'!$B$22=Master!A1039,Master!AG1039="MARCAS"),Master!B1039,"")</f>
        <v/>
      </c>
      <c r="AD1039" s="34" t="e">
        <f>SMALL($AC:$AC,ROWS($AC$1:AC1038))</f>
        <v>#NUM!</v>
      </c>
      <c r="AE1039" s="34">
        <v>4</v>
      </c>
      <c r="AF1039" s="38" t="s">
        <v>391</v>
      </c>
      <c r="AG1039" s="36" t="s">
        <v>91</v>
      </c>
      <c r="AH1039" s="36"/>
    </row>
    <row r="1040" spans="1:34" ht="47.25" x14ac:dyDescent="0.25">
      <c r="A1040" s="40" t="s">
        <v>569</v>
      </c>
      <c r="B1040" s="34">
        <f>ROWS(A$1:$A1041)</f>
        <v>1041</v>
      </c>
      <c r="C1040" s="34" t="str">
        <f>IF(AND('Entry point'!$B$22=Master!A1040,Master!AG1040="ACCOUNTING"),Master!B1040,"")</f>
        <v/>
      </c>
      <c r="D1040" s="34" t="e">
        <f>SMALL($C:$C,ROWS($C$1:C1039))</f>
        <v>#NUM!</v>
      </c>
      <c r="E1040" s="34" t="str">
        <f>IF(AND('Entry point'!$B$22=Master!A1040,Master!AG1040="CREW MANAGEMENT PARTNER"),Master!B1040,"")</f>
        <v/>
      </c>
      <c r="F1040" s="34" t="e">
        <f>SMALL($E:$E,ROWS($E$1:E1039))</f>
        <v>#NUM!</v>
      </c>
      <c r="G1040" s="34" t="str">
        <f>IF(AND('Entry point'!$B$22=Master!A1040,Master!AG1040="FLEET MANAGER"),Master!B1040,"")</f>
        <v/>
      </c>
      <c r="H1040" s="34" t="e">
        <f>SMALL($G:$G,ROWS($G$1:G1039))</f>
        <v>#NUM!</v>
      </c>
      <c r="I1040" s="34" t="str">
        <f>IF(AND('Entry point'!$B$22=Master!A1040,Master!AG1040="GROUP ISD"),Master!B1040,"")</f>
        <v/>
      </c>
      <c r="J1040" s="34" t="e">
        <f>SMALL($I:$I,ROWS($I$1:I1039))</f>
        <v>#NUM!</v>
      </c>
      <c r="K1040" s="34" t="str">
        <f>IF(AND('Entry point'!$B$22=Master!A1040,Master!AG1040="MANAGING DIRECTOR, CREW MANAGEMENT"),Master!B1040,"")</f>
        <v/>
      </c>
      <c r="L1040" s="34" t="e">
        <f>SMALL($K:$K,ROWS($K$1:K1039))</f>
        <v>#NUM!</v>
      </c>
      <c r="M1040" s="34" t="str">
        <f>IF(AND('Entry point'!$B$22=Master!A1040,Master!AG1040="MARINE SUPERINTENDENT"),Master!B1040,"")</f>
        <v/>
      </c>
      <c r="N1040" s="34" t="e">
        <f>SMALL($M:$M,ROWS($M$1:M1039))</f>
        <v>#NUM!</v>
      </c>
      <c r="O1040" s="34" t="str">
        <f>IF(AND('Entry point'!$B$22=Master!A1040,Master!AG1040="MD"),Master!B1040,"")</f>
        <v/>
      </c>
      <c r="P1040" s="34" t="e">
        <f>SMALL($O:$O,ROWS($O$1:O1039))</f>
        <v>#NUM!</v>
      </c>
      <c r="Q1040" s="34" t="str">
        <f>IF(AND('Entry point'!$B$22=Master!A1040,Master!AG1040="OD"),Master!B1040,"")</f>
        <v/>
      </c>
      <c r="R1040" s="34" t="e">
        <f>SMALL($Q:$Q,ROWS($Q$1:Q1039))</f>
        <v>#NUM!</v>
      </c>
      <c r="S1040" s="34" t="str">
        <f>IF(AND('Entry point'!$B$22=Master!A1040,Master!AG1040="OWNER"),Master!B1040,"")</f>
        <v/>
      </c>
      <c r="T1040" s="34" t="e">
        <f>SMALL($S:$S,ROWS($S$1:S1039))</f>
        <v>#NUM!</v>
      </c>
      <c r="U1040" s="34" t="str">
        <f>IF(AND('Entry point'!$B$22=Master!A1040,Master!AG1040="PLANNING MANAGER"),Master!B1040,"")</f>
        <v/>
      </c>
      <c r="V1040" s="34" t="e">
        <f>SMALL($U:$U,ROWS($U$1:U1039))</f>
        <v>#NUM!</v>
      </c>
      <c r="W1040" s="34" t="str">
        <f>IF(AND('Entry point'!$B$22=Master!A1040,Master!AG1040="PROCUREMENT RESPONSIBLE"),Master!B1040,"")</f>
        <v/>
      </c>
      <c r="X1040" s="34" t="e">
        <f>SMALL($W:$W,ROWS($W$1:W1039))</f>
        <v>#NUM!</v>
      </c>
      <c r="Y1040" s="34">
        <f>IF(AND('Entry point'!$B$22=Master!A1040,Master!AG1040="TECH SUPERINTENDENT"),Master!B1040,"")</f>
        <v>1041</v>
      </c>
      <c r="Z1040" s="34" t="e">
        <f>SMALL($Y:$Y,ROWS($Y$1:Y1039))</f>
        <v>#NUM!</v>
      </c>
      <c r="AA1040" s="34" t="str">
        <f>IF(AND('Entry point'!$B$22=Master!A1040,Master!AG1040="HSEQ MANAGER"),Master!B1040,"")</f>
        <v/>
      </c>
      <c r="AB1040" s="34" t="e">
        <f>SMALL($AA:$AA,ROWS($AA$1:AA1039))</f>
        <v>#NUM!</v>
      </c>
      <c r="AC1040" s="34" t="str">
        <f>IF(AND('Entry point'!$B$22=Master!A1040,Master!AG1040="MARCAS"),Master!B1040,"")</f>
        <v/>
      </c>
      <c r="AD1040" s="34" t="e">
        <f>SMALL($AC:$AC,ROWS($AC$1:AC1039))</f>
        <v>#NUM!</v>
      </c>
      <c r="AE1040" s="34">
        <v>4</v>
      </c>
      <c r="AF1040" s="36" t="s">
        <v>95</v>
      </c>
      <c r="AG1040" s="36" t="s">
        <v>91</v>
      </c>
      <c r="AH1040" s="38" t="s">
        <v>104</v>
      </c>
    </row>
    <row r="1041" spans="1:34" ht="47.25" x14ac:dyDescent="0.25">
      <c r="A1041" s="40" t="s">
        <v>569</v>
      </c>
      <c r="B1041" s="34">
        <f>ROWS(A$1:$A1042)</f>
        <v>1042</v>
      </c>
      <c r="C1041" s="34" t="str">
        <f>IF(AND('Entry point'!$B$22=Master!A1041,Master!AG1041="ACCOUNTING"),Master!B1041,"")</f>
        <v/>
      </c>
      <c r="D1041" s="34" t="e">
        <f>SMALL($C:$C,ROWS($C$1:C1040))</f>
        <v>#NUM!</v>
      </c>
      <c r="E1041" s="34" t="str">
        <f>IF(AND('Entry point'!$B$22=Master!A1041,Master!AG1041="CREW MANAGEMENT PARTNER"),Master!B1041,"")</f>
        <v/>
      </c>
      <c r="F1041" s="34" t="e">
        <f>SMALL($E:$E,ROWS($E$1:E1040))</f>
        <v>#NUM!</v>
      </c>
      <c r="G1041" s="34" t="str">
        <f>IF(AND('Entry point'!$B$22=Master!A1041,Master!AG1041="FLEET MANAGER"),Master!B1041,"")</f>
        <v/>
      </c>
      <c r="H1041" s="34" t="e">
        <f>SMALL($G:$G,ROWS($G$1:G1040))</f>
        <v>#NUM!</v>
      </c>
      <c r="I1041" s="34" t="str">
        <f>IF(AND('Entry point'!$B$22=Master!A1041,Master!AG1041="GROUP ISD"),Master!B1041,"")</f>
        <v/>
      </c>
      <c r="J1041" s="34" t="e">
        <f>SMALL($I:$I,ROWS($I$1:I1040))</f>
        <v>#NUM!</v>
      </c>
      <c r="K1041" s="34" t="str">
        <f>IF(AND('Entry point'!$B$22=Master!A1041,Master!AG1041="MANAGING DIRECTOR, CREW MANAGEMENT"),Master!B1041,"")</f>
        <v/>
      </c>
      <c r="L1041" s="34" t="e">
        <f>SMALL($K:$K,ROWS($K$1:K1040))</f>
        <v>#NUM!</v>
      </c>
      <c r="M1041" s="34" t="str">
        <f>IF(AND('Entry point'!$B$22=Master!A1041,Master!AG1041="MARINE SUPERINTENDENT"),Master!B1041,"")</f>
        <v/>
      </c>
      <c r="N1041" s="34" t="e">
        <f>SMALL($M:$M,ROWS($M$1:M1040))</f>
        <v>#NUM!</v>
      </c>
      <c r="O1041" s="34" t="str">
        <f>IF(AND('Entry point'!$B$22=Master!A1041,Master!AG1041="MD"),Master!B1041,"")</f>
        <v/>
      </c>
      <c r="P1041" s="34" t="e">
        <f>SMALL($O:$O,ROWS($O$1:O1040))</f>
        <v>#NUM!</v>
      </c>
      <c r="Q1041" s="34" t="str">
        <f>IF(AND('Entry point'!$B$22=Master!A1041,Master!AG1041="OD"),Master!B1041,"")</f>
        <v/>
      </c>
      <c r="R1041" s="34" t="e">
        <f>SMALL($Q:$Q,ROWS($Q$1:Q1040))</f>
        <v>#NUM!</v>
      </c>
      <c r="S1041" s="34" t="str">
        <f>IF(AND('Entry point'!$B$22=Master!A1041,Master!AG1041="OWNER"),Master!B1041,"")</f>
        <v/>
      </c>
      <c r="T1041" s="34" t="e">
        <f>SMALL($S:$S,ROWS($S$1:S1040))</f>
        <v>#NUM!</v>
      </c>
      <c r="U1041" s="34" t="str">
        <f>IF(AND('Entry point'!$B$22=Master!A1041,Master!AG1041="PLANNING MANAGER"),Master!B1041,"")</f>
        <v/>
      </c>
      <c r="V1041" s="34" t="e">
        <f>SMALL($U:$U,ROWS($U$1:U1040))</f>
        <v>#NUM!</v>
      </c>
      <c r="W1041" s="34" t="str">
        <f>IF(AND('Entry point'!$B$22=Master!A1041,Master!AG1041="PROCUREMENT RESPONSIBLE"),Master!B1041,"")</f>
        <v/>
      </c>
      <c r="X1041" s="34" t="e">
        <f>SMALL($W:$W,ROWS($W$1:W1040))</f>
        <v>#NUM!</v>
      </c>
      <c r="Y1041" s="34">
        <f>IF(AND('Entry point'!$B$22=Master!A1041,Master!AG1041="TECH SUPERINTENDENT"),Master!B1041,"")</f>
        <v>1042</v>
      </c>
      <c r="Z1041" s="34" t="e">
        <f>SMALL($Y:$Y,ROWS($Y$1:Y1040))</f>
        <v>#NUM!</v>
      </c>
      <c r="AA1041" s="34" t="str">
        <f>IF(AND('Entry point'!$B$22=Master!A1041,Master!AG1041="HSEQ MANAGER"),Master!B1041,"")</f>
        <v/>
      </c>
      <c r="AB1041" s="34" t="e">
        <f>SMALL($AA:$AA,ROWS($AA$1:AA1040))</f>
        <v>#NUM!</v>
      </c>
      <c r="AC1041" s="34" t="str">
        <f>IF(AND('Entry point'!$B$22=Master!A1041,Master!AG1041="MARCAS"),Master!B1041,"")</f>
        <v/>
      </c>
      <c r="AD1041" s="34" t="e">
        <f>SMALL($AC:$AC,ROWS($AC$1:AC1040))</f>
        <v>#NUM!</v>
      </c>
      <c r="AE1041" s="34">
        <v>4</v>
      </c>
      <c r="AF1041" s="36" t="s">
        <v>114</v>
      </c>
      <c r="AG1041" s="36" t="s">
        <v>91</v>
      </c>
      <c r="AH1041" s="38" t="s">
        <v>104</v>
      </c>
    </row>
    <row r="1042" spans="1:34" ht="15.75" x14ac:dyDescent="0.25">
      <c r="A1042" s="40" t="s">
        <v>569</v>
      </c>
      <c r="B1042" s="34">
        <f>ROWS(A$1:$A1043)</f>
        <v>1043</v>
      </c>
      <c r="C1042" s="34" t="str">
        <f>IF(AND('Entry point'!$B$22=Master!A1042,Master!AG1042="ACCOUNTING"),Master!B1042,"")</f>
        <v/>
      </c>
      <c r="D1042" s="34" t="e">
        <f>SMALL($C:$C,ROWS($C$1:C1041))</f>
        <v>#NUM!</v>
      </c>
      <c r="E1042" s="34" t="str">
        <f>IF(AND('Entry point'!$B$22=Master!A1042,Master!AG1042="CREW MANAGEMENT PARTNER"),Master!B1042,"")</f>
        <v/>
      </c>
      <c r="F1042" s="34" t="e">
        <f>SMALL($E:$E,ROWS($E$1:E1041))</f>
        <v>#NUM!</v>
      </c>
      <c r="G1042" s="34" t="str">
        <f>IF(AND('Entry point'!$B$22=Master!A1042,Master!AG1042="FLEET MANAGER"),Master!B1042,"")</f>
        <v/>
      </c>
      <c r="H1042" s="34" t="e">
        <f>SMALL($G:$G,ROWS($G$1:G1041))</f>
        <v>#NUM!</v>
      </c>
      <c r="I1042" s="34" t="str">
        <f>IF(AND('Entry point'!$B$22=Master!A1042,Master!AG1042="GROUP ISD"),Master!B1042,"")</f>
        <v/>
      </c>
      <c r="J1042" s="34" t="e">
        <f>SMALL($I:$I,ROWS($I$1:I1041))</f>
        <v>#NUM!</v>
      </c>
      <c r="K1042" s="34" t="str">
        <f>IF(AND('Entry point'!$B$22=Master!A1042,Master!AG1042="MANAGING DIRECTOR, CREW MANAGEMENT"),Master!B1042,"")</f>
        <v/>
      </c>
      <c r="L1042" s="34" t="e">
        <f>SMALL($K:$K,ROWS($K$1:K1041))</f>
        <v>#NUM!</v>
      </c>
      <c r="M1042" s="34" t="str">
        <f>IF(AND('Entry point'!$B$22=Master!A1042,Master!AG1042="MARINE SUPERINTENDENT"),Master!B1042,"")</f>
        <v/>
      </c>
      <c r="N1042" s="34" t="e">
        <f>SMALL($M:$M,ROWS($M$1:M1041))</f>
        <v>#NUM!</v>
      </c>
      <c r="O1042" s="34" t="str">
        <f>IF(AND('Entry point'!$B$22=Master!A1042,Master!AG1042="MD"),Master!B1042,"")</f>
        <v/>
      </c>
      <c r="P1042" s="34" t="e">
        <f>SMALL($O:$O,ROWS($O$1:O1041))</f>
        <v>#NUM!</v>
      </c>
      <c r="Q1042" s="34" t="str">
        <f>IF(AND('Entry point'!$B$22=Master!A1042,Master!AG1042="OD"),Master!B1042,"")</f>
        <v/>
      </c>
      <c r="R1042" s="34" t="e">
        <f>SMALL($Q:$Q,ROWS($Q$1:Q1041))</f>
        <v>#NUM!</v>
      </c>
      <c r="S1042" s="34" t="str">
        <f>IF(AND('Entry point'!$B$22=Master!A1042,Master!AG1042="OWNER"),Master!B1042,"")</f>
        <v/>
      </c>
      <c r="T1042" s="34" t="e">
        <f>SMALL($S:$S,ROWS($S$1:S1041))</f>
        <v>#NUM!</v>
      </c>
      <c r="U1042" s="34" t="str">
        <f>IF(AND('Entry point'!$B$22=Master!A1042,Master!AG1042="PLANNING MANAGER"),Master!B1042,"")</f>
        <v/>
      </c>
      <c r="V1042" s="34" t="e">
        <f>SMALL($U:$U,ROWS($U$1:U1041))</f>
        <v>#NUM!</v>
      </c>
      <c r="W1042" s="34" t="str">
        <f>IF(AND('Entry point'!$B$22=Master!A1042,Master!AG1042="PROCUREMENT RESPONSIBLE"),Master!B1042,"")</f>
        <v/>
      </c>
      <c r="X1042" s="34" t="e">
        <f>SMALL($W:$W,ROWS($W$1:W1041))</f>
        <v>#NUM!</v>
      </c>
      <c r="Y1042" s="34">
        <f>IF(AND('Entry point'!$B$22=Master!A1042,Master!AG1042="TECH SUPERINTENDENT"),Master!B1042,"")</f>
        <v>1043</v>
      </c>
      <c r="Z1042" s="34" t="e">
        <f>SMALL($Y:$Y,ROWS($Y$1:Y1041))</f>
        <v>#NUM!</v>
      </c>
      <c r="AA1042" s="34" t="str">
        <f>IF(AND('Entry point'!$B$22=Master!A1042,Master!AG1042="HSEQ MANAGER"),Master!B1042,"")</f>
        <v/>
      </c>
      <c r="AB1042" s="34" t="e">
        <f>SMALL($AA:$AA,ROWS($AA$1:AA1041))</f>
        <v>#NUM!</v>
      </c>
      <c r="AC1042" s="34" t="str">
        <f>IF(AND('Entry point'!$B$22=Master!A1042,Master!AG1042="MARCAS"),Master!B1042,"")</f>
        <v/>
      </c>
      <c r="AD1042" s="34" t="e">
        <f>SMALL($AC:$AC,ROWS($AC$1:AC1041))</f>
        <v>#NUM!</v>
      </c>
      <c r="AE1042" s="34">
        <v>4</v>
      </c>
      <c r="AF1042" s="36" t="s">
        <v>94</v>
      </c>
      <c r="AG1042" s="36" t="s">
        <v>91</v>
      </c>
      <c r="AH1042" s="36"/>
    </row>
    <row r="1043" spans="1:34" ht="15.75" x14ac:dyDescent="0.25">
      <c r="A1043" s="40" t="s">
        <v>569</v>
      </c>
      <c r="B1043" s="34">
        <f>ROWS(A$1:$A1044)</f>
        <v>1044</v>
      </c>
      <c r="C1043" s="34" t="str">
        <f>IF(AND('Entry point'!$B$22=Master!A1043,Master!AG1043="ACCOUNTING"),Master!B1043,"")</f>
        <v/>
      </c>
      <c r="D1043" s="34" t="e">
        <f>SMALL($C:$C,ROWS($C$1:C1042))</f>
        <v>#NUM!</v>
      </c>
      <c r="E1043" s="34" t="str">
        <f>IF(AND('Entry point'!$B$22=Master!A1043,Master!AG1043="CREW MANAGEMENT PARTNER"),Master!B1043,"")</f>
        <v/>
      </c>
      <c r="F1043" s="34" t="e">
        <f>SMALL($E:$E,ROWS($E$1:E1042))</f>
        <v>#NUM!</v>
      </c>
      <c r="G1043" s="34" t="str">
        <f>IF(AND('Entry point'!$B$22=Master!A1043,Master!AG1043="FLEET MANAGER"),Master!B1043,"")</f>
        <v/>
      </c>
      <c r="H1043" s="34" t="e">
        <f>SMALL($G:$G,ROWS($G$1:G1042))</f>
        <v>#NUM!</v>
      </c>
      <c r="I1043" s="34" t="str">
        <f>IF(AND('Entry point'!$B$22=Master!A1043,Master!AG1043="GROUP ISD"),Master!B1043,"")</f>
        <v/>
      </c>
      <c r="J1043" s="34" t="e">
        <f>SMALL($I:$I,ROWS($I$1:I1042))</f>
        <v>#NUM!</v>
      </c>
      <c r="K1043" s="34" t="str">
        <f>IF(AND('Entry point'!$B$22=Master!A1043,Master!AG1043="MANAGING DIRECTOR, CREW MANAGEMENT"),Master!B1043,"")</f>
        <v/>
      </c>
      <c r="L1043" s="34" t="e">
        <f>SMALL($K:$K,ROWS($K$1:K1042))</f>
        <v>#NUM!</v>
      </c>
      <c r="M1043" s="34" t="str">
        <f>IF(AND('Entry point'!$B$22=Master!A1043,Master!AG1043="MARINE SUPERINTENDENT"),Master!B1043,"")</f>
        <v/>
      </c>
      <c r="N1043" s="34" t="e">
        <f>SMALL($M:$M,ROWS($M$1:M1042))</f>
        <v>#NUM!</v>
      </c>
      <c r="O1043" s="34" t="str">
        <f>IF(AND('Entry point'!$B$22=Master!A1043,Master!AG1043="MD"),Master!B1043,"")</f>
        <v/>
      </c>
      <c r="P1043" s="34" t="e">
        <f>SMALL($O:$O,ROWS($O$1:O1042))</f>
        <v>#NUM!</v>
      </c>
      <c r="Q1043" s="34" t="str">
        <f>IF(AND('Entry point'!$B$22=Master!A1043,Master!AG1043="OD"),Master!B1043,"")</f>
        <v/>
      </c>
      <c r="R1043" s="34" t="e">
        <f>SMALL($Q:$Q,ROWS($Q$1:Q1042))</f>
        <v>#NUM!</v>
      </c>
      <c r="S1043" s="34" t="str">
        <f>IF(AND('Entry point'!$B$22=Master!A1043,Master!AG1043="OWNER"),Master!B1043,"")</f>
        <v/>
      </c>
      <c r="T1043" s="34" t="e">
        <f>SMALL($S:$S,ROWS($S$1:S1042))</f>
        <v>#NUM!</v>
      </c>
      <c r="U1043" s="34" t="str">
        <f>IF(AND('Entry point'!$B$22=Master!A1043,Master!AG1043="PLANNING MANAGER"),Master!B1043,"")</f>
        <v/>
      </c>
      <c r="V1043" s="34" t="e">
        <f>SMALL($U:$U,ROWS($U$1:U1042))</f>
        <v>#NUM!</v>
      </c>
      <c r="W1043" s="34" t="str">
        <f>IF(AND('Entry point'!$B$22=Master!A1043,Master!AG1043="PROCUREMENT RESPONSIBLE"),Master!B1043,"")</f>
        <v/>
      </c>
      <c r="X1043" s="34" t="e">
        <f>SMALL($W:$W,ROWS($W$1:W1042))</f>
        <v>#NUM!</v>
      </c>
      <c r="Y1043" s="34">
        <f>IF(AND('Entry point'!$B$22=Master!A1043,Master!AG1043="TECH SUPERINTENDENT"),Master!B1043,"")</f>
        <v>1044</v>
      </c>
      <c r="Z1043" s="34" t="e">
        <f>SMALL($Y:$Y,ROWS($Y$1:Y1042))</f>
        <v>#NUM!</v>
      </c>
      <c r="AA1043" s="34" t="str">
        <f>IF(AND('Entry point'!$B$22=Master!A1043,Master!AG1043="HSEQ MANAGER"),Master!B1043,"")</f>
        <v/>
      </c>
      <c r="AB1043" s="34" t="e">
        <f>SMALL($AA:$AA,ROWS($AA$1:AA1042))</f>
        <v>#NUM!</v>
      </c>
      <c r="AC1043" s="34" t="str">
        <f>IF(AND('Entry point'!$B$22=Master!A1043,Master!AG1043="MARCAS"),Master!B1043,"")</f>
        <v/>
      </c>
      <c r="AD1043" s="34" t="e">
        <f>SMALL($AC:$AC,ROWS($AC$1:AC1042))</f>
        <v>#NUM!</v>
      </c>
      <c r="AE1043" s="34">
        <v>4</v>
      </c>
      <c r="AF1043" s="36" t="s">
        <v>393</v>
      </c>
      <c r="AG1043" s="36" t="s">
        <v>91</v>
      </c>
      <c r="AH1043" s="36" t="s">
        <v>121</v>
      </c>
    </row>
    <row r="1044" spans="1:34" ht="31.5" x14ac:dyDescent="0.25">
      <c r="A1044" s="40" t="s">
        <v>569</v>
      </c>
      <c r="B1044" s="34">
        <f>ROWS(A$1:$A1045)</f>
        <v>1045</v>
      </c>
      <c r="C1044" s="34" t="str">
        <f>IF(AND('Entry point'!$B$22=Master!A1044,Master!AG1044="ACCOUNTING"),Master!B1044,"")</f>
        <v/>
      </c>
      <c r="D1044" s="34" t="e">
        <f>SMALL($C:$C,ROWS($C$1:C1043))</f>
        <v>#NUM!</v>
      </c>
      <c r="E1044" s="34" t="str">
        <f>IF(AND('Entry point'!$B$22=Master!A1044,Master!AG1044="CREW MANAGEMENT PARTNER"),Master!B1044,"")</f>
        <v/>
      </c>
      <c r="F1044" s="34" t="e">
        <f>SMALL($E:$E,ROWS($E$1:E1043))</f>
        <v>#NUM!</v>
      </c>
      <c r="G1044" s="34" t="str">
        <f>IF(AND('Entry point'!$B$22=Master!A1044,Master!AG1044="FLEET MANAGER"),Master!B1044,"")</f>
        <v/>
      </c>
      <c r="H1044" s="34" t="e">
        <f>SMALL($G:$G,ROWS($G$1:G1043))</f>
        <v>#NUM!</v>
      </c>
      <c r="I1044" s="34" t="str">
        <f>IF(AND('Entry point'!$B$22=Master!A1044,Master!AG1044="GROUP ISD"),Master!B1044,"")</f>
        <v/>
      </c>
      <c r="J1044" s="34" t="e">
        <f>SMALL($I:$I,ROWS($I$1:I1043))</f>
        <v>#NUM!</v>
      </c>
      <c r="K1044" s="34" t="str">
        <f>IF(AND('Entry point'!$B$22=Master!A1044,Master!AG1044="MANAGING DIRECTOR, CREW MANAGEMENT"),Master!B1044,"")</f>
        <v/>
      </c>
      <c r="L1044" s="34" t="e">
        <f>SMALL($K:$K,ROWS($K$1:K1043))</f>
        <v>#NUM!</v>
      </c>
      <c r="M1044" s="34" t="str">
        <f>IF(AND('Entry point'!$B$22=Master!A1044,Master!AG1044="MARINE SUPERINTENDENT"),Master!B1044,"")</f>
        <v/>
      </c>
      <c r="N1044" s="34" t="e">
        <f>SMALL($M:$M,ROWS($M$1:M1043))</f>
        <v>#NUM!</v>
      </c>
      <c r="O1044" s="34" t="str">
        <f>IF(AND('Entry point'!$B$22=Master!A1044,Master!AG1044="MD"),Master!B1044,"")</f>
        <v/>
      </c>
      <c r="P1044" s="34" t="e">
        <f>SMALL($O:$O,ROWS($O$1:O1043))</f>
        <v>#NUM!</v>
      </c>
      <c r="Q1044" s="34" t="str">
        <f>IF(AND('Entry point'!$B$22=Master!A1044,Master!AG1044="OD"),Master!B1044,"")</f>
        <v/>
      </c>
      <c r="R1044" s="34" t="e">
        <f>SMALL($Q:$Q,ROWS($Q$1:Q1043))</f>
        <v>#NUM!</v>
      </c>
      <c r="S1044" s="34" t="str">
        <f>IF(AND('Entry point'!$B$22=Master!A1044,Master!AG1044="OWNER"),Master!B1044,"")</f>
        <v/>
      </c>
      <c r="T1044" s="34" t="e">
        <f>SMALL($S:$S,ROWS($S$1:S1043))</f>
        <v>#NUM!</v>
      </c>
      <c r="U1044" s="34" t="str">
        <f>IF(AND('Entry point'!$B$22=Master!A1044,Master!AG1044="PLANNING MANAGER"),Master!B1044,"")</f>
        <v/>
      </c>
      <c r="V1044" s="34" t="e">
        <f>SMALL($U:$U,ROWS($U$1:U1043))</f>
        <v>#NUM!</v>
      </c>
      <c r="W1044" s="34" t="str">
        <f>IF(AND('Entry point'!$B$22=Master!A1044,Master!AG1044="PROCUREMENT RESPONSIBLE"),Master!B1044,"")</f>
        <v/>
      </c>
      <c r="X1044" s="34" t="e">
        <f>SMALL($W:$W,ROWS($W$1:W1043))</f>
        <v>#NUM!</v>
      </c>
      <c r="Y1044" s="34">
        <f>IF(AND('Entry point'!$B$22=Master!A1044,Master!AG1044="TECH SUPERINTENDENT"),Master!B1044,"")</f>
        <v>1045</v>
      </c>
      <c r="Z1044" s="34" t="e">
        <f>SMALL($Y:$Y,ROWS($Y$1:Y1043))</f>
        <v>#NUM!</v>
      </c>
      <c r="AA1044" s="34" t="str">
        <f>IF(AND('Entry point'!$B$22=Master!A1044,Master!AG1044="HSEQ MANAGER"),Master!B1044,"")</f>
        <v/>
      </c>
      <c r="AB1044" s="34" t="e">
        <f>SMALL($AA:$AA,ROWS($AA$1:AA1043))</f>
        <v>#NUM!</v>
      </c>
      <c r="AC1044" s="34" t="str">
        <f>IF(AND('Entry point'!$B$22=Master!A1044,Master!AG1044="MARCAS"),Master!B1044,"")</f>
        <v/>
      </c>
      <c r="AD1044" s="34" t="e">
        <f>SMALL($AC:$AC,ROWS($AC$1:AC1043))</f>
        <v>#NUM!</v>
      </c>
      <c r="AE1044" s="34">
        <v>4</v>
      </c>
      <c r="AF1044" s="36" t="s">
        <v>386</v>
      </c>
      <c r="AG1044" s="36" t="s">
        <v>91</v>
      </c>
      <c r="AH1044" s="38" t="s">
        <v>102</v>
      </c>
    </row>
    <row r="1045" spans="1:34" ht="15.75" x14ac:dyDescent="0.25">
      <c r="A1045" s="40" t="s">
        <v>569</v>
      </c>
      <c r="B1045" s="34">
        <f>ROWS(A$1:$A1046)</f>
        <v>1046</v>
      </c>
      <c r="C1045" s="34" t="str">
        <f>IF(AND('Entry point'!$B$22=Master!A1045,Master!AG1045="ACCOUNTING"),Master!B1045,"")</f>
        <v/>
      </c>
      <c r="D1045" s="34" t="e">
        <f>SMALL($C:$C,ROWS($C$1:C1044))</f>
        <v>#NUM!</v>
      </c>
      <c r="E1045" s="34" t="str">
        <f>IF(AND('Entry point'!$B$22=Master!A1045,Master!AG1045="CREW MANAGEMENT PARTNER"),Master!B1045,"")</f>
        <v/>
      </c>
      <c r="F1045" s="34" t="e">
        <f>SMALL($E:$E,ROWS($E$1:E1044))</f>
        <v>#NUM!</v>
      </c>
      <c r="G1045" s="34" t="str">
        <f>IF(AND('Entry point'!$B$22=Master!A1045,Master!AG1045="FLEET MANAGER"),Master!B1045,"")</f>
        <v/>
      </c>
      <c r="H1045" s="34" t="e">
        <f>SMALL($G:$G,ROWS($G$1:G1044))</f>
        <v>#NUM!</v>
      </c>
      <c r="I1045" s="34" t="str">
        <f>IF(AND('Entry point'!$B$22=Master!A1045,Master!AG1045="GROUP ISD"),Master!B1045,"")</f>
        <v/>
      </c>
      <c r="J1045" s="34" t="e">
        <f>SMALL($I:$I,ROWS($I$1:I1044))</f>
        <v>#NUM!</v>
      </c>
      <c r="K1045" s="34" t="str">
        <f>IF(AND('Entry point'!$B$22=Master!A1045,Master!AG1045="MANAGING DIRECTOR, CREW MANAGEMENT"),Master!B1045,"")</f>
        <v/>
      </c>
      <c r="L1045" s="34" t="e">
        <f>SMALL($K:$K,ROWS($K$1:K1044))</f>
        <v>#NUM!</v>
      </c>
      <c r="M1045" s="34" t="str">
        <f>IF(AND('Entry point'!$B$22=Master!A1045,Master!AG1045="MARINE SUPERINTENDENT"),Master!B1045,"")</f>
        <v/>
      </c>
      <c r="N1045" s="34" t="e">
        <f>SMALL($M:$M,ROWS($M$1:M1044))</f>
        <v>#NUM!</v>
      </c>
      <c r="O1045" s="34" t="str">
        <f>IF(AND('Entry point'!$B$22=Master!A1045,Master!AG1045="MD"),Master!B1045,"")</f>
        <v/>
      </c>
      <c r="P1045" s="34" t="e">
        <f>SMALL($O:$O,ROWS($O$1:O1044))</f>
        <v>#NUM!</v>
      </c>
      <c r="Q1045" s="34" t="str">
        <f>IF(AND('Entry point'!$B$22=Master!A1045,Master!AG1045="OD"),Master!B1045,"")</f>
        <v/>
      </c>
      <c r="R1045" s="34" t="e">
        <f>SMALL($Q:$Q,ROWS($Q$1:Q1044))</f>
        <v>#NUM!</v>
      </c>
      <c r="S1045" s="34" t="str">
        <f>IF(AND('Entry point'!$B$22=Master!A1045,Master!AG1045="OWNER"),Master!B1045,"")</f>
        <v/>
      </c>
      <c r="T1045" s="34" t="e">
        <f>SMALL($S:$S,ROWS($S$1:S1044))</f>
        <v>#NUM!</v>
      </c>
      <c r="U1045" s="34" t="str">
        <f>IF(AND('Entry point'!$B$22=Master!A1045,Master!AG1045="PLANNING MANAGER"),Master!B1045,"")</f>
        <v/>
      </c>
      <c r="V1045" s="34" t="e">
        <f>SMALL($U:$U,ROWS($U$1:U1044))</f>
        <v>#NUM!</v>
      </c>
      <c r="W1045" s="34" t="str">
        <f>IF(AND('Entry point'!$B$22=Master!A1045,Master!AG1045="PROCUREMENT RESPONSIBLE"),Master!B1045,"")</f>
        <v/>
      </c>
      <c r="X1045" s="34" t="e">
        <f>SMALL($W:$W,ROWS($W$1:W1044))</f>
        <v>#NUM!</v>
      </c>
      <c r="Y1045" s="34">
        <f>IF(AND('Entry point'!$B$22=Master!A1045,Master!AG1045="TECH SUPERINTENDENT"),Master!B1045,"")</f>
        <v>1046</v>
      </c>
      <c r="Z1045" s="34" t="e">
        <f>SMALL($Y:$Y,ROWS($Y$1:Y1044))</f>
        <v>#NUM!</v>
      </c>
      <c r="AA1045" s="34" t="str">
        <f>IF(AND('Entry point'!$B$22=Master!A1045,Master!AG1045="HSEQ MANAGER"),Master!B1045,"")</f>
        <v/>
      </c>
      <c r="AB1045" s="34" t="e">
        <f>SMALL($AA:$AA,ROWS($AA$1:AA1044))</f>
        <v>#NUM!</v>
      </c>
      <c r="AC1045" s="34" t="str">
        <f>IF(AND('Entry point'!$B$22=Master!A1045,Master!AG1045="MARCAS"),Master!B1045,"")</f>
        <v/>
      </c>
      <c r="AD1045" s="34" t="e">
        <f>SMALL($AC:$AC,ROWS($AC$1:AC1044))</f>
        <v>#NUM!</v>
      </c>
      <c r="AE1045" s="34">
        <v>4</v>
      </c>
      <c r="AF1045" s="36" t="s">
        <v>374</v>
      </c>
      <c r="AG1045" s="36" t="s">
        <v>91</v>
      </c>
      <c r="AH1045" s="36"/>
    </row>
    <row r="1046" spans="1:34" ht="15.75" x14ac:dyDescent="0.25">
      <c r="A1046" s="40" t="s">
        <v>569</v>
      </c>
      <c r="B1046" s="34">
        <f>ROWS(A$1:$A1047)</f>
        <v>1047</v>
      </c>
      <c r="C1046" s="34" t="str">
        <f>IF(AND('Entry point'!$B$22=Master!A1046,Master!AG1046="ACCOUNTING"),Master!B1046,"")</f>
        <v/>
      </c>
      <c r="D1046" s="34" t="e">
        <f>SMALL($C:$C,ROWS($C$1:C1045))</f>
        <v>#NUM!</v>
      </c>
      <c r="E1046" s="34" t="str">
        <f>IF(AND('Entry point'!$B$22=Master!A1046,Master!AG1046="CREW MANAGEMENT PARTNER"),Master!B1046,"")</f>
        <v/>
      </c>
      <c r="F1046" s="34" t="e">
        <f>SMALL($E:$E,ROWS($E$1:E1045))</f>
        <v>#NUM!</v>
      </c>
      <c r="G1046" s="34" t="str">
        <f>IF(AND('Entry point'!$B$22=Master!A1046,Master!AG1046="FLEET MANAGER"),Master!B1046,"")</f>
        <v/>
      </c>
      <c r="H1046" s="34" t="e">
        <f>SMALL($G:$G,ROWS($G$1:G1045))</f>
        <v>#NUM!</v>
      </c>
      <c r="I1046" s="34" t="str">
        <f>IF(AND('Entry point'!$B$22=Master!A1046,Master!AG1046="GROUP ISD"),Master!B1046,"")</f>
        <v/>
      </c>
      <c r="J1046" s="34" t="e">
        <f>SMALL($I:$I,ROWS($I$1:I1045))</f>
        <v>#NUM!</v>
      </c>
      <c r="K1046" s="34" t="str">
        <f>IF(AND('Entry point'!$B$22=Master!A1046,Master!AG1046="MANAGING DIRECTOR, CREW MANAGEMENT"),Master!B1046,"")</f>
        <v/>
      </c>
      <c r="L1046" s="34" t="e">
        <f>SMALL($K:$K,ROWS($K$1:K1045))</f>
        <v>#NUM!</v>
      </c>
      <c r="M1046" s="34" t="str">
        <f>IF(AND('Entry point'!$B$22=Master!A1046,Master!AG1046="MARINE SUPERINTENDENT"),Master!B1046,"")</f>
        <v/>
      </c>
      <c r="N1046" s="34" t="e">
        <f>SMALL($M:$M,ROWS($M$1:M1045))</f>
        <v>#NUM!</v>
      </c>
      <c r="O1046" s="34" t="str">
        <f>IF(AND('Entry point'!$B$22=Master!A1046,Master!AG1046="MD"),Master!B1046,"")</f>
        <v/>
      </c>
      <c r="P1046" s="34" t="e">
        <f>SMALL($O:$O,ROWS($O$1:O1045))</f>
        <v>#NUM!</v>
      </c>
      <c r="Q1046" s="34" t="str">
        <f>IF(AND('Entry point'!$B$22=Master!A1046,Master!AG1046="OD"),Master!B1046,"")</f>
        <v/>
      </c>
      <c r="R1046" s="34" t="e">
        <f>SMALL($Q:$Q,ROWS($Q$1:Q1045))</f>
        <v>#NUM!</v>
      </c>
      <c r="S1046" s="34" t="str">
        <f>IF(AND('Entry point'!$B$22=Master!A1046,Master!AG1046="OWNER"),Master!B1046,"")</f>
        <v/>
      </c>
      <c r="T1046" s="34" t="e">
        <f>SMALL($S:$S,ROWS($S$1:S1045))</f>
        <v>#NUM!</v>
      </c>
      <c r="U1046" s="34" t="str">
        <f>IF(AND('Entry point'!$B$22=Master!A1046,Master!AG1046="PLANNING MANAGER"),Master!B1046,"")</f>
        <v/>
      </c>
      <c r="V1046" s="34" t="e">
        <f>SMALL($U:$U,ROWS($U$1:U1045))</f>
        <v>#NUM!</v>
      </c>
      <c r="W1046" s="34" t="str">
        <f>IF(AND('Entry point'!$B$22=Master!A1046,Master!AG1046="PROCUREMENT RESPONSIBLE"),Master!B1046,"")</f>
        <v/>
      </c>
      <c r="X1046" s="34" t="e">
        <f>SMALL($W:$W,ROWS($W$1:W1045))</f>
        <v>#NUM!</v>
      </c>
      <c r="Y1046" s="34">
        <f>IF(AND('Entry point'!$B$22=Master!A1046,Master!AG1046="TECH SUPERINTENDENT"),Master!B1046,"")</f>
        <v>1047</v>
      </c>
      <c r="Z1046" s="34" t="e">
        <f>SMALL($Y:$Y,ROWS($Y$1:Y1045))</f>
        <v>#NUM!</v>
      </c>
      <c r="AA1046" s="34" t="str">
        <f>IF(AND('Entry point'!$B$22=Master!A1046,Master!AG1046="HSEQ MANAGER"),Master!B1046,"")</f>
        <v/>
      </c>
      <c r="AB1046" s="34" t="e">
        <f>SMALL($AA:$AA,ROWS($AA$1:AA1045))</f>
        <v>#NUM!</v>
      </c>
      <c r="AC1046" s="34" t="str">
        <f>IF(AND('Entry point'!$B$22=Master!A1046,Master!AG1046="MARCAS"),Master!B1046,"")</f>
        <v/>
      </c>
      <c r="AD1046" s="34" t="e">
        <f>SMALL($AC:$AC,ROWS($AC$1:AC1045))</f>
        <v>#NUM!</v>
      </c>
      <c r="AE1046" s="34">
        <v>4</v>
      </c>
      <c r="AF1046" s="36" t="s">
        <v>97</v>
      </c>
      <c r="AG1046" s="36" t="s">
        <v>91</v>
      </c>
      <c r="AH1046" s="36"/>
    </row>
    <row r="1047" spans="1:34" ht="15.75" x14ac:dyDescent="0.25">
      <c r="A1047" s="40" t="s">
        <v>569</v>
      </c>
      <c r="B1047" s="34">
        <f>ROWS(A$1:$A1048)</f>
        <v>1048</v>
      </c>
      <c r="C1047" s="34" t="str">
        <f>IF(AND('Entry point'!$B$22=Master!A1047,Master!AG1047="ACCOUNTING"),Master!B1047,"")</f>
        <v/>
      </c>
      <c r="D1047" s="34" t="e">
        <f>SMALL($C:$C,ROWS($C$1:C1046))</f>
        <v>#NUM!</v>
      </c>
      <c r="E1047" s="34" t="str">
        <f>IF(AND('Entry point'!$B$22=Master!A1047,Master!AG1047="CREW MANAGEMENT PARTNER"),Master!B1047,"")</f>
        <v/>
      </c>
      <c r="F1047" s="34" t="e">
        <f>SMALL($E:$E,ROWS($E$1:E1046))</f>
        <v>#NUM!</v>
      </c>
      <c r="G1047" s="34" t="str">
        <f>IF(AND('Entry point'!$B$22=Master!A1047,Master!AG1047="FLEET MANAGER"),Master!B1047,"")</f>
        <v/>
      </c>
      <c r="H1047" s="34" t="e">
        <f>SMALL($G:$G,ROWS($G$1:G1046))</f>
        <v>#NUM!</v>
      </c>
      <c r="I1047" s="34" t="str">
        <f>IF(AND('Entry point'!$B$22=Master!A1047,Master!AG1047="GROUP ISD"),Master!B1047,"")</f>
        <v/>
      </c>
      <c r="J1047" s="34" t="e">
        <f>SMALL($I:$I,ROWS($I$1:I1046))</f>
        <v>#NUM!</v>
      </c>
      <c r="K1047" s="34" t="str">
        <f>IF(AND('Entry point'!$B$22=Master!A1047,Master!AG1047="MANAGING DIRECTOR, CREW MANAGEMENT"),Master!B1047,"")</f>
        <v/>
      </c>
      <c r="L1047" s="34" t="e">
        <f>SMALL($K:$K,ROWS($K$1:K1046))</f>
        <v>#NUM!</v>
      </c>
      <c r="M1047" s="34" t="str">
        <f>IF(AND('Entry point'!$B$22=Master!A1047,Master!AG1047="MARINE SUPERINTENDENT"),Master!B1047,"")</f>
        <v/>
      </c>
      <c r="N1047" s="34" t="e">
        <f>SMALL($M:$M,ROWS($M$1:M1046))</f>
        <v>#NUM!</v>
      </c>
      <c r="O1047" s="34" t="str">
        <f>IF(AND('Entry point'!$B$22=Master!A1047,Master!AG1047="MD"),Master!B1047,"")</f>
        <v/>
      </c>
      <c r="P1047" s="34" t="e">
        <f>SMALL($O:$O,ROWS($O$1:O1046))</f>
        <v>#NUM!</v>
      </c>
      <c r="Q1047" s="34" t="str">
        <f>IF(AND('Entry point'!$B$22=Master!A1047,Master!AG1047="OD"),Master!B1047,"")</f>
        <v/>
      </c>
      <c r="R1047" s="34" t="e">
        <f>SMALL($Q:$Q,ROWS($Q$1:Q1046))</f>
        <v>#NUM!</v>
      </c>
      <c r="S1047" s="34" t="str">
        <f>IF(AND('Entry point'!$B$22=Master!A1047,Master!AG1047="OWNER"),Master!B1047,"")</f>
        <v/>
      </c>
      <c r="T1047" s="34" t="e">
        <f>SMALL($S:$S,ROWS($S$1:S1046))</f>
        <v>#NUM!</v>
      </c>
      <c r="U1047" s="34" t="str">
        <f>IF(AND('Entry point'!$B$22=Master!A1047,Master!AG1047="PLANNING MANAGER"),Master!B1047,"")</f>
        <v/>
      </c>
      <c r="V1047" s="34" t="e">
        <f>SMALL($U:$U,ROWS($U$1:U1046))</f>
        <v>#NUM!</v>
      </c>
      <c r="W1047" s="34" t="str">
        <f>IF(AND('Entry point'!$B$22=Master!A1047,Master!AG1047="PROCUREMENT RESPONSIBLE"),Master!B1047,"")</f>
        <v/>
      </c>
      <c r="X1047" s="34" t="e">
        <f>SMALL($W:$W,ROWS($W$1:W1046))</f>
        <v>#NUM!</v>
      </c>
      <c r="Y1047" s="34">
        <f>IF(AND('Entry point'!$B$22=Master!A1047,Master!AG1047="TECH SUPERINTENDENT"),Master!B1047,"")</f>
        <v>1048</v>
      </c>
      <c r="Z1047" s="34" t="e">
        <f>SMALL($Y:$Y,ROWS($Y$1:Y1046))</f>
        <v>#NUM!</v>
      </c>
      <c r="AA1047" s="34" t="str">
        <f>IF(AND('Entry point'!$B$22=Master!A1047,Master!AG1047="HSEQ MANAGER"),Master!B1047,"")</f>
        <v/>
      </c>
      <c r="AB1047" s="34" t="e">
        <f>SMALL($AA:$AA,ROWS($AA$1:AA1046))</f>
        <v>#NUM!</v>
      </c>
      <c r="AC1047" s="34" t="str">
        <f>IF(AND('Entry point'!$B$22=Master!A1047,Master!AG1047="MARCAS"),Master!B1047,"")</f>
        <v/>
      </c>
      <c r="AD1047" s="34" t="e">
        <f>SMALL($AC:$AC,ROWS($AC$1:AC1046))</f>
        <v>#NUM!</v>
      </c>
      <c r="AE1047" s="34">
        <v>4</v>
      </c>
      <c r="AF1047" s="36" t="s">
        <v>397</v>
      </c>
      <c r="AG1047" s="36" t="s">
        <v>91</v>
      </c>
      <c r="AH1047" s="36"/>
    </row>
    <row r="1048" spans="1:34" ht="15.75" x14ac:dyDescent="0.25">
      <c r="A1048" s="40" t="s">
        <v>569</v>
      </c>
      <c r="B1048" s="34">
        <f>ROWS(A$1:$A1049)</f>
        <v>1049</v>
      </c>
      <c r="C1048" s="34" t="str">
        <f>IF(AND('Entry point'!$B$22=Master!A1048,Master!AG1048="ACCOUNTING"),Master!B1048,"")</f>
        <v/>
      </c>
      <c r="D1048" s="34" t="e">
        <f>SMALL($C:$C,ROWS($C$1:C1047))</f>
        <v>#NUM!</v>
      </c>
      <c r="E1048" s="34" t="str">
        <f>IF(AND('Entry point'!$B$22=Master!A1048,Master!AG1048="CREW MANAGEMENT PARTNER"),Master!B1048,"")</f>
        <v/>
      </c>
      <c r="F1048" s="34" t="e">
        <f>SMALL($E:$E,ROWS($E$1:E1047))</f>
        <v>#NUM!</v>
      </c>
      <c r="G1048" s="34" t="str">
        <f>IF(AND('Entry point'!$B$22=Master!A1048,Master!AG1048="FLEET MANAGER"),Master!B1048,"")</f>
        <v/>
      </c>
      <c r="H1048" s="34" t="e">
        <f>SMALL($G:$G,ROWS($G$1:G1047))</f>
        <v>#NUM!</v>
      </c>
      <c r="I1048" s="34" t="str">
        <f>IF(AND('Entry point'!$B$22=Master!A1048,Master!AG1048="GROUP ISD"),Master!B1048,"")</f>
        <v/>
      </c>
      <c r="J1048" s="34" t="e">
        <f>SMALL($I:$I,ROWS($I$1:I1047))</f>
        <v>#NUM!</v>
      </c>
      <c r="K1048" s="34" t="str">
        <f>IF(AND('Entry point'!$B$22=Master!A1048,Master!AG1048="MANAGING DIRECTOR, CREW MANAGEMENT"),Master!B1048,"")</f>
        <v/>
      </c>
      <c r="L1048" s="34" t="e">
        <f>SMALL($K:$K,ROWS($K$1:K1047))</f>
        <v>#NUM!</v>
      </c>
      <c r="M1048" s="34" t="str">
        <f>IF(AND('Entry point'!$B$22=Master!A1048,Master!AG1048="MARINE SUPERINTENDENT"),Master!B1048,"")</f>
        <v/>
      </c>
      <c r="N1048" s="34" t="e">
        <f>SMALL($M:$M,ROWS($M$1:M1047))</f>
        <v>#NUM!</v>
      </c>
      <c r="O1048" s="34" t="str">
        <f>IF(AND('Entry point'!$B$22=Master!A1048,Master!AG1048="MD"),Master!B1048,"")</f>
        <v/>
      </c>
      <c r="P1048" s="34" t="e">
        <f>SMALL($O:$O,ROWS($O$1:O1047))</f>
        <v>#NUM!</v>
      </c>
      <c r="Q1048" s="34" t="str">
        <f>IF(AND('Entry point'!$B$22=Master!A1048,Master!AG1048="OD"),Master!B1048,"")</f>
        <v/>
      </c>
      <c r="R1048" s="34" t="e">
        <f>SMALL($Q:$Q,ROWS($Q$1:Q1047))</f>
        <v>#NUM!</v>
      </c>
      <c r="S1048" s="34" t="str">
        <f>IF(AND('Entry point'!$B$22=Master!A1048,Master!AG1048="OWNER"),Master!B1048,"")</f>
        <v/>
      </c>
      <c r="T1048" s="34" t="e">
        <f>SMALL($S:$S,ROWS($S$1:S1047))</f>
        <v>#NUM!</v>
      </c>
      <c r="U1048" s="34" t="str">
        <f>IF(AND('Entry point'!$B$22=Master!A1048,Master!AG1048="PLANNING MANAGER"),Master!B1048,"")</f>
        <v/>
      </c>
      <c r="V1048" s="34" t="e">
        <f>SMALL($U:$U,ROWS($U$1:U1047))</f>
        <v>#NUM!</v>
      </c>
      <c r="W1048" s="34" t="str">
        <f>IF(AND('Entry point'!$B$22=Master!A1048,Master!AG1048="PROCUREMENT RESPONSIBLE"),Master!B1048,"")</f>
        <v/>
      </c>
      <c r="X1048" s="34" t="e">
        <f>SMALL($W:$W,ROWS($W$1:W1047))</f>
        <v>#NUM!</v>
      </c>
      <c r="Y1048" s="34">
        <f>IF(AND('Entry point'!$B$22=Master!A1048,Master!AG1048="TECH SUPERINTENDENT"),Master!B1048,"")</f>
        <v>1049</v>
      </c>
      <c r="Z1048" s="34" t="e">
        <f>SMALL($Y:$Y,ROWS($Y$1:Y1047))</f>
        <v>#NUM!</v>
      </c>
      <c r="AA1048" s="34" t="str">
        <f>IF(AND('Entry point'!$B$22=Master!A1048,Master!AG1048="HSEQ MANAGER"),Master!B1048,"")</f>
        <v/>
      </c>
      <c r="AB1048" s="34" t="e">
        <f>SMALL($AA:$AA,ROWS($AA$1:AA1047))</f>
        <v>#NUM!</v>
      </c>
      <c r="AC1048" s="34" t="str">
        <f>IF(AND('Entry point'!$B$22=Master!A1048,Master!AG1048="MARCAS"),Master!B1048,"")</f>
        <v/>
      </c>
      <c r="AD1048" s="34" t="e">
        <f>SMALL($AC:$AC,ROWS($AC$1:AC1047))</f>
        <v>#NUM!</v>
      </c>
      <c r="AE1048" s="34">
        <v>4</v>
      </c>
      <c r="AF1048" s="36" t="s">
        <v>375</v>
      </c>
      <c r="AG1048" s="36" t="s">
        <v>91</v>
      </c>
      <c r="AH1048" s="36"/>
    </row>
    <row r="1049" spans="1:34" ht="31.5" x14ac:dyDescent="0.25">
      <c r="A1049" s="40" t="s">
        <v>569</v>
      </c>
      <c r="B1049" s="34">
        <f>ROWS(A$1:$A1050)</f>
        <v>1050</v>
      </c>
      <c r="C1049" s="34" t="str">
        <f>IF(AND('Entry point'!$B$22=Master!A1049,Master!AG1049="ACCOUNTING"),Master!B1049,"")</f>
        <v/>
      </c>
      <c r="D1049" s="34" t="e">
        <f>SMALL($C:$C,ROWS($C$1:C1048))</f>
        <v>#NUM!</v>
      </c>
      <c r="E1049" s="34" t="str">
        <f>IF(AND('Entry point'!$B$22=Master!A1049,Master!AG1049="CREW MANAGEMENT PARTNER"),Master!B1049,"")</f>
        <v/>
      </c>
      <c r="F1049" s="34" t="e">
        <f>SMALL($E:$E,ROWS($E$1:E1048))</f>
        <v>#NUM!</v>
      </c>
      <c r="G1049" s="34" t="str">
        <f>IF(AND('Entry point'!$B$22=Master!A1049,Master!AG1049="FLEET MANAGER"),Master!B1049,"")</f>
        <v/>
      </c>
      <c r="H1049" s="34" t="e">
        <f>SMALL($G:$G,ROWS($G$1:G1048))</f>
        <v>#NUM!</v>
      </c>
      <c r="I1049" s="34" t="str">
        <f>IF(AND('Entry point'!$B$22=Master!A1049,Master!AG1049="GROUP ISD"),Master!B1049,"")</f>
        <v/>
      </c>
      <c r="J1049" s="34" t="e">
        <f>SMALL($I:$I,ROWS($I$1:I1048))</f>
        <v>#NUM!</v>
      </c>
      <c r="K1049" s="34" t="str">
        <f>IF(AND('Entry point'!$B$22=Master!A1049,Master!AG1049="MANAGING DIRECTOR, CREW MANAGEMENT"),Master!B1049,"")</f>
        <v/>
      </c>
      <c r="L1049" s="34" t="e">
        <f>SMALL($K:$K,ROWS($K$1:K1048))</f>
        <v>#NUM!</v>
      </c>
      <c r="M1049" s="34" t="str">
        <f>IF(AND('Entry point'!$B$22=Master!A1049,Master!AG1049="MARINE SUPERINTENDENT"),Master!B1049,"")</f>
        <v/>
      </c>
      <c r="N1049" s="34" t="e">
        <f>SMALL($M:$M,ROWS($M$1:M1048))</f>
        <v>#NUM!</v>
      </c>
      <c r="O1049" s="34" t="str">
        <f>IF(AND('Entry point'!$B$22=Master!A1049,Master!AG1049="MD"),Master!B1049,"")</f>
        <v/>
      </c>
      <c r="P1049" s="34" t="e">
        <f>SMALL($O:$O,ROWS($O$1:O1048))</f>
        <v>#NUM!</v>
      </c>
      <c r="Q1049" s="34" t="str">
        <f>IF(AND('Entry point'!$B$22=Master!A1049,Master!AG1049="OD"),Master!B1049,"")</f>
        <v/>
      </c>
      <c r="R1049" s="34" t="e">
        <f>SMALL($Q:$Q,ROWS($Q$1:Q1048))</f>
        <v>#NUM!</v>
      </c>
      <c r="S1049" s="34" t="str">
        <f>IF(AND('Entry point'!$B$22=Master!A1049,Master!AG1049="OWNER"),Master!B1049,"")</f>
        <v/>
      </c>
      <c r="T1049" s="34" t="e">
        <f>SMALL($S:$S,ROWS($S$1:S1048))</f>
        <v>#NUM!</v>
      </c>
      <c r="U1049" s="34" t="str">
        <f>IF(AND('Entry point'!$B$22=Master!A1049,Master!AG1049="PLANNING MANAGER"),Master!B1049,"")</f>
        <v/>
      </c>
      <c r="V1049" s="34" t="e">
        <f>SMALL($U:$U,ROWS($U$1:U1048))</f>
        <v>#NUM!</v>
      </c>
      <c r="W1049" s="34" t="str">
        <f>IF(AND('Entry point'!$B$22=Master!A1049,Master!AG1049="PROCUREMENT RESPONSIBLE"),Master!B1049,"")</f>
        <v/>
      </c>
      <c r="X1049" s="34" t="e">
        <f>SMALL($W:$W,ROWS($W$1:W1048))</f>
        <v>#NUM!</v>
      </c>
      <c r="Y1049" s="34">
        <f>IF(AND('Entry point'!$B$22=Master!A1049,Master!AG1049="TECH SUPERINTENDENT"),Master!B1049,"")</f>
        <v>1050</v>
      </c>
      <c r="Z1049" s="34" t="e">
        <f>SMALL($Y:$Y,ROWS($Y$1:Y1048))</f>
        <v>#NUM!</v>
      </c>
      <c r="AA1049" s="34" t="str">
        <f>IF(AND('Entry point'!$B$22=Master!A1049,Master!AG1049="HSEQ MANAGER"),Master!B1049,"")</f>
        <v/>
      </c>
      <c r="AB1049" s="34" t="e">
        <f>SMALL($AA:$AA,ROWS($AA$1:AA1048))</f>
        <v>#NUM!</v>
      </c>
      <c r="AC1049" s="34" t="str">
        <f>IF(AND('Entry point'!$B$22=Master!A1049,Master!AG1049="MARCAS"),Master!B1049,"")</f>
        <v/>
      </c>
      <c r="AD1049" s="34" t="e">
        <f>SMALL($AC:$AC,ROWS($AC$1:AC1048))</f>
        <v>#NUM!</v>
      </c>
      <c r="AE1049" s="34">
        <v>4</v>
      </c>
      <c r="AF1049" s="36" t="s">
        <v>112</v>
      </c>
      <c r="AG1049" s="36" t="s">
        <v>91</v>
      </c>
      <c r="AH1049" s="38" t="s">
        <v>102</v>
      </c>
    </row>
    <row r="1050" spans="1:34" ht="47.25" x14ac:dyDescent="0.25">
      <c r="A1050" s="40" t="s">
        <v>569</v>
      </c>
      <c r="B1050" s="34">
        <f>ROWS(A$1:$A1051)</f>
        <v>1051</v>
      </c>
      <c r="C1050" s="34" t="str">
        <f>IF(AND('Entry point'!$B$22=Master!A1050,Master!AG1050="ACCOUNTING"),Master!B1050,"")</f>
        <v/>
      </c>
      <c r="D1050" s="34" t="e">
        <f>SMALL($C:$C,ROWS($C$1:C1049))</f>
        <v>#NUM!</v>
      </c>
      <c r="E1050" s="34" t="str">
        <f>IF(AND('Entry point'!$B$22=Master!A1050,Master!AG1050="CREW MANAGEMENT PARTNER"),Master!B1050,"")</f>
        <v/>
      </c>
      <c r="F1050" s="34" t="e">
        <f>SMALL($E:$E,ROWS($E$1:E1049))</f>
        <v>#NUM!</v>
      </c>
      <c r="G1050" s="34" t="str">
        <f>IF(AND('Entry point'!$B$22=Master!A1050,Master!AG1050="FLEET MANAGER"),Master!B1050,"")</f>
        <v/>
      </c>
      <c r="H1050" s="34" t="e">
        <f>SMALL($G:$G,ROWS($G$1:G1049))</f>
        <v>#NUM!</v>
      </c>
      <c r="I1050" s="34" t="str">
        <f>IF(AND('Entry point'!$B$22=Master!A1050,Master!AG1050="GROUP ISD"),Master!B1050,"")</f>
        <v/>
      </c>
      <c r="J1050" s="34" t="e">
        <f>SMALL($I:$I,ROWS($I$1:I1049))</f>
        <v>#NUM!</v>
      </c>
      <c r="K1050" s="34" t="str">
        <f>IF(AND('Entry point'!$B$22=Master!A1050,Master!AG1050="MANAGING DIRECTOR, CREW MANAGEMENT"),Master!B1050,"")</f>
        <v/>
      </c>
      <c r="L1050" s="34" t="e">
        <f>SMALL($K:$K,ROWS($K$1:K1049))</f>
        <v>#NUM!</v>
      </c>
      <c r="M1050" s="34" t="str">
        <f>IF(AND('Entry point'!$B$22=Master!A1050,Master!AG1050="MARINE SUPERINTENDENT"),Master!B1050,"")</f>
        <v/>
      </c>
      <c r="N1050" s="34" t="e">
        <f>SMALL($M:$M,ROWS($M$1:M1049))</f>
        <v>#NUM!</v>
      </c>
      <c r="O1050" s="34" t="str">
        <f>IF(AND('Entry point'!$B$22=Master!A1050,Master!AG1050="MD"),Master!B1050,"")</f>
        <v/>
      </c>
      <c r="P1050" s="34" t="e">
        <f>SMALL($O:$O,ROWS($O$1:O1049))</f>
        <v>#NUM!</v>
      </c>
      <c r="Q1050" s="34" t="str">
        <f>IF(AND('Entry point'!$B$22=Master!A1050,Master!AG1050="OD"),Master!B1050,"")</f>
        <v/>
      </c>
      <c r="R1050" s="34" t="e">
        <f>SMALL($Q:$Q,ROWS($Q$1:Q1049))</f>
        <v>#NUM!</v>
      </c>
      <c r="S1050" s="34" t="str">
        <f>IF(AND('Entry point'!$B$22=Master!A1050,Master!AG1050="OWNER"),Master!B1050,"")</f>
        <v/>
      </c>
      <c r="T1050" s="34" t="e">
        <f>SMALL($S:$S,ROWS($S$1:S1049))</f>
        <v>#NUM!</v>
      </c>
      <c r="U1050" s="34" t="str">
        <f>IF(AND('Entry point'!$B$22=Master!A1050,Master!AG1050="PLANNING MANAGER"),Master!B1050,"")</f>
        <v/>
      </c>
      <c r="V1050" s="34" t="e">
        <f>SMALL($U:$U,ROWS($U$1:U1049))</f>
        <v>#NUM!</v>
      </c>
      <c r="W1050" s="34" t="str">
        <f>IF(AND('Entry point'!$B$22=Master!A1050,Master!AG1050="PROCUREMENT RESPONSIBLE"),Master!B1050,"")</f>
        <v/>
      </c>
      <c r="X1050" s="34" t="e">
        <f>SMALL($W:$W,ROWS($W$1:W1049))</f>
        <v>#NUM!</v>
      </c>
      <c r="Y1050" s="34">
        <f>IF(AND('Entry point'!$B$22=Master!A1050,Master!AG1050="TECH SUPERINTENDENT"),Master!B1050,"")</f>
        <v>1051</v>
      </c>
      <c r="Z1050" s="34" t="e">
        <f>SMALL($Y:$Y,ROWS($Y$1:Y1049))</f>
        <v>#NUM!</v>
      </c>
      <c r="AA1050" s="34" t="str">
        <f>IF(AND('Entry point'!$B$22=Master!A1050,Master!AG1050="HSEQ MANAGER"),Master!B1050,"")</f>
        <v/>
      </c>
      <c r="AB1050" s="34" t="e">
        <f>SMALL($AA:$AA,ROWS($AA$1:AA1049))</f>
        <v>#NUM!</v>
      </c>
      <c r="AC1050" s="34" t="str">
        <f>IF(AND('Entry point'!$B$22=Master!A1050,Master!AG1050="MARCAS"),Master!B1050,"")</f>
        <v/>
      </c>
      <c r="AD1050" s="34" t="e">
        <f>SMALL($AC:$AC,ROWS($AC$1:AC1049))</f>
        <v>#NUM!</v>
      </c>
      <c r="AE1050" s="34">
        <v>4</v>
      </c>
      <c r="AF1050" s="36" t="s">
        <v>99</v>
      </c>
      <c r="AG1050" s="36" t="s">
        <v>91</v>
      </c>
      <c r="AH1050" s="38" t="s">
        <v>513</v>
      </c>
    </row>
    <row r="1051" spans="1:34" ht="15.75" x14ac:dyDescent="0.25">
      <c r="A1051" s="40" t="s">
        <v>569</v>
      </c>
      <c r="B1051" s="34">
        <f>ROWS(A$1:$A1052)</f>
        <v>1052</v>
      </c>
      <c r="C1051" s="34" t="str">
        <f>IF(AND('Entry point'!$B$22=Master!A1051,Master!AG1051="ACCOUNTING"),Master!B1051,"")</f>
        <v/>
      </c>
      <c r="D1051" s="34" t="e">
        <f>SMALL($C:$C,ROWS($C$1:C1050))</f>
        <v>#NUM!</v>
      </c>
      <c r="E1051" s="34" t="str">
        <f>IF(AND('Entry point'!$B$22=Master!A1051,Master!AG1051="CREW MANAGEMENT PARTNER"),Master!B1051,"")</f>
        <v/>
      </c>
      <c r="F1051" s="34" t="e">
        <f>SMALL($E:$E,ROWS($E$1:E1050))</f>
        <v>#NUM!</v>
      </c>
      <c r="G1051" s="34" t="str">
        <f>IF(AND('Entry point'!$B$22=Master!A1051,Master!AG1051="FLEET MANAGER"),Master!B1051,"")</f>
        <v/>
      </c>
      <c r="H1051" s="34" t="e">
        <f>SMALL($G:$G,ROWS($G$1:G1050))</f>
        <v>#NUM!</v>
      </c>
      <c r="I1051" s="34" t="str">
        <f>IF(AND('Entry point'!$B$22=Master!A1051,Master!AG1051="GROUP ISD"),Master!B1051,"")</f>
        <v/>
      </c>
      <c r="J1051" s="34" t="e">
        <f>SMALL($I:$I,ROWS($I$1:I1050))</f>
        <v>#NUM!</v>
      </c>
      <c r="K1051" s="34" t="str">
        <f>IF(AND('Entry point'!$B$22=Master!A1051,Master!AG1051="MANAGING DIRECTOR, CREW MANAGEMENT"),Master!B1051,"")</f>
        <v/>
      </c>
      <c r="L1051" s="34" t="e">
        <f>SMALL($K:$K,ROWS($K$1:K1050))</f>
        <v>#NUM!</v>
      </c>
      <c r="M1051" s="34" t="str">
        <f>IF(AND('Entry point'!$B$22=Master!A1051,Master!AG1051="MARINE SUPERINTENDENT"),Master!B1051,"")</f>
        <v/>
      </c>
      <c r="N1051" s="34" t="e">
        <f>SMALL($M:$M,ROWS($M$1:M1050))</f>
        <v>#NUM!</v>
      </c>
      <c r="O1051" s="34" t="str">
        <f>IF(AND('Entry point'!$B$22=Master!A1051,Master!AG1051="MD"),Master!B1051,"")</f>
        <v/>
      </c>
      <c r="P1051" s="34" t="e">
        <f>SMALL($O:$O,ROWS($O$1:O1050))</f>
        <v>#NUM!</v>
      </c>
      <c r="Q1051" s="34" t="str">
        <f>IF(AND('Entry point'!$B$22=Master!A1051,Master!AG1051="OD"),Master!B1051,"")</f>
        <v/>
      </c>
      <c r="R1051" s="34" t="e">
        <f>SMALL($Q:$Q,ROWS($Q$1:Q1050))</f>
        <v>#NUM!</v>
      </c>
      <c r="S1051" s="34" t="str">
        <f>IF(AND('Entry point'!$B$22=Master!A1051,Master!AG1051="OWNER"),Master!B1051,"")</f>
        <v/>
      </c>
      <c r="T1051" s="34" t="e">
        <f>SMALL($S:$S,ROWS($S$1:S1050))</f>
        <v>#NUM!</v>
      </c>
      <c r="U1051" s="34" t="str">
        <f>IF(AND('Entry point'!$B$22=Master!A1051,Master!AG1051="PLANNING MANAGER"),Master!B1051,"")</f>
        <v/>
      </c>
      <c r="V1051" s="34" t="e">
        <f>SMALL($U:$U,ROWS($U$1:U1050))</f>
        <v>#NUM!</v>
      </c>
      <c r="W1051" s="34" t="str">
        <f>IF(AND('Entry point'!$B$22=Master!A1051,Master!AG1051="PROCUREMENT RESPONSIBLE"),Master!B1051,"")</f>
        <v/>
      </c>
      <c r="X1051" s="34" t="e">
        <f>SMALL($W:$W,ROWS($W$1:W1050))</f>
        <v>#NUM!</v>
      </c>
      <c r="Y1051" s="34">
        <f>IF(AND('Entry point'!$B$22=Master!A1051,Master!AG1051="TECH SUPERINTENDENT"),Master!B1051,"")</f>
        <v>1052</v>
      </c>
      <c r="Z1051" s="34" t="e">
        <f>SMALL($Y:$Y,ROWS($Y$1:Y1050))</f>
        <v>#NUM!</v>
      </c>
      <c r="AA1051" s="34" t="str">
        <f>IF(AND('Entry point'!$B$22=Master!A1051,Master!AG1051="HSEQ MANAGER"),Master!B1051,"")</f>
        <v/>
      </c>
      <c r="AB1051" s="34" t="e">
        <f>SMALL($AA:$AA,ROWS($AA$1:AA1050))</f>
        <v>#NUM!</v>
      </c>
      <c r="AC1051" s="34" t="str">
        <f>IF(AND('Entry point'!$B$22=Master!A1051,Master!AG1051="MARCAS"),Master!B1051,"")</f>
        <v/>
      </c>
      <c r="AD1051" s="34" t="e">
        <f>SMALL($AC:$AC,ROWS($AC$1:AC1050))</f>
        <v>#NUM!</v>
      </c>
      <c r="AE1051" s="34">
        <v>4</v>
      </c>
      <c r="AF1051" s="36" t="s">
        <v>92</v>
      </c>
      <c r="AG1051" s="36" t="s">
        <v>91</v>
      </c>
      <c r="AH1051" s="36" t="s">
        <v>510</v>
      </c>
    </row>
    <row r="1052" spans="1:34" ht="15.75" x14ac:dyDescent="0.25">
      <c r="A1052" s="40" t="s">
        <v>569</v>
      </c>
      <c r="B1052" s="34">
        <f>ROWS(A$1:$A1053)</f>
        <v>1053</v>
      </c>
      <c r="C1052" s="34" t="str">
        <f>IF(AND('Entry point'!$B$22=Master!A1052,Master!AG1052="ACCOUNTING"),Master!B1052,"")</f>
        <v/>
      </c>
      <c r="D1052" s="34" t="e">
        <f>SMALL($C:$C,ROWS($C$1:C1051))</f>
        <v>#NUM!</v>
      </c>
      <c r="E1052" s="34" t="str">
        <f>IF(AND('Entry point'!$B$22=Master!A1052,Master!AG1052="CREW MANAGEMENT PARTNER"),Master!B1052,"")</f>
        <v/>
      </c>
      <c r="F1052" s="34" t="e">
        <f>SMALL($E:$E,ROWS($E$1:E1051))</f>
        <v>#NUM!</v>
      </c>
      <c r="G1052" s="34" t="str">
        <f>IF(AND('Entry point'!$B$22=Master!A1052,Master!AG1052="FLEET MANAGER"),Master!B1052,"")</f>
        <v/>
      </c>
      <c r="H1052" s="34" t="e">
        <f>SMALL($G:$G,ROWS($G$1:G1051))</f>
        <v>#NUM!</v>
      </c>
      <c r="I1052" s="34" t="str">
        <f>IF(AND('Entry point'!$B$22=Master!A1052,Master!AG1052="GROUP ISD"),Master!B1052,"")</f>
        <v/>
      </c>
      <c r="J1052" s="34" t="e">
        <f>SMALL($I:$I,ROWS($I$1:I1051))</f>
        <v>#NUM!</v>
      </c>
      <c r="K1052" s="34" t="str">
        <f>IF(AND('Entry point'!$B$22=Master!A1052,Master!AG1052="MANAGING DIRECTOR, CREW MANAGEMENT"),Master!B1052,"")</f>
        <v/>
      </c>
      <c r="L1052" s="34" t="e">
        <f>SMALL($K:$K,ROWS($K$1:K1051))</f>
        <v>#NUM!</v>
      </c>
      <c r="M1052" s="34" t="str">
        <f>IF(AND('Entry point'!$B$22=Master!A1052,Master!AG1052="MARINE SUPERINTENDENT"),Master!B1052,"")</f>
        <v/>
      </c>
      <c r="N1052" s="34" t="e">
        <f>SMALL($M:$M,ROWS($M$1:M1051))</f>
        <v>#NUM!</v>
      </c>
      <c r="O1052" s="34" t="str">
        <f>IF(AND('Entry point'!$B$22=Master!A1052,Master!AG1052="MD"),Master!B1052,"")</f>
        <v/>
      </c>
      <c r="P1052" s="34" t="e">
        <f>SMALL($O:$O,ROWS($O$1:O1051))</f>
        <v>#NUM!</v>
      </c>
      <c r="Q1052" s="34" t="str">
        <f>IF(AND('Entry point'!$B$22=Master!A1052,Master!AG1052="OD"),Master!B1052,"")</f>
        <v/>
      </c>
      <c r="R1052" s="34" t="e">
        <f>SMALL($Q:$Q,ROWS($Q$1:Q1051))</f>
        <v>#NUM!</v>
      </c>
      <c r="S1052" s="34" t="str">
        <f>IF(AND('Entry point'!$B$22=Master!A1052,Master!AG1052="OWNER"),Master!B1052,"")</f>
        <v/>
      </c>
      <c r="T1052" s="34" t="e">
        <f>SMALL($S:$S,ROWS($S$1:S1051))</f>
        <v>#NUM!</v>
      </c>
      <c r="U1052" s="34" t="str">
        <f>IF(AND('Entry point'!$B$22=Master!A1052,Master!AG1052="PLANNING MANAGER"),Master!B1052,"")</f>
        <v/>
      </c>
      <c r="V1052" s="34" t="e">
        <f>SMALL($U:$U,ROWS($U$1:U1051))</f>
        <v>#NUM!</v>
      </c>
      <c r="W1052" s="34" t="str">
        <f>IF(AND('Entry point'!$B$22=Master!A1052,Master!AG1052="PROCUREMENT RESPONSIBLE"),Master!B1052,"")</f>
        <v/>
      </c>
      <c r="X1052" s="34" t="e">
        <f>SMALL($W:$W,ROWS($W$1:W1051))</f>
        <v>#NUM!</v>
      </c>
      <c r="Y1052" s="34">
        <f>IF(AND('Entry point'!$B$22=Master!A1052,Master!AG1052="TECH SUPERINTENDENT"),Master!B1052,"")</f>
        <v>1053</v>
      </c>
      <c r="Z1052" s="34" t="e">
        <f>SMALL($Y:$Y,ROWS($Y$1:Y1051))</f>
        <v>#NUM!</v>
      </c>
      <c r="AA1052" s="34" t="str">
        <f>IF(AND('Entry point'!$B$22=Master!A1052,Master!AG1052="HSEQ MANAGER"),Master!B1052,"")</f>
        <v/>
      </c>
      <c r="AB1052" s="34" t="e">
        <f>SMALL($AA:$AA,ROWS($AA$1:AA1051))</f>
        <v>#NUM!</v>
      </c>
      <c r="AC1052" s="34" t="str">
        <f>IF(AND('Entry point'!$B$22=Master!A1052,Master!AG1052="MARCAS"),Master!B1052,"")</f>
        <v/>
      </c>
      <c r="AD1052" s="34" t="e">
        <f>SMALL($AC:$AC,ROWS($AC$1:AC1051))</f>
        <v>#NUM!</v>
      </c>
      <c r="AE1052" s="34">
        <v>4</v>
      </c>
      <c r="AF1052" s="36" t="s">
        <v>387</v>
      </c>
      <c r="AG1052" s="36" t="s">
        <v>91</v>
      </c>
      <c r="AH1052" s="36"/>
    </row>
    <row r="1053" spans="1:34" ht="15.75" x14ac:dyDescent="0.25">
      <c r="A1053" s="40" t="s">
        <v>569</v>
      </c>
      <c r="B1053" s="34">
        <f>ROWS(A$1:$A1054)</f>
        <v>1054</v>
      </c>
      <c r="C1053" s="34" t="str">
        <f>IF(AND('Entry point'!$B$22=Master!A1053,Master!AG1053="ACCOUNTING"),Master!B1053,"")</f>
        <v/>
      </c>
      <c r="D1053" s="34" t="e">
        <f>SMALL($C:$C,ROWS($C$1:C1052))</f>
        <v>#NUM!</v>
      </c>
      <c r="E1053" s="34" t="str">
        <f>IF(AND('Entry point'!$B$22=Master!A1053,Master!AG1053="CREW MANAGEMENT PARTNER"),Master!B1053,"")</f>
        <v/>
      </c>
      <c r="F1053" s="34" t="e">
        <f>SMALL($E:$E,ROWS($E$1:E1052))</f>
        <v>#NUM!</v>
      </c>
      <c r="G1053" s="34" t="str">
        <f>IF(AND('Entry point'!$B$22=Master!A1053,Master!AG1053="FLEET MANAGER"),Master!B1053,"")</f>
        <v/>
      </c>
      <c r="H1053" s="34" t="e">
        <f>SMALL($G:$G,ROWS($G$1:G1052))</f>
        <v>#NUM!</v>
      </c>
      <c r="I1053" s="34" t="str">
        <f>IF(AND('Entry point'!$B$22=Master!A1053,Master!AG1053="GROUP ISD"),Master!B1053,"")</f>
        <v/>
      </c>
      <c r="J1053" s="34" t="e">
        <f>SMALL($I:$I,ROWS($I$1:I1052))</f>
        <v>#NUM!</v>
      </c>
      <c r="K1053" s="34" t="str">
        <f>IF(AND('Entry point'!$B$22=Master!A1053,Master!AG1053="MANAGING DIRECTOR, CREW MANAGEMENT"),Master!B1053,"")</f>
        <v/>
      </c>
      <c r="L1053" s="34" t="e">
        <f>SMALL($K:$K,ROWS($K$1:K1052))</f>
        <v>#NUM!</v>
      </c>
      <c r="M1053" s="34" t="str">
        <f>IF(AND('Entry point'!$B$22=Master!A1053,Master!AG1053="MARINE SUPERINTENDENT"),Master!B1053,"")</f>
        <v/>
      </c>
      <c r="N1053" s="34" t="e">
        <f>SMALL($M:$M,ROWS($M$1:M1052))</f>
        <v>#NUM!</v>
      </c>
      <c r="O1053" s="34" t="str">
        <f>IF(AND('Entry point'!$B$22=Master!A1053,Master!AG1053="MD"),Master!B1053,"")</f>
        <v/>
      </c>
      <c r="P1053" s="34" t="e">
        <f>SMALL($O:$O,ROWS($O$1:O1052))</f>
        <v>#NUM!</v>
      </c>
      <c r="Q1053" s="34" t="str">
        <f>IF(AND('Entry point'!$B$22=Master!A1053,Master!AG1053="OD"),Master!B1053,"")</f>
        <v/>
      </c>
      <c r="R1053" s="34" t="e">
        <f>SMALL($Q:$Q,ROWS($Q$1:Q1052))</f>
        <v>#NUM!</v>
      </c>
      <c r="S1053" s="34" t="str">
        <f>IF(AND('Entry point'!$B$22=Master!A1053,Master!AG1053="OWNER"),Master!B1053,"")</f>
        <v/>
      </c>
      <c r="T1053" s="34" t="e">
        <f>SMALL($S:$S,ROWS($S$1:S1052))</f>
        <v>#NUM!</v>
      </c>
      <c r="U1053" s="34" t="str">
        <f>IF(AND('Entry point'!$B$22=Master!A1053,Master!AG1053="PLANNING MANAGER"),Master!B1053,"")</f>
        <v/>
      </c>
      <c r="V1053" s="34" t="e">
        <f>SMALL($U:$U,ROWS($U$1:U1052))</f>
        <v>#NUM!</v>
      </c>
      <c r="W1053" s="34" t="str">
        <f>IF(AND('Entry point'!$B$22=Master!A1053,Master!AG1053="PROCUREMENT RESPONSIBLE"),Master!B1053,"")</f>
        <v/>
      </c>
      <c r="X1053" s="34" t="e">
        <f>SMALL($W:$W,ROWS($W$1:W1052))</f>
        <v>#NUM!</v>
      </c>
      <c r="Y1053" s="34">
        <f>IF(AND('Entry point'!$B$22=Master!A1053,Master!AG1053="TECH SUPERINTENDENT"),Master!B1053,"")</f>
        <v>1054</v>
      </c>
      <c r="Z1053" s="34" t="e">
        <f>SMALL($Y:$Y,ROWS($Y$1:Y1052))</f>
        <v>#NUM!</v>
      </c>
      <c r="AA1053" s="34" t="str">
        <f>IF(AND('Entry point'!$B$22=Master!A1053,Master!AG1053="HSEQ MANAGER"),Master!B1053,"")</f>
        <v/>
      </c>
      <c r="AB1053" s="34" t="e">
        <f>SMALL($AA:$AA,ROWS($AA$1:AA1052))</f>
        <v>#NUM!</v>
      </c>
      <c r="AC1053" s="34" t="str">
        <f>IF(AND('Entry point'!$B$22=Master!A1053,Master!AG1053="MARCAS"),Master!B1053,"")</f>
        <v/>
      </c>
      <c r="AD1053" s="34" t="e">
        <f>SMALL($AC:$AC,ROWS($AC$1:AC1052))</f>
        <v>#NUM!</v>
      </c>
      <c r="AE1053" s="34">
        <v>4</v>
      </c>
      <c r="AF1053" s="36" t="s">
        <v>385</v>
      </c>
      <c r="AG1053" s="36" t="s">
        <v>91</v>
      </c>
      <c r="AH1053" s="36"/>
    </row>
    <row r="1054" spans="1:34" ht="15.75" x14ac:dyDescent="0.25">
      <c r="A1054" s="40" t="s">
        <v>569</v>
      </c>
      <c r="B1054" s="34">
        <f>ROWS(A$1:$A1055)</f>
        <v>1055</v>
      </c>
      <c r="C1054" s="34" t="str">
        <f>IF(AND('Entry point'!$B$22=Master!A1054,Master!AG1054="ACCOUNTING"),Master!B1054,"")</f>
        <v/>
      </c>
      <c r="D1054" s="34" t="e">
        <f>SMALL($C:$C,ROWS($C$1:C1053))</f>
        <v>#NUM!</v>
      </c>
      <c r="E1054" s="34" t="str">
        <f>IF(AND('Entry point'!$B$22=Master!A1054,Master!AG1054="CREW MANAGEMENT PARTNER"),Master!B1054,"")</f>
        <v/>
      </c>
      <c r="F1054" s="34" t="e">
        <f>SMALL($E:$E,ROWS($E$1:E1053))</f>
        <v>#NUM!</v>
      </c>
      <c r="G1054" s="34" t="str">
        <f>IF(AND('Entry point'!$B$22=Master!A1054,Master!AG1054="FLEET MANAGER"),Master!B1054,"")</f>
        <v/>
      </c>
      <c r="H1054" s="34" t="e">
        <f>SMALL($G:$G,ROWS($G$1:G1053))</f>
        <v>#NUM!</v>
      </c>
      <c r="I1054" s="34" t="str">
        <f>IF(AND('Entry point'!$B$22=Master!A1054,Master!AG1054="GROUP ISD"),Master!B1054,"")</f>
        <v/>
      </c>
      <c r="J1054" s="34" t="e">
        <f>SMALL($I:$I,ROWS($I$1:I1053))</f>
        <v>#NUM!</v>
      </c>
      <c r="K1054" s="34" t="str">
        <f>IF(AND('Entry point'!$B$22=Master!A1054,Master!AG1054="MANAGING DIRECTOR, CREW MANAGEMENT"),Master!B1054,"")</f>
        <v/>
      </c>
      <c r="L1054" s="34" t="e">
        <f>SMALL($K:$K,ROWS($K$1:K1053))</f>
        <v>#NUM!</v>
      </c>
      <c r="M1054" s="34" t="str">
        <f>IF(AND('Entry point'!$B$22=Master!A1054,Master!AG1054="MARINE SUPERINTENDENT"),Master!B1054,"")</f>
        <v/>
      </c>
      <c r="N1054" s="34" t="e">
        <f>SMALL($M:$M,ROWS($M$1:M1053))</f>
        <v>#NUM!</v>
      </c>
      <c r="O1054" s="34" t="str">
        <f>IF(AND('Entry point'!$B$22=Master!A1054,Master!AG1054="MD"),Master!B1054,"")</f>
        <v/>
      </c>
      <c r="P1054" s="34" t="e">
        <f>SMALL($O:$O,ROWS($O$1:O1053))</f>
        <v>#NUM!</v>
      </c>
      <c r="Q1054" s="34" t="str">
        <f>IF(AND('Entry point'!$B$22=Master!A1054,Master!AG1054="OD"),Master!B1054,"")</f>
        <v/>
      </c>
      <c r="R1054" s="34" t="e">
        <f>SMALL($Q:$Q,ROWS($Q$1:Q1053))</f>
        <v>#NUM!</v>
      </c>
      <c r="S1054" s="34" t="str">
        <f>IF(AND('Entry point'!$B$22=Master!A1054,Master!AG1054="OWNER"),Master!B1054,"")</f>
        <v/>
      </c>
      <c r="T1054" s="34" t="e">
        <f>SMALL($S:$S,ROWS($S$1:S1053))</f>
        <v>#NUM!</v>
      </c>
      <c r="U1054" s="34" t="str">
        <f>IF(AND('Entry point'!$B$22=Master!A1054,Master!AG1054="PLANNING MANAGER"),Master!B1054,"")</f>
        <v/>
      </c>
      <c r="V1054" s="34" t="e">
        <f>SMALL($U:$U,ROWS($U$1:U1053))</f>
        <v>#NUM!</v>
      </c>
      <c r="W1054" s="34" t="str">
        <f>IF(AND('Entry point'!$B$22=Master!A1054,Master!AG1054="PROCUREMENT RESPONSIBLE"),Master!B1054,"")</f>
        <v/>
      </c>
      <c r="X1054" s="34" t="e">
        <f>SMALL($W:$W,ROWS($W$1:W1053))</f>
        <v>#NUM!</v>
      </c>
      <c r="Y1054" s="34">
        <f>IF(AND('Entry point'!$B$22=Master!A1054,Master!AG1054="TECH SUPERINTENDENT"),Master!B1054,"")</f>
        <v>1055</v>
      </c>
      <c r="Z1054" s="34" t="e">
        <f>SMALL($Y:$Y,ROWS($Y$1:Y1053))</f>
        <v>#NUM!</v>
      </c>
      <c r="AA1054" s="34" t="str">
        <f>IF(AND('Entry point'!$B$22=Master!A1054,Master!AG1054="HSEQ MANAGER"),Master!B1054,"")</f>
        <v/>
      </c>
      <c r="AB1054" s="34" t="e">
        <f>SMALL($AA:$AA,ROWS($AA$1:AA1053))</f>
        <v>#NUM!</v>
      </c>
      <c r="AC1054" s="34" t="str">
        <f>IF(AND('Entry point'!$B$22=Master!A1054,Master!AG1054="MARCAS"),Master!B1054,"")</f>
        <v/>
      </c>
      <c r="AD1054" s="34" t="e">
        <f>SMALL($AC:$AC,ROWS($AC$1:AC1053))</f>
        <v>#NUM!</v>
      </c>
      <c r="AE1054" s="34">
        <v>4</v>
      </c>
      <c r="AF1054" s="36" t="s">
        <v>378</v>
      </c>
      <c r="AG1054" s="36" t="s">
        <v>91</v>
      </c>
      <c r="AH1054" s="36"/>
    </row>
    <row r="1055" spans="1:34" ht="15.75" x14ac:dyDescent="0.25">
      <c r="A1055" s="40" t="s">
        <v>569</v>
      </c>
      <c r="B1055" s="34">
        <f>ROWS(A$1:$A1056)</f>
        <v>1056</v>
      </c>
      <c r="C1055" s="34" t="str">
        <f>IF(AND('Entry point'!$B$22=Master!A1055,Master!AG1055="ACCOUNTING"),Master!B1055,"")</f>
        <v/>
      </c>
      <c r="D1055" s="34" t="e">
        <f>SMALL($C:$C,ROWS($C$1:C1054))</f>
        <v>#NUM!</v>
      </c>
      <c r="E1055" s="34" t="str">
        <f>IF(AND('Entry point'!$B$22=Master!A1055,Master!AG1055="CREW MANAGEMENT PARTNER"),Master!B1055,"")</f>
        <v/>
      </c>
      <c r="F1055" s="34" t="e">
        <f>SMALL($E:$E,ROWS($E$1:E1054))</f>
        <v>#NUM!</v>
      </c>
      <c r="G1055" s="34" t="str">
        <f>IF(AND('Entry point'!$B$22=Master!A1055,Master!AG1055="FLEET MANAGER"),Master!B1055,"")</f>
        <v/>
      </c>
      <c r="H1055" s="34" t="e">
        <f>SMALL($G:$G,ROWS($G$1:G1054))</f>
        <v>#NUM!</v>
      </c>
      <c r="I1055" s="34" t="str">
        <f>IF(AND('Entry point'!$B$22=Master!A1055,Master!AG1055="GROUP ISD"),Master!B1055,"")</f>
        <v/>
      </c>
      <c r="J1055" s="34" t="e">
        <f>SMALL($I:$I,ROWS($I$1:I1054))</f>
        <v>#NUM!</v>
      </c>
      <c r="K1055" s="34" t="str">
        <f>IF(AND('Entry point'!$B$22=Master!A1055,Master!AG1055="MANAGING DIRECTOR, CREW MANAGEMENT"),Master!B1055,"")</f>
        <v/>
      </c>
      <c r="L1055" s="34" t="e">
        <f>SMALL($K:$K,ROWS($K$1:K1054))</f>
        <v>#NUM!</v>
      </c>
      <c r="M1055" s="34" t="str">
        <f>IF(AND('Entry point'!$B$22=Master!A1055,Master!AG1055="MARINE SUPERINTENDENT"),Master!B1055,"")</f>
        <v/>
      </c>
      <c r="N1055" s="34" t="e">
        <f>SMALL($M:$M,ROWS($M$1:M1054))</f>
        <v>#NUM!</v>
      </c>
      <c r="O1055" s="34" t="str">
        <f>IF(AND('Entry point'!$B$22=Master!A1055,Master!AG1055="MD"),Master!B1055,"")</f>
        <v/>
      </c>
      <c r="P1055" s="34" t="e">
        <f>SMALL($O:$O,ROWS($O$1:O1054))</f>
        <v>#NUM!</v>
      </c>
      <c r="Q1055" s="34" t="str">
        <f>IF(AND('Entry point'!$B$22=Master!A1055,Master!AG1055="OD"),Master!B1055,"")</f>
        <v/>
      </c>
      <c r="R1055" s="34" t="e">
        <f>SMALL($Q:$Q,ROWS($Q$1:Q1054))</f>
        <v>#NUM!</v>
      </c>
      <c r="S1055" s="34" t="str">
        <f>IF(AND('Entry point'!$B$22=Master!A1055,Master!AG1055="OWNER"),Master!B1055,"")</f>
        <v/>
      </c>
      <c r="T1055" s="34" t="e">
        <f>SMALL($S:$S,ROWS($S$1:S1054))</f>
        <v>#NUM!</v>
      </c>
      <c r="U1055" s="34" t="str">
        <f>IF(AND('Entry point'!$B$22=Master!A1055,Master!AG1055="PLANNING MANAGER"),Master!B1055,"")</f>
        <v/>
      </c>
      <c r="V1055" s="34" t="e">
        <f>SMALL($U:$U,ROWS($U$1:U1054))</f>
        <v>#NUM!</v>
      </c>
      <c r="W1055" s="34" t="str">
        <f>IF(AND('Entry point'!$B$22=Master!A1055,Master!AG1055="PROCUREMENT RESPONSIBLE"),Master!B1055,"")</f>
        <v/>
      </c>
      <c r="X1055" s="34" t="e">
        <f>SMALL($W:$W,ROWS($W$1:W1054))</f>
        <v>#NUM!</v>
      </c>
      <c r="Y1055" s="34">
        <f>IF(AND('Entry point'!$B$22=Master!A1055,Master!AG1055="TECH SUPERINTENDENT"),Master!B1055,"")</f>
        <v>1056</v>
      </c>
      <c r="Z1055" s="34" t="e">
        <f>SMALL($Y:$Y,ROWS($Y$1:Y1054))</f>
        <v>#NUM!</v>
      </c>
      <c r="AA1055" s="34" t="str">
        <f>IF(AND('Entry point'!$B$22=Master!A1055,Master!AG1055="HSEQ MANAGER"),Master!B1055,"")</f>
        <v/>
      </c>
      <c r="AB1055" s="34" t="e">
        <f>SMALL($AA:$AA,ROWS($AA$1:AA1054))</f>
        <v>#NUM!</v>
      </c>
      <c r="AC1055" s="34" t="str">
        <f>IF(AND('Entry point'!$B$22=Master!A1055,Master!AG1055="MARCAS"),Master!B1055,"")</f>
        <v/>
      </c>
      <c r="AD1055" s="34" t="e">
        <f>SMALL($AC:$AC,ROWS($AC$1:AC1054))</f>
        <v>#NUM!</v>
      </c>
      <c r="AE1055" s="34">
        <v>4</v>
      </c>
      <c r="AF1055" s="36" t="s">
        <v>373</v>
      </c>
      <c r="AG1055" s="36" t="s">
        <v>91</v>
      </c>
      <c r="AH1055" s="36"/>
    </row>
    <row r="1056" spans="1:34" ht="15.75" x14ac:dyDescent="0.25">
      <c r="A1056" s="40" t="s">
        <v>569</v>
      </c>
      <c r="B1056" s="34">
        <f>ROWS(A$1:$A1057)</f>
        <v>1057</v>
      </c>
      <c r="C1056" s="34" t="str">
        <f>IF(AND('Entry point'!$B$22=Master!A1056,Master!AG1056="ACCOUNTING"),Master!B1056,"")</f>
        <v/>
      </c>
      <c r="D1056" s="34" t="e">
        <f>SMALL($C:$C,ROWS($C$1:C1055))</f>
        <v>#NUM!</v>
      </c>
      <c r="E1056" s="34" t="str">
        <f>IF(AND('Entry point'!$B$22=Master!A1056,Master!AG1056="CREW MANAGEMENT PARTNER"),Master!B1056,"")</f>
        <v/>
      </c>
      <c r="F1056" s="34" t="e">
        <f>SMALL($E:$E,ROWS($E$1:E1055))</f>
        <v>#NUM!</v>
      </c>
      <c r="G1056" s="34" t="str">
        <f>IF(AND('Entry point'!$B$22=Master!A1056,Master!AG1056="FLEET MANAGER"),Master!B1056,"")</f>
        <v/>
      </c>
      <c r="H1056" s="34" t="e">
        <f>SMALL($G:$G,ROWS($G$1:G1055))</f>
        <v>#NUM!</v>
      </c>
      <c r="I1056" s="34" t="str">
        <f>IF(AND('Entry point'!$B$22=Master!A1056,Master!AG1056="GROUP ISD"),Master!B1056,"")</f>
        <v/>
      </c>
      <c r="J1056" s="34" t="e">
        <f>SMALL($I:$I,ROWS($I$1:I1055))</f>
        <v>#NUM!</v>
      </c>
      <c r="K1056" s="34" t="str">
        <f>IF(AND('Entry point'!$B$22=Master!A1056,Master!AG1056="MANAGING DIRECTOR, CREW MANAGEMENT"),Master!B1056,"")</f>
        <v/>
      </c>
      <c r="L1056" s="34" t="e">
        <f>SMALL($K:$K,ROWS($K$1:K1055))</f>
        <v>#NUM!</v>
      </c>
      <c r="M1056" s="34" t="str">
        <f>IF(AND('Entry point'!$B$22=Master!A1056,Master!AG1056="MARINE SUPERINTENDENT"),Master!B1056,"")</f>
        <v/>
      </c>
      <c r="N1056" s="34" t="e">
        <f>SMALL($M:$M,ROWS($M$1:M1055))</f>
        <v>#NUM!</v>
      </c>
      <c r="O1056" s="34" t="str">
        <f>IF(AND('Entry point'!$B$22=Master!A1056,Master!AG1056="MD"),Master!B1056,"")</f>
        <v/>
      </c>
      <c r="P1056" s="34" t="e">
        <f>SMALL($O:$O,ROWS($O$1:O1055))</f>
        <v>#NUM!</v>
      </c>
      <c r="Q1056" s="34" t="str">
        <f>IF(AND('Entry point'!$B$22=Master!A1056,Master!AG1056="OD"),Master!B1056,"")</f>
        <v/>
      </c>
      <c r="R1056" s="34" t="e">
        <f>SMALL($Q:$Q,ROWS($Q$1:Q1055))</f>
        <v>#NUM!</v>
      </c>
      <c r="S1056" s="34" t="str">
        <f>IF(AND('Entry point'!$B$22=Master!A1056,Master!AG1056="OWNER"),Master!B1056,"")</f>
        <v/>
      </c>
      <c r="T1056" s="34" t="e">
        <f>SMALL($S:$S,ROWS($S$1:S1055))</f>
        <v>#NUM!</v>
      </c>
      <c r="U1056" s="34" t="str">
        <f>IF(AND('Entry point'!$B$22=Master!A1056,Master!AG1056="PLANNING MANAGER"),Master!B1056,"")</f>
        <v/>
      </c>
      <c r="V1056" s="34" t="e">
        <f>SMALL($U:$U,ROWS($U$1:U1055))</f>
        <v>#NUM!</v>
      </c>
      <c r="W1056" s="34" t="str">
        <f>IF(AND('Entry point'!$B$22=Master!A1056,Master!AG1056="PROCUREMENT RESPONSIBLE"),Master!B1056,"")</f>
        <v/>
      </c>
      <c r="X1056" s="34" t="e">
        <f>SMALL($W:$W,ROWS($W$1:W1055))</f>
        <v>#NUM!</v>
      </c>
      <c r="Y1056" s="34">
        <f>IF(AND('Entry point'!$B$22=Master!A1056,Master!AG1056="TECH SUPERINTENDENT"),Master!B1056,"")</f>
        <v>1057</v>
      </c>
      <c r="Z1056" s="34" t="e">
        <f>SMALL($Y:$Y,ROWS($Y$1:Y1055))</f>
        <v>#NUM!</v>
      </c>
      <c r="AA1056" s="34" t="str">
        <f>IF(AND('Entry point'!$B$22=Master!A1056,Master!AG1056="HSEQ MANAGER"),Master!B1056,"")</f>
        <v/>
      </c>
      <c r="AB1056" s="34" t="e">
        <f>SMALL($AA:$AA,ROWS($AA$1:AA1055))</f>
        <v>#NUM!</v>
      </c>
      <c r="AC1056" s="34" t="str">
        <f>IF(AND('Entry point'!$B$22=Master!A1056,Master!AG1056="MARCAS"),Master!B1056,"")</f>
        <v/>
      </c>
      <c r="AD1056" s="34" t="e">
        <f>SMALL($AC:$AC,ROWS($AC$1:AC1055))</f>
        <v>#NUM!</v>
      </c>
      <c r="AE1056" s="34">
        <v>4</v>
      </c>
      <c r="AF1056" s="36" t="s">
        <v>372</v>
      </c>
      <c r="AG1056" s="36" t="s">
        <v>91</v>
      </c>
      <c r="AH1056" s="36"/>
    </row>
    <row r="1057" spans="1:34" ht="15.75" x14ac:dyDescent="0.25">
      <c r="A1057" s="40" t="s">
        <v>569</v>
      </c>
      <c r="B1057" s="34">
        <f>ROWS(A$1:$A1058)</f>
        <v>1058</v>
      </c>
      <c r="C1057" s="34" t="str">
        <f>IF(AND('Entry point'!$B$22=Master!A1057,Master!AG1057="ACCOUNTING"),Master!B1057,"")</f>
        <v/>
      </c>
      <c r="D1057" s="34" t="e">
        <f>SMALL($C:$C,ROWS($C$1:C1056))</f>
        <v>#NUM!</v>
      </c>
      <c r="E1057" s="34" t="str">
        <f>IF(AND('Entry point'!$B$22=Master!A1057,Master!AG1057="CREW MANAGEMENT PARTNER"),Master!B1057,"")</f>
        <v/>
      </c>
      <c r="F1057" s="34" t="e">
        <f>SMALL($E:$E,ROWS($E$1:E1056))</f>
        <v>#NUM!</v>
      </c>
      <c r="G1057" s="34" t="str">
        <f>IF(AND('Entry point'!$B$22=Master!A1057,Master!AG1057="FLEET MANAGER"),Master!B1057,"")</f>
        <v/>
      </c>
      <c r="H1057" s="34" t="e">
        <f>SMALL($G:$G,ROWS($G$1:G1056))</f>
        <v>#NUM!</v>
      </c>
      <c r="I1057" s="34" t="str">
        <f>IF(AND('Entry point'!$B$22=Master!A1057,Master!AG1057="GROUP ISD"),Master!B1057,"")</f>
        <v/>
      </c>
      <c r="J1057" s="34" t="e">
        <f>SMALL($I:$I,ROWS($I$1:I1056))</f>
        <v>#NUM!</v>
      </c>
      <c r="K1057" s="34" t="str">
        <f>IF(AND('Entry point'!$B$22=Master!A1057,Master!AG1057="MANAGING DIRECTOR, CREW MANAGEMENT"),Master!B1057,"")</f>
        <v/>
      </c>
      <c r="L1057" s="34" t="e">
        <f>SMALL($K:$K,ROWS($K$1:K1056))</f>
        <v>#NUM!</v>
      </c>
      <c r="M1057" s="34" t="str">
        <f>IF(AND('Entry point'!$B$22=Master!A1057,Master!AG1057="MARINE SUPERINTENDENT"),Master!B1057,"")</f>
        <v/>
      </c>
      <c r="N1057" s="34" t="e">
        <f>SMALL($M:$M,ROWS($M$1:M1056))</f>
        <v>#NUM!</v>
      </c>
      <c r="O1057" s="34" t="str">
        <f>IF(AND('Entry point'!$B$22=Master!A1057,Master!AG1057="MD"),Master!B1057,"")</f>
        <v/>
      </c>
      <c r="P1057" s="34" t="e">
        <f>SMALL($O:$O,ROWS($O$1:O1056))</f>
        <v>#NUM!</v>
      </c>
      <c r="Q1057" s="34" t="str">
        <f>IF(AND('Entry point'!$B$22=Master!A1057,Master!AG1057="OD"),Master!B1057,"")</f>
        <v/>
      </c>
      <c r="R1057" s="34" t="e">
        <f>SMALL($Q:$Q,ROWS($Q$1:Q1056))</f>
        <v>#NUM!</v>
      </c>
      <c r="S1057" s="34" t="str">
        <f>IF(AND('Entry point'!$B$22=Master!A1057,Master!AG1057="OWNER"),Master!B1057,"")</f>
        <v/>
      </c>
      <c r="T1057" s="34" t="e">
        <f>SMALL($S:$S,ROWS($S$1:S1056))</f>
        <v>#NUM!</v>
      </c>
      <c r="U1057" s="34" t="str">
        <f>IF(AND('Entry point'!$B$22=Master!A1057,Master!AG1057="PLANNING MANAGER"),Master!B1057,"")</f>
        <v/>
      </c>
      <c r="V1057" s="34" t="e">
        <f>SMALL($U:$U,ROWS($U$1:U1056))</f>
        <v>#NUM!</v>
      </c>
      <c r="W1057" s="34" t="str">
        <f>IF(AND('Entry point'!$B$22=Master!A1057,Master!AG1057="PROCUREMENT RESPONSIBLE"),Master!B1057,"")</f>
        <v/>
      </c>
      <c r="X1057" s="34" t="e">
        <f>SMALL($W:$W,ROWS($W$1:W1056))</f>
        <v>#NUM!</v>
      </c>
      <c r="Y1057" s="34">
        <f>IF(AND('Entry point'!$B$22=Master!A1057,Master!AG1057="TECH SUPERINTENDENT"),Master!B1057,"")</f>
        <v>1058</v>
      </c>
      <c r="Z1057" s="34" t="e">
        <f>SMALL($Y:$Y,ROWS($Y$1:Y1056))</f>
        <v>#NUM!</v>
      </c>
      <c r="AA1057" s="34" t="str">
        <f>IF(AND('Entry point'!$B$22=Master!A1057,Master!AG1057="HSEQ MANAGER"),Master!B1057,"")</f>
        <v/>
      </c>
      <c r="AB1057" s="34" t="e">
        <f>SMALL($AA:$AA,ROWS($AA$1:AA1056))</f>
        <v>#NUM!</v>
      </c>
      <c r="AC1057" s="34" t="str">
        <f>IF(AND('Entry point'!$B$22=Master!A1057,Master!AG1057="MARCAS"),Master!B1057,"")</f>
        <v/>
      </c>
      <c r="AD1057" s="34" t="e">
        <f>SMALL($AC:$AC,ROWS($AC$1:AC1056))</f>
        <v>#NUM!</v>
      </c>
      <c r="AE1057" s="34">
        <v>4</v>
      </c>
      <c r="AF1057" s="36" t="s">
        <v>93</v>
      </c>
      <c r="AG1057" s="36" t="s">
        <v>91</v>
      </c>
      <c r="AH1057" s="36"/>
    </row>
    <row r="1058" spans="1:34" ht="31.5" x14ac:dyDescent="0.25">
      <c r="A1058" s="40" t="s">
        <v>569</v>
      </c>
      <c r="B1058" s="34">
        <f>ROWS(A$1:$A1059)</f>
        <v>1059</v>
      </c>
      <c r="C1058" s="34" t="str">
        <f>IF(AND('Entry point'!$B$22=Master!A1058,Master!AG1058="ACCOUNTING"),Master!B1058,"")</f>
        <v/>
      </c>
      <c r="D1058" s="34" t="e">
        <f>SMALL($C:$C,ROWS($C$1:C1057))</f>
        <v>#NUM!</v>
      </c>
      <c r="E1058" s="34" t="str">
        <f>IF(AND('Entry point'!$B$22=Master!A1058,Master!AG1058="CREW MANAGEMENT PARTNER"),Master!B1058,"")</f>
        <v/>
      </c>
      <c r="F1058" s="34" t="e">
        <f>SMALL($E:$E,ROWS($E$1:E1057))</f>
        <v>#NUM!</v>
      </c>
      <c r="G1058" s="34" t="str">
        <f>IF(AND('Entry point'!$B$22=Master!A1058,Master!AG1058="FLEET MANAGER"),Master!B1058,"")</f>
        <v/>
      </c>
      <c r="H1058" s="34" t="e">
        <f>SMALL($G:$G,ROWS($G$1:G1057))</f>
        <v>#NUM!</v>
      </c>
      <c r="I1058" s="34" t="str">
        <f>IF(AND('Entry point'!$B$22=Master!A1058,Master!AG1058="GROUP ISD"),Master!B1058,"")</f>
        <v/>
      </c>
      <c r="J1058" s="34" t="e">
        <f>SMALL($I:$I,ROWS($I$1:I1057))</f>
        <v>#NUM!</v>
      </c>
      <c r="K1058" s="34" t="str">
        <f>IF(AND('Entry point'!$B$22=Master!A1058,Master!AG1058="MANAGING DIRECTOR, CREW MANAGEMENT"),Master!B1058,"")</f>
        <v/>
      </c>
      <c r="L1058" s="34" t="e">
        <f>SMALL($K:$K,ROWS($K$1:K1057))</f>
        <v>#NUM!</v>
      </c>
      <c r="M1058" s="34" t="str">
        <f>IF(AND('Entry point'!$B$22=Master!A1058,Master!AG1058="MARINE SUPERINTENDENT"),Master!B1058,"")</f>
        <v/>
      </c>
      <c r="N1058" s="34" t="e">
        <f>SMALL($M:$M,ROWS($M$1:M1057))</f>
        <v>#NUM!</v>
      </c>
      <c r="O1058" s="34" t="str">
        <f>IF(AND('Entry point'!$B$22=Master!A1058,Master!AG1058="MD"),Master!B1058,"")</f>
        <v/>
      </c>
      <c r="P1058" s="34" t="e">
        <f>SMALL($O:$O,ROWS($O$1:O1057))</f>
        <v>#NUM!</v>
      </c>
      <c r="Q1058" s="34" t="str">
        <f>IF(AND('Entry point'!$B$22=Master!A1058,Master!AG1058="OD"),Master!B1058,"")</f>
        <v/>
      </c>
      <c r="R1058" s="34" t="e">
        <f>SMALL($Q:$Q,ROWS($Q$1:Q1057))</f>
        <v>#NUM!</v>
      </c>
      <c r="S1058" s="34" t="str">
        <f>IF(AND('Entry point'!$B$22=Master!A1058,Master!AG1058="OWNER"),Master!B1058,"")</f>
        <v/>
      </c>
      <c r="T1058" s="34" t="e">
        <f>SMALL($S:$S,ROWS($S$1:S1057))</f>
        <v>#NUM!</v>
      </c>
      <c r="U1058" s="34" t="str">
        <f>IF(AND('Entry point'!$B$22=Master!A1058,Master!AG1058="PLANNING MANAGER"),Master!B1058,"")</f>
        <v/>
      </c>
      <c r="V1058" s="34" t="e">
        <f>SMALL($U:$U,ROWS($U$1:U1057))</f>
        <v>#NUM!</v>
      </c>
      <c r="W1058" s="34" t="str">
        <f>IF(AND('Entry point'!$B$22=Master!A1058,Master!AG1058="PROCUREMENT RESPONSIBLE"),Master!B1058,"")</f>
        <v/>
      </c>
      <c r="X1058" s="34" t="e">
        <f>SMALL($W:$W,ROWS($W$1:W1057))</f>
        <v>#NUM!</v>
      </c>
      <c r="Y1058" s="34">
        <f>IF(AND('Entry point'!$B$22=Master!A1058,Master!AG1058="TECH SUPERINTENDENT"),Master!B1058,"")</f>
        <v>1059</v>
      </c>
      <c r="Z1058" s="34" t="e">
        <f>SMALL($Y:$Y,ROWS($Y$1:Y1057))</f>
        <v>#NUM!</v>
      </c>
      <c r="AA1058" s="34" t="str">
        <f>IF(AND('Entry point'!$B$22=Master!A1058,Master!AG1058="HSEQ MANAGER"),Master!B1058,"")</f>
        <v/>
      </c>
      <c r="AB1058" s="34" t="e">
        <f>SMALL($AA:$AA,ROWS($AA$1:AA1057))</f>
        <v>#NUM!</v>
      </c>
      <c r="AC1058" s="34" t="str">
        <f>IF(AND('Entry point'!$B$22=Master!A1058,Master!AG1058="MARCAS"),Master!B1058,"")</f>
        <v/>
      </c>
      <c r="AD1058" s="34" t="e">
        <f>SMALL($AC:$AC,ROWS($AC$1:AC1057))</f>
        <v>#NUM!</v>
      </c>
      <c r="AE1058" s="34">
        <v>4</v>
      </c>
      <c r="AF1058" s="36" t="s">
        <v>389</v>
      </c>
      <c r="AG1058" s="36" t="s">
        <v>91</v>
      </c>
      <c r="AH1058" s="38" t="s">
        <v>102</v>
      </c>
    </row>
    <row r="1059" spans="1:34" ht="15.75" x14ac:dyDescent="0.25">
      <c r="A1059" s="40" t="s">
        <v>569</v>
      </c>
      <c r="B1059" s="34">
        <f>ROWS(A$1:$A1060)</f>
        <v>1060</v>
      </c>
      <c r="C1059" s="34" t="str">
        <f>IF(AND('Entry point'!$B$22=Master!A1059,Master!AG1059="ACCOUNTING"),Master!B1059,"")</f>
        <v/>
      </c>
      <c r="D1059" s="34" t="e">
        <f>SMALL($C:$C,ROWS($C$1:C1058))</f>
        <v>#NUM!</v>
      </c>
      <c r="E1059" s="34" t="str">
        <f>IF(AND('Entry point'!$B$22=Master!A1059,Master!AG1059="CREW MANAGEMENT PARTNER"),Master!B1059,"")</f>
        <v/>
      </c>
      <c r="F1059" s="34" t="e">
        <f>SMALL($E:$E,ROWS($E$1:E1058))</f>
        <v>#NUM!</v>
      </c>
      <c r="G1059" s="34" t="str">
        <f>IF(AND('Entry point'!$B$22=Master!A1059,Master!AG1059="FLEET MANAGER"),Master!B1059,"")</f>
        <v/>
      </c>
      <c r="H1059" s="34" t="e">
        <f>SMALL($G:$G,ROWS($G$1:G1058))</f>
        <v>#NUM!</v>
      </c>
      <c r="I1059" s="34" t="str">
        <f>IF(AND('Entry point'!$B$22=Master!A1059,Master!AG1059="GROUP ISD"),Master!B1059,"")</f>
        <v/>
      </c>
      <c r="J1059" s="34" t="e">
        <f>SMALL($I:$I,ROWS($I$1:I1058))</f>
        <v>#NUM!</v>
      </c>
      <c r="K1059" s="34" t="str">
        <f>IF(AND('Entry point'!$B$22=Master!A1059,Master!AG1059="MANAGING DIRECTOR, CREW MANAGEMENT"),Master!B1059,"")</f>
        <v/>
      </c>
      <c r="L1059" s="34" t="e">
        <f>SMALL($K:$K,ROWS($K$1:K1058))</f>
        <v>#NUM!</v>
      </c>
      <c r="M1059" s="34" t="str">
        <f>IF(AND('Entry point'!$B$22=Master!A1059,Master!AG1059="MARINE SUPERINTENDENT"),Master!B1059,"")</f>
        <v/>
      </c>
      <c r="N1059" s="34" t="e">
        <f>SMALL($M:$M,ROWS($M$1:M1058))</f>
        <v>#NUM!</v>
      </c>
      <c r="O1059" s="34" t="str">
        <f>IF(AND('Entry point'!$B$22=Master!A1059,Master!AG1059="MD"),Master!B1059,"")</f>
        <v/>
      </c>
      <c r="P1059" s="34" t="e">
        <f>SMALL($O:$O,ROWS($O$1:O1058))</f>
        <v>#NUM!</v>
      </c>
      <c r="Q1059" s="34" t="str">
        <f>IF(AND('Entry point'!$B$22=Master!A1059,Master!AG1059="OD"),Master!B1059,"")</f>
        <v/>
      </c>
      <c r="R1059" s="34" t="e">
        <f>SMALL($Q:$Q,ROWS($Q$1:Q1058))</f>
        <v>#NUM!</v>
      </c>
      <c r="S1059" s="34" t="str">
        <f>IF(AND('Entry point'!$B$22=Master!A1059,Master!AG1059="OWNER"),Master!B1059,"")</f>
        <v/>
      </c>
      <c r="T1059" s="34" t="e">
        <f>SMALL($S:$S,ROWS($S$1:S1058))</f>
        <v>#NUM!</v>
      </c>
      <c r="U1059" s="34" t="str">
        <f>IF(AND('Entry point'!$B$22=Master!A1059,Master!AG1059="PLANNING MANAGER"),Master!B1059,"")</f>
        <v/>
      </c>
      <c r="V1059" s="34" t="e">
        <f>SMALL($U:$U,ROWS($U$1:U1058))</f>
        <v>#NUM!</v>
      </c>
      <c r="W1059" s="34" t="str">
        <f>IF(AND('Entry point'!$B$22=Master!A1059,Master!AG1059="PROCUREMENT RESPONSIBLE"),Master!B1059,"")</f>
        <v/>
      </c>
      <c r="X1059" s="34" t="e">
        <f>SMALL($W:$W,ROWS($W$1:W1058))</f>
        <v>#NUM!</v>
      </c>
      <c r="Y1059" s="34">
        <f>IF(AND('Entry point'!$B$22=Master!A1059,Master!AG1059="TECH SUPERINTENDENT"),Master!B1059,"")</f>
        <v>1060</v>
      </c>
      <c r="Z1059" s="34" t="e">
        <f>SMALL($Y:$Y,ROWS($Y$1:Y1058))</f>
        <v>#NUM!</v>
      </c>
      <c r="AA1059" s="34" t="str">
        <f>IF(AND('Entry point'!$B$22=Master!A1059,Master!AG1059="HSEQ MANAGER"),Master!B1059,"")</f>
        <v/>
      </c>
      <c r="AB1059" s="34" t="e">
        <f>SMALL($AA:$AA,ROWS($AA$1:AA1058))</f>
        <v>#NUM!</v>
      </c>
      <c r="AC1059" s="34" t="str">
        <f>IF(AND('Entry point'!$B$22=Master!A1059,Master!AG1059="MARCAS"),Master!B1059,"")</f>
        <v/>
      </c>
      <c r="AD1059" s="34" t="e">
        <f>SMALL($AC:$AC,ROWS($AC$1:AC1058))</f>
        <v>#NUM!</v>
      </c>
      <c r="AE1059" s="34">
        <v>4</v>
      </c>
      <c r="AF1059" s="36" t="s">
        <v>90</v>
      </c>
      <c r="AG1059" s="36" t="s">
        <v>91</v>
      </c>
      <c r="AH1059" s="36"/>
    </row>
    <row r="1060" spans="1:34" ht="31.5" x14ac:dyDescent="0.25">
      <c r="A1060" s="40" t="s">
        <v>569</v>
      </c>
      <c r="B1060" s="34">
        <f>ROWS(A$1:$A1061)</f>
        <v>1061</v>
      </c>
      <c r="C1060" s="34" t="str">
        <f>IF(AND('Entry point'!$B$22=Master!A1060,Master!AG1060="ACCOUNTING"),Master!B1060,"")</f>
        <v/>
      </c>
      <c r="D1060" s="34" t="e">
        <f>SMALL($C:$C,ROWS($C$1:C1059))</f>
        <v>#NUM!</v>
      </c>
      <c r="E1060" s="34" t="str">
        <f>IF(AND('Entry point'!$B$22=Master!A1060,Master!AG1060="CREW MANAGEMENT PARTNER"),Master!B1060,"")</f>
        <v/>
      </c>
      <c r="F1060" s="34" t="e">
        <f>SMALL($E:$E,ROWS($E$1:E1059))</f>
        <v>#NUM!</v>
      </c>
      <c r="G1060" s="34" t="str">
        <f>IF(AND('Entry point'!$B$22=Master!A1060,Master!AG1060="FLEET MANAGER"),Master!B1060,"")</f>
        <v/>
      </c>
      <c r="H1060" s="34" t="e">
        <f>SMALL($G:$G,ROWS($G$1:G1059))</f>
        <v>#NUM!</v>
      </c>
      <c r="I1060" s="34" t="str">
        <f>IF(AND('Entry point'!$B$22=Master!A1060,Master!AG1060="GROUP ISD"),Master!B1060,"")</f>
        <v/>
      </c>
      <c r="J1060" s="34" t="e">
        <f>SMALL($I:$I,ROWS($I$1:I1059))</f>
        <v>#NUM!</v>
      </c>
      <c r="K1060" s="34" t="str">
        <f>IF(AND('Entry point'!$B$22=Master!A1060,Master!AG1060="MANAGING DIRECTOR, CREW MANAGEMENT"),Master!B1060,"")</f>
        <v/>
      </c>
      <c r="L1060" s="34" t="e">
        <f>SMALL($K:$K,ROWS($K$1:K1059))</f>
        <v>#NUM!</v>
      </c>
      <c r="M1060" s="34" t="str">
        <f>IF(AND('Entry point'!$B$22=Master!A1060,Master!AG1060="MARINE SUPERINTENDENT"),Master!B1060,"")</f>
        <v/>
      </c>
      <c r="N1060" s="34" t="e">
        <f>SMALL($M:$M,ROWS($M$1:M1059))</f>
        <v>#NUM!</v>
      </c>
      <c r="O1060" s="34" t="str">
        <f>IF(AND('Entry point'!$B$22=Master!A1060,Master!AG1060="MD"),Master!B1060,"")</f>
        <v/>
      </c>
      <c r="P1060" s="34" t="e">
        <f>SMALL($O:$O,ROWS($O$1:O1059))</f>
        <v>#NUM!</v>
      </c>
      <c r="Q1060" s="34" t="str">
        <f>IF(AND('Entry point'!$B$22=Master!A1060,Master!AG1060="OD"),Master!B1060,"")</f>
        <v/>
      </c>
      <c r="R1060" s="34" t="e">
        <f>SMALL($Q:$Q,ROWS($Q$1:Q1059))</f>
        <v>#NUM!</v>
      </c>
      <c r="S1060" s="34" t="str">
        <f>IF(AND('Entry point'!$B$22=Master!A1060,Master!AG1060="OWNER"),Master!B1060,"")</f>
        <v/>
      </c>
      <c r="T1060" s="34" t="e">
        <f>SMALL($S:$S,ROWS($S$1:S1059))</f>
        <v>#NUM!</v>
      </c>
      <c r="U1060" s="34" t="str">
        <f>IF(AND('Entry point'!$B$22=Master!A1060,Master!AG1060="PLANNING MANAGER"),Master!B1060,"")</f>
        <v/>
      </c>
      <c r="V1060" s="34" t="e">
        <f>SMALL($U:$U,ROWS($U$1:U1059))</f>
        <v>#NUM!</v>
      </c>
      <c r="W1060" s="34" t="str">
        <f>IF(AND('Entry point'!$B$22=Master!A1060,Master!AG1060="PROCUREMENT RESPONSIBLE"),Master!B1060,"")</f>
        <v/>
      </c>
      <c r="X1060" s="34" t="e">
        <f>SMALL($W:$W,ROWS($W$1:W1059))</f>
        <v>#NUM!</v>
      </c>
      <c r="Y1060" s="34">
        <f>IF(AND('Entry point'!$B$22=Master!A1060,Master!AG1060="TECH SUPERINTENDENT"),Master!B1060,"")</f>
        <v>1061</v>
      </c>
      <c r="Z1060" s="34" t="e">
        <f>SMALL($Y:$Y,ROWS($Y$1:Y1059))</f>
        <v>#NUM!</v>
      </c>
      <c r="AA1060" s="34" t="str">
        <f>IF(AND('Entry point'!$B$22=Master!A1060,Master!AG1060="HSEQ MANAGER"),Master!B1060,"")</f>
        <v/>
      </c>
      <c r="AB1060" s="34" t="e">
        <f>SMALL($AA:$AA,ROWS($AA$1:AA1059))</f>
        <v>#NUM!</v>
      </c>
      <c r="AC1060" s="34" t="str">
        <f>IF(AND('Entry point'!$B$22=Master!A1060,Master!AG1060="MARCAS"),Master!B1060,"")</f>
        <v/>
      </c>
      <c r="AD1060" s="34" t="e">
        <f>SMALL($AC:$AC,ROWS($AC$1:AC1059))</f>
        <v>#NUM!</v>
      </c>
      <c r="AE1060" s="34">
        <v>4</v>
      </c>
      <c r="AF1060" s="36" t="s">
        <v>113</v>
      </c>
      <c r="AG1060" s="36" t="s">
        <v>91</v>
      </c>
      <c r="AH1060" s="38" t="s">
        <v>102</v>
      </c>
    </row>
    <row r="1061" spans="1:34" ht="15.75" x14ac:dyDescent="0.25">
      <c r="A1061" s="40" t="s">
        <v>569</v>
      </c>
      <c r="B1061" s="34">
        <f>ROWS(A$1:$A1062)</f>
        <v>1062</v>
      </c>
      <c r="C1061" s="34" t="str">
        <f>IF(AND('Entry point'!$B$22=Master!A1061,Master!AG1061="ACCOUNTING"),Master!B1061,"")</f>
        <v/>
      </c>
      <c r="D1061" s="34" t="e">
        <f>SMALL($C:$C,ROWS($C$1:C1060))</f>
        <v>#NUM!</v>
      </c>
      <c r="E1061" s="34" t="str">
        <f>IF(AND('Entry point'!$B$22=Master!A1061,Master!AG1061="CREW MANAGEMENT PARTNER"),Master!B1061,"")</f>
        <v/>
      </c>
      <c r="F1061" s="34" t="e">
        <f>SMALL($E:$E,ROWS($E$1:E1060))</f>
        <v>#NUM!</v>
      </c>
      <c r="G1061" s="34" t="str">
        <f>IF(AND('Entry point'!$B$22=Master!A1061,Master!AG1061="FLEET MANAGER"),Master!B1061,"")</f>
        <v/>
      </c>
      <c r="H1061" s="34" t="e">
        <f>SMALL($G:$G,ROWS($G$1:G1060))</f>
        <v>#NUM!</v>
      </c>
      <c r="I1061" s="34" t="str">
        <f>IF(AND('Entry point'!$B$22=Master!A1061,Master!AG1061="GROUP ISD"),Master!B1061,"")</f>
        <v/>
      </c>
      <c r="J1061" s="34" t="e">
        <f>SMALL($I:$I,ROWS($I$1:I1060))</f>
        <v>#NUM!</v>
      </c>
      <c r="K1061" s="34" t="str">
        <f>IF(AND('Entry point'!$B$22=Master!A1061,Master!AG1061="MANAGING DIRECTOR, CREW MANAGEMENT"),Master!B1061,"")</f>
        <v/>
      </c>
      <c r="L1061" s="34" t="e">
        <f>SMALL($K:$K,ROWS($K$1:K1060))</f>
        <v>#NUM!</v>
      </c>
      <c r="M1061" s="34" t="str">
        <f>IF(AND('Entry point'!$B$22=Master!A1061,Master!AG1061="MARINE SUPERINTENDENT"),Master!B1061,"")</f>
        <v/>
      </c>
      <c r="N1061" s="34" t="e">
        <f>SMALL($M:$M,ROWS($M$1:M1060))</f>
        <v>#NUM!</v>
      </c>
      <c r="O1061" s="34" t="str">
        <f>IF(AND('Entry point'!$B$22=Master!A1061,Master!AG1061="MD"),Master!B1061,"")</f>
        <v/>
      </c>
      <c r="P1061" s="34" t="e">
        <f>SMALL($O:$O,ROWS($O$1:O1060))</f>
        <v>#NUM!</v>
      </c>
      <c r="Q1061" s="34" t="str">
        <f>IF(AND('Entry point'!$B$22=Master!A1061,Master!AG1061="OD"),Master!B1061,"")</f>
        <v/>
      </c>
      <c r="R1061" s="34" t="e">
        <f>SMALL($Q:$Q,ROWS($Q$1:Q1060))</f>
        <v>#NUM!</v>
      </c>
      <c r="S1061" s="34" t="str">
        <f>IF(AND('Entry point'!$B$22=Master!A1061,Master!AG1061="OWNER"),Master!B1061,"")</f>
        <v/>
      </c>
      <c r="T1061" s="34" t="e">
        <f>SMALL($S:$S,ROWS($S$1:S1060))</f>
        <v>#NUM!</v>
      </c>
      <c r="U1061" s="34" t="str">
        <f>IF(AND('Entry point'!$B$22=Master!A1061,Master!AG1061="PLANNING MANAGER"),Master!B1061,"")</f>
        <v/>
      </c>
      <c r="V1061" s="34" t="e">
        <f>SMALL($U:$U,ROWS($U$1:U1060))</f>
        <v>#NUM!</v>
      </c>
      <c r="W1061" s="34" t="str">
        <f>IF(AND('Entry point'!$B$22=Master!A1061,Master!AG1061="PROCUREMENT RESPONSIBLE"),Master!B1061,"")</f>
        <v/>
      </c>
      <c r="X1061" s="34" t="e">
        <f>SMALL($W:$W,ROWS($W$1:W1060))</f>
        <v>#NUM!</v>
      </c>
      <c r="Y1061" s="34">
        <f>IF(AND('Entry point'!$B$22=Master!A1061,Master!AG1061="TECH SUPERINTENDENT"),Master!B1061,"")</f>
        <v>1062</v>
      </c>
      <c r="Z1061" s="34" t="e">
        <f>SMALL($Y:$Y,ROWS($Y$1:Y1060))</f>
        <v>#NUM!</v>
      </c>
      <c r="AA1061" s="34" t="str">
        <f>IF(AND('Entry point'!$B$22=Master!A1061,Master!AG1061="HSEQ MANAGER"),Master!B1061,"")</f>
        <v/>
      </c>
      <c r="AB1061" s="34" t="e">
        <f>SMALL($AA:$AA,ROWS($AA$1:AA1060))</f>
        <v>#NUM!</v>
      </c>
      <c r="AC1061" s="34" t="str">
        <f>IF(AND('Entry point'!$B$22=Master!A1061,Master!AG1061="MARCAS"),Master!B1061,"")</f>
        <v/>
      </c>
      <c r="AD1061" s="34" t="e">
        <f>SMALL($AC:$AC,ROWS($AC$1:AC1060))</f>
        <v>#NUM!</v>
      </c>
      <c r="AE1061" s="34">
        <v>4</v>
      </c>
      <c r="AF1061" s="36" t="s">
        <v>377</v>
      </c>
      <c r="AG1061" s="36" t="s">
        <v>91</v>
      </c>
      <c r="AH1061" s="36"/>
    </row>
    <row r="1062" spans="1:34" ht="15.75" x14ac:dyDescent="0.25">
      <c r="A1062" s="40" t="s">
        <v>569</v>
      </c>
      <c r="B1062" s="34">
        <f>ROWS(A$1:$A1063)</f>
        <v>1063</v>
      </c>
      <c r="C1062" s="34" t="str">
        <f>IF(AND('Entry point'!$B$22=Master!A1062,Master!AG1062="ACCOUNTING"),Master!B1062,"")</f>
        <v/>
      </c>
      <c r="D1062" s="34" t="e">
        <f>SMALL($C:$C,ROWS($C$1:C1061))</f>
        <v>#NUM!</v>
      </c>
      <c r="E1062" s="34" t="str">
        <f>IF(AND('Entry point'!$B$22=Master!A1062,Master!AG1062="CREW MANAGEMENT PARTNER"),Master!B1062,"")</f>
        <v/>
      </c>
      <c r="F1062" s="34" t="e">
        <f>SMALL($E:$E,ROWS($E$1:E1061))</f>
        <v>#NUM!</v>
      </c>
      <c r="G1062" s="34" t="str">
        <f>IF(AND('Entry point'!$B$22=Master!A1062,Master!AG1062="FLEET MANAGER"),Master!B1062,"")</f>
        <v/>
      </c>
      <c r="H1062" s="34" t="e">
        <f>SMALL($G:$G,ROWS($G$1:G1061))</f>
        <v>#NUM!</v>
      </c>
      <c r="I1062" s="34" t="str">
        <f>IF(AND('Entry point'!$B$22=Master!A1062,Master!AG1062="GROUP ISD"),Master!B1062,"")</f>
        <v/>
      </c>
      <c r="J1062" s="34" t="e">
        <f>SMALL($I:$I,ROWS($I$1:I1061))</f>
        <v>#NUM!</v>
      </c>
      <c r="K1062" s="34" t="str">
        <f>IF(AND('Entry point'!$B$22=Master!A1062,Master!AG1062="MANAGING DIRECTOR, CREW MANAGEMENT"),Master!B1062,"")</f>
        <v/>
      </c>
      <c r="L1062" s="34" t="e">
        <f>SMALL($K:$K,ROWS($K$1:K1061))</f>
        <v>#NUM!</v>
      </c>
      <c r="M1062" s="34" t="str">
        <f>IF(AND('Entry point'!$B$22=Master!A1062,Master!AG1062="MARINE SUPERINTENDENT"),Master!B1062,"")</f>
        <v/>
      </c>
      <c r="N1062" s="34" t="e">
        <f>SMALL($M:$M,ROWS($M$1:M1061))</f>
        <v>#NUM!</v>
      </c>
      <c r="O1062" s="34" t="str">
        <f>IF(AND('Entry point'!$B$22=Master!A1062,Master!AG1062="MD"),Master!B1062,"")</f>
        <v/>
      </c>
      <c r="P1062" s="34" t="e">
        <f>SMALL($O:$O,ROWS($O$1:O1061))</f>
        <v>#NUM!</v>
      </c>
      <c r="Q1062" s="34" t="str">
        <f>IF(AND('Entry point'!$B$22=Master!A1062,Master!AG1062="OD"),Master!B1062,"")</f>
        <v/>
      </c>
      <c r="R1062" s="34" t="e">
        <f>SMALL($Q:$Q,ROWS($Q$1:Q1061))</f>
        <v>#NUM!</v>
      </c>
      <c r="S1062" s="34" t="str">
        <f>IF(AND('Entry point'!$B$22=Master!A1062,Master!AG1062="OWNER"),Master!B1062,"")</f>
        <v/>
      </c>
      <c r="T1062" s="34" t="e">
        <f>SMALL($S:$S,ROWS($S$1:S1061))</f>
        <v>#NUM!</v>
      </c>
      <c r="U1062" s="34" t="str">
        <f>IF(AND('Entry point'!$B$22=Master!A1062,Master!AG1062="PLANNING MANAGER"),Master!B1062,"")</f>
        <v/>
      </c>
      <c r="V1062" s="34" t="e">
        <f>SMALL($U:$U,ROWS($U$1:U1061))</f>
        <v>#NUM!</v>
      </c>
      <c r="W1062" s="34" t="str">
        <f>IF(AND('Entry point'!$B$22=Master!A1062,Master!AG1062="PROCUREMENT RESPONSIBLE"),Master!B1062,"")</f>
        <v/>
      </c>
      <c r="X1062" s="34" t="e">
        <f>SMALL($W:$W,ROWS($W$1:W1061))</f>
        <v>#NUM!</v>
      </c>
      <c r="Y1062" s="34">
        <f>IF(AND('Entry point'!$B$22=Master!A1062,Master!AG1062="TECH SUPERINTENDENT"),Master!B1062,"")</f>
        <v>1063</v>
      </c>
      <c r="Z1062" s="34" t="e">
        <f>SMALL($Y:$Y,ROWS($Y$1:Y1061))</f>
        <v>#NUM!</v>
      </c>
      <c r="AA1062" s="34" t="str">
        <f>IF(AND('Entry point'!$B$22=Master!A1062,Master!AG1062="HSEQ MANAGER"),Master!B1062,"")</f>
        <v/>
      </c>
      <c r="AB1062" s="34" t="e">
        <f>SMALL($AA:$AA,ROWS($AA$1:AA1061))</f>
        <v>#NUM!</v>
      </c>
      <c r="AC1062" s="34" t="str">
        <f>IF(AND('Entry point'!$B$22=Master!A1062,Master!AG1062="MARCAS"),Master!B1062,"")</f>
        <v/>
      </c>
      <c r="AD1062" s="34" t="e">
        <f>SMALL($AC:$AC,ROWS($AC$1:AC1061))</f>
        <v>#NUM!</v>
      </c>
      <c r="AE1062" s="34">
        <v>4</v>
      </c>
      <c r="AF1062" s="36" t="s">
        <v>388</v>
      </c>
      <c r="AG1062" s="36" t="s">
        <v>91</v>
      </c>
      <c r="AH1062" s="36"/>
    </row>
    <row r="1063" spans="1:34" ht="15.75" x14ac:dyDescent="0.25">
      <c r="A1063" s="40" t="s">
        <v>569</v>
      </c>
      <c r="B1063" s="34">
        <f>ROWS(A$1:$A1064)</f>
        <v>1064</v>
      </c>
      <c r="C1063" s="34" t="str">
        <f>IF(AND('Entry point'!$B$22=Master!A1063,Master!AG1063="ACCOUNTING"),Master!B1063,"")</f>
        <v/>
      </c>
      <c r="D1063" s="34" t="e">
        <f>SMALL($C:$C,ROWS($C$1:C1062))</f>
        <v>#NUM!</v>
      </c>
      <c r="E1063" s="34" t="str">
        <f>IF(AND('Entry point'!$B$22=Master!A1063,Master!AG1063="CREW MANAGEMENT PARTNER"),Master!B1063,"")</f>
        <v/>
      </c>
      <c r="F1063" s="34" t="e">
        <f>SMALL($E:$E,ROWS($E$1:E1062))</f>
        <v>#NUM!</v>
      </c>
      <c r="G1063" s="34" t="str">
        <f>IF(AND('Entry point'!$B$22=Master!A1063,Master!AG1063="FLEET MANAGER"),Master!B1063,"")</f>
        <v/>
      </c>
      <c r="H1063" s="34" t="e">
        <f>SMALL($G:$G,ROWS($G$1:G1062))</f>
        <v>#NUM!</v>
      </c>
      <c r="I1063" s="34" t="str">
        <f>IF(AND('Entry point'!$B$22=Master!A1063,Master!AG1063="GROUP ISD"),Master!B1063,"")</f>
        <v/>
      </c>
      <c r="J1063" s="34" t="e">
        <f>SMALL($I:$I,ROWS($I$1:I1062))</f>
        <v>#NUM!</v>
      </c>
      <c r="K1063" s="34" t="str">
        <f>IF(AND('Entry point'!$B$22=Master!A1063,Master!AG1063="MANAGING DIRECTOR, CREW MANAGEMENT"),Master!B1063,"")</f>
        <v/>
      </c>
      <c r="L1063" s="34" t="e">
        <f>SMALL($K:$K,ROWS($K$1:K1062))</f>
        <v>#NUM!</v>
      </c>
      <c r="M1063" s="34" t="str">
        <f>IF(AND('Entry point'!$B$22=Master!A1063,Master!AG1063="MARINE SUPERINTENDENT"),Master!B1063,"")</f>
        <v/>
      </c>
      <c r="N1063" s="34" t="e">
        <f>SMALL($M:$M,ROWS($M$1:M1062))</f>
        <v>#NUM!</v>
      </c>
      <c r="O1063" s="34" t="str">
        <f>IF(AND('Entry point'!$B$22=Master!A1063,Master!AG1063="MD"),Master!B1063,"")</f>
        <v/>
      </c>
      <c r="P1063" s="34" t="e">
        <f>SMALL($O:$O,ROWS($O$1:O1062))</f>
        <v>#NUM!</v>
      </c>
      <c r="Q1063" s="34" t="str">
        <f>IF(AND('Entry point'!$B$22=Master!A1063,Master!AG1063="OD"),Master!B1063,"")</f>
        <v/>
      </c>
      <c r="R1063" s="34" t="e">
        <f>SMALL($Q:$Q,ROWS($Q$1:Q1062))</f>
        <v>#NUM!</v>
      </c>
      <c r="S1063" s="34" t="str">
        <f>IF(AND('Entry point'!$B$22=Master!A1063,Master!AG1063="OWNER"),Master!B1063,"")</f>
        <v/>
      </c>
      <c r="T1063" s="34" t="e">
        <f>SMALL($S:$S,ROWS($S$1:S1062))</f>
        <v>#NUM!</v>
      </c>
      <c r="U1063" s="34" t="str">
        <f>IF(AND('Entry point'!$B$22=Master!A1063,Master!AG1063="PLANNING MANAGER"),Master!B1063,"")</f>
        <v/>
      </c>
      <c r="V1063" s="34" t="e">
        <f>SMALL($U:$U,ROWS($U$1:U1062))</f>
        <v>#NUM!</v>
      </c>
      <c r="W1063" s="34" t="str">
        <f>IF(AND('Entry point'!$B$22=Master!A1063,Master!AG1063="PROCUREMENT RESPONSIBLE"),Master!B1063,"")</f>
        <v/>
      </c>
      <c r="X1063" s="34" t="e">
        <f>SMALL($W:$W,ROWS($W$1:W1062))</f>
        <v>#NUM!</v>
      </c>
      <c r="Y1063" s="34">
        <f>IF(AND('Entry point'!$B$22=Master!A1063,Master!AG1063="TECH SUPERINTENDENT"),Master!B1063,"")</f>
        <v>1064</v>
      </c>
      <c r="Z1063" s="34" t="e">
        <f>SMALL($Y:$Y,ROWS($Y$1:Y1062))</f>
        <v>#NUM!</v>
      </c>
      <c r="AA1063" s="34" t="str">
        <f>IF(AND('Entry point'!$B$22=Master!A1063,Master!AG1063="HSEQ MANAGER"),Master!B1063,"")</f>
        <v/>
      </c>
      <c r="AB1063" s="34" t="e">
        <f>SMALL($AA:$AA,ROWS($AA$1:AA1062))</f>
        <v>#NUM!</v>
      </c>
      <c r="AC1063" s="34" t="str">
        <f>IF(AND('Entry point'!$B$22=Master!A1063,Master!AG1063="MARCAS"),Master!B1063,"")</f>
        <v/>
      </c>
      <c r="AD1063" s="34" t="e">
        <f>SMALL($AC:$AC,ROWS($AC$1:AC1062))</f>
        <v>#NUM!</v>
      </c>
      <c r="AE1063" s="34">
        <v>4</v>
      </c>
      <c r="AF1063" s="36" t="s">
        <v>384</v>
      </c>
      <c r="AG1063" s="36" t="s">
        <v>91</v>
      </c>
      <c r="AH1063" s="36"/>
    </row>
    <row r="1064" spans="1:34" ht="15.75" x14ac:dyDescent="0.25">
      <c r="A1064" s="40" t="s">
        <v>569</v>
      </c>
      <c r="B1064" s="34">
        <f>ROWS(A$1:$A1065)</f>
        <v>1065</v>
      </c>
      <c r="C1064" s="34" t="str">
        <f>IF(AND('Entry point'!$B$22=Master!A1064,Master!AG1064="ACCOUNTING"),Master!B1064,"")</f>
        <v/>
      </c>
      <c r="D1064" s="34" t="e">
        <f>SMALL($C:$C,ROWS($C$1:C1063))</f>
        <v>#NUM!</v>
      </c>
      <c r="E1064" s="34" t="str">
        <f>IF(AND('Entry point'!$B$22=Master!A1064,Master!AG1064="CREW MANAGEMENT PARTNER"),Master!B1064,"")</f>
        <v/>
      </c>
      <c r="F1064" s="34" t="e">
        <f>SMALL($E:$E,ROWS($E$1:E1063))</f>
        <v>#NUM!</v>
      </c>
      <c r="G1064" s="34" t="str">
        <f>IF(AND('Entry point'!$B$22=Master!A1064,Master!AG1064="FLEET MANAGER"),Master!B1064,"")</f>
        <v/>
      </c>
      <c r="H1064" s="34" t="e">
        <f>SMALL($G:$G,ROWS($G$1:G1063))</f>
        <v>#NUM!</v>
      </c>
      <c r="I1064" s="34" t="str">
        <f>IF(AND('Entry point'!$B$22=Master!A1064,Master!AG1064="GROUP ISD"),Master!B1064,"")</f>
        <v/>
      </c>
      <c r="J1064" s="34" t="e">
        <f>SMALL($I:$I,ROWS($I$1:I1063))</f>
        <v>#NUM!</v>
      </c>
      <c r="K1064" s="34" t="str">
        <f>IF(AND('Entry point'!$B$22=Master!A1064,Master!AG1064="MANAGING DIRECTOR, CREW MANAGEMENT"),Master!B1064,"")</f>
        <v/>
      </c>
      <c r="L1064" s="34" t="e">
        <f>SMALL($K:$K,ROWS($K$1:K1063))</f>
        <v>#NUM!</v>
      </c>
      <c r="M1064" s="34" t="str">
        <f>IF(AND('Entry point'!$B$22=Master!A1064,Master!AG1064="MARINE SUPERINTENDENT"),Master!B1064,"")</f>
        <v/>
      </c>
      <c r="N1064" s="34" t="e">
        <f>SMALL($M:$M,ROWS($M$1:M1063))</f>
        <v>#NUM!</v>
      </c>
      <c r="O1064" s="34" t="str">
        <f>IF(AND('Entry point'!$B$22=Master!A1064,Master!AG1064="MD"),Master!B1064,"")</f>
        <v/>
      </c>
      <c r="P1064" s="34" t="e">
        <f>SMALL($O:$O,ROWS($O$1:O1063))</f>
        <v>#NUM!</v>
      </c>
      <c r="Q1064" s="34" t="str">
        <f>IF(AND('Entry point'!$B$22=Master!A1064,Master!AG1064="OD"),Master!B1064,"")</f>
        <v/>
      </c>
      <c r="R1064" s="34" t="e">
        <f>SMALL($Q:$Q,ROWS($Q$1:Q1063))</f>
        <v>#NUM!</v>
      </c>
      <c r="S1064" s="34" t="str">
        <f>IF(AND('Entry point'!$B$22=Master!A1064,Master!AG1064="OWNER"),Master!B1064,"")</f>
        <v/>
      </c>
      <c r="T1064" s="34" t="e">
        <f>SMALL($S:$S,ROWS($S$1:S1063))</f>
        <v>#NUM!</v>
      </c>
      <c r="U1064" s="34" t="str">
        <f>IF(AND('Entry point'!$B$22=Master!A1064,Master!AG1064="PLANNING MANAGER"),Master!B1064,"")</f>
        <v/>
      </c>
      <c r="V1064" s="34" t="e">
        <f>SMALL($U:$U,ROWS($U$1:U1063))</f>
        <v>#NUM!</v>
      </c>
      <c r="W1064" s="34" t="str">
        <f>IF(AND('Entry point'!$B$22=Master!A1064,Master!AG1064="PROCUREMENT RESPONSIBLE"),Master!B1064,"")</f>
        <v/>
      </c>
      <c r="X1064" s="34" t="e">
        <f>SMALL($W:$W,ROWS($W$1:W1063))</f>
        <v>#NUM!</v>
      </c>
      <c r="Y1064" s="34">
        <f>IF(AND('Entry point'!$B$22=Master!A1064,Master!AG1064="TECH SUPERINTENDENT"),Master!B1064,"")</f>
        <v>1065</v>
      </c>
      <c r="Z1064" s="34" t="e">
        <f>SMALL($Y:$Y,ROWS($Y$1:Y1063))</f>
        <v>#NUM!</v>
      </c>
      <c r="AA1064" s="34" t="str">
        <f>IF(AND('Entry point'!$B$22=Master!A1064,Master!AG1064="HSEQ MANAGER"),Master!B1064,"")</f>
        <v/>
      </c>
      <c r="AB1064" s="34" t="e">
        <f>SMALL($AA:$AA,ROWS($AA$1:AA1063))</f>
        <v>#NUM!</v>
      </c>
      <c r="AC1064" s="34" t="str">
        <f>IF(AND('Entry point'!$B$22=Master!A1064,Master!AG1064="MARCAS"),Master!B1064,"")</f>
        <v/>
      </c>
      <c r="AD1064" s="34" t="e">
        <f>SMALL($AC:$AC,ROWS($AC$1:AC1063))</f>
        <v>#NUM!</v>
      </c>
      <c r="AE1064" s="34">
        <v>4</v>
      </c>
      <c r="AF1064" s="36" t="s">
        <v>382</v>
      </c>
      <c r="AG1064" s="36" t="s">
        <v>91</v>
      </c>
      <c r="AH1064" s="36"/>
    </row>
    <row r="1065" spans="1:34" ht="15.75" x14ac:dyDescent="0.25">
      <c r="A1065" s="40" t="s">
        <v>569</v>
      </c>
      <c r="B1065" s="34">
        <f>ROWS(A$1:$A1066)</f>
        <v>1066</v>
      </c>
      <c r="C1065" s="34" t="str">
        <f>IF(AND('Entry point'!$B$22=Master!A1065,Master!AG1065="ACCOUNTING"),Master!B1065,"")</f>
        <v/>
      </c>
      <c r="D1065" s="34" t="e">
        <f>SMALL($C:$C,ROWS($C$1:C1064))</f>
        <v>#NUM!</v>
      </c>
      <c r="E1065" s="34" t="str">
        <f>IF(AND('Entry point'!$B$22=Master!A1065,Master!AG1065="CREW MANAGEMENT PARTNER"),Master!B1065,"")</f>
        <v/>
      </c>
      <c r="F1065" s="34" t="e">
        <f>SMALL($E:$E,ROWS($E$1:E1064))</f>
        <v>#NUM!</v>
      </c>
      <c r="G1065" s="34" t="str">
        <f>IF(AND('Entry point'!$B$22=Master!A1065,Master!AG1065="FLEET MANAGER"),Master!B1065,"")</f>
        <v/>
      </c>
      <c r="H1065" s="34" t="e">
        <f>SMALL($G:$G,ROWS($G$1:G1064))</f>
        <v>#NUM!</v>
      </c>
      <c r="I1065" s="34" t="str">
        <f>IF(AND('Entry point'!$B$22=Master!A1065,Master!AG1065="GROUP ISD"),Master!B1065,"")</f>
        <v/>
      </c>
      <c r="J1065" s="34" t="e">
        <f>SMALL($I:$I,ROWS($I$1:I1064))</f>
        <v>#NUM!</v>
      </c>
      <c r="K1065" s="34" t="str">
        <f>IF(AND('Entry point'!$B$22=Master!A1065,Master!AG1065="MANAGING DIRECTOR, CREW MANAGEMENT"),Master!B1065,"")</f>
        <v/>
      </c>
      <c r="L1065" s="34" t="e">
        <f>SMALL($K:$K,ROWS($K$1:K1064))</f>
        <v>#NUM!</v>
      </c>
      <c r="M1065" s="34" t="str">
        <f>IF(AND('Entry point'!$B$22=Master!A1065,Master!AG1065="MARINE SUPERINTENDENT"),Master!B1065,"")</f>
        <v/>
      </c>
      <c r="N1065" s="34" t="e">
        <f>SMALL($M:$M,ROWS($M$1:M1064))</f>
        <v>#NUM!</v>
      </c>
      <c r="O1065" s="34" t="str">
        <f>IF(AND('Entry point'!$B$22=Master!A1065,Master!AG1065="MD"),Master!B1065,"")</f>
        <v/>
      </c>
      <c r="P1065" s="34" t="e">
        <f>SMALL($O:$O,ROWS($O$1:O1064))</f>
        <v>#NUM!</v>
      </c>
      <c r="Q1065" s="34" t="str">
        <f>IF(AND('Entry point'!$B$22=Master!A1065,Master!AG1065="OD"),Master!B1065,"")</f>
        <v/>
      </c>
      <c r="R1065" s="34" t="e">
        <f>SMALL($Q:$Q,ROWS($Q$1:Q1064))</f>
        <v>#NUM!</v>
      </c>
      <c r="S1065" s="34" t="str">
        <f>IF(AND('Entry point'!$B$22=Master!A1065,Master!AG1065="OWNER"),Master!B1065,"")</f>
        <v/>
      </c>
      <c r="T1065" s="34" t="e">
        <f>SMALL($S:$S,ROWS($S$1:S1064))</f>
        <v>#NUM!</v>
      </c>
      <c r="U1065" s="34" t="str">
        <f>IF(AND('Entry point'!$B$22=Master!A1065,Master!AG1065="PLANNING MANAGER"),Master!B1065,"")</f>
        <v/>
      </c>
      <c r="V1065" s="34" t="e">
        <f>SMALL($U:$U,ROWS($U$1:U1064))</f>
        <v>#NUM!</v>
      </c>
      <c r="W1065" s="34" t="str">
        <f>IF(AND('Entry point'!$B$22=Master!A1065,Master!AG1065="PROCUREMENT RESPONSIBLE"),Master!B1065,"")</f>
        <v/>
      </c>
      <c r="X1065" s="34" t="e">
        <f>SMALL($W:$W,ROWS($W$1:W1064))</f>
        <v>#NUM!</v>
      </c>
      <c r="Y1065" s="34">
        <f>IF(AND('Entry point'!$B$22=Master!A1065,Master!AG1065="TECH SUPERINTENDENT"),Master!B1065,"")</f>
        <v>1066</v>
      </c>
      <c r="Z1065" s="34" t="e">
        <f>SMALL($Y:$Y,ROWS($Y$1:Y1064))</f>
        <v>#NUM!</v>
      </c>
      <c r="AA1065" s="34" t="str">
        <f>IF(AND('Entry point'!$B$22=Master!A1065,Master!AG1065="HSEQ MANAGER"),Master!B1065,"")</f>
        <v/>
      </c>
      <c r="AB1065" s="34" t="e">
        <f>SMALL($AA:$AA,ROWS($AA$1:AA1064))</f>
        <v>#NUM!</v>
      </c>
      <c r="AC1065" s="34" t="str">
        <f>IF(AND('Entry point'!$B$22=Master!A1065,Master!AG1065="MARCAS"),Master!B1065,"")</f>
        <v/>
      </c>
      <c r="AD1065" s="34" t="e">
        <f>SMALL($AC:$AC,ROWS($AC$1:AC1064))</f>
        <v>#NUM!</v>
      </c>
      <c r="AE1065" s="34">
        <v>4</v>
      </c>
      <c r="AF1065" s="36" t="s">
        <v>383</v>
      </c>
      <c r="AG1065" s="36" t="s">
        <v>91</v>
      </c>
      <c r="AH1065" s="36"/>
    </row>
    <row r="1066" spans="1:34" ht="15.75" x14ac:dyDescent="0.25">
      <c r="A1066" s="40" t="s">
        <v>569</v>
      </c>
      <c r="B1066" s="34">
        <f>ROWS(A$1:$A1067)</f>
        <v>1067</v>
      </c>
      <c r="C1066" s="34" t="str">
        <f>IF(AND('Entry point'!$B$22=Master!A1066,Master!AG1066="ACCOUNTING"),Master!B1066,"")</f>
        <v/>
      </c>
      <c r="D1066" s="34" t="e">
        <f>SMALL($C:$C,ROWS($C$1:C1065))</f>
        <v>#NUM!</v>
      </c>
      <c r="E1066" s="34" t="str">
        <f>IF(AND('Entry point'!$B$22=Master!A1066,Master!AG1066="CREW MANAGEMENT PARTNER"),Master!B1066,"")</f>
        <v/>
      </c>
      <c r="F1066" s="34" t="e">
        <f>SMALL($E:$E,ROWS($E$1:E1065))</f>
        <v>#NUM!</v>
      </c>
      <c r="G1066" s="34" t="str">
        <f>IF(AND('Entry point'!$B$22=Master!A1066,Master!AG1066="FLEET MANAGER"),Master!B1066,"")</f>
        <v/>
      </c>
      <c r="H1066" s="34" t="e">
        <f>SMALL($G:$G,ROWS($G$1:G1065))</f>
        <v>#NUM!</v>
      </c>
      <c r="I1066" s="34" t="str">
        <f>IF(AND('Entry point'!$B$22=Master!A1066,Master!AG1066="GROUP ISD"),Master!B1066,"")</f>
        <v/>
      </c>
      <c r="J1066" s="34" t="e">
        <f>SMALL($I:$I,ROWS($I$1:I1065))</f>
        <v>#NUM!</v>
      </c>
      <c r="K1066" s="34" t="str">
        <f>IF(AND('Entry point'!$B$22=Master!A1066,Master!AG1066="MANAGING DIRECTOR, CREW MANAGEMENT"),Master!B1066,"")</f>
        <v/>
      </c>
      <c r="L1066" s="34" t="e">
        <f>SMALL($K:$K,ROWS($K$1:K1065))</f>
        <v>#NUM!</v>
      </c>
      <c r="M1066" s="34" t="str">
        <f>IF(AND('Entry point'!$B$22=Master!A1066,Master!AG1066="MARINE SUPERINTENDENT"),Master!B1066,"")</f>
        <v/>
      </c>
      <c r="N1066" s="34" t="e">
        <f>SMALL($M:$M,ROWS($M$1:M1065))</f>
        <v>#NUM!</v>
      </c>
      <c r="O1066" s="34" t="str">
        <f>IF(AND('Entry point'!$B$22=Master!A1066,Master!AG1066="MD"),Master!B1066,"")</f>
        <v/>
      </c>
      <c r="P1066" s="34" t="e">
        <f>SMALL($O:$O,ROWS($O$1:O1065))</f>
        <v>#NUM!</v>
      </c>
      <c r="Q1066" s="34" t="str">
        <f>IF(AND('Entry point'!$B$22=Master!A1066,Master!AG1066="OD"),Master!B1066,"")</f>
        <v/>
      </c>
      <c r="R1066" s="34" t="e">
        <f>SMALL($Q:$Q,ROWS($Q$1:Q1065))</f>
        <v>#NUM!</v>
      </c>
      <c r="S1066" s="34" t="str">
        <f>IF(AND('Entry point'!$B$22=Master!A1066,Master!AG1066="OWNER"),Master!B1066,"")</f>
        <v/>
      </c>
      <c r="T1066" s="34" t="e">
        <f>SMALL($S:$S,ROWS($S$1:S1065))</f>
        <v>#NUM!</v>
      </c>
      <c r="U1066" s="34" t="str">
        <f>IF(AND('Entry point'!$B$22=Master!A1066,Master!AG1066="PLANNING MANAGER"),Master!B1066,"")</f>
        <v/>
      </c>
      <c r="V1066" s="34" t="e">
        <f>SMALL($U:$U,ROWS($U$1:U1065))</f>
        <v>#NUM!</v>
      </c>
      <c r="W1066" s="34" t="str">
        <f>IF(AND('Entry point'!$B$22=Master!A1066,Master!AG1066="PROCUREMENT RESPONSIBLE"),Master!B1066,"")</f>
        <v/>
      </c>
      <c r="X1066" s="34" t="e">
        <f>SMALL($W:$W,ROWS($W$1:W1065))</f>
        <v>#NUM!</v>
      </c>
      <c r="Y1066" s="34">
        <f>IF(AND('Entry point'!$B$22=Master!A1066,Master!AG1066="TECH SUPERINTENDENT"),Master!B1066,"")</f>
        <v>1067</v>
      </c>
      <c r="Z1066" s="34" t="e">
        <f>SMALL($Y:$Y,ROWS($Y$1:Y1065))</f>
        <v>#NUM!</v>
      </c>
      <c r="AA1066" s="34" t="str">
        <f>IF(AND('Entry point'!$B$22=Master!A1066,Master!AG1066="HSEQ MANAGER"),Master!B1066,"")</f>
        <v/>
      </c>
      <c r="AB1066" s="34" t="e">
        <f>SMALL($AA:$AA,ROWS($AA$1:AA1065))</f>
        <v>#NUM!</v>
      </c>
      <c r="AC1066" s="34" t="str">
        <f>IF(AND('Entry point'!$B$22=Master!A1066,Master!AG1066="MARCAS"),Master!B1066,"")</f>
        <v/>
      </c>
      <c r="AD1066" s="34" t="e">
        <f>SMALL($AC:$AC,ROWS($AC$1:AC1065))</f>
        <v>#NUM!</v>
      </c>
      <c r="AE1066" s="34">
        <v>4</v>
      </c>
      <c r="AF1066" s="36" t="s">
        <v>100</v>
      </c>
      <c r="AG1066" s="36" t="s">
        <v>91</v>
      </c>
      <c r="AH1066" s="36"/>
    </row>
    <row r="1067" spans="1:34" ht="15.75" x14ac:dyDescent="0.25">
      <c r="A1067" s="40" t="s">
        <v>569</v>
      </c>
      <c r="B1067" s="34">
        <f>ROWS(A$1:$A1068)</f>
        <v>1068</v>
      </c>
      <c r="C1067" s="34" t="str">
        <f>IF(AND('Entry point'!$B$22=Master!A1067,Master!AG1067="ACCOUNTING"),Master!B1067,"")</f>
        <v/>
      </c>
      <c r="D1067" s="34" t="e">
        <f>SMALL($C:$C,ROWS($C$1:C1066))</f>
        <v>#NUM!</v>
      </c>
      <c r="E1067" s="34" t="str">
        <f>IF(AND('Entry point'!$B$22=Master!A1067,Master!AG1067="CREW MANAGEMENT PARTNER"),Master!B1067,"")</f>
        <v/>
      </c>
      <c r="F1067" s="34" t="e">
        <f>SMALL($E:$E,ROWS($E$1:E1066))</f>
        <v>#NUM!</v>
      </c>
      <c r="G1067" s="34" t="str">
        <f>IF(AND('Entry point'!$B$22=Master!A1067,Master!AG1067="FLEET MANAGER"),Master!B1067,"")</f>
        <v/>
      </c>
      <c r="H1067" s="34" t="e">
        <f>SMALL($G:$G,ROWS($G$1:G1066))</f>
        <v>#NUM!</v>
      </c>
      <c r="I1067" s="34" t="str">
        <f>IF(AND('Entry point'!$B$22=Master!A1067,Master!AG1067="GROUP ISD"),Master!B1067,"")</f>
        <v/>
      </c>
      <c r="J1067" s="34" t="e">
        <f>SMALL($I:$I,ROWS($I$1:I1066))</f>
        <v>#NUM!</v>
      </c>
      <c r="K1067" s="34" t="str">
        <f>IF(AND('Entry point'!$B$22=Master!A1067,Master!AG1067="MANAGING DIRECTOR, CREW MANAGEMENT"),Master!B1067,"")</f>
        <v/>
      </c>
      <c r="L1067" s="34" t="e">
        <f>SMALL($K:$K,ROWS($K$1:K1066))</f>
        <v>#NUM!</v>
      </c>
      <c r="M1067" s="34" t="str">
        <f>IF(AND('Entry point'!$B$22=Master!A1067,Master!AG1067="MARINE SUPERINTENDENT"),Master!B1067,"")</f>
        <v/>
      </c>
      <c r="N1067" s="34" t="e">
        <f>SMALL($M:$M,ROWS($M$1:M1066))</f>
        <v>#NUM!</v>
      </c>
      <c r="O1067" s="34" t="str">
        <f>IF(AND('Entry point'!$B$22=Master!A1067,Master!AG1067="MD"),Master!B1067,"")</f>
        <v/>
      </c>
      <c r="P1067" s="34" t="e">
        <f>SMALL($O:$O,ROWS($O$1:O1066))</f>
        <v>#NUM!</v>
      </c>
      <c r="Q1067" s="34" t="str">
        <f>IF(AND('Entry point'!$B$22=Master!A1067,Master!AG1067="OD"),Master!B1067,"")</f>
        <v/>
      </c>
      <c r="R1067" s="34" t="e">
        <f>SMALL($Q:$Q,ROWS($Q$1:Q1066))</f>
        <v>#NUM!</v>
      </c>
      <c r="S1067" s="34" t="str">
        <f>IF(AND('Entry point'!$B$22=Master!A1067,Master!AG1067="OWNER"),Master!B1067,"")</f>
        <v/>
      </c>
      <c r="T1067" s="34" t="e">
        <f>SMALL($S:$S,ROWS($S$1:S1066))</f>
        <v>#NUM!</v>
      </c>
      <c r="U1067" s="34" t="str">
        <f>IF(AND('Entry point'!$B$22=Master!A1067,Master!AG1067="PLANNING MANAGER"),Master!B1067,"")</f>
        <v/>
      </c>
      <c r="V1067" s="34" t="e">
        <f>SMALL($U:$U,ROWS($U$1:U1066))</f>
        <v>#NUM!</v>
      </c>
      <c r="W1067" s="34" t="str">
        <f>IF(AND('Entry point'!$B$22=Master!A1067,Master!AG1067="PROCUREMENT RESPONSIBLE"),Master!B1067,"")</f>
        <v/>
      </c>
      <c r="X1067" s="34" t="e">
        <f>SMALL($W:$W,ROWS($W$1:W1066))</f>
        <v>#NUM!</v>
      </c>
      <c r="Y1067" s="34">
        <f>IF(AND('Entry point'!$B$22=Master!A1067,Master!AG1067="TECH SUPERINTENDENT"),Master!B1067,"")</f>
        <v>1068</v>
      </c>
      <c r="Z1067" s="34" t="e">
        <f>SMALL($Y:$Y,ROWS($Y$1:Y1066))</f>
        <v>#NUM!</v>
      </c>
      <c r="AA1067" s="34" t="str">
        <f>IF(AND('Entry point'!$B$22=Master!A1067,Master!AG1067="HSEQ MANAGER"),Master!B1067,"")</f>
        <v/>
      </c>
      <c r="AB1067" s="34" t="e">
        <f>SMALL($AA:$AA,ROWS($AA$1:AA1066))</f>
        <v>#NUM!</v>
      </c>
      <c r="AC1067" s="34" t="str">
        <f>IF(AND('Entry point'!$B$22=Master!A1067,Master!AG1067="MARCAS"),Master!B1067,"")</f>
        <v/>
      </c>
      <c r="AD1067" s="34" t="e">
        <f>SMALL($AC:$AC,ROWS($AC$1:AC1066))</f>
        <v>#NUM!</v>
      </c>
      <c r="AE1067" s="34">
        <v>4</v>
      </c>
      <c r="AF1067" s="36" t="s">
        <v>116</v>
      </c>
      <c r="AG1067" s="36" t="s">
        <v>91</v>
      </c>
      <c r="AH1067" s="36"/>
    </row>
    <row r="1068" spans="1:34" ht="15.75" x14ac:dyDescent="0.25">
      <c r="A1068" s="40" t="s">
        <v>569</v>
      </c>
      <c r="B1068" s="34">
        <f>ROWS(A$1:$A1069)</f>
        <v>1069</v>
      </c>
      <c r="C1068" s="34" t="str">
        <f>IF(AND('Entry point'!$B$22=Master!A1068,Master!AG1068="ACCOUNTING"),Master!B1068,"")</f>
        <v/>
      </c>
      <c r="D1068" s="34" t="e">
        <f>SMALL($C:$C,ROWS($C$1:C1067))</f>
        <v>#NUM!</v>
      </c>
      <c r="E1068" s="34" t="str">
        <f>IF(AND('Entry point'!$B$22=Master!A1068,Master!AG1068="CREW MANAGEMENT PARTNER"),Master!B1068,"")</f>
        <v/>
      </c>
      <c r="F1068" s="34" t="e">
        <f>SMALL($E:$E,ROWS($E$1:E1067))</f>
        <v>#NUM!</v>
      </c>
      <c r="G1068" s="34" t="str">
        <f>IF(AND('Entry point'!$B$22=Master!A1068,Master!AG1068="FLEET MANAGER"),Master!B1068,"")</f>
        <v/>
      </c>
      <c r="H1068" s="34" t="e">
        <f>SMALL($G:$G,ROWS($G$1:G1067))</f>
        <v>#NUM!</v>
      </c>
      <c r="I1068" s="34" t="str">
        <f>IF(AND('Entry point'!$B$22=Master!A1068,Master!AG1068="GROUP ISD"),Master!B1068,"")</f>
        <v/>
      </c>
      <c r="J1068" s="34" t="e">
        <f>SMALL($I:$I,ROWS($I$1:I1067))</f>
        <v>#NUM!</v>
      </c>
      <c r="K1068" s="34" t="str">
        <f>IF(AND('Entry point'!$B$22=Master!A1068,Master!AG1068="MANAGING DIRECTOR, CREW MANAGEMENT"),Master!B1068,"")</f>
        <v/>
      </c>
      <c r="L1068" s="34" t="e">
        <f>SMALL($K:$K,ROWS($K$1:K1067))</f>
        <v>#NUM!</v>
      </c>
      <c r="M1068" s="34" t="str">
        <f>IF(AND('Entry point'!$B$22=Master!A1068,Master!AG1068="MARINE SUPERINTENDENT"),Master!B1068,"")</f>
        <v/>
      </c>
      <c r="N1068" s="34" t="e">
        <f>SMALL($M:$M,ROWS($M$1:M1067))</f>
        <v>#NUM!</v>
      </c>
      <c r="O1068" s="34" t="str">
        <f>IF(AND('Entry point'!$B$22=Master!A1068,Master!AG1068="MD"),Master!B1068,"")</f>
        <v/>
      </c>
      <c r="P1068" s="34" t="e">
        <f>SMALL($O:$O,ROWS($O$1:O1067))</f>
        <v>#NUM!</v>
      </c>
      <c r="Q1068" s="34" t="str">
        <f>IF(AND('Entry point'!$B$22=Master!A1068,Master!AG1068="OD"),Master!B1068,"")</f>
        <v/>
      </c>
      <c r="R1068" s="34" t="e">
        <f>SMALL($Q:$Q,ROWS($Q$1:Q1067))</f>
        <v>#NUM!</v>
      </c>
      <c r="S1068" s="34" t="str">
        <f>IF(AND('Entry point'!$B$22=Master!A1068,Master!AG1068="OWNER"),Master!B1068,"")</f>
        <v/>
      </c>
      <c r="T1068" s="34" t="e">
        <f>SMALL($S:$S,ROWS($S$1:S1067))</f>
        <v>#NUM!</v>
      </c>
      <c r="U1068" s="34" t="str">
        <f>IF(AND('Entry point'!$B$22=Master!A1068,Master!AG1068="PLANNING MANAGER"),Master!B1068,"")</f>
        <v/>
      </c>
      <c r="V1068" s="34" t="e">
        <f>SMALL($U:$U,ROWS($U$1:U1067))</f>
        <v>#NUM!</v>
      </c>
      <c r="W1068" s="34" t="str">
        <f>IF(AND('Entry point'!$B$22=Master!A1068,Master!AG1068="PROCUREMENT RESPONSIBLE"),Master!B1068,"")</f>
        <v/>
      </c>
      <c r="X1068" s="34" t="e">
        <f>SMALL($W:$W,ROWS($W$1:W1067))</f>
        <v>#NUM!</v>
      </c>
      <c r="Y1068" s="34">
        <f>IF(AND('Entry point'!$B$22=Master!A1068,Master!AG1068="TECH SUPERINTENDENT"),Master!B1068,"")</f>
        <v>1069</v>
      </c>
      <c r="Z1068" s="34" t="e">
        <f>SMALL($Y:$Y,ROWS($Y$1:Y1067))</f>
        <v>#NUM!</v>
      </c>
      <c r="AA1068" s="34" t="str">
        <f>IF(AND('Entry point'!$B$22=Master!A1068,Master!AG1068="HSEQ MANAGER"),Master!B1068,"")</f>
        <v/>
      </c>
      <c r="AB1068" s="34" t="e">
        <f>SMALL($AA:$AA,ROWS($AA$1:AA1067))</f>
        <v>#NUM!</v>
      </c>
      <c r="AC1068" s="34" t="str">
        <f>IF(AND('Entry point'!$B$22=Master!A1068,Master!AG1068="MARCAS"),Master!B1068,"")</f>
        <v/>
      </c>
      <c r="AD1068" s="34" t="e">
        <f>SMALL($AC:$AC,ROWS($AC$1:AC1067))</f>
        <v>#NUM!</v>
      </c>
      <c r="AE1068" s="34">
        <v>4</v>
      </c>
      <c r="AF1068" s="36" t="s">
        <v>380</v>
      </c>
      <c r="AG1068" s="36" t="s">
        <v>91</v>
      </c>
      <c r="AH1068" s="36" t="s">
        <v>512</v>
      </c>
    </row>
    <row r="1069" spans="1:34" ht="15.75" x14ac:dyDescent="0.25">
      <c r="A1069" s="40" t="s">
        <v>569</v>
      </c>
      <c r="B1069" s="34">
        <f>ROWS(A$1:$A1070)</f>
        <v>1070</v>
      </c>
      <c r="C1069" s="34" t="str">
        <f>IF(AND('Entry point'!$B$22=Master!A1069,Master!AG1069="ACCOUNTING"),Master!B1069,"")</f>
        <v/>
      </c>
      <c r="D1069" s="34" t="e">
        <f>SMALL($C:$C,ROWS($C$1:C1068))</f>
        <v>#NUM!</v>
      </c>
      <c r="E1069" s="34" t="str">
        <f>IF(AND('Entry point'!$B$22=Master!A1069,Master!AG1069="CREW MANAGEMENT PARTNER"),Master!B1069,"")</f>
        <v/>
      </c>
      <c r="F1069" s="34" t="e">
        <f>SMALL($E:$E,ROWS($E$1:E1068))</f>
        <v>#NUM!</v>
      </c>
      <c r="G1069" s="34" t="str">
        <f>IF(AND('Entry point'!$B$22=Master!A1069,Master!AG1069="FLEET MANAGER"),Master!B1069,"")</f>
        <v/>
      </c>
      <c r="H1069" s="34" t="e">
        <f>SMALL($G:$G,ROWS($G$1:G1068))</f>
        <v>#NUM!</v>
      </c>
      <c r="I1069" s="34" t="str">
        <f>IF(AND('Entry point'!$B$22=Master!A1069,Master!AG1069="GROUP ISD"),Master!B1069,"")</f>
        <v/>
      </c>
      <c r="J1069" s="34" t="e">
        <f>SMALL($I:$I,ROWS($I$1:I1068))</f>
        <v>#NUM!</v>
      </c>
      <c r="K1069" s="34" t="str">
        <f>IF(AND('Entry point'!$B$22=Master!A1069,Master!AG1069="MANAGING DIRECTOR, CREW MANAGEMENT"),Master!B1069,"")</f>
        <v/>
      </c>
      <c r="L1069" s="34" t="e">
        <f>SMALL($K:$K,ROWS($K$1:K1068))</f>
        <v>#NUM!</v>
      </c>
      <c r="M1069" s="34">
        <f>IF(AND('Entry point'!$B$22=Master!A1069,Master!AG1069="MARINE SUPERINTENDENT"),Master!B1069,"")</f>
        <v>1070</v>
      </c>
      <c r="N1069" s="34" t="e">
        <f>SMALL($M:$M,ROWS($M$1:M1068))</f>
        <v>#NUM!</v>
      </c>
      <c r="O1069" s="34" t="str">
        <f>IF(AND('Entry point'!$B$22=Master!A1069,Master!AG1069="MD"),Master!B1069,"")</f>
        <v/>
      </c>
      <c r="P1069" s="34" t="e">
        <f>SMALL($O:$O,ROWS($O$1:O1068))</f>
        <v>#NUM!</v>
      </c>
      <c r="Q1069" s="34" t="str">
        <f>IF(AND('Entry point'!$B$22=Master!A1069,Master!AG1069="OD"),Master!B1069,"")</f>
        <v/>
      </c>
      <c r="R1069" s="34" t="e">
        <f>SMALL($Q:$Q,ROWS($Q$1:Q1068))</f>
        <v>#NUM!</v>
      </c>
      <c r="S1069" s="34" t="str">
        <f>IF(AND('Entry point'!$B$22=Master!A1069,Master!AG1069="OWNER"),Master!B1069,"")</f>
        <v/>
      </c>
      <c r="T1069" s="34" t="e">
        <f>SMALL($S:$S,ROWS($S$1:S1068))</f>
        <v>#NUM!</v>
      </c>
      <c r="U1069" s="34" t="str">
        <f>IF(AND('Entry point'!$B$22=Master!A1069,Master!AG1069="PLANNING MANAGER"),Master!B1069,"")</f>
        <v/>
      </c>
      <c r="V1069" s="34" t="e">
        <f>SMALL($U:$U,ROWS($U$1:U1068))</f>
        <v>#NUM!</v>
      </c>
      <c r="W1069" s="34" t="str">
        <f>IF(AND('Entry point'!$B$22=Master!A1069,Master!AG1069="PROCUREMENT RESPONSIBLE"),Master!B1069,"")</f>
        <v/>
      </c>
      <c r="X1069" s="34" t="e">
        <f>SMALL($W:$W,ROWS($W$1:W1068))</f>
        <v>#NUM!</v>
      </c>
      <c r="Y1069" s="34" t="str">
        <f>IF(AND('Entry point'!$B$22=Master!A1069,Master!AG1069="TECH SUPERINTENDENT"),Master!B1069,"")</f>
        <v/>
      </c>
      <c r="Z1069" s="34" t="e">
        <f>SMALL($Y:$Y,ROWS($Y$1:Y1068))</f>
        <v>#NUM!</v>
      </c>
      <c r="AA1069" s="34" t="str">
        <f>IF(AND('Entry point'!$B$22=Master!A1069,Master!AG1069="HSEQ MANAGER"),Master!B1069,"")</f>
        <v/>
      </c>
      <c r="AB1069" s="34" t="e">
        <f>SMALL($AA:$AA,ROWS($AA$1:AA1068))</f>
        <v>#NUM!</v>
      </c>
      <c r="AC1069" s="34" t="str">
        <f>IF(AND('Entry point'!$B$22=Master!A1069,Master!AG1069="MARCAS"),Master!B1069,"")</f>
        <v/>
      </c>
      <c r="AD1069" s="34" t="e">
        <f>SMALL($AC:$AC,ROWS($AC$1:AC1068))</f>
        <v>#NUM!</v>
      </c>
      <c r="AE1069" s="34">
        <v>4</v>
      </c>
      <c r="AF1069" s="36" t="s">
        <v>559</v>
      </c>
      <c r="AG1069" s="36" t="s">
        <v>685</v>
      </c>
      <c r="AH1069" s="36" t="s">
        <v>698</v>
      </c>
    </row>
    <row r="1070" spans="1:34" ht="15.75" x14ac:dyDescent="0.25">
      <c r="A1070" s="40" t="s">
        <v>569</v>
      </c>
      <c r="B1070" s="34">
        <f>ROWS(A$1:$A1071)</f>
        <v>1071</v>
      </c>
      <c r="C1070" s="34" t="str">
        <f>IF(AND('Entry point'!$B$22=Master!A1070,Master!AG1070="ACCOUNTING"),Master!B1070,"")</f>
        <v/>
      </c>
      <c r="D1070" s="34" t="e">
        <f>SMALL($C:$C,ROWS($C$1:C1069))</f>
        <v>#NUM!</v>
      </c>
      <c r="E1070" s="34" t="str">
        <f>IF(AND('Entry point'!$B$22=Master!A1070,Master!AG1070="CREW MANAGEMENT PARTNER"),Master!B1070,"")</f>
        <v/>
      </c>
      <c r="F1070" s="34" t="e">
        <f>SMALL($E:$E,ROWS($E$1:E1069))</f>
        <v>#NUM!</v>
      </c>
      <c r="G1070" s="34" t="str">
        <f>IF(AND('Entry point'!$B$22=Master!A1070,Master!AG1070="FLEET MANAGER"),Master!B1070,"")</f>
        <v/>
      </c>
      <c r="H1070" s="34" t="e">
        <f>SMALL($G:$G,ROWS($G$1:G1069))</f>
        <v>#NUM!</v>
      </c>
      <c r="I1070" s="34" t="str">
        <f>IF(AND('Entry point'!$B$22=Master!A1070,Master!AG1070="GROUP ISD"),Master!B1070,"")</f>
        <v/>
      </c>
      <c r="J1070" s="34" t="e">
        <f>SMALL($I:$I,ROWS($I$1:I1069))</f>
        <v>#NUM!</v>
      </c>
      <c r="K1070" s="34" t="str">
        <f>IF(AND('Entry point'!$B$22=Master!A1070,Master!AG1070="MANAGING DIRECTOR, CREW MANAGEMENT"),Master!B1070,"")</f>
        <v/>
      </c>
      <c r="L1070" s="34" t="e">
        <f>SMALL($K:$K,ROWS($K$1:K1069))</f>
        <v>#NUM!</v>
      </c>
      <c r="M1070" s="34" t="str">
        <f>IF(AND('Entry point'!$B$22=Master!A1070,Master!AG1070="MARINE SUPERINTENDENT"),Master!B1070,"")</f>
        <v/>
      </c>
      <c r="N1070" s="34" t="e">
        <f>SMALL($M:$M,ROWS($M$1:M1069))</f>
        <v>#NUM!</v>
      </c>
      <c r="O1070" s="34" t="str">
        <f>IF(AND('Entry point'!$B$22=Master!A1070,Master!AG1070="MD"),Master!B1070,"")</f>
        <v/>
      </c>
      <c r="P1070" s="34" t="e">
        <f>SMALL($O:$O,ROWS($O$1:O1069))</f>
        <v>#NUM!</v>
      </c>
      <c r="Q1070" s="34" t="str">
        <f>IF(AND('Entry point'!$B$22=Master!A1070,Master!AG1070="OD"),Master!B1070,"")</f>
        <v/>
      </c>
      <c r="R1070" s="34" t="e">
        <f>SMALL($Q:$Q,ROWS($Q$1:Q1069))</f>
        <v>#NUM!</v>
      </c>
      <c r="S1070" s="34" t="str">
        <f>IF(AND('Entry point'!$B$22=Master!A1070,Master!AG1070="OWNER"),Master!B1070,"")</f>
        <v/>
      </c>
      <c r="T1070" s="34" t="e">
        <f>SMALL($S:$S,ROWS($S$1:S1069))</f>
        <v>#NUM!</v>
      </c>
      <c r="U1070" s="34" t="str">
        <f>IF(AND('Entry point'!$B$22=Master!A1070,Master!AG1070="PLANNING MANAGER"),Master!B1070,"")</f>
        <v/>
      </c>
      <c r="V1070" s="34" t="e">
        <f>SMALL($U:$U,ROWS($U$1:U1069))</f>
        <v>#NUM!</v>
      </c>
      <c r="W1070" s="34" t="str">
        <f>IF(AND('Entry point'!$B$22=Master!A1070,Master!AG1070="PROCUREMENT RESPONSIBLE"),Master!B1070,"")</f>
        <v/>
      </c>
      <c r="X1070" s="34" t="e">
        <f>SMALL($W:$W,ROWS($W$1:W1069))</f>
        <v>#NUM!</v>
      </c>
      <c r="Y1070" s="34">
        <f>IF(AND('Entry point'!$B$22=Master!A1070,Master!AG1070="TECH SUPERINTENDENT"),Master!B1070,"")</f>
        <v>1071</v>
      </c>
      <c r="Z1070" s="34" t="e">
        <f>SMALL($Y:$Y,ROWS($Y$1:Y1069))</f>
        <v>#NUM!</v>
      </c>
      <c r="AA1070" s="34" t="str">
        <f>IF(AND('Entry point'!$B$22=Master!A1070,Master!AG1070="HSEQ MANAGER"),Master!B1070,"")</f>
        <v/>
      </c>
      <c r="AB1070" s="34" t="e">
        <f>SMALL($AA:$AA,ROWS($AA$1:AA1069))</f>
        <v>#NUM!</v>
      </c>
      <c r="AC1070" s="34" t="str">
        <f>IF(AND('Entry point'!$B$22=Master!A1070,Master!AG1070="MARCAS"),Master!B1070,"")</f>
        <v/>
      </c>
      <c r="AD1070" s="34" t="e">
        <f>SMALL($AC:$AC,ROWS($AC$1:AC1069))</f>
        <v>#NUM!</v>
      </c>
      <c r="AE1070" s="34">
        <v>4</v>
      </c>
      <c r="AF1070" s="36" t="s">
        <v>351</v>
      </c>
      <c r="AG1070" s="36" t="s">
        <v>91</v>
      </c>
      <c r="AH1070" s="36"/>
    </row>
    <row r="1071" spans="1:34" ht="15.75" x14ac:dyDescent="0.25">
      <c r="A1071" s="40" t="s">
        <v>569</v>
      </c>
      <c r="B1071" s="34">
        <f>ROWS(A$1:$A1072)</f>
        <v>1072</v>
      </c>
      <c r="C1071" s="34" t="str">
        <f>IF(AND('Entry point'!$B$22=Master!A1071,Master!AG1071="ACCOUNTING"),Master!B1071,"")</f>
        <v/>
      </c>
      <c r="D1071" s="34" t="e">
        <f>SMALL($C:$C,ROWS($C$1:C1070))</f>
        <v>#NUM!</v>
      </c>
      <c r="E1071" s="34" t="str">
        <f>IF(AND('Entry point'!$B$22=Master!A1071,Master!AG1071="CREW MANAGEMENT PARTNER"),Master!B1071,"")</f>
        <v/>
      </c>
      <c r="F1071" s="34" t="e">
        <f>SMALL($E:$E,ROWS($E$1:E1070))</f>
        <v>#NUM!</v>
      </c>
      <c r="G1071" s="34" t="str">
        <f>IF(AND('Entry point'!$B$22=Master!A1071,Master!AG1071="FLEET MANAGER"),Master!B1071,"")</f>
        <v/>
      </c>
      <c r="H1071" s="34" t="e">
        <f>SMALL($G:$G,ROWS($G$1:G1070))</f>
        <v>#NUM!</v>
      </c>
      <c r="I1071" s="34" t="str">
        <f>IF(AND('Entry point'!$B$22=Master!A1071,Master!AG1071="GROUP ISD"),Master!B1071,"")</f>
        <v/>
      </c>
      <c r="J1071" s="34" t="e">
        <f>SMALL($I:$I,ROWS($I$1:I1070))</f>
        <v>#NUM!</v>
      </c>
      <c r="K1071" s="34" t="str">
        <f>IF(AND('Entry point'!$B$22=Master!A1071,Master!AG1071="MANAGING DIRECTOR, CREW MANAGEMENT"),Master!B1071,"")</f>
        <v/>
      </c>
      <c r="L1071" s="34" t="e">
        <f>SMALL($K:$K,ROWS($K$1:K1070))</f>
        <v>#NUM!</v>
      </c>
      <c r="M1071" s="34" t="str">
        <f>IF(AND('Entry point'!$B$22=Master!A1071,Master!AG1071="MARINE SUPERINTENDENT"),Master!B1071,"")</f>
        <v/>
      </c>
      <c r="N1071" s="34" t="e">
        <f>SMALL($M:$M,ROWS($M$1:M1070))</f>
        <v>#NUM!</v>
      </c>
      <c r="O1071" s="34" t="str">
        <f>IF(AND('Entry point'!$B$22=Master!A1071,Master!AG1071="MD"),Master!B1071,"")</f>
        <v/>
      </c>
      <c r="P1071" s="34" t="e">
        <f>SMALL($O:$O,ROWS($O$1:O1070))</f>
        <v>#NUM!</v>
      </c>
      <c r="Q1071" s="34" t="str">
        <f>IF(AND('Entry point'!$B$22=Master!A1071,Master!AG1071="OD"),Master!B1071,"")</f>
        <v/>
      </c>
      <c r="R1071" s="34" t="e">
        <f>SMALL($Q:$Q,ROWS($Q$1:Q1070))</f>
        <v>#NUM!</v>
      </c>
      <c r="S1071" s="34" t="str">
        <f>IF(AND('Entry point'!$B$22=Master!A1071,Master!AG1071="OWNER"),Master!B1071,"")</f>
        <v/>
      </c>
      <c r="T1071" s="34" t="e">
        <f>SMALL($S:$S,ROWS($S$1:S1070))</f>
        <v>#NUM!</v>
      </c>
      <c r="U1071" s="34" t="str">
        <f>IF(AND('Entry point'!$B$22=Master!A1071,Master!AG1071="PLANNING MANAGER"),Master!B1071,"")</f>
        <v/>
      </c>
      <c r="V1071" s="34" t="e">
        <f>SMALL($U:$U,ROWS($U$1:U1070))</f>
        <v>#NUM!</v>
      </c>
      <c r="W1071" s="34" t="str">
        <f>IF(AND('Entry point'!$B$22=Master!A1071,Master!AG1071="PROCUREMENT RESPONSIBLE"),Master!B1071,"")</f>
        <v/>
      </c>
      <c r="X1071" s="34" t="e">
        <f>SMALL($W:$W,ROWS($W$1:W1070))</f>
        <v>#NUM!</v>
      </c>
      <c r="Y1071" s="34">
        <f>IF(AND('Entry point'!$B$22=Master!A1071,Master!AG1071="TECH SUPERINTENDENT"),Master!B1071,"")</f>
        <v>1072</v>
      </c>
      <c r="Z1071" s="34" t="e">
        <f>SMALL($Y:$Y,ROWS($Y$1:Y1070))</f>
        <v>#NUM!</v>
      </c>
      <c r="AA1071" s="34" t="str">
        <f>IF(AND('Entry point'!$B$22=Master!A1071,Master!AG1071="HSEQ MANAGER"),Master!B1071,"")</f>
        <v/>
      </c>
      <c r="AB1071" s="34" t="e">
        <f>SMALL($AA:$AA,ROWS($AA$1:AA1070))</f>
        <v>#NUM!</v>
      </c>
      <c r="AC1071" s="34" t="str">
        <f>IF(AND('Entry point'!$B$22=Master!A1071,Master!AG1071="MARCAS"),Master!B1071,"")</f>
        <v/>
      </c>
      <c r="AD1071" s="34" t="e">
        <f>SMALL($AC:$AC,ROWS($AC$1:AC1070))</f>
        <v>#NUM!</v>
      </c>
      <c r="AE1071" s="34">
        <v>4</v>
      </c>
      <c r="AF1071" s="36" t="s">
        <v>366</v>
      </c>
      <c r="AG1071" s="36" t="s">
        <v>91</v>
      </c>
      <c r="AH1071" s="36"/>
    </row>
    <row r="1072" spans="1:34" ht="15.75" x14ac:dyDescent="0.25">
      <c r="A1072" s="40" t="s">
        <v>569</v>
      </c>
      <c r="B1072" s="34">
        <f>ROWS(A$1:$A1073)</f>
        <v>1073</v>
      </c>
      <c r="C1072" s="34" t="str">
        <f>IF(AND('Entry point'!$B$22=Master!A1072,Master!AG1072="ACCOUNTING"),Master!B1072,"")</f>
        <v/>
      </c>
      <c r="D1072" s="34" t="e">
        <f>SMALL($C:$C,ROWS($C$1:C1071))</f>
        <v>#NUM!</v>
      </c>
      <c r="E1072" s="34" t="str">
        <f>IF(AND('Entry point'!$B$22=Master!A1072,Master!AG1072="CREW MANAGEMENT PARTNER"),Master!B1072,"")</f>
        <v/>
      </c>
      <c r="F1072" s="34" t="e">
        <f>SMALL($E:$E,ROWS($E$1:E1071))</f>
        <v>#NUM!</v>
      </c>
      <c r="G1072" s="34" t="str">
        <f>IF(AND('Entry point'!$B$22=Master!A1072,Master!AG1072="FLEET MANAGER"),Master!B1072,"")</f>
        <v/>
      </c>
      <c r="H1072" s="34" t="e">
        <f>SMALL($G:$G,ROWS($G$1:G1071))</f>
        <v>#NUM!</v>
      </c>
      <c r="I1072" s="34" t="str">
        <f>IF(AND('Entry point'!$B$22=Master!A1072,Master!AG1072="GROUP ISD"),Master!B1072,"")</f>
        <v/>
      </c>
      <c r="J1072" s="34" t="e">
        <f>SMALL($I:$I,ROWS($I$1:I1071))</f>
        <v>#NUM!</v>
      </c>
      <c r="K1072" s="34" t="str">
        <f>IF(AND('Entry point'!$B$22=Master!A1072,Master!AG1072="MANAGING DIRECTOR, CREW MANAGEMENT"),Master!B1072,"")</f>
        <v/>
      </c>
      <c r="L1072" s="34" t="e">
        <f>SMALL($K:$K,ROWS($K$1:K1071))</f>
        <v>#NUM!</v>
      </c>
      <c r="M1072" s="34">
        <f>IF(AND('Entry point'!$B$22=Master!A1072,Master!AG1072="MARINE SUPERINTENDENT"),Master!B1072,"")</f>
        <v>1073</v>
      </c>
      <c r="N1072" s="34" t="e">
        <f>SMALL($M:$M,ROWS($M$1:M1071))</f>
        <v>#NUM!</v>
      </c>
      <c r="O1072" s="34" t="str">
        <f>IF(AND('Entry point'!$B$22=Master!A1072,Master!AG1072="MD"),Master!B1072,"")</f>
        <v/>
      </c>
      <c r="P1072" s="34" t="e">
        <f>SMALL($O:$O,ROWS($O$1:O1071))</f>
        <v>#NUM!</v>
      </c>
      <c r="Q1072" s="34" t="str">
        <f>IF(AND('Entry point'!$B$22=Master!A1072,Master!AG1072="OD"),Master!B1072,"")</f>
        <v/>
      </c>
      <c r="R1072" s="34" t="e">
        <f>SMALL($Q:$Q,ROWS($Q$1:Q1071))</f>
        <v>#NUM!</v>
      </c>
      <c r="S1072" s="34" t="str">
        <f>IF(AND('Entry point'!$B$22=Master!A1072,Master!AG1072="OWNER"),Master!B1072,"")</f>
        <v/>
      </c>
      <c r="T1072" s="34" t="e">
        <f>SMALL($S:$S,ROWS($S$1:S1071))</f>
        <v>#NUM!</v>
      </c>
      <c r="U1072" s="34" t="str">
        <f>IF(AND('Entry point'!$B$22=Master!A1072,Master!AG1072="PLANNING MANAGER"),Master!B1072,"")</f>
        <v/>
      </c>
      <c r="V1072" s="34" t="e">
        <f>SMALL($U:$U,ROWS($U$1:U1071))</f>
        <v>#NUM!</v>
      </c>
      <c r="W1072" s="34" t="str">
        <f>IF(AND('Entry point'!$B$22=Master!A1072,Master!AG1072="PROCUREMENT RESPONSIBLE"),Master!B1072,"")</f>
        <v/>
      </c>
      <c r="X1072" s="34" t="e">
        <f>SMALL($W:$W,ROWS($W$1:W1071))</f>
        <v>#NUM!</v>
      </c>
      <c r="Y1072" s="34" t="str">
        <f>IF(AND('Entry point'!$B$22=Master!A1072,Master!AG1072="TECH SUPERINTENDENT"),Master!B1072,"")</f>
        <v/>
      </c>
      <c r="Z1072" s="34" t="e">
        <f>SMALL($Y:$Y,ROWS($Y$1:Y1071))</f>
        <v>#NUM!</v>
      </c>
      <c r="AA1072" s="34" t="str">
        <f>IF(AND('Entry point'!$B$22=Master!A1072,Master!AG1072="HSEQ MANAGER"),Master!B1072,"")</f>
        <v/>
      </c>
      <c r="AB1072" s="34" t="e">
        <f>SMALL($AA:$AA,ROWS($AA$1:AA1071))</f>
        <v>#NUM!</v>
      </c>
      <c r="AC1072" s="34" t="str">
        <f>IF(AND('Entry point'!$B$22=Master!A1072,Master!AG1072="MARCAS"),Master!B1072,"")</f>
        <v/>
      </c>
      <c r="AD1072" s="34" t="e">
        <f>SMALL($AC:$AC,ROWS($AC$1:AC1071))</f>
        <v>#NUM!</v>
      </c>
      <c r="AE1072" s="34">
        <v>4</v>
      </c>
      <c r="AF1072" s="36" t="s">
        <v>108</v>
      </c>
      <c r="AG1072" s="36" t="s">
        <v>685</v>
      </c>
      <c r="AH1072" s="36"/>
    </row>
    <row r="1073" spans="1:34" ht="15.75" x14ac:dyDescent="0.25">
      <c r="A1073" s="40" t="s">
        <v>569</v>
      </c>
      <c r="B1073" s="34">
        <f>ROWS(A$1:$A1074)</f>
        <v>1074</v>
      </c>
      <c r="C1073" s="34" t="str">
        <f>IF(AND('Entry point'!$B$22=Master!A1073,Master!AG1073="ACCOUNTING"),Master!B1073,"")</f>
        <v/>
      </c>
      <c r="D1073" s="34" t="e">
        <f>SMALL($C:$C,ROWS($C$1:C1072))</f>
        <v>#NUM!</v>
      </c>
      <c r="E1073" s="34" t="str">
        <f>IF(AND('Entry point'!$B$22=Master!A1073,Master!AG1073="CREW MANAGEMENT PARTNER"),Master!B1073,"")</f>
        <v/>
      </c>
      <c r="F1073" s="34" t="e">
        <f>SMALL($E:$E,ROWS($E$1:E1072))</f>
        <v>#NUM!</v>
      </c>
      <c r="G1073" s="34" t="str">
        <f>IF(AND('Entry point'!$B$22=Master!A1073,Master!AG1073="FLEET MANAGER"),Master!B1073,"")</f>
        <v/>
      </c>
      <c r="H1073" s="34" t="e">
        <f>SMALL($G:$G,ROWS($G$1:G1072))</f>
        <v>#NUM!</v>
      </c>
      <c r="I1073" s="34" t="str">
        <f>IF(AND('Entry point'!$B$22=Master!A1073,Master!AG1073="GROUP ISD"),Master!B1073,"")</f>
        <v/>
      </c>
      <c r="J1073" s="34" t="e">
        <f>SMALL($I:$I,ROWS($I$1:I1072))</f>
        <v>#NUM!</v>
      </c>
      <c r="K1073" s="34" t="str">
        <f>IF(AND('Entry point'!$B$22=Master!A1073,Master!AG1073="MANAGING DIRECTOR, CREW MANAGEMENT"),Master!B1073,"")</f>
        <v/>
      </c>
      <c r="L1073" s="34" t="e">
        <f>SMALL($K:$K,ROWS($K$1:K1072))</f>
        <v>#NUM!</v>
      </c>
      <c r="M1073" s="34">
        <f>IF(AND('Entry point'!$B$22=Master!A1073,Master!AG1073="MARINE SUPERINTENDENT"),Master!B1073,"")</f>
        <v>1074</v>
      </c>
      <c r="N1073" s="34" t="e">
        <f>SMALL($M:$M,ROWS($M$1:M1072))</f>
        <v>#NUM!</v>
      </c>
      <c r="O1073" s="34" t="str">
        <f>IF(AND('Entry point'!$B$22=Master!A1073,Master!AG1073="MD"),Master!B1073,"")</f>
        <v/>
      </c>
      <c r="P1073" s="34" t="e">
        <f>SMALL($O:$O,ROWS($O$1:O1072))</f>
        <v>#NUM!</v>
      </c>
      <c r="Q1073" s="34" t="str">
        <f>IF(AND('Entry point'!$B$22=Master!A1073,Master!AG1073="OD"),Master!B1073,"")</f>
        <v/>
      </c>
      <c r="R1073" s="34" t="e">
        <f>SMALL($Q:$Q,ROWS($Q$1:Q1072))</f>
        <v>#NUM!</v>
      </c>
      <c r="S1073" s="34" t="str">
        <f>IF(AND('Entry point'!$B$22=Master!A1073,Master!AG1073="OWNER"),Master!B1073,"")</f>
        <v/>
      </c>
      <c r="T1073" s="34" t="e">
        <f>SMALL($S:$S,ROWS($S$1:S1072))</f>
        <v>#NUM!</v>
      </c>
      <c r="U1073" s="34" t="str">
        <f>IF(AND('Entry point'!$B$22=Master!A1073,Master!AG1073="PLANNING MANAGER"),Master!B1073,"")</f>
        <v/>
      </c>
      <c r="V1073" s="34" t="e">
        <f>SMALL($U:$U,ROWS($U$1:U1072))</f>
        <v>#NUM!</v>
      </c>
      <c r="W1073" s="34" t="str">
        <f>IF(AND('Entry point'!$B$22=Master!A1073,Master!AG1073="PROCUREMENT RESPONSIBLE"),Master!B1073,"")</f>
        <v/>
      </c>
      <c r="X1073" s="34" t="e">
        <f>SMALL($W:$W,ROWS($W$1:W1072))</f>
        <v>#NUM!</v>
      </c>
      <c r="Y1073" s="34" t="str">
        <f>IF(AND('Entry point'!$B$22=Master!A1073,Master!AG1073="TECH SUPERINTENDENT"),Master!B1073,"")</f>
        <v/>
      </c>
      <c r="Z1073" s="34" t="e">
        <f>SMALL($Y:$Y,ROWS($Y$1:Y1072))</f>
        <v>#NUM!</v>
      </c>
      <c r="AA1073" s="34" t="str">
        <f>IF(AND('Entry point'!$B$22=Master!A1073,Master!AG1073="HSEQ MANAGER"),Master!B1073,"")</f>
        <v/>
      </c>
      <c r="AB1073" s="34" t="e">
        <f>SMALL($AA:$AA,ROWS($AA$1:AA1072))</f>
        <v>#NUM!</v>
      </c>
      <c r="AC1073" s="34" t="str">
        <f>IF(AND('Entry point'!$B$22=Master!A1073,Master!AG1073="MARCAS"),Master!B1073,"")</f>
        <v/>
      </c>
      <c r="AD1073" s="34" t="e">
        <f>SMALL($AC:$AC,ROWS($AC$1:AC1072))</f>
        <v>#NUM!</v>
      </c>
      <c r="AE1073" s="34">
        <v>4</v>
      </c>
      <c r="AF1073" s="36" t="s">
        <v>566</v>
      </c>
      <c r="AG1073" s="36" t="s">
        <v>685</v>
      </c>
      <c r="AH1073" s="36"/>
    </row>
    <row r="1074" spans="1:34" ht="15.75" x14ac:dyDescent="0.25">
      <c r="A1074" s="40" t="s">
        <v>569</v>
      </c>
      <c r="B1074" s="34">
        <f>ROWS(A$1:$A1075)</f>
        <v>1075</v>
      </c>
      <c r="C1074" s="34" t="str">
        <f>IF(AND('Entry point'!$B$22=Master!A1074,Master!AG1074="ACCOUNTING"),Master!B1074,"")</f>
        <v/>
      </c>
      <c r="D1074" s="34" t="e">
        <f>SMALL($C:$C,ROWS($C$1:C1073))</f>
        <v>#NUM!</v>
      </c>
      <c r="E1074" s="34" t="str">
        <f>IF(AND('Entry point'!$B$22=Master!A1074,Master!AG1074="CREW MANAGEMENT PARTNER"),Master!B1074,"")</f>
        <v/>
      </c>
      <c r="F1074" s="34" t="e">
        <f>SMALL($E:$E,ROWS($E$1:E1073))</f>
        <v>#NUM!</v>
      </c>
      <c r="G1074" s="34" t="str">
        <f>IF(AND('Entry point'!$B$22=Master!A1074,Master!AG1074="FLEET MANAGER"),Master!B1074,"")</f>
        <v/>
      </c>
      <c r="H1074" s="34" t="e">
        <f>SMALL($G:$G,ROWS($G$1:G1073))</f>
        <v>#NUM!</v>
      </c>
      <c r="I1074" s="34" t="str">
        <f>IF(AND('Entry point'!$B$22=Master!A1074,Master!AG1074="GROUP ISD"),Master!B1074,"")</f>
        <v/>
      </c>
      <c r="J1074" s="34" t="e">
        <f>SMALL($I:$I,ROWS($I$1:I1073))</f>
        <v>#NUM!</v>
      </c>
      <c r="K1074" s="34" t="str">
        <f>IF(AND('Entry point'!$B$22=Master!A1074,Master!AG1074="MANAGING DIRECTOR, CREW MANAGEMENT"),Master!B1074,"")</f>
        <v/>
      </c>
      <c r="L1074" s="34" t="e">
        <f>SMALL($K:$K,ROWS($K$1:K1073))</f>
        <v>#NUM!</v>
      </c>
      <c r="M1074" s="34" t="str">
        <f>IF(AND('Entry point'!$B$22=Master!A1074,Master!AG1074="MARINE SUPERINTENDENT"),Master!B1074,"")</f>
        <v/>
      </c>
      <c r="N1074" s="34" t="e">
        <f>SMALL($M:$M,ROWS($M$1:M1073))</f>
        <v>#NUM!</v>
      </c>
      <c r="O1074" s="34" t="str">
        <f>IF(AND('Entry point'!$B$22=Master!A1074,Master!AG1074="MD"),Master!B1074,"")</f>
        <v/>
      </c>
      <c r="P1074" s="34" t="e">
        <f>SMALL($O:$O,ROWS($O$1:O1073))</f>
        <v>#NUM!</v>
      </c>
      <c r="Q1074" s="34" t="str">
        <f>IF(AND('Entry point'!$B$22=Master!A1074,Master!AG1074="OD"),Master!B1074,"")</f>
        <v/>
      </c>
      <c r="R1074" s="34" t="e">
        <f>SMALL($Q:$Q,ROWS($Q$1:Q1073))</f>
        <v>#NUM!</v>
      </c>
      <c r="S1074" s="34" t="str">
        <f>IF(AND('Entry point'!$B$22=Master!A1074,Master!AG1074="OWNER"),Master!B1074,"")</f>
        <v/>
      </c>
      <c r="T1074" s="34" t="e">
        <f>SMALL($S:$S,ROWS($S$1:S1073))</f>
        <v>#NUM!</v>
      </c>
      <c r="U1074" s="34" t="str">
        <f>IF(AND('Entry point'!$B$22=Master!A1074,Master!AG1074="PLANNING MANAGER"),Master!B1074,"")</f>
        <v/>
      </c>
      <c r="V1074" s="34" t="e">
        <f>SMALL($U:$U,ROWS($U$1:U1073))</f>
        <v>#NUM!</v>
      </c>
      <c r="W1074" s="34" t="str">
        <f>IF(AND('Entry point'!$B$22=Master!A1074,Master!AG1074="PROCUREMENT RESPONSIBLE"),Master!B1074,"")</f>
        <v/>
      </c>
      <c r="X1074" s="34" t="e">
        <f>SMALL($W:$W,ROWS($W$1:W1073))</f>
        <v>#NUM!</v>
      </c>
      <c r="Y1074" s="34">
        <f>IF(AND('Entry point'!$B$22=Master!A1074,Master!AG1074="TECH SUPERINTENDENT"),Master!B1074,"")</f>
        <v>1075</v>
      </c>
      <c r="Z1074" s="34" t="e">
        <f>SMALL($Y:$Y,ROWS($Y$1:Y1073))</f>
        <v>#NUM!</v>
      </c>
      <c r="AA1074" s="34" t="str">
        <f>IF(AND('Entry point'!$B$22=Master!A1074,Master!AG1074="HSEQ MANAGER"),Master!B1074,"")</f>
        <v/>
      </c>
      <c r="AB1074" s="34" t="e">
        <f>SMALL($AA:$AA,ROWS($AA$1:AA1073))</f>
        <v>#NUM!</v>
      </c>
      <c r="AC1074" s="34" t="str">
        <f>IF(AND('Entry point'!$B$22=Master!A1074,Master!AG1074="MARCAS"),Master!B1074,"")</f>
        <v/>
      </c>
      <c r="AD1074" s="34" t="e">
        <f>SMALL($AC:$AC,ROWS($AC$1:AC1073))</f>
        <v>#NUM!</v>
      </c>
      <c r="AE1074" s="34">
        <v>4</v>
      </c>
      <c r="AF1074" s="36" t="s">
        <v>567</v>
      </c>
      <c r="AG1074" s="36" t="s">
        <v>91</v>
      </c>
      <c r="AH1074" s="36"/>
    </row>
    <row r="1075" spans="1:34" ht="15.75" x14ac:dyDescent="0.25">
      <c r="A1075" s="40" t="s">
        <v>569</v>
      </c>
      <c r="B1075" s="34">
        <f>ROWS(A$1:$A1076)</f>
        <v>1076</v>
      </c>
      <c r="C1075" s="34" t="str">
        <f>IF(AND('Entry point'!$B$22=Master!A1075,Master!AG1075="ACCOUNTING"),Master!B1075,"")</f>
        <v/>
      </c>
      <c r="D1075" s="34" t="e">
        <f>SMALL($C:$C,ROWS($C$1:C1074))</f>
        <v>#NUM!</v>
      </c>
      <c r="E1075" s="34" t="str">
        <f>IF(AND('Entry point'!$B$22=Master!A1075,Master!AG1075="CREW MANAGEMENT PARTNER"),Master!B1075,"")</f>
        <v/>
      </c>
      <c r="F1075" s="34" t="e">
        <f>SMALL($E:$E,ROWS($E$1:E1074))</f>
        <v>#NUM!</v>
      </c>
      <c r="G1075" s="34" t="str">
        <f>IF(AND('Entry point'!$B$22=Master!A1075,Master!AG1075="FLEET MANAGER"),Master!B1075,"")</f>
        <v/>
      </c>
      <c r="H1075" s="34" t="e">
        <f>SMALL($G:$G,ROWS($G$1:G1074))</f>
        <v>#NUM!</v>
      </c>
      <c r="I1075" s="34" t="str">
        <f>IF(AND('Entry point'!$B$22=Master!A1075,Master!AG1075="GROUP ISD"),Master!B1075,"")</f>
        <v/>
      </c>
      <c r="J1075" s="34" t="e">
        <f>SMALL($I:$I,ROWS($I$1:I1074))</f>
        <v>#NUM!</v>
      </c>
      <c r="K1075" s="34" t="str">
        <f>IF(AND('Entry point'!$B$22=Master!A1075,Master!AG1075="MANAGING DIRECTOR, CREW MANAGEMENT"),Master!B1075,"")</f>
        <v/>
      </c>
      <c r="L1075" s="34" t="e">
        <f>SMALL($K:$K,ROWS($K$1:K1074))</f>
        <v>#NUM!</v>
      </c>
      <c r="M1075" s="34" t="str">
        <f>IF(AND('Entry point'!$B$22=Master!A1075,Master!AG1075="MARINE SUPERINTENDENT"),Master!B1075,"")</f>
        <v/>
      </c>
      <c r="N1075" s="34" t="e">
        <f>SMALL($M:$M,ROWS($M$1:M1074))</f>
        <v>#NUM!</v>
      </c>
      <c r="O1075" s="34" t="str">
        <f>IF(AND('Entry point'!$B$22=Master!A1075,Master!AG1075="MD"),Master!B1075,"")</f>
        <v/>
      </c>
      <c r="P1075" s="34" t="e">
        <f>SMALL($O:$O,ROWS($O$1:O1074))</f>
        <v>#NUM!</v>
      </c>
      <c r="Q1075" s="34" t="str">
        <f>IF(AND('Entry point'!$B$22=Master!A1075,Master!AG1075="OD"),Master!B1075,"")</f>
        <v/>
      </c>
      <c r="R1075" s="34" t="e">
        <f>SMALL($Q:$Q,ROWS($Q$1:Q1074))</f>
        <v>#NUM!</v>
      </c>
      <c r="S1075" s="34" t="str">
        <f>IF(AND('Entry point'!$B$22=Master!A1075,Master!AG1075="OWNER"),Master!B1075,"")</f>
        <v/>
      </c>
      <c r="T1075" s="34" t="e">
        <f>SMALL($S:$S,ROWS($S$1:S1074))</f>
        <v>#NUM!</v>
      </c>
      <c r="U1075" s="34">
        <f>IF(AND('Entry point'!$B$22=Master!A1075,Master!AG1075="PLANNING MANAGER"),Master!B1075,"")</f>
        <v>1076</v>
      </c>
      <c r="V1075" s="34" t="e">
        <f>SMALL($U:$U,ROWS($U$1:U1074))</f>
        <v>#NUM!</v>
      </c>
      <c r="W1075" s="34" t="str">
        <f>IF(AND('Entry point'!$B$22=Master!A1075,Master!AG1075="PROCUREMENT RESPONSIBLE"),Master!B1075,"")</f>
        <v/>
      </c>
      <c r="X1075" s="34" t="e">
        <f>SMALL($W:$W,ROWS($W$1:W1074))</f>
        <v>#NUM!</v>
      </c>
      <c r="Y1075" s="34" t="str">
        <f>IF(AND('Entry point'!$B$22=Master!A1075,Master!AG1075="TECH SUPERINTENDENT"),Master!B1075,"")</f>
        <v/>
      </c>
      <c r="Z1075" s="34" t="e">
        <f>SMALL($Y:$Y,ROWS($Y$1:Y1074))</f>
        <v>#NUM!</v>
      </c>
      <c r="AA1075" s="34" t="str">
        <f>IF(AND('Entry point'!$B$22=Master!A1075,Master!AG1075="HSEQ MANAGER"),Master!B1075,"")</f>
        <v/>
      </c>
      <c r="AB1075" s="34" t="e">
        <f>SMALL($AA:$AA,ROWS($AA$1:AA1074))</f>
        <v>#NUM!</v>
      </c>
      <c r="AC1075" s="34" t="str">
        <f>IF(AND('Entry point'!$B$22=Master!A1075,Master!AG1075="MARCAS"),Master!B1075,"")</f>
        <v/>
      </c>
      <c r="AD1075" s="34" t="e">
        <f>SMALL($AC:$AC,ROWS($AC$1:AC1074))</f>
        <v>#NUM!</v>
      </c>
      <c r="AE1075" s="34">
        <v>4</v>
      </c>
      <c r="AF1075" s="26" t="s">
        <v>123</v>
      </c>
      <c r="AG1075" s="36" t="s">
        <v>619</v>
      </c>
      <c r="AH1075" s="36"/>
    </row>
    <row r="1076" spans="1:34" ht="15.75" x14ac:dyDescent="0.25">
      <c r="A1076" s="40" t="s">
        <v>569</v>
      </c>
      <c r="B1076" s="34">
        <f>ROWS(A$1:$A1077)</f>
        <v>1077</v>
      </c>
      <c r="C1076" s="34" t="str">
        <f>IF(AND('Entry point'!$B$22=Master!A1076,Master!AG1076="ACCOUNTING"),Master!B1076,"")</f>
        <v/>
      </c>
      <c r="D1076" s="34" t="e">
        <f>SMALL($C:$C,ROWS($C$1:C1075))</f>
        <v>#NUM!</v>
      </c>
      <c r="E1076" s="34" t="str">
        <f>IF(AND('Entry point'!$B$22=Master!A1076,Master!AG1076="CREW MANAGEMENT PARTNER"),Master!B1076,"")</f>
        <v/>
      </c>
      <c r="F1076" s="34" t="e">
        <f>SMALL($E:$E,ROWS($E$1:E1075))</f>
        <v>#NUM!</v>
      </c>
      <c r="G1076" s="34" t="str">
        <f>IF(AND('Entry point'!$B$22=Master!A1076,Master!AG1076="FLEET MANAGER"),Master!B1076,"")</f>
        <v/>
      </c>
      <c r="H1076" s="34" t="e">
        <f>SMALL($G:$G,ROWS($G$1:G1075))</f>
        <v>#NUM!</v>
      </c>
      <c r="I1076" s="34" t="str">
        <f>IF(AND('Entry point'!$B$22=Master!A1076,Master!AG1076="GROUP ISD"),Master!B1076,"")</f>
        <v/>
      </c>
      <c r="J1076" s="34" t="e">
        <f>SMALL($I:$I,ROWS($I$1:I1075))</f>
        <v>#NUM!</v>
      </c>
      <c r="K1076" s="34" t="str">
        <f>IF(AND('Entry point'!$B$22=Master!A1076,Master!AG1076="MANAGING DIRECTOR, CREW MANAGEMENT"),Master!B1076,"")</f>
        <v/>
      </c>
      <c r="L1076" s="34" t="e">
        <f>SMALL($K:$K,ROWS($K$1:K1075))</f>
        <v>#NUM!</v>
      </c>
      <c r="M1076" s="34" t="str">
        <f>IF(AND('Entry point'!$B$22=Master!A1076,Master!AG1076="MARINE SUPERINTENDENT"),Master!B1076,"")</f>
        <v/>
      </c>
      <c r="N1076" s="34" t="e">
        <f>SMALL($M:$M,ROWS($M$1:M1075))</f>
        <v>#NUM!</v>
      </c>
      <c r="O1076" s="34" t="str">
        <f>IF(AND('Entry point'!$B$22=Master!A1076,Master!AG1076="MD"),Master!B1076,"")</f>
        <v/>
      </c>
      <c r="P1076" s="34" t="e">
        <f>SMALL($O:$O,ROWS($O$1:O1075))</f>
        <v>#NUM!</v>
      </c>
      <c r="Q1076" s="34" t="str">
        <f>IF(AND('Entry point'!$B$22=Master!A1076,Master!AG1076="OD"),Master!B1076,"")</f>
        <v/>
      </c>
      <c r="R1076" s="34" t="e">
        <f>SMALL($Q:$Q,ROWS($Q$1:Q1075))</f>
        <v>#NUM!</v>
      </c>
      <c r="S1076" s="34" t="str">
        <f>IF(AND('Entry point'!$B$22=Master!A1076,Master!AG1076="OWNER"),Master!B1076,"")</f>
        <v/>
      </c>
      <c r="T1076" s="34" t="e">
        <f>SMALL($S:$S,ROWS($S$1:S1075))</f>
        <v>#NUM!</v>
      </c>
      <c r="U1076" s="34">
        <f>IF(AND('Entry point'!$B$22=Master!A1076,Master!AG1076="PLANNING MANAGER"),Master!B1076,"")</f>
        <v>1077</v>
      </c>
      <c r="V1076" s="34" t="e">
        <f>SMALL($U:$U,ROWS($U$1:U1075))</f>
        <v>#NUM!</v>
      </c>
      <c r="W1076" s="34" t="str">
        <f>IF(AND('Entry point'!$B$22=Master!A1076,Master!AG1076="PROCUREMENT RESPONSIBLE"),Master!B1076,"")</f>
        <v/>
      </c>
      <c r="X1076" s="34" t="e">
        <f>SMALL($W:$W,ROWS($W$1:W1075))</f>
        <v>#NUM!</v>
      </c>
      <c r="Y1076" s="34" t="str">
        <f>IF(AND('Entry point'!$B$22=Master!A1076,Master!AG1076="TECH SUPERINTENDENT"),Master!B1076,"")</f>
        <v/>
      </c>
      <c r="Z1076" s="34" t="e">
        <f>SMALL($Y:$Y,ROWS($Y$1:Y1075))</f>
        <v>#NUM!</v>
      </c>
      <c r="AA1076" s="34" t="str">
        <f>IF(AND('Entry point'!$B$22=Master!A1076,Master!AG1076="HSEQ MANAGER"),Master!B1076,"")</f>
        <v/>
      </c>
      <c r="AB1076" s="34" t="e">
        <f>SMALL($AA:$AA,ROWS($AA$1:AA1075))</f>
        <v>#NUM!</v>
      </c>
      <c r="AC1076" s="34" t="str">
        <f>IF(AND('Entry point'!$B$22=Master!A1076,Master!AG1076="MARCAS"),Master!B1076,"")</f>
        <v/>
      </c>
      <c r="AD1076" s="34" t="e">
        <f>SMALL($AC:$AC,ROWS($AC$1:AC1075))</f>
        <v>#NUM!</v>
      </c>
      <c r="AE1076" s="34">
        <v>4</v>
      </c>
      <c r="AF1076" s="167" t="s">
        <v>640</v>
      </c>
      <c r="AG1076" s="36" t="s">
        <v>619</v>
      </c>
      <c r="AH1076" s="36"/>
    </row>
    <row r="1077" spans="1:34" ht="15.75" x14ac:dyDescent="0.25">
      <c r="A1077" s="40" t="s">
        <v>569</v>
      </c>
      <c r="B1077" s="34">
        <f>ROWS(A$1:$A1078)</f>
        <v>1078</v>
      </c>
      <c r="C1077" s="34" t="str">
        <f>IF(AND('Entry point'!$B$22=Master!A1077,Master!AG1077="ACCOUNTING"),Master!B1077,"")</f>
        <v/>
      </c>
      <c r="D1077" s="34" t="e">
        <f>SMALL($C:$C,ROWS($C$1:C1076))</f>
        <v>#NUM!</v>
      </c>
      <c r="E1077" s="34" t="str">
        <f>IF(AND('Entry point'!$B$22=Master!A1077,Master!AG1077="CREW MANAGEMENT PARTNER"),Master!B1077,"")</f>
        <v/>
      </c>
      <c r="F1077" s="34" t="e">
        <f>SMALL($E:$E,ROWS($E$1:E1076))</f>
        <v>#NUM!</v>
      </c>
      <c r="G1077" s="34" t="str">
        <f>IF(AND('Entry point'!$B$22=Master!A1077,Master!AG1077="FLEET MANAGER"),Master!B1077,"")</f>
        <v/>
      </c>
      <c r="H1077" s="34" t="e">
        <f>SMALL($G:$G,ROWS($G$1:G1076))</f>
        <v>#NUM!</v>
      </c>
      <c r="I1077" s="34" t="str">
        <f>IF(AND('Entry point'!$B$22=Master!A1077,Master!AG1077="GROUP ISD"),Master!B1077,"")</f>
        <v/>
      </c>
      <c r="J1077" s="34" t="e">
        <f>SMALL($I:$I,ROWS($I$1:I1076))</f>
        <v>#NUM!</v>
      </c>
      <c r="K1077" s="34" t="str">
        <f>IF(AND('Entry point'!$B$22=Master!A1077,Master!AG1077="MANAGING DIRECTOR, CREW MANAGEMENT"),Master!B1077,"")</f>
        <v/>
      </c>
      <c r="L1077" s="34" t="e">
        <f>SMALL($K:$K,ROWS($K$1:K1076))</f>
        <v>#NUM!</v>
      </c>
      <c r="M1077" s="34" t="str">
        <f>IF(AND('Entry point'!$B$22=Master!A1077,Master!AG1077="MARINE SUPERINTENDENT"),Master!B1077,"")</f>
        <v/>
      </c>
      <c r="N1077" s="34" t="e">
        <f>SMALL($M:$M,ROWS($M$1:M1076))</f>
        <v>#NUM!</v>
      </c>
      <c r="O1077" s="34" t="str">
        <f>IF(AND('Entry point'!$B$22=Master!A1077,Master!AG1077="MD"),Master!B1077,"")</f>
        <v/>
      </c>
      <c r="P1077" s="34" t="e">
        <f>SMALL($O:$O,ROWS($O$1:O1076))</f>
        <v>#NUM!</v>
      </c>
      <c r="Q1077" s="34" t="str">
        <f>IF(AND('Entry point'!$B$22=Master!A1077,Master!AG1077="OD"),Master!B1077,"")</f>
        <v/>
      </c>
      <c r="R1077" s="34" t="e">
        <f>SMALL($Q:$Q,ROWS($Q$1:Q1076))</f>
        <v>#NUM!</v>
      </c>
      <c r="S1077" s="34" t="str">
        <f>IF(AND('Entry point'!$B$22=Master!A1077,Master!AG1077="OWNER"),Master!B1077,"")</f>
        <v/>
      </c>
      <c r="T1077" s="34" t="e">
        <f>SMALL($S:$S,ROWS($S$1:S1076))</f>
        <v>#NUM!</v>
      </c>
      <c r="U1077" s="34" t="str">
        <f>IF(AND('Entry point'!$B$22=Master!A1077,Master!AG1077="PLANNING MANAGER"),Master!B1077,"")</f>
        <v/>
      </c>
      <c r="V1077" s="34" t="e">
        <f>SMALL($U:$U,ROWS($U$1:U1076))</f>
        <v>#NUM!</v>
      </c>
      <c r="W1077" s="34" t="str">
        <f>IF(AND('Entry point'!$B$22=Master!A1077,Master!AG1077="PROCUREMENT RESPONSIBLE"),Master!B1077,"")</f>
        <v/>
      </c>
      <c r="X1077" s="34" t="e">
        <f>SMALL($W:$W,ROWS($W$1:W1076))</f>
        <v>#NUM!</v>
      </c>
      <c r="Y1077" s="34" t="str">
        <f>IF(AND('Entry point'!$B$22=Master!A1077,Master!AG1077="TECH SUPERINTENDENT"),Master!B1077,"")</f>
        <v/>
      </c>
      <c r="Z1077" s="34" t="e">
        <f>SMALL($Y:$Y,ROWS($Y$1:Y1076))</f>
        <v>#NUM!</v>
      </c>
      <c r="AA1077" s="34" t="str">
        <f>IF(AND('Entry point'!$B$22=Master!A1077,Master!AG1077="HSEQ MANAGER"),Master!B1077,"")</f>
        <v/>
      </c>
      <c r="AB1077" s="34" t="e">
        <f>SMALL($AA:$AA,ROWS($AA$1:AA1076))</f>
        <v>#NUM!</v>
      </c>
      <c r="AC1077" s="34" t="str">
        <f>IF(AND('Entry point'!$B$22=Master!A1077,Master!AG1077="MARCAS"),Master!B1077,"")</f>
        <v/>
      </c>
      <c r="AD1077" s="34" t="e">
        <f>SMALL($AC:$AC,ROWS($AC$1:AC1076))</f>
        <v>#NUM!</v>
      </c>
      <c r="AE1077" s="34">
        <v>4</v>
      </c>
      <c r="AF1077" s="167" t="s">
        <v>756</v>
      </c>
      <c r="AG1077" s="36"/>
      <c r="AH1077" s="36"/>
    </row>
    <row r="1078" spans="1:34" ht="15.75" x14ac:dyDescent="0.25">
      <c r="A1078" s="40" t="s">
        <v>569</v>
      </c>
      <c r="B1078" s="34">
        <f>ROWS(A$1:$A1079)</f>
        <v>1079</v>
      </c>
      <c r="C1078" s="34" t="str">
        <f>IF(AND('Entry point'!$B$22=Master!A1078,Master!AG1078="ACCOUNTING"),Master!B1078,"")</f>
        <v/>
      </c>
      <c r="D1078" s="34" t="e">
        <f>SMALL($C:$C,ROWS($C$1:C1077))</f>
        <v>#NUM!</v>
      </c>
      <c r="E1078" s="34" t="str">
        <f>IF(AND('Entry point'!$B$22=Master!A1078,Master!AG1078="CREW MANAGEMENT PARTNER"),Master!B1078,"")</f>
        <v/>
      </c>
      <c r="F1078" s="34" t="e">
        <f>SMALL($E:$E,ROWS($E$1:E1077))</f>
        <v>#NUM!</v>
      </c>
      <c r="G1078" s="34" t="str">
        <f>IF(AND('Entry point'!$B$22=Master!A1078,Master!AG1078="FLEET MANAGER"),Master!B1078,"")</f>
        <v/>
      </c>
      <c r="H1078" s="34" t="e">
        <f>SMALL($G:$G,ROWS($G$1:G1077))</f>
        <v>#NUM!</v>
      </c>
      <c r="I1078" s="34" t="str">
        <f>IF(AND('Entry point'!$B$22=Master!A1078,Master!AG1078="GROUP ISD"),Master!B1078,"")</f>
        <v/>
      </c>
      <c r="J1078" s="34" t="e">
        <f>SMALL($I:$I,ROWS($I$1:I1077))</f>
        <v>#NUM!</v>
      </c>
      <c r="K1078" s="34" t="str">
        <f>IF(AND('Entry point'!$B$22=Master!A1078,Master!AG1078="MANAGING DIRECTOR, CREW MANAGEMENT"),Master!B1078,"")</f>
        <v/>
      </c>
      <c r="L1078" s="34" t="e">
        <f>SMALL($K:$K,ROWS($K$1:K1077))</f>
        <v>#NUM!</v>
      </c>
      <c r="M1078" s="34" t="str">
        <f>IF(AND('Entry point'!$B$22=Master!A1078,Master!AG1078="MARINE SUPERINTENDENT"),Master!B1078,"")</f>
        <v/>
      </c>
      <c r="N1078" s="34" t="e">
        <f>SMALL($M:$M,ROWS($M$1:M1077))</f>
        <v>#NUM!</v>
      </c>
      <c r="O1078" s="34" t="str">
        <f>IF(AND('Entry point'!$B$22=Master!A1078,Master!AG1078="MD"),Master!B1078,"")</f>
        <v/>
      </c>
      <c r="P1078" s="34" t="e">
        <f>SMALL($O:$O,ROWS($O$1:O1077))</f>
        <v>#NUM!</v>
      </c>
      <c r="Q1078" s="34" t="str">
        <f>IF(AND('Entry point'!$B$22=Master!A1078,Master!AG1078="OD"),Master!B1078,"")</f>
        <v/>
      </c>
      <c r="R1078" s="34" t="e">
        <f>SMALL($Q:$Q,ROWS($Q$1:Q1077))</f>
        <v>#NUM!</v>
      </c>
      <c r="S1078" s="34" t="str">
        <f>IF(AND('Entry point'!$B$22=Master!A1078,Master!AG1078="OWNER"),Master!B1078,"")</f>
        <v/>
      </c>
      <c r="T1078" s="34" t="e">
        <f>SMALL($S:$S,ROWS($S$1:S1077))</f>
        <v>#NUM!</v>
      </c>
      <c r="U1078" s="34" t="str">
        <f>IF(AND('Entry point'!$B$22=Master!A1078,Master!AG1078="PLANNING MANAGER"),Master!B1078,"")</f>
        <v/>
      </c>
      <c r="V1078" s="34" t="e">
        <f>SMALL($U:$U,ROWS($U$1:U1077))</f>
        <v>#NUM!</v>
      </c>
      <c r="W1078" s="34" t="str">
        <f>IF(AND('Entry point'!$B$22=Master!A1078,Master!AG1078="PROCUREMENT RESPONSIBLE"),Master!B1078,"")</f>
        <v/>
      </c>
      <c r="X1078" s="34" t="e">
        <f>SMALL($W:$W,ROWS($W$1:W1077))</f>
        <v>#NUM!</v>
      </c>
      <c r="Y1078" s="34" t="str">
        <f>IF(AND('Entry point'!$B$22=Master!A1078,Master!AG1078="TECH SUPERINTENDENT"),Master!B1078,"")</f>
        <v/>
      </c>
      <c r="Z1078" s="34" t="e">
        <f>SMALL($Y:$Y,ROWS($Y$1:Y1077))</f>
        <v>#NUM!</v>
      </c>
      <c r="AA1078" s="34" t="str">
        <f>IF(AND('Entry point'!$B$22=Master!A1078,Master!AG1078="HSEQ MANAGER"),Master!B1078,"")</f>
        <v/>
      </c>
      <c r="AB1078" s="34" t="e">
        <f>SMALL($AA:$AA,ROWS($AA$1:AA1077))</f>
        <v>#NUM!</v>
      </c>
      <c r="AC1078" s="34" t="str">
        <f>IF(AND('Entry point'!$B$22=Master!A1078,Master!AG1078="MARCAS"),Master!B1078,"")</f>
        <v/>
      </c>
      <c r="AD1078" s="34" t="e">
        <f>SMALL($AC:$AC,ROWS($AC$1:AC1077))</f>
        <v>#NUM!</v>
      </c>
      <c r="AE1078" s="34">
        <v>4</v>
      </c>
      <c r="AF1078" s="167" t="s">
        <v>757</v>
      </c>
      <c r="AG1078" s="36"/>
      <c r="AH1078" s="36"/>
    </row>
    <row r="1079" spans="1:34" ht="15.75" x14ac:dyDescent="0.25">
      <c r="A1079" s="34" t="s">
        <v>31</v>
      </c>
      <c r="B1079" s="34">
        <f>ROWS(A$1:$A1080)</f>
        <v>1080</v>
      </c>
      <c r="C1079" s="34" t="str">
        <f>IF(AND('Entry point'!$B$22=Master!A1079,Master!AG1079="ACCOUNTING"),Master!B1079,"")</f>
        <v/>
      </c>
      <c r="D1079" s="34" t="e">
        <f>SMALL($C:$C,ROWS($C$1:C1078))</f>
        <v>#NUM!</v>
      </c>
      <c r="E1079" s="34" t="str">
        <f>IF(AND('Entry point'!$B$22=Master!A1079,Master!AG1079="CREW MANAGEMENT PARTNER"),Master!B1079,"")</f>
        <v/>
      </c>
      <c r="F1079" s="34" t="e">
        <f>SMALL($E:$E,ROWS($E$1:E1078))</f>
        <v>#NUM!</v>
      </c>
      <c r="G1079" s="34" t="str">
        <f>IF(AND('Entry point'!$B$22=Master!A1079,Master!AG1079="FLEET MANAGER"),Master!B1079,"")</f>
        <v/>
      </c>
      <c r="H1079" s="34" t="e">
        <f>SMALL($G:$G,ROWS($G$1:G1078))</f>
        <v>#NUM!</v>
      </c>
      <c r="I1079" s="34" t="str">
        <f>IF(AND('Entry point'!$B$22=Master!A1079,Master!AG1079="GROUP ISD"),Master!B1079,"")</f>
        <v/>
      </c>
      <c r="J1079" s="34" t="e">
        <f>SMALL($I:$I,ROWS($I$1:I1078))</f>
        <v>#NUM!</v>
      </c>
      <c r="K1079" s="34" t="str">
        <f>IF(AND('Entry point'!$B$22=Master!A1079,Master!AG1079="MANAGING DIRECTOR, CREW MANAGEMENT"),Master!B1079,"")</f>
        <v/>
      </c>
      <c r="L1079" s="34" t="e">
        <f>SMALL($K:$K,ROWS($K$1:K1078))</f>
        <v>#NUM!</v>
      </c>
      <c r="M1079" s="34" t="str">
        <f>IF(AND('Entry point'!$B$22=Master!A1079,Master!AG1079="MARINE SUPERINTENDENT"),Master!B1079,"")</f>
        <v/>
      </c>
      <c r="N1079" s="34" t="e">
        <f>SMALL($M:$M,ROWS($M$1:M1078))</f>
        <v>#NUM!</v>
      </c>
      <c r="O1079" s="34" t="str">
        <f>IF(AND('Entry point'!$B$22=Master!A1079,Master!AG1079="MD"),Master!B1079,"")</f>
        <v/>
      </c>
      <c r="P1079" s="34" t="e">
        <f>SMALL($O:$O,ROWS($O$1:O1078))</f>
        <v>#NUM!</v>
      </c>
      <c r="Q1079" s="34" t="str">
        <f>IF(AND('Entry point'!$B$22=Master!A1079,Master!AG1079="OD"),Master!B1079,"")</f>
        <v/>
      </c>
      <c r="R1079" s="34" t="e">
        <f>SMALL($Q:$Q,ROWS($Q$1:Q1078))</f>
        <v>#NUM!</v>
      </c>
      <c r="S1079" s="34" t="str">
        <f>IF(AND('Entry point'!$B$22=Master!A1079,Master!AG1079="OWNER"),Master!B1079,"")</f>
        <v/>
      </c>
      <c r="T1079" s="34" t="e">
        <f>SMALL($S:$S,ROWS($S$1:S1078))</f>
        <v>#NUM!</v>
      </c>
      <c r="U1079" s="34" t="str">
        <f>IF(AND('Entry point'!$B$22=Master!A1079,Master!AG1079="PLANNING MANAGER"),Master!B1079,"")</f>
        <v/>
      </c>
      <c r="V1079" s="34" t="e">
        <f>SMALL($U:$U,ROWS($U$1:U1078))</f>
        <v>#NUM!</v>
      </c>
      <c r="W1079" s="34" t="str">
        <f>IF(AND('Entry point'!$B$22=Master!A1079,Master!AG1079="PROCUREMENT RESPONSIBLE"),Master!B1079,"")</f>
        <v/>
      </c>
      <c r="X1079" s="34" t="e">
        <f>SMALL($W:$W,ROWS($W$1:W1078))</f>
        <v>#NUM!</v>
      </c>
      <c r="Y1079" s="34" t="str">
        <f>IF(AND('Entry point'!$B$22=Master!A1079,Master!AG1079="TECH SUPERINTENDENT"),Master!B1079,"")</f>
        <v/>
      </c>
      <c r="Z1079" s="34" t="e">
        <f>SMALL($Y:$Y,ROWS($Y$1:Y1078))</f>
        <v>#NUM!</v>
      </c>
      <c r="AA1079" s="34" t="str">
        <f>IF(AND('Entry point'!$B$22=Master!A1079,Master!AG1079="HSEQ MANAGER"),Master!B1079,"")</f>
        <v/>
      </c>
      <c r="AB1079" s="34" t="e">
        <f>SMALL($AA:$AA,ROWS($AA$1:AA1078))</f>
        <v>#NUM!</v>
      </c>
      <c r="AC1079" s="34" t="str">
        <f>IF(AND('Entry point'!$B$22=Master!A1079,Master!AG1079="MARCAS"),Master!B1079,"")</f>
        <v/>
      </c>
      <c r="AD1079" s="34" t="e">
        <f>SMALL($AC:$AC,ROWS($AC$1:AC1078))</f>
        <v>#NUM!</v>
      </c>
      <c r="AE1079" s="34">
        <v>4</v>
      </c>
      <c r="AF1079" s="27" t="s">
        <v>448</v>
      </c>
      <c r="AG1079" s="36" t="s">
        <v>685</v>
      </c>
      <c r="AH1079" s="36" t="s">
        <v>447</v>
      </c>
    </row>
    <row r="1080" spans="1:34" ht="15.75" x14ac:dyDescent="0.25">
      <c r="A1080" s="34" t="s">
        <v>31</v>
      </c>
      <c r="B1080" s="34">
        <f>ROWS(A$1:$A1081)</f>
        <v>1081</v>
      </c>
      <c r="C1080" s="34" t="str">
        <f>IF(AND('Entry point'!$B$22=Master!A1080,Master!AG1080="ACCOUNTING"),Master!B1080,"")</f>
        <v/>
      </c>
      <c r="D1080" s="34" t="e">
        <f>SMALL($C:$C,ROWS($C$1:C1079))</f>
        <v>#NUM!</v>
      </c>
      <c r="E1080" s="34" t="str">
        <f>IF(AND('Entry point'!$B$22=Master!A1080,Master!AG1080="CREW MANAGEMENT PARTNER"),Master!B1080,"")</f>
        <v/>
      </c>
      <c r="F1080" s="34" t="e">
        <f>SMALL($E:$E,ROWS($E$1:E1079))</f>
        <v>#NUM!</v>
      </c>
      <c r="G1080" s="34" t="str">
        <f>IF(AND('Entry point'!$B$22=Master!A1080,Master!AG1080="FLEET MANAGER"),Master!B1080,"")</f>
        <v/>
      </c>
      <c r="H1080" s="34" t="e">
        <f>SMALL($G:$G,ROWS($G$1:G1079))</f>
        <v>#NUM!</v>
      </c>
      <c r="I1080" s="34" t="str">
        <f>IF(AND('Entry point'!$B$22=Master!A1080,Master!AG1080="GROUP ISD"),Master!B1080,"")</f>
        <v/>
      </c>
      <c r="J1080" s="34" t="e">
        <f>SMALL($I:$I,ROWS($I$1:I1079))</f>
        <v>#NUM!</v>
      </c>
      <c r="K1080" s="34" t="str">
        <f>IF(AND('Entry point'!$B$22=Master!A1080,Master!AG1080="MANAGING DIRECTOR, CREW MANAGEMENT"),Master!B1080,"")</f>
        <v/>
      </c>
      <c r="L1080" s="34" t="e">
        <f>SMALL($K:$K,ROWS($K$1:K1079))</f>
        <v>#NUM!</v>
      </c>
      <c r="M1080" s="34" t="str">
        <f>IF(AND('Entry point'!$B$22=Master!A1080,Master!AG1080="MARINE SUPERINTENDENT"),Master!B1080,"")</f>
        <v/>
      </c>
      <c r="N1080" s="34" t="e">
        <f>SMALL($M:$M,ROWS($M$1:M1079))</f>
        <v>#NUM!</v>
      </c>
      <c r="O1080" s="34" t="str">
        <f>IF(AND('Entry point'!$B$22=Master!A1080,Master!AG1080="MD"),Master!B1080,"")</f>
        <v/>
      </c>
      <c r="P1080" s="34" t="e">
        <f>SMALL($O:$O,ROWS($O$1:O1079))</f>
        <v>#NUM!</v>
      </c>
      <c r="Q1080" s="34" t="str">
        <f>IF(AND('Entry point'!$B$22=Master!A1080,Master!AG1080="OD"),Master!B1080,"")</f>
        <v/>
      </c>
      <c r="R1080" s="34" t="e">
        <f>SMALL($Q:$Q,ROWS($Q$1:Q1079))</f>
        <v>#NUM!</v>
      </c>
      <c r="S1080" s="34" t="str">
        <f>IF(AND('Entry point'!$B$22=Master!A1080,Master!AG1080="OWNER"),Master!B1080,"")</f>
        <v/>
      </c>
      <c r="T1080" s="34" t="e">
        <f>SMALL($S:$S,ROWS($S$1:S1079))</f>
        <v>#NUM!</v>
      </c>
      <c r="U1080" s="34" t="str">
        <f>IF(AND('Entry point'!$B$22=Master!A1080,Master!AG1080="PLANNING MANAGER"),Master!B1080,"")</f>
        <v/>
      </c>
      <c r="V1080" s="34" t="e">
        <f>SMALL($U:$U,ROWS($U$1:U1079))</f>
        <v>#NUM!</v>
      </c>
      <c r="W1080" s="34" t="str">
        <f>IF(AND('Entry point'!$B$22=Master!A1080,Master!AG1080="PROCUREMENT RESPONSIBLE"),Master!B1080,"")</f>
        <v/>
      </c>
      <c r="X1080" s="34" t="e">
        <f>SMALL($W:$W,ROWS($W$1:W1079))</f>
        <v>#NUM!</v>
      </c>
      <c r="Y1080" s="34" t="str">
        <f>IF(AND('Entry point'!$B$22=Master!A1080,Master!AG1080="TECH SUPERINTENDENT"),Master!B1080,"")</f>
        <v/>
      </c>
      <c r="Z1080" s="34" t="e">
        <f>SMALL($Y:$Y,ROWS($Y$1:Y1079))</f>
        <v>#NUM!</v>
      </c>
      <c r="AA1080" s="34" t="str">
        <f>IF(AND('Entry point'!$B$22=Master!A1080,Master!AG1080="HSEQ MANAGER"),Master!B1080,"")</f>
        <v/>
      </c>
      <c r="AB1080" s="34" t="e">
        <f>SMALL($AA:$AA,ROWS($AA$1:AA1079))</f>
        <v>#NUM!</v>
      </c>
      <c r="AC1080" s="34" t="str">
        <f>IF(AND('Entry point'!$B$22=Master!A1080,Master!AG1080="MARCAS"),Master!B1080,"")</f>
        <v/>
      </c>
      <c r="AD1080" s="34" t="e">
        <f>SMALL($AC:$AC,ROWS($AC$1:AC1079))</f>
        <v>#NUM!</v>
      </c>
      <c r="AE1080" s="34">
        <v>4</v>
      </c>
      <c r="AF1080" s="27" t="s">
        <v>443</v>
      </c>
      <c r="AG1080" s="36" t="s">
        <v>685</v>
      </c>
      <c r="AH1080" s="36" t="s">
        <v>444</v>
      </c>
    </row>
    <row r="1081" spans="1:34" ht="31.5" x14ac:dyDescent="0.25">
      <c r="A1081" s="34" t="s">
        <v>31</v>
      </c>
      <c r="B1081" s="34">
        <f>ROWS(A$1:$A1082)</f>
        <v>1082</v>
      </c>
      <c r="C1081" s="34" t="str">
        <f>IF(AND('Entry point'!$B$22=Master!A1081,Master!AG1081="ACCOUNTING"),Master!B1081,"")</f>
        <v/>
      </c>
      <c r="D1081" s="34" t="e">
        <f>SMALL($C:$C,ROWS($C$1:C1080))</f>
        <v>#NUM!</v>
      </c>
      <c r="E1081" s="34" t="str">
        <f>IF(AND('Entry point'!$B$22=Master!A1081,Master!AG1081="CREW MANAGEMENT PARTNER"),Master!B1081,"")</f>
        <v/>
      </c>
      <c r="F1081" s="34" t="e">
        <f>SMALL($E:$E,ROWS($E$1:E1080))</f>
        <v>#NUM!</v>
      </c>
      <c r="G1081" s="34" t="str">
        <f>IF(AND('Entry point'!$B$22=Master!A1081,Master!AG1081="FLEET MANAGER"),Master!B1081,"")</f>
        <v/>
      </c>
      <c r="H1081" s="34" t="e">
        <f>SMALL($G:$G,ROWS($G$1:G1080))</f>
        <v>#NUM!</v>
      </c>
      <c r="I1081" s="34" t="str">
        <f>IF(AND('Entry point'!$B$22=Master!A1081,Master!AG1081="GROUP ISD"),Master!B1081,"")</f>
        <v/>
      </c>
      <c r="J1081" s="34" t="e">
        <f>SMALL($I:$I,ROWS($I$1:I1080))</f>
        <v>#NUM!</v>
      </c>
      <c r="K1081" s="34" t="str">
        <f>IF(AND('Entry point'!$B$22=Master!A1081,Master!AG1081="MANAGING DIRECTOR, CREW MANAGEMENT"),Master!B1081,"")</f>
        <v/>
      </c>
      <c r="L1081" s="34" t="e">
        <f>SMALL($K:$K,ROWS($K$1:K1080))</f>
        <v>#NUM!</v>
      </c>
      <c r="M1081" s="34" t="str">
        <f>IF(AND('Entry point'!$B$22=Master!A1081,Master!AG1081="MARINE SUPERINTENDENT"),Master!B1081,"")</f>
        <v/>
      </c>
      <c r="N1081" s="34" t="e">
        <f>SMALL($M:$M,ROWS($M$1:M1080))</f>
        <v>#NUM!</v>
      </c>
      <c r="O1081" s="34" t="str">
        <f>IF(AND('Entry point'!$B$22=Master!A1081,Master!AG1081="MD"),Master!B1081,"")</f>
        <v/>
      </c>
      <c r="P1081" s="34" t="e">
        <f>SMALL($O:$O,ROWS($O$1:O1080))</f>
        <v>#NUM!</v>
      </c>
      <c r="Q1081" s="34" t="str">
        <f>IF(AND('Entry point'!$B$22=Master!A1081,Master!AG1081="OD"),Master!B1081,"")</f>
        <v/>
      </c>
      <c r="R1081" s="34" t="e">
        <f>SMALL($Q:$Q,ROWS($Q$1:Q1080))</f>
        <v>#NUM!</v>
      </c>
      <c r="S1081" s="34" t="str">
        <f>IF(AND('Entry point'!$B$22=Master!A1081,Master!AG1081="OWNER"),Master!B1081,"")</f>
        <v/>
      </c>
      <c r="T1081" s="34" t="e">
        <f>SMALL($S:$S,ROWS($S$1:S1080))</f>
        <v>#NUM!</v>
      </c>
      <c r="U1081" s="34" t="str">
        <f>IF(AND('Entry point'!$B$22=Master!A1081,Master!AG1081="PLANNING MANAGER"),Master!B1081,"")</f>
        <v/>
      </c>
      <c r="V1081" s="34" t="e">
        <f>SMALL($U:$U,ROWS($U$1:U1080))</f>
        <v>#NUM!</v>
      </c>
      <c r="W1081" s="34" t="str">
        <f>IF(AND('Entry point'!$B$22=Master!A1081,Master!AG1081="PROCUREMENT RESPONSIBLE"),Master!B1081,"")</f>
        <v/>
      </c>
      <c r="X1081" s="34" t="e">
        <f>SMALL($W:$W,ROWS($W$1:W1080))</f>
        <v>#NUM!</v>
      </c>
      <c r="Y1081" s="34" t="str">
        <f>IF(AND('Entry point'!$B$22=Master!A1081,Master!AG1081="TECH SUPERINTENDENT"),Master!B1081,"")</f>
        <v/>
      </c>
      <c r="Z1081" s="34" t="e">
        <f>SMALL($Y:$Y,ROWS($Y$1:Y1080))</f>
        <v>#NUM!</v>
      </c>
      <c r="AA1081" s="34" t="str">
        <f>IF(AND('Entry point'!$B$22=Master!A1081,Master!AG1081="HSEQ MANAGER"),Master!B1081,"")</f>
        <v/>
      </c>
      <c r="AB1081" s="34" t="e">
        <f>SMALL($AA:$AA,ROWS($AA$1:AA1080))</f>
        <v>#NUM!</v>
      </c>
      <c r="AC1081" s="34" t="str">
        <f>IF(AND('Entry point'!$B$22=Master!A1081,Master!AG1081="MARCAS"),Master!B1081,"")</f>
        <v/>
      </c>
      <c r="AD1081" s="34" t="e">
        <f>SMALL($AC:$AC,ROWS($AC$1:AC1080))</f>
        <v>#NUM!</v>
      </c>
      <c r="AE1081" s="34">
        <v>4</v>
      </c>
      <c r="AF1081" s="27" t="s">
        <v>403</v>
      </c>
      <c r="AG1081" s="36" t="s">
        <v>796</v>
      </c>
      <c r="AH1081" s="36" t="s">
        <v>1</v>
      </c>
    </row>
    <row r="1082" spans="1:34" ht="31.5" x14ac:dyDescent="0.25">
      <c r="A1082" s="34" t="s">
        <v>31</v>
      </c>
      <c r="B1082" s="34">
        <f>ROWS(A$1:$A1083)</f>
        <v>1083</v>
      </c>
      <c r="C1082" s="34" t="str">
        <f>IF(AND('Entry point'!$B$22=Master!A1082,Master!AG1082="ACCOUNTING"),Master!B1082,"")</f>
        <v/>
      </c>
      <c r="D1082" s="34" t="e">
        <f>SMALL($C:$C,ROWS($C$1:C1081))</f>
        <v>#NUM!</v>
      </c>
      <c r="E1082" s="34" t="str">
        <f>IF(AND('Entry point'!$B$22=Master!A1082,Master!AG1082="CREW MANAGEMENT PARTNER"),Master!B1082,"")</f>
        <v/>
      </c>
      <c r="F1082" s="34" t="e">
        <f>SMALL($E:$E,ROWS($E$1:E1081))</f>
        <v>#NUM!</v>
      </c>
      <c r="G1082" s="34" t="str">
        <f>IF(AND('Entry point'!$B$22=Master!A1082,Master!AG1082="FLEET MANAGER"),Master!B1082,"")</f>
        <v/>
      </c>
      <c r="H1082" s="34" t="e">
        <f>SMALL($G:$G,ROWS($G$1:G1081))</f>
        <v>#NUM!</v>
      </c>
      <c r="I1082" s="34" t="str">
        <f>IF(AND('Entry point'!$B$22=Master!A1082,Master!AG1082="GROUP ISD"),Master!B1082,"")</f>
        <v/>
      </c>
      <c r="J1082" s="34" t="e">
        <f>SMALL($I:$I,ROWS($I$1:I1081))</f>
        <v>#NUM!</v>
      </c>
      <c r="K1082" s="34" t="str">
        <f>IF(AND('Entry point'!$B$22=Master!A1082,Master!AG1082="MANAGING DIRECTOR, CREW MANAGEMENT"),Master!B1082,"")</f>
        <v/>
      </c>
      <c r="L1082" s="34" t="e">
        <f>SMALL($K:$K,ROWS($K$1:K1081))</f>
        <v>#NUM!</v>
      </c>
      <c r="M1082" s="34" t="str">
        <f>IF(AND('Entry point'!$B$22=Master!A1082,Master!AG1082="MARINE SUPERINTENDENT"),Master!B1082,"")</f>
        <v/>
      </c>
      <c r="N1082" s="34" t="e">
        <f>SMALL($M:$M,ROWS($M$1:M1081))</f>
        <v>#NUM!</v>
      </c>
      <c r="O1082" s="34" t="str">
        <f>IF(AND('Entry point'!$B$22=Master!A1082,Master!AG1082="MD"),Master!B1082,"")</f>
        <v/>
      </c>
      <c r="P1082" s="34" t="e">
        <f>SMALL($O:$O,ROWS($O$1:O1081))</f>
        <v>#NUM!</v>
      </c>
      <c r="Q1082" s="34" t="str">
        <f>IF(AND('Entry point'!$B$22=Master!A1082,Master!AG1082="OD"),Master!B1082,"")</f>
        <v/>
      </c>
      <c r="R1082" s="34" t="e">
        <f>SMALL($Q:$Q,ROWS($Q$1:Q1081))</f>
        <v>#NUM!</v>
      </c>
      <c r="S1082" s="34" t="str">
        <f>IF(AND('Entry point'!$B$22=Master!A1082,Master!AG1082="OWNER"),Master!B1082,"")</f>
        <v/>
      </c>
      <c r="T1082" s="34" t="e">
        <f>SMALL($S:$S,ROWS($S$1:S1081))</f>
        <v>#NUM!</v>
      </c>
      <c r="U1082" s="34" t="str">
        <f>IF(AND('Entry point'!$B$22=Master!A1082,Master!AG1082="PLANNING MANAGER"),Master!B1082,"")</f>
        <v/>
      </c>
      <c r="V1082" s="34" t="e">
        <f>SMALL($U:$U,ROWS($U$1:U1081))</f>
        <v>#NUM!</v>
      </c>
      <c r="W1082" s="34" t="str">
        <f>IF(AND('Entry point'!$B$22=Master!A1082,Master!AG1082="PROCUREMENT RESPONSIBLE"),Master!B1082,"")</f>
        <v/>
      </c>
      <c r="X1082" s="34" t="e">
        <f>SMALL($W:$W,ROWS($W$1:W1081))</f>
        <v>#NUM!</v>
      </c>
      <c r="Y1082" s="34" t="str">
        <f>IF(AND('Entry point'!$B$22=Master!A1082,Master!AG1082="TECH SUPERINTENDENT"),Master!B1082,"")</f>
        <v/>
      </c>
      <c r="Z1082" s="34" t="e">
        <f>SMALL($Y:$Y,ROWS($Y$1:Y1081))</f>
        <v>#NUM!</v>
      </c>
      <c r="AA1082" s="34" t="str">
        <f>IF(AND('Entry point'!$B$22=Master!A1082,Master!AG1082="HSEQ MANAGER"),Master!B1082,"")</f>
        <v/>
      </c>
      <c r="AB1082" s="34" t="e">
        <f>SMALL($AA:$AA,ROWS($AA$1:AA1081))</f>
        <v>#NUM!</v>
      </c>
      <c r="AC1082" s="34" t="str">
        <f>IF(AND('Entry point'!$B$22=Master!A1082,Master!AG1082="MARCAS"),Master!B1082,"")</f>
        <v/>
      </c>
      <c r="AD1082" s="34" t="e">
        <f>SMALL($AC:$AC,ROWS($AC$1:AC1081))</f>
        <v>#NUM!</v>
      </c>
      <c r="AE1082" s="34">
        <v>4</v>
      </c>
      <c r="AF1082" s="27" t="s">
        <v>473</v>
      </c>
      <c r="AG1082" s="36" t="s">
        <v>796</v>
      </c>
      <c r="AH1082" s="36"/>
    </row>
    <row r="1083" spans="1:34" ht="15.75" x14ac:dyDescent="0.25">
      <c r="A1083" s="34" t="s">
        <v>31</v>
      </c>
      <c r="B1083" s="34">
        <f>ROWS(A$1:$A1084)</f>
        <v>1084</v>
      </c>
      <c r="C1083" s="34" t="str">
        <f>IF(AND('Entry point'!$B$22=Master!A1083,Master!AG1083="ACCOUNTING"),Master!B1083,"")</f>
        <v/>
      </c>
      <c r="D1083" s="34" t="e">
        <f>SMALL($C:$C,ROWS($C$1:C1082))</f>
        <v>#NUM!</v>
      </c>
      <c r="E1083" s="34" t="str">
        <f>IF(AND('Entry point'!$B$22=Master!A1083,Master!AG1083="CREW MANAGEMENT PARTNER"),Master!B1083,"")</f>
        <v/>
      </c>
      <c r="F1083" s="34" t="e">
        <f>SMALL($E:$E,ROWS($E$1:E1082))</f>
        <v>#NUM!</v>
      </c>
      <c r="G1083" s="34" t="str">
        <f>IF(AND('Entry point'!$B$22=Master!A1083,Master!AG1083="FLEET MANAGER"),Master!B1083,"")</f>
        <v/>
      </c>
      <c r="H1083" s="34" t="e">
        <f>SMALL($G:$G,ROWS($G$1:G1082))</f>
        <v>#NUM!</v>
      </c>
      <c r="I1083" s="34" t="str">
        <f>IF(AND('Entry point'!$B$22=Master!A1083,Master!AG1083="GROUP ISD"),Master!B1083,"")</f>
        <v/>
      </c>
      <c r="J1083" s="34" t="e">
        <f>SMALL($I:$I,ROWS($I$1:I1082))</f>
        <v>#NUM!</v>
      </c>
      <c r="K1083" s="34" t="str">
        <f>IF(AND('Entry point'!$B$22=Master!A1083,Master!AG1083="MANAGING DIRECTOR, CREW MANAGEMENT"),Master!B1083,"")</f>
        <v/>
      </c>
      <c r="L1083" s="34" t="e">
        <f>SMALL($K:$K,ROWS($K$1:K1082))</f>
        <v>#NUM!</v>
      </c>
      <c r="M1083" s="34" t="str">
        <f>IF(AND('Entry point'!$B$22=Master!A1083,Master!AG1083="MARINE SUPERINTENDENT"),Master!B1083,"")</f>
        <v/>
      </c>
      <c r="N1083" s="34" t="e">
        <f>SMALL($M:$M,ROWS($M$1:M1082))</f>
        <v>#NUM!</v>
      </c>
      <c r="O1083" s="34" t="str">
        <f>IF(AND('Entry point'!$B$22=Master!A1083,Master!AG1083="MD"),Master!B1083,"")</f>
        <v/>
      </c>
      <c r="P1083" s="34" t="e">
        <f>SMALL($O:$O,ROWS($O$1:O1082))</f>
        <v>#NUM!</v>
      </c>
      <c r="Q1083" s="34" t="str">
        <f>IF(AND('Entry point'!$B$22=Master!A1083,Master!AG1083="OD"),Master!B1083,"")</f>
        <v/>
      </c>
      <c r="R1083" s="34" t="e">
        <f>SMALL($Q:$Q,ROWS($Q$1:Q1082))</f>
        <v>#NUM!</v>
      </c>
      <c r="S1083" s="34" t="str">
        <f>IF(AND('Entry point'!$B$22=Master!A1083,Master!AG1083="OWNER"),Master!B1083,"")</f>
        <v/>
      </c>
      <c r="T1083" s="34" t="e">
        <f>SMALL($S:$S,ROWS($S$1:S1082))</f>
        <v>#NUM!</v>
      </c>
      <c r="U1083" s="34" t="str">
        <f>IF(AND('Entry point'!$B$22=Master!A1083,Master!AG1083="PLANNING MANAGER"),Master!B1083,"")</f>
        <v/>
      </c>
      <c r="V1083" s="34" t="e">
        <f>SMALL($U:$U,ROWS($U$1:U1082))</f>
        <v>#NUM!</v>
      </c>
      <c r="W1083" s="34" t="str">
        <f>IF(AND('Entry point'!$B$22=Master!A1083,Master!AG1083="PROCUREMENT RESPONSIBLE"),Master!B1083,"")</f>
        <v/>
      </c>
      <c r="X1083" s="34" t="e">
        <f>SMALL($W:$W,ROWS($W$1:W1082))</f>
        <v>#NUM!</v>
      </c>
      <c r="Y1083" s="34" t="str">
        <f>IF(AND('Entry point'!$B$22=Master!A1083,Master!AG1083="TECH SUPERINTENDENT"),Master!B1083,"")</f>
        <v/>
      </c>
      <c r="Z1083" s="34" t="e">
        <f>SMALL($Y:$Y,ROWS($Y$1:Y1082))</f>
        <v>#NUM!</v>
      </c>
      <c r="AA1083" s="34" t="str">
        <f>IF(AND('Entry point'!$B$22=Master!A1083,Master!AG1083="HSEQ MANAGER"),Master!B1083,"")</f>
        <v/>
      </c>
      <c r="AB1083" s="34" t="e">
        <f>SMALL($AA:$AA,ROWS($AA$1:AA1082))</f>
        <v>#NUM!</v>
      </c>
      <c r="AC1083" s="34" t="str">
        <f>IF(AND('Entry point'!$B$22=Master!A1083,Master!AG1083="MARCAS"),Master!B1083,"")</f>
        <v/>
      </c>
      <c r="AD1083" s="34" t="e">
        <f>SMALL($AC:$AC,ROWS($AC$1:AC1082))</f>
        <v>#NUM!</v>
      </c>
      <c r="AE1083" s="34">
        <v>4</v>
      </c>
      <c r="AF1083" s="27" t="s">
        <v>459</v>
      </c>
      <c r="AG1083" s="36" t="s">
        <v>91</v>
      </c>
      <c r="AH1083" s="36" t="s">
        <v>452</v>
      </c>
    </row>
    <row r="1084" spans="1:34" ht="15.75" x14ac:dyDescent="0.25">
      <c r="A1084" s="34" t="s">
        <v>31</v>
      </c>
      <c r="B1084" s="34">
        <f>ROWS(A$1:$A1085)</f>
        <v>1085</v>
      </c>
      <c r="C1084" s="34" t="str">
        <f>IF(AND('Entry point'!$B$22=Master!A1084,Master!AG1084="ACCOUNTING"),Master!B1084,"")</f>
        <v/>
      </c>
      <c r="D1084" s="34" t="e">
        <f>SMALL($C:$C,ROWS($C$1:C1083))</f>
        <v>#NUM!</v>
      </c>
      <c r="E1084" s="34" t="str">
        <f>IF(AND('Entry point'!$B$22=Master!A1084,Master!AG1084="CREW MANAGEMENT PARTNER"),Master!B1084,"")</f>
        <v/>
      </c>
      <c r="F1084" s="34" t="e">
        <f>SMALL($E:$E,ROWS($E$1:E1083))</f>
        <v>#NUM!</v>
      </c>
      <c r="G1084" s="34" t="str">
        <f>IF(AND('Entry point'!$B$22=Master!A1084,Master!AG1084="FLEET MANAGER"),Master!B1084,"")</f>
        <v/>
      </c>
      <c r="H1084" s="34" t="e">
        <f>SMALL($G:$G,ROWS($G$1:G1083))</f>
        <v>#NUM!</v>
      </c>
      <c r="I1084" s="34" t="str">
        <f>IF(AND('Entry point'!$B$22=Master!A1084,Master!AG1084="GROUP ISD"),Master!B1084,"")</f>
        <v/>
      </c>
      <c r="J1084" s="34" t="e">
        <f>SMALL($I:$I,ROWS($I$1:I1083))</f>
        <v>#NUM!</v>
      </c>
      <c r="K1084" s="34" t="str">
        <f>IF(AND('Entry point'!$B$22=Master!A1084,Master!AG1084="MANAGING DIRECTOR, CREW MANAGEMENT"),Master!B1084,"")</f>
        <v/>
      </c>
      <c r="L1084" s="34" t="e">
        <f>SMALL($K:$K,ROWS($K$1:K1083))</f>
        <v>#NUM!</v>
      </c>
      <c r="M1084" s="34" t="str">
        <f>IF(AND('Entry point'!$B$22=Master!A1084,Master!AG1084="MARINE SUPERINTENDENT"),Master!B1084,"")</f>
        <v/>
      </c>
      <c r="N1084" s="34" t="e">
        <f>SMALL($M:$M,ROWS($M$1:M1083))</f>
        <v>#NUM!</v>
      </c>
      <c r="O1084" s="34" t="str">
        <f>IF(AND('Entry point'!$B$22=Master!A1084,Master!AG1084="MD"),Master!B1084,"")</f>
        <v/>
      </c>
      <c r="P1084" s="34" t="e">
        <f>SMALL($O:$O,ROWS($O$1:O1083))</f>
        <v>#NUM!</v>
      </c>
      <c r="Q1084" s="34" t="str">
        <f>IF(AND('Entry point'!$B$22=Master!A1084,Master!AG1084="OD"),Master!B1084,"")</f>
        <v/>
      </c>
      <c r="R1084" s="34" t="e">
        <f>SMALL($Q:$Q,ROWS($Q$1:Q1083))</f>
        <v>#NUM!</v>
      </c>
      <c r="S1084" s="34" t="str">
        <f>IF(AND('Entry point'!$B$22=Master!A1084,Master!AG1084="OWNER"),Master!B1084,"")</f>
        <v/>
      </c>
      <c r="T1084" s="34" t="e">
        <f>SMALL($S:$S,ROWS($S$1:S1083))</f>
        <v>#NUM!</v>
      </c>
      <c r="U1084" s="34" t="str">
        <f>IF(AND('Entry point'!$B$22=Master!A1084,Master!AG1084="PLANNING MANAGER"),Master!B1084,"")</f>
        <v/>
      </c>
      <c r="V1084" s="34" t="e">
        <f>SMALL($U:$U,ROWS($U$1:U1083))</f>
        <v>#NUM!</v>
      </c>
      <c r="W1084" s="34" t="str">
        <f>IF(AND('Entry point'!$B$22=Master!A1084,Master!AG1084="PROCUREMENT RESPONSIBLE"),Master!B1084,"")</f>
        <v/>
      </c>
      <c r="X1084" s="34" t="e">
        <f>SMALL($W:$W,ROWS($W$1:W1083))</f>
        <v>#NUM!</v>
      </c>
      <c r="Y1084" s="34" t="str">
        <f>IF(AND('Entry point'!$B$22=Master!A1084,Master!AG1084="TECH SUPERINTENDENT"),Master!B1084,"")</f>
        <v/>
      </c>
      <c r="Z1084" s="34" t="e">
        <f>SMALL($Y:$Y,ROWS($Y$1:Y1083))</f>
        <v>#NUM!</v>
      </c>
      <c r="AA1084" s="34" t="str">
        <f>IF(AND('Entry point'!$B$22=Master!A1084,Master!AG1084="HSEQ MANAGER"),Master!B1084,"")</f>
        <v/>
      </c>
      <c r="AB1084" s="34" t="e">
        <f>SMALL($AA:$AA,ROWS($AA$1:AA1083))</f>
        <v>#NUM!</v>
      </c>
      <c r="AC1084" s="34" t="str">
        <f>IF(AND('Entry point'!$B$22=Master!A1084,Master!AG1084="MARCAS"),Master!B1084,"")</f>
        <v/>
      </c>
      <c r="AD1084" s="34" t="e">
        <f>SMALL($AC:$AC,ROWS($AC$1:AC1083))</f>
        <v>#NUM!</v>
      </c>
      <c r="AE1084" s="34">
        <v>4</v>
      </c>
      <c r="AF1084" s="27" t="s">
        <v>476</v>
      </c>
      <c r="AG1084" s="36" t="s">
        <v>796</v>
      </c>
      <c r="AH1084" s="36"/>
    </row>
    <row r="1085" spans="1:34" ht="15.75" x14ac:dyDescent="0.25">
      <c r="A1085" s="34" t="s">
        <v>31</v>
      </c>
      <c r="B1085" s="34">
        <f>ROWS(A$1:$A1086)</f>
        <v>1086</v>
      </c>
      <c r="C1085" s="34" t="str">
        <f>IF(AND('Entry point'!$B$22=Master!A1085,Master!AG1085="ACCOUNTING"),Master!B1085,"")</f>
        <v/>
      </c>
      <c r="D1085" s="34" t="e">
        <f>SMALL($C:$C,ROWS($C$1:C1084))</f>
        <v>#NUM!</v>
      </c>
      <c r="E1085" s="34" t="str">
        <f>IF(AND('Entry point'!$B$22=Master!A1085,Master!AG1085="CREW MANAGEMENT PARTNER"),Master!B1085,"")</f>
        <v/>
      </c>
      <c r="F1085" s="34" t="e">
        <f>SMALL($E:$E,ROWS($E$1:E1084))</f>
        <v>#NUM!</v>
      </c>
      <c r="G1085" s="34" t="str">
        <f>IF(AND('Entry point'!$B$22=Master!A1085,Master!AG1085="FLEET MANAGER"),Master!B1085,"")</f>
        <v/>
      </c>
      <c r="H1085" s="34" t="e">
        <f>SMALL($G:$G,ROWS($G$1:G1084))</f>
        <v>#NUM!</v>
      </c>
      <c r="I1085" s="34" t="str">
        <f>IF(AND('Entry point'!$B$22=Master!A1085,Master!AG1085="GROUP ISD"),Master!B1085,"")</f>
        <v/>
      </c>
      <c r="J1085" s="34" t="e">
        <f>SMALL($I:$I,ROWS($I$1:I1084))</f>
        <v>#NUM!</v>
      </c>
      <c r="K1085" s="34" t="str">
        <f>IF(AND('Entry point'!$B$22=Master!A1085,Master!AG1085="MANAGING DIRECTOR, CREW MANAGEMENT"),Master!B1085,"")</f>
        <v/>
      </c>
      <c r="L1085" s="34" t="e">
        <f>SMALL($K:$K,ROWS($K$1:K1084))</f>
        <v>#NUM!</v>
      </c>
      <c r="M1085" s="34" t="str">
        <f>IF(AND('Entry point'!$B$22=Master!A1085,Master!AG1085="MARINE SUPERINTENDENT"),Master!B1085,"")</f>
        <v/>
      </c>
      <c r="N1085" s="34" t="e">
        <f>SMALL($M:$M,ROWS($M$1:M1084))</f>
        <v>#NUM!</v>
      </c>
      <c r="O1085" s="34" t="str">
        <f>IF(AND('Entry point'!$B$22=Master!A1085,Master!AG1085="MD"),Master!B1085,"")</f>
        <v/>
      </c>
      <c r="P1085" s="34" t="e">
        <f>SMALL($O:$O,ROWS($O$1:O1084))</f>
        <v>#NUM!</v>
      </c>
      <c r="Q1085" s="34" t="str">
        <f>IF(AND('Entry point'!$B$22=Master!A1085,Master!AG1085="OD"),Master!B1085,"")</f>
        <v/>
      </c>
      <c r="R1085" s="34" t="e">
        <f>SMALL($Q:$Q,ROWS($Q$1:Q1084))</f>
        <v>#NUM!</v>
      </c>
      <c r="S1085" s="34" t="str">
        <f>IF(AND('Entry point'!$B$22=Master!A1085,Master!AG1085="OWNER"),Master!B1085,"")</f>
        <v/>
      </c>
      <c r="T1085" s="34" t="e">
        <f>SMALL($S:$S,ROWS($S$1:S1084))</f>
        <v>#NUM!</v>
      </c>
      <c r="U1085" s="34" t="str">
        <f>IF(AND('Entry point'!$B$22=Master!A1085,Master!AG1085="PLANNING MANAGER"),Master!B1085,"")</f>
        <v/>
      </c>
      <c r="V1085" s="34" t="e">
        <f>SMALL($U:$U,ROWS($U$1:U1084))</f>
        <v>#NUM!</v>
      </c>
      <c r="W1085" s="34" t="str">
        <f>IF(AND('Entry point'!$B$22=Master!A1085,Master!AG1085="PROCUREMENT RESPONSIBLE"),Master!B1085,"")</f>
        <v/>
      </c>
      <c r="X1085" s="34" t="e">
        <f>SMALL($W:$W,ROWS($W$1:W1084))</f>
        <v>#NUM!</v>
      </c>
      <c r="Y1085" s="34" t="str">
        <f>IF(AND('Entry point'!$B$22=Master!A1085,Master!AG1085="TECH SUPERINTENDENT"),Master!B1085,"")</f>
        <v/>
      </c>
      <c r="Z1085" s="34" t="e">
        <f>SMALL($Y:$Y,ROWS($Y$1:Y1084))</f>
        <v>#NUM!</v>
      </c>
      <c r="AA1085" s="34" t="str">
        <f>IF(AND('Entry point'!$B$22=Master!A1085,Master!AG1085="HSEQ MANAGER"),Master!B1085,"")</f>
        <v/>
      </c>
      <c r="AB1085" s="34" t="e">
        <f>SMALL($AA:$AA,ROWS($AA$1:AA1084))</f>
        <v>#NUM!</v>
      </c>
      <c r="AC1085" s="34" t="str">
        <f>IF(AND('Entry point'!$B$22=Master!A1085,Master!AG1085="MARCAS"),Master!B1085,"")</f>
        <v/>
      </c>
      <c r="AD1085" s="34" t="e">
        <f>SMALL($AC:$AC,ROWS($AC$1:AC1084))</f>
        <v>#NUM!</v>
      </c>
      <c r="AE1085" s="34">
        <v>4</v>
      </c>
      <c r="AF1085" s="27" t="s">
        <v>419</v>
      </c>
      <c r="AG1085" s="36" t="s">
        <v>796</v>
      </c>
      <c r="AH1085" s="36" t="s">
        <v>420</v>
      </c>
    </row>
    <row r="1086" spans="1:34" ht="15.75" x14ac:dyDescent="0.25">
      <c r="A1086" s="34" t="s">
        <v>31</v>
      </c>
      <c r="B1086" s="34">
        <f>ROWS(A$1:$A1087)</f>
        <v>1087</v>
      </c>
      <c r="C1086" s="34" t="str">
        <f>IF(AND('Entry point'!$B$22=Master!A1086,Master!AG1086="ACCOUNTING"),Master!B1086,"")</f>
        <v/>
      </c>
      <c r="D1086" s="34" t="e">
        <f>SMALL($C:$C,ROWS($C$1:C1085))</f>
        <v>#NUM!</v>
      </c>
      <c r="E1086" s="34" t="str">
        <f>IF(AND('Entry point'!$B$22=Master!A1086,Master!AG1086="CREW MANAGEMENT PARTNER"),Master!B1086,"")</f>
        <v/>
      </c>
      <c r="F1086" s="34" t="e">
        <f>SMALL($E:$E,ROWS($E$1:E1085))</f>
        <v>#NUM!</v>
      </c>
      <c r="G1086" s="34" t="str">
        <f>IF(AND('Entry point'!$B$22=Master!A1086,Master!AG1086="FLEET MANAGER"),Master!B1086,"")</f>
        <v/>
      </c>
      <c r="H1086" s="34" t="e">
        <f>SMALL($G:$G,ROWS($G$1:G1085))</f>
        <v>#NUM!</v>
      </c>
      <c r="I1086" s="34" t="str">
        <f>IF(AND('Entry point'!$B$22=Master!A1086,Master!AG1086="GROUP ISD"),Master!B1086,"")</f>
        <v/>
      </c>
      <c r="J1086" s="34" t="e">
        <f>SMALL($I:$I,ROWS($I$1:I1085))</f>
        <v>#NUM!</v>
      </c>
      <c r="K1086" s="34" t="str">
        <f>IF(AND('Entry point'!$B$22=Master!A1086,Master!AG1086="MANAGING DIRECTOR, CREW MANAGEMENT"),Master!B1086,"")</f>
        <v/>
      </c>
      <c r="L1086" s="34" t="e">
        <f>SMALL($K:$K,ROWS($K$1:K1085))</f>
        <v>#NUM!</v>
      </c>
      <c r="M1086" s="34" t="str">
        <f>IF(AND('Entry point'!$B$22=Master!A1086,Master!AG1086="MARINE SUPERINTENDENT"),Master!B1086,"")</f>
        <v/>
      </c>
      <c r="N1086" s="34" t="e">
        <f>SMALL($M:$M,ROWS($M$1:M1085))</f>
        <v>#NUM!</v>
      </c>
      <c r="O1086" s="34" t="str">
        <f>IF(AND('Entry point'!$B$22=Master!A1086,Master!AG1086="MD"),Master!B1086,"")</f>
        <v/>
      </c>
      <c r="P1086" s="34" t="e">
        <f>SMALL($O:$O,ROWS($O$1:O1085))</f>
        <v>#NUM!</v>
      </c>
      <c r="Q1086" s="34" t="str">
        <f>IF(AND('Entry point'!$B$22=Master!A1086,Master!AG1086="OD"),Master!B1086,"")</f>
        <v/>
      </c>
      <c r="R1086" s="34" t="e">
        <f>SMALL($Q:$Q,ROWS($Q$1:Q1085))</f>
        <v>#NUM!</v>
      </c>
      <c r="S1086" s="34" t="str">
        <f>IF(AND('Entry point'!$B$22=Master!A1086,Master!AG1086="OWNER"),Master!B1086,"")</f>
        <v/>
      </c>
      <c r="T1086" s="34" t="e">
        <f>SMALL($S:$S,ROWS($S$1:S1085))</f>
        <v>#NUM!</v>
      </c>
      <c r="U1086" s="34" t="str">
        <f>IF(AND('Entry point'!$B$22=Master!A1086,Master!AG1086="PLANNING MANAGER"),Master!B1086,"")</f>
        <v/>
      </c>
      <c r="V1086" s="34" t="e">
        <f>SMALL($U:$U,ROWS($U$1:U1085))</f>
        <v>#NUM!</v>
      </c>
      <c r="W1086" s="34" t="str">
        <f>IF(AND('Entry point'!$B$22=Master!A1086,Master!AG1086="PROCUREMENT RESPONSIBLE"),Master!B1086,"")</f>
        <v/>
      </c>
      <c r="X1086" s="34" t="e">
        <f>SMALL($W:$W,ROWS($W$1:W1085))</f>
        <v>#NUM!</v>
      </c>
      <c r="Y1086" s="34" t="str">
        <f>IF(AND('Entry point'!$B$22=Master!A1086,Master!AG1086="TECH SUPERINTENDENT"),Master!B1086,"")</f>
        <v/>
      </c>
      <c r="Z1086" s="34" t="e">
        <f>SMALL($Y:$Y,ROWS($Y$1:Y1085))</f>
        <v>#NUM!</v>
      </c>
      <c r="AA1086" s="34" t="str">
        <f>IF(AND('Entry point'!$B$22=Master!A1086,Master!AG1086="HSEQ MANAGER"),Master!B1086,"")</f>
        <v/>
      </c>
      <c r="AB1086" s="34" t="e">
        <f>SMALL($AA:$AA,ROWS($AA$1:AA1085))</f>
        <v>#NUM!</v>
      </c>
      <c r="AC1086" s="34" t="str">
        <f>IF(AND('Entry point'!$B$22=Master!A1086,Master!AG1086="MARCAS"),Master!B1086,"")</f>
        <v/>
      </c>
      <c r="AD1086" s="34" t="e">
        <f>SMALL($AC:$AC,ROWS($AC$1:AC1085))</f>
        <v>#NUM!</v>
      </c>
      <c r="AE1086" s="34">
        <v>4</v>
      </c>
      <c r="AF1086" s="27" t="s">
        <v>241</v>
      </c>
      <c r="AG1086" s="36" t="s">
        <v>685</v>
      </c>
      <c r="AH1086" s="39" t="s">
        <v>536</v>
      </c>
    </row>
    <row r="1087" spans="1:34" ht="31.5" x14ac:dyDescent="0.25">
      <c r="A1087" s="34" t="s">
        <v>31</v>
      </c>
      <c r="B1087" s="34">
        <f>ROWS(A$1:$A1088)</f>
        <v>1088</v>
      </c>
      <c r="C1087" s="34" t="str">
        <f>IF(AND('Entry point'!$B$22=Master!A1087,Master!AG1087="ACCOUNTING"),Master!B1087,"")</f>
        <v/>
      </c>
      <c r="D1087" s="34" t="e">
        <f>SMALL($C:$C,ROWS($C$1:C1086))</f>
        <v>#NUM!</v>
      </c>
      <c r="E1087" s="34" t="str">
        <f>IF(AND('Entry point'!$B$22=Master!A1087,Master!AG1087="CREW MANAGEMENT PARTNER"),Master!B1087,"")</f>
        <v/>
      </c>
      <c r="F1087" s="34" t="e">
        <f>SMALL($E:$E,ROWS($E$1:E1086))</f>
        <v>#NUM!</v>
      </c>
      <c r="G1087" s="34" t="str">
        <f>IF(AND('Entry point'!$B$22=Master!A1087,Master!AG1087="FLEET MANAGER"),Master!B1087,"")</f>
        <v/>
      </c>
      <c r="H1087" s="34" t="e">
        <f>SMALL($G:$G,ROWS($G$1:G1086))</f>
        <v>#NUM!</v>
      </c>
      <c r="I1087" s="34" t="str">
        <f>IF(AND('Entry point'!$B$22=Master!A1087,Master!AG1087="GROUP ISD"),Master!B1087,"")</f>
        <v/>
      </c>
      <c r="J1087" s="34" t="e">
        <f>SMALL($I:$I,ROWS($I$1:I1086))</f>
        <v>#NUM!</v>
      </c>
      <c r="K1087" s="34" t="str">
        <f>IF(AND('Entry point'!$B$22=Master!A1087,Master!AG1087="MANAGING DIRECTOR, CREW MANAGEMENT"),Master!B1087,"")</f>
        <v/>
      </c>
      <c r="L1087" s="34" t="e">
        <f>SMALL($K:$K,ROWS($K$1:K1086))</f>
        <v>#NUM!</v>
      </c>
      <c r="M1087" s="34" t="str">
        <f>IF(AND('Entry point'!$B$22=Master!A1087,Master!AG1087="MARINE SUPERINTENDENT"),Master!B1087,"")</f>
        <v/>
      </c>
      <c r="N1087" s="34" t="e">
        <f>SMALL($M:$M,ROWS($M$1:M1086))</f>
        <v>#NUM!</v>
      </c>
      <c r="O1087" s="34" t="str">
        <f>IF(AND('Entry point'!$B$22=Master!A1087,Master!AG1087="MD"),Master!B1087,"")</f>
        <v/>
      </c>
      <c r="P1087" s="34" t="e">
        <f>SMALL($O:$O,ROWS($O$1:O1086))</f>
        <v>#NUM!</v>
      </c>
      <c r="Q1087" s="34" t="str">
        <f>IF(AND('Entry point'!$B$22=Master!A1087,Master!AG1087="OD"),Master!B1087,"")</f>
        <v/>
      </c>
      <c r="R1087" s="34" t="e">
        <f>SMALL($Q:$Q,ROWS($Q$1:Q1086))</f>
        <v>#NUM!</v>
      </c>
      <c r="S1087" s="34" t="str">
        <f>IF(AND('Entry point'!$B$22=Master!A1087,Master!AG1087="OWNER"),Master!B1087,"")</f>
        <v/>
      </c>
      <c r="T1087" s="34" t="e">
        <f>SMALL($S:$S,ROWS($S$1:S1086))</f>
        <v>#NUM!</v>
      </c>
      <c r="U1087" s="34" t="str">
        <f>IF(AND('Entry point'!$B$22=Master!A1087,Master!AG1087="PLANNING MANAGER"),Master!B1087,"")</f>
        <v/>
      </c>
      <c r="V1087" s="34" t="e">
        <f>SMALL($U:$U,ROWS($U$1:U1086))</f>
        <v>#NUM!</v>
      </c>
      <c r="W1087" s="34" t="str">
        <f>IF(AND('Entry point'!$B$22=Master!A1087,Master!AG1087="PROCUREMENT RESPONSIBLE"),Master!B1087,"")</f>
        <v/>
      </c>
      <c r="X1087" s="34" t="e">
        <f>SMALL($W:$W,ROWS($W$1:W1086))</f>
        <v>#NUM!</v>
      </c>
      <c r="Y1087" s="34" t="str">
        <f>IF(AND('Entry point'!$B$22=Master!A1087,Master!AG1087="TECH SUPERINTENDENT"),Master!B1087,"")</f>
        <v/>
      </c>
      <c r="Z1087" s="34" t="e">
        <f>SMALL($Y:$Y,ROWS($Y$1:Y1086))</f>
        <v>#NUM!</v>
      </c>
      <c r="AA1087" s="34" t="str">
        <f>IF(AND('Entry point'!$B$22=Master!A1087,Master!AG1087="HSEQ MANAGER"),Master!B1087,"")</f>
        <v/>
      </c>
      <c r="AB1087" s="34" t="e">
        <f>SMALL($AA:$AA,ROWS($AA$1:AA1086))</f>
        <v>#NUM!</v>
      </c>
      <c r="AC1087" s="34" t="str">
        <f>IF(AND('Entry point'!$B$22=Master!A1087,Master!AG1087="MARCAS"),Master!B1087,"")</f>
        <v/>
      </c>
      <c r="AD1087" s="34" t="e">
        <f>SMALL($AC:$AC,ROWS($AC$1:AC1086))</f>
        <v>#NUM!</v>
      </c>
      <c r="AE1087" s="34">
        <v>4</v>
      </c>
      <c r="AF1087" s="27" t="s">
        <v>475</v>
      </c>
      <c r="AG1087" s="36" t="s">
        <v>685</v>
      </c>
      <c r="AH1087" s="36"/>
    </row>
    <row r="1088" spans="1:34" ht="15.75" x14ac:dyDescent="0.25">
      <c r="A1088" s="34" t="s">
        <v>31</v>
      </c>
      <c r="B1088" s="34">
        <f>ROWS(A$1:$A1089)</f>
        <v>1089</v>
      </c>
      <c r="C1088" s="34" t="str">
        <f>IF(AND('Entry point'!$B$22=Master!A1088,Master!AG1088="ACCOUNTING"),Master!B1088,"")</f>
        <v/>
      </c>
      <c r="D1088" s="34" t="e">
        <f>SMALL($C:$C,ROWS($C$1:C1087))</f>
        <v>#NUM!</v>
      </c>
      <c r="E1088" s="34" t="str">
        <f>IF(AND('Entry point'!$B$22=Master!A1088,Master!AG1088="CREW MANAGEMENT PARTNER"),Master!B1088,"")</f>
        <v/>
      </c>
      <c r="F1088" s="34" t="e">
        <f>SMALL($E:$E,ROWS($E$1:E1087))</f>
        <v>#NUM!</v>
      </c>
      <c r="G1088" s="34" t="str">
        <f>IF(AND('Entry point'!$B$22=Master!A1088,Master!AG1088="FLEET MANAGER"),Master!B1088,"")</f>
        <v/>
      </c>
      <c r="H1088" s="34" t="e">
        <f>SMALL($G:$G,ROWS($G$1:G1087))</f>
        <v>#NUM!</v>
      </c>
      <c r="I1088" s="34" t="str">
        <f>IF(AND('Entry point'!$B$22=Master!A1088,Master!AG1088="GROUP ISD"),Master!B1088,"")</f>
        <v/>
      </c>
      <c r="J1088" s="34" t="e">
        <f>SMALL($I:$I,ROWS($I$1:I1087))</f>
        <v>#NUM!</v>
      </c>
      <c r="K1088" s="34" t="str">
        <f>IF(AND('Entry point'!$B$22=Master!A1088,Master!AG1088="MANAGING DIRECTOR, CREW MANAGEMENT"),Master!B1088,"")</f>
        <v/>
      </c>
      <c r="L1088" s="34" t="e">
        <f>SMALL($K:$K,ROWS($K$1:K1087))</f>
        <v>#NUM!</v>
      </c>
      <c r="M1088" s="34" t="str">
        <f>IF(AND('Entry point'!$B$22=Master!A1088,Master!AG1088="MARINE SUPERINTENDENT"),Master!B1088,"")</f>
        <v/>
      </c>
      <c r="N1088" s="34" t="e">
        <f>SMALL($M:$M,ROWS($M$1:M1087))</f>
        <v>#NUM!</v>
      </c>
      <c r="O1088" s="34" t="str">
        <f>IF(AND('Entry point'!$B$22=Master!A1088,Master!AG1088="MD"),Master!B1088,"")</f>
        <v/>
      </c>
      <c r="P1088" s="34" t="e">
        <f>SMALL($O:$O,ROWS($O$1:O1087))</f>
        <v>#NUM!</v>
      </c>
      <c r="Q1088" s="34" t="str">
        <f>IF(AND('Entry point'!$B$22=Master!A1088,Master!AG1088="OD"),Master!B1088,"")</f>
        <v/>
      </c>
      <c r="R1088" s="34" t="e">
        <f>SMALL($Q:$Q,ROWS($Q$1:Q1087))</f>
        <v>#NUM!</v>
      </c>
      <c r="S1088" s="34" t="str">
        <f>IF(AND('Entry point'!$B$22=Master!A1088,Master!AG1088="OWNER"),Master!B1088,"")</f>
        <v/>
      </c>
      <c r="T1088" s="34" t="e">
        <f>SMALL($S:$S,ROWS($S$1:S1087))</f>
        <v>#NUM!</v>
      </c>
      <c r="U1088" s="34" t="str">
        <f>IF(AND('Entry point'!$B$22=Master!A1088,Master!AG1088="PLANNING MANAGER"),Master!B1088,"")</f>
        <v/>
      </c>
      <c r="V1088" s="34" t="e">
        <f>SMALL($U:$U,ROWS($U$1:U1087))</f>
        <v>#NUM!</v>
      </c>
      <c r="W1088" s="34" t="str">
        <f>IF(AND('Entry point'!$B$22=Master!A1088,Master!AG1088="PROCUREMENT RESPONSIBLE"),Master!B1088,"")</f>
        <v/>
      </c>
      <c r="X1088" s="34" t="e">
        <f>SMALL($W:$W,ROWS($W$1:W1087))</f>
        <v>#NUM!</v>
      </c>
      <c r="Y1088" s="34" t="str">
        <f>IF(AND('Entry point'!$B$22=Master!A1088,Master!AG1088="TECH SUPERINTENDENT"),Master!B1088,"")</f>
        <v/>
      </c>
      <c r="Z1088" s="34" t="e">
        <f>SMALL($Y:$Y,ROWS($Y$1:Y1087))</f>
        <v>#NUM!</v>
      </c>
      <c r="AA1088" s="34" t="str">
        <f>IF(AND('Entry point'!$B$22=Master!A1088,Master!AG1088="HSEQ MANAGER"),Master!B1088,"")</f>
        <v/>
      </c>
      <c r="AB1088" s="34" t="e">
        <f>SMALL($AA:$AA,ROWS($AA$1:AA1087))</f>
        <v>#NUM!</v>
      </c>
      <c r="AC1088" s="34" t="str">
        <f>IF(AND('Entry point'!$B$22=Master!A1088,Master!AG1088="MARCAS"),Master!B1088,"")</f>
        <v/>
      </c>
      <c r="AD1088" s="34" t="e">
        <f>SMALL($AC:$AC,ROWS($AC$1:AC1087))</f>
        <v>#NUM!</v>
      </c>
      <c r="AE1088" s="34">
        <v>4</v>
      </c>
      <c r="AF1088" s="27" t="s">
        <v>472</v>
      </c>
      <c r="AG1088" s="36" t="s">
        <v>685</v>
      </c>
      <c r="AH1088" s="36"/>
    </row>
    <row r="1089" spans="1:34" ht="15.75" x14ac:dyDescent="0.25">
      <c r="A1089" s="34" t="s">
        <v>31</v>
      </c>
      <c r="B1089" s="34">
        <f>ROWS(A$1:$A1090)</f>
        <v>1090</v>
      </c>
      <c r="C1089" s="34" t="str">
        <f>IF(AND('Entry point'!$B$22=Master!A1089,Master!AG1089="ACCOUNTING"),Master!B1089,"")</f>
        <v/>
      </c>
      <c r="D1089" s="34" t="e">
        <f>SMALL($C:$C,ROWS($C$1:C1088))</f>
        <v>#NUM!</v>
      </c>
      <c r="E1089" s="34" t="str">
        <f>IF(AND('Entry point'!$B$22=Master!A1089,Master!AG1089="CREW MANAGEMENT PARTNER"),Master!B1089,"")</f>
        <v/>
      </c>
      <c r="F1089" s="34" t="e">
        <f>SMALL($E:$E,ROWS($E$1:E1088))</f>
        <v>#NUM!</v>
      </c>
      <c r="G1089" s="34" t="str">
        <f>IF(AND('Entry point'!$B$22=Master!A1089,Master!AG1089="FLEET MANAGER"),Master!B1089,"")</f>
        <v/>
      </c>
      <c r="H1089" s="34" t="e">
        <f>SMALL($G:$G,ROWS($G$1:G1088))</f>
        <v>#NUM!</v>
      </c>
      <c r="I1089" s="34" t="str">
        <f>IF(AND('Entry point'!$B$22=Master!A1089,Master!AG1089="GROUP ISD"),Master!B1089,"")</f>
        <v/>
      </c>
      <c r="J1089" s="34" t="e">
        <f>SMALL($I:$I,ROWS($I$1:I1088))</f>
        <v>#NUM!</v>
      </c>
      <c r="K1089" s="34" t="str">
        <f>IF(AND('Entry point'!$B$22=Master!A1089,Master!AG1089="MANAGING DIRECTOR, CREW MANAGEMENT"),Master!B1089,"")</f>
        <v/>
      </c>
      <c r="L1089" s="34" t="e">
        <f>SMALL($K:$K,ROWS($K$1:K1088))</f>
        <v>#NUM!</v>
      </c>
      <c r="M1089" s="34" t="str">
        <f>IF(AND('Entry point'!$B$22=Master!A1089,Master!AG1089="MARINE SUPERINTENDENT"),Master!B1089,"")</f>
        <v/>
      </c>
      <c r="N1089" s="34" t="e">
        <f>SMALL($M:$M,ROWS($M$1:M1088))</f>
        <v>#NUM!</v>
      </c>
      <c r="O1089" s="34" t="str">
        <f>IF(AND('Entry point'!$B$22=Master!A1089,Master!AG1089="MD"),Master!B1089,"")</f>
        <v/>
      </c>
      <c r="P1089" s="34" t="e">
        <f>SMALL($O:$O,ROWS($O$1:O1088))</f>
        <v>#NUM!</v>
      </c>
      <c r="Q1089" s="34" t="str">
        <f>IF(AND('Entry point'!$B$22=Master!A1089,Master!AG1089="OD"),Master!B1089,"")</f>
        <v/>
      </c>
      <c r="R1089" s="34" t="e">
        <f>SMALL($Q:$Q,ROWS($Q$1:Q1088))</f>
        <v>#NUM!</v>
      </c>
      <c r="S1089" s="34" t="str">
        <f>IF(AND('Entry point'!$B$22=Master!A1089,Master!AG1089="OWNER"),Master!B1089,"")</f>
        <v/>
      </c>
      <c r="T1089" s="34" t="e">
        <f>SMALL($S:$S,ROWS($S$1:S1088))</f>
        <v>#NUM!</v>
      </c>
      <c r="U1089" s="34" t="str">
        <f>IF(AND('Entry point'!$B$22=Master!A1089,Master!AG1089="PLANNING MANAGER"),Master!B1089,"")</f>
        <v/>
      </c>
      <c r="V1089" s="34" t="e">
        <f>SMALL($U:$U,ROWS($U$1:U1088))</f>
        <v>#NUM!</v>
      </c>
      <c r="W1089" s="34" t="str">
        <f>IF(AND('Entry point'!$B$22=Master!A1089,Master!AG1089="PROCUREMENT RESPONSIBLE"),Master!B1089,"")</f>
        <v/>
      </c>
      <c r="X1089" s="34" t="e">
        <f>SMALL($W:$W,ROWS($W$1:W1088))</f>
        <v>#NUM!</v>
      </c>
      <c r="Y1089" s="34" t="str">
        <f>IF(AND('Entry point'!$B$22=Master!A1089,Master!AG1089="TECH SUPERINTENDENT"),Master!B1089,"")</f>
        <v/>
      </c>
      <c r="Z1089" s="34" t="e">
        <f>SMALL($Y:$Y,ROWS($Y$1:Y1088))</f>
        <v>#NUM!</v>
      </c>
      <c r="AA1089" s="34" t="str">
        <f>IF(AND('Entry point'!$B$22=Master!A1089,Master!AG1089="HSEQ MANAGER"),Master!B1089,"")</f>
        <v/>
      </c>
      <c r="AB1089" s="34" t="e">
        <f>SMALL($AA:$AA,ROWS($AA$1:AA1088))</f>
        <v>#NUM!</v>
      </c>
      <c r="AC1089" s="34" t="str">
        <f>IF(AND('Entry point'!$B$22=Master!A1089,Master!AG1089="MARCAS"),Master!B1089,"")</f>
        <v/>
      </c>
      <c r="AD1089" s="34" t="e">
        <f>SMALL($AC:$AC,ROWS($AC$1:AC1088))</f>
        <v>#NUM!</v>
      </c>
      <c r="AE1089" s="34">
        <v>4</v>
      </c>
      <c r="AF1089" s="26" t="s">
        <v>242</v>
      </c>
      <c r="AG1089" s="36" t="s">
        <v>35</v>
      </c>
      <c r="AH1089" s="36"/>
    </row>
    <row r="1090" spans="1:34" ht="15.75" x14ac:dyDescent="0.25">
      <c r="A1090" s="34" t="s">
        <v>31</v>
      </c>
      <c r="B1090" s="34">
        <f>ROWS(A$1:$A1091)</f>
        <v>1091</v>
      </c>
      <c r="C1090" s="34" t="str">
        <f>IF(AND('Entry point'!$B$22=Master!A1090,Master!AG1090="ACCOUNTING"),Master!B1090,"")</f>
        <v/>
      </c>
      <c r="D1090" s="34" t="e">
        <f>SMALL($C:$C,ROWS($C$1:C1089))</f>
        <v>#NUM!</v>
      </c>
      <c r="E1090" s="34" t="str">
        <f>IF(AND('Entry point'!$B$22=Master!A1090,Master!AG1090="CREW MANAGEMENT PARTNER"),Master!B1090,"")</f>
        <v/>
      </c>
      <c r="F1090" s="34" t="e">
        <f>SMALL($E:$E,ROWS($E$1:E1089))</f>
        <v>#NUM!</v>
      </c>
      <c r="G1090" s="34" t="str">
        <f>IF(AND('Entry point'!$B$22=Master!A1090,Master!AG1090="FLEET MANAGER"),Master!B1090,"")</f>
        <v/>
      </c>
      <c r="H1090" s="34" t="e">
        <f>SMALL($G:$G,ROWS($G$1:G1089))</f>
        <v>#NUM!</v>
      </c>
      <c r="I1090" s="34" t="str">
        <f>IF(AND('Entry point'!$B$22=Master!A1090,Master!AG1090="GROUP ISD"),Master!B1090,"")</f>
        <v/>
      </c>
      <c r="J1090" s="34" t="e">
        <f>SMALL($I:$I,ROWS($I$1:I1089))</f>
        <v>#NUM!</v>
      </c>
      <c r="K1090" s="34" t="str">
        <f>IF(AND('Entry point'!$B$22=Master!A1090,Master!AG1090="MANAGING DIRECTOR, CREW MANAGEMENT"),Master!B1090,"")</f>
        <v/>
      </c>
      <c r="L1090" s="34" t="e">
        <f>SMALL($K:$K,ROWS($K$1:K1089))</f>
        <v>#NUM!</v>
      </c>
      <c r="M1090" s="34" t="str">
        <f>IF(AND('Entry point'!$B$22=Master!A1090,Master!AG1090="MARINE SUPERINTENDENT"),Master!B1090,"")</f>
        <v/>
      </c>
      <c r="N1090" s="34" t="e">
        <f>SMALL($M:$M,ROWS($M$1:M1089))</f>
        <v>#NUM!</v>
      </c>
      <c r="O1090" s="34" t="str">
        <f>IF(AND('Entry point'!$B$22=Master!A1090,Master!AG1090="MD"),Master!B1090,"")</f>
        <v/>
      </c>
      <c r="P1090" s="34" t="e">
        <f>SMALL($O:$O,ROWS($O$1:O1089))</f>
        <v>#NUM!</v>
      </c>
      <c r="Q1090" s="34" t="str">
        <f>IF(AND('Entry point'!$B$22=Master!A1090,Master!AG1090="OD"),Master!B1090,"")</f>
        <v/>
      </c>
      <c r="R1090" s="34" t="e">
        <f>SMALL($Q:$Q,ROWS($Q$1:Q1089))</f>
        <v>#NUM!</v>
      </c>
      <c r="S1090" s="34" t="str">
        <f>IF(AND('Entry point'!$B$22=Master!A1090,Master!AG1090="OWNER"),Master!B1090,"")</f>
        <v/>
      </c>
      <c r="T1090" s="34" t="e">
        <f>SMALL($S:$S,ROWS($S$1:S1089))</f>
        <v>#NUM!</v>
      </c>
      <c r="U1090" s="34" t="str">
        <f>IF(AND('Entry point'!$B$22=Master!A1090,Master!AG1090="PLANNING MANAGER"),Master!B1090,"")</f>
        <v/>
      </c>
      <c r="V1090" s="34" t="e">
        <f>SMALL($U:$U,ROWS($U$1:U1089))</f>
        <v>#NUM!</v>
      </c>
      <c r="W1090" s="34" t="str">
        <f>IF(AND('Entry point'!$B$22=Master!A1090,Master!AG1090="PROCUREMENT RESPONSIBLE"),Master!B1090,"")</f>
        <v/>
      </c>
      <c r="X1090" s="34" t="e">
        <f>SMALL($W:$W,ROWS($W$1:W1089))</f>
        <v>#NUM!</v>
      </c>
      <c r="Y1090" s="34" t="str">
        <f>IF(AND('Entry point'!$B$22=Master!A1090,Master!AG1090="TECH SUPERINTENDENT"),Master!B1090,"")</f>
        <v/>
      </c>
      <c r="Z1090" s="34" t="e">
        <f>SMALL($Y:$Y,ROWS($Y$1:Y1089))</f>
        <v>#NUM!</v>
      </c>
      <c r="AA1090" s="34" t="str">
        <f>IF(AND('Entry point'!$B$22=Master!A1090,Master!AG1090="HSEQ MANAGER"),Master!B1090,"")</f>
        <v/>
      </c>
      <c r="AB1090" s="34" t="e">
        <f>SMALL($AA:$AA,ROWS($AA$1:AA1089))</f>
        <v>#NUM!</v>
      </c>
      <c r="AC1090" s="34" t="str">
        <f>IF(AND('Entry point'!$B$22=Master!A1090,Master!AG1090="MARCAS"),Master!B1090,"")</f>
        <v/>
      </c>
      <c r="AD1090" s="34" t="e">
        <f>SMALL($AC:$AC,ROWS($AC$1:AC1089))</f>
        <v>#NUM!</v>
      </c>
      <c r="AE1090" s="34">
        <v>4</v>
      </c>
      <c r="AF1090" s="27" t="s">
        <v>415</v>
      </c>
      <c r="AG1090" s="36" t="s">
        <v>91</v>
      </c>
      <c r="AH1090" s="36" t="s">
        <v>416</v>
      </c>
    </row>
    <row r="1091" spans="1:34" ht="15.75" x14ac:dyDescent="0.25">
      <c r="A1091" s="34" t="s">
        <v>31</v>
      </c>
      <c r="B1091" s="34">
        <f>ROWS(A$1:$A1092)</f>
        <v>1092</v>
      </c>
      <c r="C1091" s="34" t="str">
        <f>IF(AND('Entry point'!$B$22=Master!A1091,Master!AG1091="ACCOUNTING"),Master!B1091,"")</f>
        <v/>
      </c>
      <c r="D1091" s="34" t="e">
        <f>SMALL($C:$C,ROWS($C$1:C1090))</f>
        <v>#NUM!</v>
      </c>
      <c r="E1091" s="34" t="str">
        <f>IF(AND('Entry point'!$B$22=Master!A1091,Master!AG1091="CREW MANAGEMENT PARTNER"),Master!B1091,"")</f>
        <v/>
      </c>
      <c r="F1091" s="34" t="e">
        <f>SMALL($E:$E,ROWS($E$1:E1090))</f>
        <v>#NUM!</v>
      </c>
      <c r="G1091" s="34" t="str">
        <f>IF(AND('Entry point'!$B$22=Master!A1091,Master!AG1091="FLEET MANAGER"),Master!B1091,"")</f>
        <v/>
      </c>
      <c r="H1091" s="34" t="e">
        <f>SMALL($G:$G,ROWS($G$1:G1090))</f>
        <v>#NUM!</v>
      </c>
      <c r="I1091" s="34" t="str">
        <f>IF(AND('Entry point'!$B$22=Master!A1091,Master!AG1091="GROUP ISD"),Master!B1091,"")</f>
        <v/>
      </c>
      <c r="J1091" s="34" t="e">
        <f>SMALL($I:$I,ROWS($I$1:I1090))</f>
        <v>#NUM!</v>
      </c>
      <c r="K1091" s="34" t="str">
        <f>IF(AND('Entry point'!$B$22=Master!A1091,Master!AG1091="MANAGING DIRECTOR, CREW MANAGEMENT"),Master!B1091,"")</f>
        <v/>
      </c>
      <c r="L1091" s="34" t="e">
        <f>SMALL($K:$K,ROWS($K$1:K1090))</f>
        <v>#NUM!</v>
      </c>
      <c r="M1091" s="34" t="str">
        <f>IF(AND('Entry point'!$B$22=Master!A1091,Master!AG1091="MARINE SUPERINTENDENT"),Master!B1091,"")</f>
        <v/>
      </c>
      <c r="N1091" s="34" t="e">
        <f>SMALL($M:$M,ROWS($M$1:M1090))</f>
        <v>#NUM!</v>
      </c>
      <c r="O1091" s="34" t="str">
        <f>IF(AND('Entry point'!$B$22=Master!A1091,Master!AG1091="MD"),Master!B1091,"")</f>
        <v/>
      </c>
      <c r="P1091" s="34" t="e">
        <f>SMALL($O:$O,ROWS($O$1:O1090))</f>
        <v>#NUM!</v>
      </c>
      <c r="Q1091" s="34" t="str">
        <f>IF(AND('Entry point'!$B$22=Master!A1091,Master!AG1091="OD"),Master!B1091,"")</f>
        <v/>
      </c>
      <c r="R1091" s="34" t="e">
        <f>SMALL($Q:$Q,ROWS($Q$1:Q1090))</f>
        <v>#NUM!</v>
      </c>
      <c r="S1091" s="34" t="str">
        <f>IF(AND('Entry point'!$B$22=Master!A1091,Master!AG1091="OWNER"),Master!B1091,"")</f>
        <v/>
      </c>
      <c r="T1091" s="34" t="e">
        <f>SMALL($S:$S,ROWS($S$1:S1090))</f>
        <v>#NUM!</v>
      </c>
      <c r="U1091" s="34" t="str">
        <f>IF(AND('Entry point'!$B$22=Master!A1091,Master!AG1091="PLANNING MANAGER"),Master!B1091,"")</f>
        <v/>
      </c>
      <c r="V1091" s="34" t="e">
        <f>SMALL($U:$U,ROWS($U$1:U1090))</f>
        <v>#NUM!</v>
      </c>
      <c r="W1091" s="34" t="str">
        <f>IF(AND('Entry point'!$B$22=Master!A1091,Master!AG1091="PROCUREMENT RESPONSIBLE"),Master!B1091,"")</f>
        <v/>
      </c>
      <c r="X1091" s="34" t="e">
        <f>SMALL($W:$W,ROWS($W$1:W1090))</f>
        <v>#NUM!</v>
      </c>
      <c r="Y1091" s="34" t="str">
        <f>IF(AND('Entry point'!$B$22=Master!A1091,Master!AG1091="TECH SUPERINTENDENT"),Master!B1091,"")</f>
        <v/>
      </c>
      <c r="Z1091" s="34" t="e">
        <f>SMALL($Y:$Y,ROWS($Y$1:Y1090))</f>
        <v>#NUM!</v>
      </c>
      <c r="AA1091" s="34" t="str">
        <f>IF(AND('Entry point'!$B$22=Master!A1091,Master!AG1091="HSEQ MANAGER"),Master!B1091,"")</f>
        <v/>
      </c>
      <c r="AB1091" s="34" t="e">
        <f>SMALL($AA:$AA,ROWS($AA$1:AA1090))</f>
        <v>#NUM!</v>
      </c>
      <c r="AC1091" s="34" t="str">
        <f>IF(AND('Entry point'!$B$22=Master!A1091,Master!AG1091="MARCAS"),Master!B1091,"")</f>
        <v/>
      </c>
      <c r="AD1091" s="34" t="e">
        <f>SMALL($AC:$AC,ROWS($AC$1:AC1090))</f>
        <v>#NUM!</v>
      </c>
      <c r="AE1091" s="34">
        <v>4</v>
      </c>
      <c r="AF1091" s="27" t="s">
        <v>470</v>
      </c>
      <c r="AG1091" s="36" t="s">
        <v>685</v>
      </c>
      <c r="AH1091" s="36" t="s">
        <v>544</v>
      </c>
    </row>
    <row r="1092" spans="1:34" ht="15.75" x14ac:dyDescent="0.25">
      <c r="A1092" s="34" t="s">
        <v>31</v>
      </c>
      <c r="B1092" s="34">
        <f>ROWS(A$1:$A1093)</f>
        <v>1093</v>
      </c>
      <c r="C1092" s="34" t="str">
        <f>IF(AND('Entry point'!$B$22=Master!A1092,Master!AG1092="ACCOUNTING"),Master!B1092,"")</f>
        <v/>
      </c>
      <c r="D1092" s="34" t="e">
        <f>SMALL($C:$C,ROWS($C$1:C1091))</f>
        <v>#NUM!</v>
      </c>
      <c r="E1092" s="34" t="str">
        <f>IF(AND('Entry point'!$B$22=Master!A1092,Master!AG1092="CREW MANAGEMENT PARTNER"),Master!B1092,"")</f>
        <v/>
      </c>
      <c r="F1092" s="34" t="e">
        <f>SMALL($E:$E,ROWS($E$1:E1091))</f>
        <v>#NUM!</v>
      </c>
      <c r="G1092" s="34" t="str">
        <f>IF(AND('Entry point'!$B$22=Master!A1092,Master!AG1092="FLEET MANAGER"),Master!B1092,"")</f>
        <v/>
      </c>
      <c r="H1092" s="34" t="e">
        <f>SMALL($G:$G,ROWS($G$1:G1091))</f>
        <v>#NUM!</v>
      </c>
      <c r="I1092" s="34" t="str">
        <f>IF(AND('Entry point'!$B$22=Master!A1092,Master!AG1092="GROUP ISD"),Master!B1092,"")</f>
        <v/>
      </c>
      <c r="J1092" s="34" t="e">
        <f>SMALL($I:$I,ROWS($I$1:I1091))</f>
        <v>#NUM!</v>
      </c>
      <c r="K1092" s="34" t="str">
        <f>IF(AND('Entry point'!$B$22=Master!A1092,Master!AG1092="MANAGING DIRECTOR, CREW MANAGEMENT"),Master!B1092,"")</f>
        <v/>
      </c>
      <c r="L1092" s="34" t="e">
        <f>SMALL($K:$K,ROWS($K$1:K1091))</f>
        <v>#NUM!</v>
      </c>
      <c r="M1092" s="34" t="str">
        <f>IF(AND('Entry point'!$B$22=Master!A1092,Master!AG1092="MARINE SUPERINTENDENT"),Master!B1092,"")</f>
        <v/>
      </c>
      <c r="N1092" s="34" t="e">
        <f>SMALL($M:$M,ROWS($M$1:M1091))</f>
        <v>#NUM!</v>
      </c>
      <c r="O1092" s="34" t="str">
        <f>IF(AND('Entry point'!$B$22=Master!A1092,Master!AG1092="MD"),Master!B1092,"")</f>
        <v/>
      </c>
      <c r="P1092" s="34" t="e">
        <f>SMALL($O:$O,ROWS($O$1:O1091))</f>
        <v>#NUM!</v>
      </c>
      <c r="Q1092" s="34" t="str">
        <f>IF(AND('Entry point'!$B$22=Master!A1092,Master!AG1092="OD"),Master!B1092,"")</f>
        <v/>
      </c>
      <c r="R1092" s="34" t="e">
        <f>SMALL($Q:$Q,ROWS($Q$1:Q1091))</f>
        <v>#NUM!</v>
      </c>
      <c r="S1092" s="34" t="str">
        <f>IF(AND('Entry point'!$B$22=Master!A1092,Master!AG1092="OWNER"),Master!B1092,"")</f>
        <v/>
      </c>
      <c r="T1092" s="34" t="e">
        <f>SMALL($S:$S,ROWS($S$1:S1091))</f>
        <v>#NUM!</v>
      </c>
      <c r="U1092" s="34" t="str">
        <f>IF(AND('Entry point'!$B$22=Master!A1092,Master!AG1092="PLANNING MANAGER"),Master!B1092,"")</f>
        <v/>
      </c>
      <c r="V1092" s="34" t="e">
        <f>SMALL($U:$U,ROWS($U$1:U1091))</f>
        <v>#NUM!</v>
      </c>
      <c r="W1092" s="34" t="str">
        <f>IF(AND('Entry point'!$B$22=Master!A1092,Master!AG1092="PROCUREMENT RESPONSIBLE"),Master!B1092,"")</f>
        <v/>
      </c>
      <c r="X1092" s="34" t="e">
        <f>SMALL($W:$W,ROWS($W$1:W1091))</f>
        <v>#NUM!</v>
      </c>
      <c r="Y1092" s="34" t="str">
        <f>IF(AND('Entry point'!$B$22=Master!A1092,Master!AG1092="TECH SUPERINTENDENT"),Master!B1092,"")</f>
        <v/>
      </c>
      <c r="Z1092" s="34" t="e">
        <f>SMALL($Y:$Y,ROWS($Y$1:Y1091))</f>
        <v>#NUM!</v>
      </c>
      <c r="AA1092" s="34" t="str">
        <f>IF(AND('Entry point'!$B$22=Master!A1092,Master!AG1092="HSEQ MANAGER"),Master!B1092,"")</f>
        <v/>
      </c>
      <c r="AB1092" s="34" t="e">
        <f>SMALL($AA:$AA,ROWS($AA$1:AA1091))</f>
        <v>#NUM!</v>
      </c>
      <c r="AC1092" s="34" t="str">
        <f>IF(AND('Entry point'!$B$22=Master!A1092,Master!AG1092="MARCAS"),Master!B1092,"")</f>
        <v/>
      </c>
      <c r="AD1092" s="34" t="e">
        <f>SMALL($AC:$AC,ROWS($AC$1:AC1091))</f>
        <v>#NUM!</v>
      </c>
      <c r="AE1092" s="34">
        <v>4</v>
      </c>
      <c r="AF1092" s="27" t="s">
        <v>483</v>
      </c>
      <c r="AG1092" s="36" t="s">
        <v>91</v>
      </c>
      <c r="AH1092" s="36"/>
    </row>
    <row r="1093" spans="1:34" ht="31.5" x14ac:dyDescent="0.25">
      <c r="A1093" s="34" t="s">
        <v>31</v>
      </c>
      <c r="B1093" s="34">
        <f>ROWS(A$1:$A1094)</f>
        <v>1094</v>
      </c>
      <c r="C1093" s="34" t="str">
        <f>IF(AND('Entry point'!$B$22=Master!A1093,Master!AG1093="ACCOUNTING"),Master!B1093,"")</f>
        <v/>
      </c>
      <c r="D1093" s="34" t="e">
        <f>SMALL($C:$C,ROWS($C$1:C1092))</f>
        <v>#NUM!</v>
      </c>
      <c r="E1093" s="34" t="str">
        <f>IF(AND('Entry point'!$B$22=Master!A1093,Master!AG1093="CREW MANAGEMENT PARTNER"),Master!B1093,"")</f>
        <v/>
      </c>
      <c r="F1093" s="34" t="e">
        <f>SMALL($E:$E,ROWS($E$1:E1092))</f>
        <v>#NUM!</v>
      </c>
      <c r="G1093" s="34" t="str">
        <f>IF(AND('Entry point'!$B$22=Master!A1093,Master!AG1093="FLEET MANAGER"),Master!B1093,"")</f>
        <v/>
      </c>
      <c r="H1093" s="34" t="e">
        <f>SMALL($G:$G,ROWS($G$1:G1092))</f>
        <v>#NUM!</v>
      </c>
      <c r="I1093" s="34" t="str">
        <f>IF(AND('Entry point'!$B$22=Master!A1093,Master!AG1093="GROUP ISD"),Master!B1093,"")</f>
        <v/>
      </c>
      <c r="J1093" s="34" t="e">
        <f>SMALL($I:$I,ROWS($I$1:I1092))</f>
        <v>#NUM!</v>
      </c>
      <c r="K1093" s="34" t="str">
        <f>IF(AND('Entry point'!$B$22=Master!A1093,Master!AG1093="MANAGING DIRECTOR, CREW MANAGEMENT"),Master!B1093,"")</f>
        <v/>
      </c>
      <c r="L1093" s="34" t="e">
        <f>SMALL($K:$K,ROWS($K$1:K1092))</f>
        <v>#NUM!</v>
      </c>
      <c r="M1093" s="34" t="str">
        <f>IF(AND('Entry point'!$B$22=Master!A1093,Master!AG1093="MARINE SUPERINTENDENT"),Master!B1093,"")</f>
        <v/>
      </c>
      <c r="N1093" s="34" t="e">
        <f>SMALL($M:$M,ROWS($M$1:M1092))</f>
        <v>#NUM!</v>
      </c>
      <c r="O1093" s="34" t="str">
        <f>IF(AND('Entry point'!$B$22=Master!A1093,Master!AG1093="MD"),Master!B1093,"")</f>
        <v/>
      </c>
      <c r="P1093" s="34" t="e">
        <f>SMALL($O:$O,ROWS($O$1:O1092))</f>
        <v>#NUM!</v>
      </c>
      <c r="Q1093" s="34" t="str">
        <f>IF(AND('Entry point'!$B$22=Master!A1093,Master!AG1093="OD"),Master!B1093,"")</f>
        <v/>
      </c>
      <c r="R1093" s="34" t="e">
        <f>SMALL($Q:$Q,ROWS($Q$1:Q1092))</f>
        <v>#NUM!</v>
      </c>
      <c r="S1093" s="34" t="str">
        <f>IF(AND('Entry point'!$B$22=Master!A1093,Master!AG1093="OWNER"),Master!B1093,"")</f>
        <v/>
      </c>
      <c r="T1093" s="34" t="e">
        <f>SMALL($S:$S,ROWS($S$1:S1092))</f>
        <v>#NUM!</v>
      </c>
      <c r="U1093" s="34" t="str">
        <f>IF(AND('Entry point'!$B$22=Master!A1093,Master!AG1093="PLANNING MANAGER"),Master!B1093,"")</f>
        <v/>
      </c>
      <c r="V1093" s="34" t="e">
        <f>SMALL($U:$U,ROWS($U$1:U1092))</f>
        <v>#NUM!</v>
      </c>
      <c r="W1093" s="34" t="str">
        <f>IF(AND('Entry point'!$B$22=Master!A1093,Master!AG1093="PROCUREMENT RESPONSIBLE"),Master!B1093,"")</f>
        <v/>
      </c>
      <c r="X1093" s="34" t="e">
        <f>SMALL($W:$W,ROWS($W$1:W1092))</f>
        <v>#NUM!</v>
      </c>
      <c r="Y1093" s="34" t="str">
        <f>IF(AND('Entry point'!$B$22=Master!A1093,Master!AG1093="TECH SUPERINTENDENT"),Master!B1093,"")</f>
        <v/>
      </c>
      <c r="Z1093" s="34" t="e">
        <f>SMALL($Y:$Y,ROWS($Y$1:Y1092))</f>
        <v>#NUM!</v>
      </c>
      <c r="AA1093" s="34" t="str">
        <f>IF(AND('Entry point'!$B$22=Master!A1093,Master!AG1093="HSEQ MANAGER"),Master!B1093,"")</f>
        <v/>
      </c>
      <c r="AB1093" s="34" t="e">
        <f>SMALL($AA:$AA,ROWS($AA$1:AA1092))</f>
        <v>#NUM!</v>
      </c>
      <c r="AC1093" s="34" t="str">
        <f>IF(AND('Entry point'!$B$22=Master!A1093,Master!AG1093="MARCAS"),Master!B1093,"")</f>
        <v/>
      </c>
      <c r="AD1093" s="34" t="e">
        <f>SMALL($AC:$AC,ROWS($AC$1:AC1092))</f>
        <v>#NUM!</v>
      </c>
      <c r="AE1093" s="34">
        <v>4</v>
      </c>
      <c r="AF1093" s="27" t="s">
        <v>471</v>
      </c>
      <c r="AG1093" s="36" t="s">
        <v>685</v>
      </c>
      <c r="AH1093" s="36"/>
    </row>
    <row r="1094" spans="1:34" ht="15.75" x14ac:dyDescent="0.25">
      <c r="A1094" s="34" t="s">
        <v>31</v>
      </c>
      <c r="B1094" s="34">
        <f>ROWS(A$1:$A1095)</f>
        <v>1095</v>
      </c>
      <c r="C1094" s="34" t="str">
        <f>IF(AND('Entry point'!$B$22=Master!A1094,Master!AG1094="ACCOUNTING"),Master!B1094,"")</f>
        <v/>
      </c>
      <c r="D1094" s="34" t="e">
        <f>SMALL($C:$C,ROWS($C$1:C1093))</f>
        <v>#NUM!</v>
      </c>
      <c r="E1094" s="34" t="str">
        <f>IF(AND('Entry point'!$B$22=Master!A1094,Master!AG1094="CREW MANAGEMENT PARTNER"),Master!B1094,"")</f>
        <v/>
      </c>
      <c r="F1094" s="34" t="e">
        <f>SMALL($E:$E,ROWS($E$1:E1093))</f>
        <v>#NUM!</v>
      </c>
      <c r="G1094" s="34" t="str">
        <f>IF(AND('Entry point'!$B$22=Master!A1094,Master!AG1094="FLEET MANAGER"),Master!B1094,"")</f>
        <v/>
      </c>
      <c r="H1094" s="34" t="e">
        <f>SMALL($G:$G,ROWS($G$1:G1093))</f>
        <v>#NUM!</v>
      </c>
      <c r="I1094" s="34" t="str">
        <f>IF(AND('Entry point'!$B$22=Master!A1094,Master!AG1094="GROUP ISD"),Master!B1094,"")</f>
        <v/>
      </c>
      <c r="J1094" s="34" t="e">
        <f>SMALL($I:$I,ROWS($I$1:I1093))</f>
        <v>#NUM!</v>
      </c>
      <c r="K1094" s="34" t="str">
        <f>IF(AND('Entry point'!$B$22=Master!A1094,Master!AG1094="MANAGING DIRECTOR, CREW MANAGEMENT"),Master!B1094,"")</f>
        <v/>
      </c>
      <c r="L1094" s="34" t="e">
        <f>SMALL($K:$K,ROWS($K$1:K1093))</f>
        <v>#NUM!</v>
      </c>
      <c r="M1094" s="34" t="str">
        <f>IF(AND('Entry point'!$B$22=Master!A1094,Master!AG1094="MARINE SUPERINTENDENT"),Master!B1094,"")</f>
        <v/>
      </c>
      <c r="N1094" s="34" t="e">
        <f>SMALL($M:$M,ROWS($M$1:M1093))</f>
        <v>#NUM!</v>
      </c>
      <c r="O1094" s="34" t="str">
        <f>IF(AND('Entry point'!$B$22=Master!A1094,Master!AG1094="MD"),Master!B1094,"")</f>
        <v/>
      </c>
      <c r="P1094" s="34" t="e">
        <f>SMALL($O:$O,ROWS($O$1:O1093))</f>
        <v>#NUM!</v>
      </c>
      <c r="Q1094" s="34" t="str">
        <f>IF(AND('Entry point'!$B$22=Master!A1094,Master!AG1094="OD"),Master!B1094,"")</f>
        <v/>
      </c>
      <c r="R1094" s="34" t="e">
        <f>SMALL($Q:$Q,ROWS($Q$1:Q1093))</f>
        <v>#NUM!</v>
      </c>
      <c r="S1094" s="34" t="str">
        <f>IF(AND('Entry point'!$B$22=Master!A1094,Master!AG1094="OWNER"),Master!B1094,"")</f>
        <v/>
      </c>
      <c r="T1094" s="34" t="e">
        <f>SMALL($S:$S,ROWS($S$1:S1093))</f>
        <v>#NUM!</v>
      </c>
      <c r="U1094" s="34" t="str">
        <f>IF(AND('Entry point'!$B$22=Master!A1094,Master!AG1094="PLANNING MANAGER"),Master!B1094,"")</f>
        <v/>
      </c>
      <c r="V1094" s="34" t="e">
        <f>SMALL($U:$U,ROWS($U$1:U1093))</f>
        <v>#NUM!</v>
      </c>
      <c r="W1094" s="34" t="str">
        <f>IF(AND('Entry point'!$B$22=Master!A1094,Master!AG1094="PROCUREMENT RESPONSIBLE"),Master!B1094,"")</f>
        <v/>
      </c>
      <c r="X1094" s="34" t="e">
        <f>SMALL($W:$W,ROWS($W$1:W1093))</f>
        <v>#NUM!</v>
      </c>
      <c r="Y1094" s="34" t="str">
        <f>IF(AND('Entry point'!$B$22=Master!A1094,Master!AG1094="TECH SUPERINTENDENT"),Master!B1094,"")</f>
        <v/>
      </c>
      <c r="Z1094" s="34" t="e">
        <f>SMALL($Y:$Y,ROWS($Y$1:Y1093))</f>
        <v>#NUM!</v>
      </c>
      <c r="AA1094" s="34" t="str">
        <f>IF(AND('Entry point'!$B$22=Master!A1094,Master!AG1094="HSEQ MANAGER"),Master!B1094,"")</f>
        <v/>
      </c>
      <c r="AB1094" s="34" t="e">
        <f>SMALL($AA:$AA,ROWS($AA$1:AA1093))</f>
        <v>#NUM!</v>
      </c>
      <c r="AC1094" s="34" t="str">
        <f>IF(AND('Entry point'!$B$22=Master!A1094,Master!AG1094="MARCAS"),Master!B1094,"")</f>
        <v/>
      </c>
      <c r="AD1094" s="34" t="e">
        <f>SMALL($AC:$AC,ROWS($AC$1:AC1093))</f>
        <v>#NUM!</v>
      </c>
      <c r="AE1094" s="34">
        <v>4</v>
      </c>
      <c r="AF1094" s="27" t="s">
        <v>417</v>
      </c>
      <c r="AG1094" s="36" t="s">
        <v>91</v>
      </c>
      <c r="AH1094" s="36" t="s">
        <v>418</v>
      </c>
    </row>
    <row r="1095" spans="1:34" ht="63" x14ac:dyDescent="0.25">
      <c r="A1095" s="34" t="s">
        <v>31</v>
      </c>
      <c r="B1095" s="34">
        <f>ROWS(A$1:$A1096)</f>
        <v>1096</v>
      </c>
      <c r="C1095" s="34" t="str">
        <f>IF(AND('Entry point'!$B$22=Master!A1095,Master!AG1095="ACCOUNTING"),Master!B1095,"")</f>
        <v/>
      </c>
      <c r="D1095" s="34" t="e">
        <f>SMALL($C:$C,ROWS($C$1:C1094))</f>
        <v>#NUM!</v>
      </c>
      <c r="E1095" s="34" t="str">
        <f>IF(AND('Entry point'!$B$22=Master!A1095,Master!AG1095="CREW MANAGEMENT PARTNER"),Master!B1095,"")</f>
        <v/>
      </c>
      <c r="F1095" s="34" t="e">
        <f>SMALL($E:$E,ROWS($E$1:E1094))</f>
        <v>#NUM!</v>
      </c>
      <c r="G1095" s="34" t="str">
        <f>IF(AND('Entry point'!$B$22=Master!A1095,Master!AG1095="FLEET MANAGER"),Master!B1095,"")</f>
        <v/>
      </c>
      <c r="H1095" s="34" t="e">
        <f>SMALL($G:$G,ROWS($G$1:G1094))</f>
        <v>#NUM!</v>
      </c>
      <c r="I1095" s="34" t="str">
        <f>IF(AND('Entry point'!$B$22=Master!A1095,Master!AG1095="GROUP ISD"),Master!B1095,"")</f>
        <v/>
      </c>
      <c r="J1095" s="34" t="e">
        <f>SMALL($I:$I,ROWS($I$1:I1094))</f>
        <v>#NUM!</v>
      </c>
      <c r="K1095" s="34" t="str">
        <f>IF(AND('Entry point'!$B$22=Master!A1095,Master!AG1095="MANAGING DIRECTOR, CREW MANAGEMENT"),Master!B1095,"")</f>
        <v/>
      </c>
      <c r="L1095" s="34" t="e">
        <f>SMALL($K:$K,ROWS($K$1:K1094))</f>
        <v>#NUM!</v>
      </c>
      <c r="M1095" s="34" t="str">
        <f>IF(AND('Entry point'!$B$22=Master!A1095,Master!AG1095="MARINE SUPERINTENDENT"),Master!B1095,"")</f>
        <v/>
      </c>
      <c r="N1095" s="34" t="e">
        <f>SMALL($M:$M,ROWS($M$1:M1094))</f>
        <v>#NUM!</v>
      </c>
      <c r="O1095" s="34" t="str">
        <f>IF(AND('Entry point'!$B$22=Master!A1095,Master!AG1095="MD"),Master!B1095,"")</f>
        <v/>
      </c>
      <c r="P1095" s="34" t="e">
        <f>SMALL($O:$O,ROWS($O$1:O1094))</f>
        <v>#NUM!</v>
      </c>
      <c r="Q1095" s="34" t="str">
        <f>IF(AND('Entry point'!$B$22=Master!A1095,Master!AG1095="OD"),Master!B1095,"")</f>
        <v/>
      </c>
      <c r="R1095" s="34" t="e">
        <f>SMALL($Q:$Q,ROWS($Q$1:Q1094))</f>
        <v>#NUM!</v>
      </c>
      <c r="S1095" s="34" t="str">
        <f>IF(AND('Entry point'!$B$22=Master!A1095,Master!AG1095="OWNER"),Master!B1095,"")</f>
        <v/>
      </c>
      <c r="T1095" s="34" t="e">
        <f>SMALL($S:$S,ROWS($S$1:S1094))</f>
        <v>#NUM!</v>
      </c>
      <c r="U1095" s="34" t="str">
        <f>IF(AND('Entry point'!$B$22=Master!A1095,Master!AG1095="PLANNING MANAGER"),Master!B1095,"")</f>
        <v/>
      </c>
      <c r="V1095" s="34" t="e">
        <f>SMALL($U:$U,ROWS($U$1:U1094))</f>
        <v>#NUM!</v>
      </c>
      <c r="W1095" s="34" t="str">
        <f>IF(AND('Entry point'!$B$22=Master!A1095,Master!AG1095="PROCUREMENT RESPONSIBLE"),Master!B1095,"")</f>
        <v/>
      </c>
      <c r="X1095" s="34" t="e">
        <f>SMALL($W:$W,ROWS($W$1:W1094))</f>
        <v>#NUM!</v>
      </c>
      <c r="Y1095" s="34" t="str">
        <f>IF(AND('Entry point'!$B$22=Master!A1095,Master!AG1095="TECH SUPERINTENDENT"),Master!B1095,"")</f>
        <v/>
      </c>
      <c r="Z1095" s="34" t="e">
        <f>SMALL($Y:$Y,ROWS($Y$1:Y1094))</f>
        <v>#NUM!</v>
      </c>
      <c r="AA1095" s="34" t="str">
        <f>IF(AND('Entry point'!$B$22=Master!A1095,Master!AG1095="HSEQ MANAGER"),Master!B1095,"")</f>
        <v/>
      </c>
      <c r="AB1095" s="34" t="e">
        <f>SMALL($AA:$AA,ROWS($AA$1:AA1094))</f>
        <v>#NUM!</v>
      </c>
      <c r="AC1095" s="34" t="str">
        <f>IF(AND('Entry point'!$B$22=Master!A1095,Master!AG1095="MARCAS"),Master!B1095,"")</f>
        <v/>
      </c>
      <c r="AD1095" s="34" t="e">
        <f>SMALL($AC:$AC,ROWS($AC$1:AC1094))</f>
        <v>#NUM!</v>
      </c>
      <c r="AE1095" s="34">
        <v>4</v>
      </c>
      <c r="AF1095" s="27" t="s">
        <v>683</v>
      </c>
      <c r="AG1095" s="36" t="s">
        <v>91</v>
      </c>
      <c r="AH1095" s="36"/>
    </row>
    <row r="1096" spans="1:34" ht="15.75" x14ac:dyDescent="0.25">
      <c r="A1096" s="34" t="s">
        <v>31</v>
      </c>
      <c r="B1096" s="34">
        <f>ROWS(A$1:$A1097)</f>
        <v>1097</v>
      </c>
      <c r="C1096" s="34" t="str">
        <f>IF(AND('Entry point'!$B$22=Master!A1096,Master!AG1096="ACCOUNTING"),Master!B1096,"")</f>
        <v/>
      </c>
      <c r="D1096" s="34" t="e">
        <f>SMALL($C:$C,ROWS($C$1:C1095))</f>
        <v>#NUM!</v>
      </c>
      <c r="E1096" s="34" t="str">
        <f>IF(AND('Entry point'!$B$22=Master!A1096,Master!AG1096="CREW MANAGEMENT PARTNER"),Master!B1096,"")</f>
        <v/>
      </c>
      <c r="F1096" s="34" t="e">
        <f>SMALL($E:$E,ROWS($E$1:E1095))</f>
        <v>#NUM!</v>
      </c>
      <c r="G1096" s="34" t="str">
        <f>IF(AND('Entry point'!$B$22=Master!A1096,Master!AG1096="FLEET MANAGER"),Master!B1096,"")</f>
        <v/>
      </c>
      <c r="H1096" s="34" t="e">
        <f>SMALL($G:$G,ROWS($G$1:G1095))</f>
        <v>#NUM!</v>
      </c>
      <c r="I1096" s="34" t="str">
        <f>IF(AND('Entry point'!$B$22=Master!A1096,Master!AG1096="GROUP ISD"),Master!B1096,"")</f>
        <v/>
      </c>
      <c r="J1096" s="34" t="e">
        <f>SMALL($I:$I,ROWS($I$1:I1095))</f>
        <v>#NUM!</v>
      </c>
      <c r="K1096" s="34" t="str">
        <f>IF(AND('Entry point'!$B$22=Master!A1096,Master!AG1096="MANAGING DIRECTOR, CREW MANAGEMENT"),Master!B1096,"")</f>
        <v/>
      </c>
      <c r="L1096" s="34" t="e">
        <f>SMALL($K:$K,ROWS($K$1:K1095))</f>
        <v>#NUM!</v>
      </c>
      <c r="M1096" s="34" t="str">
        <f>IF(AND('Entry point'!$B$22=Master!A1096,Master!AG1096="MARINE SUPERINTENDENT"),Master!B1096,"")</f>
        <v/>
      </c>
      <c r="N1096" s="34" t="e">
        <f>SMALL($M:$M,ROWS($M$1:M1095))</f>
        <v>#NUM!</v>
      </c>
      <c r="O1096" s="34" t="str">
        <f>IF(AND('Entry point'!$B$22=Master!A1096,Master!AG1096="MD"),Master!B1096,"")</f>
        <v/>
      </c>
      <c r="P1096" s="34" t="e">
        <f>SMALL($O:$O,ROWS($O$1:O1095))</f>
        <v>#NUM!</v>
      </c>
      <c r="Q1096" s="34" t="str">
        <f>IF(AND('Entry point'!$B$22=Master!A1096,Master!AG1096="OD"),Master!B1096,"")</f>
        <v/>
      </c>
      <c r="R1096" s="34" t="e">
        <f>SMALL($Q:$Q,ROWS($Q$1:Q1095))</f>
        <v>#NUM!</v>
      </c>
      <c r="S1096" s="34" t="str">
        <f>IF(AND('Entry point'!$B$22=Master!A1096,Master!AG1096="OWNER"),Master!B1096,"")</f>
        <v/>
      </c>
      <c r="T1096" s="34" t="e">
        <f>SMALL($S:$S,ROWS($S$1:S1095))</f>
        <v>#NUM!</v>
      </c>
      <c r="U1096" s="34" t="str">
        <f>IF(AND('Entry point'!$B$22=Master!A1096,Master!AG1096="PLANNING MANAGER"),Master!B1096,"")</f>
        <v/>
      </c>
      <c r="V1096" s="34" t="e">
        <f>SMALL($U:$U,ROWS($U$1:U1095))</f>
        <v>#NUM!</v>
      </c>
      <c r="W1096" s="34" t="str">
        <f>IF(AND('Entry point'!$B$22=Master!A1096,Master!AG1096="PROCUREMENT RESPONSIBLE"),Master!B1096,"")</f>
        <v/>
      </c>
      <c r="X1096" s="34" t="e">
        <f>SMALL($W:$W,ROWS($W$1:W1095))</f>
        <v>#NUM!</v>
      </c>
      <c r="Y1096" s="34" t="str">
        <f>IF(AND('Entry point'!$B$22=Master!A1096,Master!AG1096="TECH SUPERINTENDENT"),Master!B1096,"")</f>
        <v/>
      </c>
      <c r="Z1096" s="34" t="e">
        <f>SMALL($Y:$Y,ROWS($Y$1:Y1095))</f>
        <v>#NUM!</v>
      </c>
      <c r="AA1096" s="34" t="str">
        <f>IF(AND('Entry point'!$B$22=Master!A1096,Master!AG1096="HSEQ MANAGER"),Master!B1096,"")</f>
        <v/>
      </c>
      <c r="AB1096" s="34" t="e">
        <f>SMALL($AA:$AA,ROWS($AA$1:AA1095))</f>
        <v>#NUM!</v>
      </c>
      <c r="AC1096" s="34" t="str">
        <f>IF(AND('Entry point'!$B$22=Master!A1096,Master!AG1096="MARCAS"),Master!B1096,"")</f>
        <v/>
      </c>
      <c r="AD1096" s="34" t="e">
        <f>SMALL($AC:$AC,ROWS($AC$1:AC1095))</f>
        <v>#NUM!</v>
      </c>
      <c r="AE1096" s="34">
        <v>4</v>
      </c>
      <c r="AF1096" s="27" t="s">
        <v>474</v>
      </c>
      <c r="AG1096" s="36" t="s">
        <v>685</v>
      </c>
      <c r="AH1096" s="36"/>
    </row>
    <row r="1097" spans="1:34" ht="15.75" x14ac:dyDescent="0.25">
      <c r="A1097" s="34" t="s">
        <v>31</v>
      </c>
      <c r="B1097" s="34">
        <f>ROWS(A$1:$A1098)</f>
        <v>1098</v>
      </c>
      <c r="C1097" s="34" t="str">
        <f>IF(AND('Entry point'!$B$22=Master!A1097,Master!AG1097="ACCOUNTING"),Master!B1097,"")</f>
        <v/>
      </c>
      <c r="D1097" s="34" t="e">
        <f>SMALL($C:$C,ROWS($C$1:C1096))</f>
        <v>#NUM!</v>
      </c>
      <c r="E1097" s="34" t="str">
        <f>IF(AND('Entry point'!$B$22=Master!A1097,Master!AG1097="CREW MANAGEMENT PARTNER"),Master!B1097,"")</f>
        <v/>
      </c>
      <c r="F1097" s="34" t="e">
        <f>SMALL($E:$E,ROWS($E$1:E1096))</f>
        <v>#NUM!</v>
      </c>
      <c r="G1097" s="34" t="str">
        <f>IF(AND('Entry point'!$B$22=Master!A1097,Master!AG1097="FLEET MANAGER"),Master!B1097,"")</f>
        <v/>
      </c>
      <c r="H1097" s="34" t="e">
        <f>SMALL($G:$G,ROWS($G$1:G1096))</f>
        <v>#NUM!</v>
      </c>
      <c r="I1097" s="34" t="str">
        <f>IF(AND('Entry point'!$B$22=Master!A1097,Master!AG1097="GROUP ISD"),Master!B1097,"")</f>
        <v/>
      </c>
      <c r="J1097" s="34" t="e">
        <f>SMALL($I:$I,ROWS($I$1:I1096))</f>
        <v>#NUM!</v>
      </c>
      <c r="K1097" s="34" t="str">
        <f>IF(AND('Entry point'!$B$22=Master!A1097,Master!AG1097="MANAGING DIRECTOR, CREW MANAGEMENT"),Master!B1097,"")</f>
        <v/>
      </c>
      <c r="L1097" s="34" t="e">
        <f>SMALL($K:$K,ROWS($K$1:K1096))</f>
        <v>#NUM!</v>
      </c>
      <c r="M1097" s="34" t="str">
        <f>IF(AND('Entry point'!$B$22=Master!A1097,Master!AG1097="MARINE SUPERINTENDENT"),Master!B1097,"")</f>
        <v/>
      </c>
      <c r="N1097" s="34" t="e">
        <f>SMALL($M:$M,ROWS($M$1:M1096))</f>
        <v>#NUM!</v>
      </c>
      <c r="O1097" s="34" t="str">
        <f>IF(AND('Entry point'!$B$22=Master!A1097,Master!AG1097="MD"),Master!B1097,"")</f>
        <v/>
      </c>
      <c r="P1097" s="34" t="e">
        <f>SMALL($O:$O,ROWS($O$1:O1096))</f>
        <v>#NUM!</v>
      </c>
      <c r="Q1097" s="34" t="str">
        <f>IF(AND('Entry point'!$B$22=Master!A1097,Master!AG1097="OD"),Master!B1097,"")</f>
        <v/>
      </c>
      <c r="R1097" s="34" t="e">
        <f>SMALL($Q:$Q,ROWS($Q$1:Q1096))</f>
        <v>#NUM!</v>
      </c>
      <c r="S1097" s="34" t="str">
        <f>IF(AND('Entry point'!$B$22=Master!A1097,Master!AG1097="OWNER"),Master!B1097,"")</f>
        <v/>
      </c>
      <c r="T1097" s="34" t="e">
        <f>SMALL($S:$S,ROWS($S$1:S1096))</f>
        <v>#NUM!</v>
      </c>
      <c r="U1097" s="34" t="str">
        <f>IF(AND('Entry point'!$B$22=Master!A1097,Master!AG1097="PLANNING MANAGER"),Master!B1097,"")</f>
        <v/>
      </c>
      <c r="V1097" s="34" t="e">
        <f>SMALL($U:$U,ROWS($U$1:U1096))</f>
        <v>#NUM!</v>
      </c>
      <c r="W1097" s="34" t="str">
        <f>IF(AND('Entry point'!$B$22=Master!A1097,Master!AG1097="PROCUREMENT RESPONSIBLE"),Master!B1097,"")</f>
        <v/>
      </c>
      <c r="X1097" s="34" t="e">
        <f>SMALL($W:$W,ROWS($W$1:W1096))</f>
        <v>#NUM!</v>
      </c>
      <c r="Y1097" s="34" t="str">
        <f>IF(AND('Entry point'!$B$22=Master!A1097,Master!AG1097="TECH SUPERINTENDENT"),Master!B1097,"")</f>
        <v/>
      </c>
      <c r="Z1097" s="34" t="e">
        <f>SMALL($Y:$Y,ROWS($Y$1:Y1096))</f>
        <v>#NUM!</v>
      </c>
      <c r="AA1097" s="34" t="str">
        <f>IF(AND('Entry point'!$B$22=Master!A1097,Master!AG1097="HSEQ MANAGER"),Master!B1097,"")</f>
        <v/>
      </c>
      <c r="AB1097" s="34" t="e">
        <f>SMALL($AA:$AA,ROWS($AA$1:AA1096))</f>
        <v>#NUM!</v>
      </c>
      <c r="AC1097" s="34" t="str">
        <f>IF(AND('Entry point'!$B$22=Master!A1097,Master!AG1097="MARCAS"),Master!B1097,"")</f>
        <v/>
      </c>
      <c r="AD1097" s="34" t="e">
        <f>SMALL($AC:$AC,ROWS($AC$1:AC1096))</f>
        <v>#NUM!</v>
      </c>
      <c r="AE1097" s="34">
        <v>4</v>
      </c>
      <c r="AF1097" s="27" t="s">
        <v>442</v>
      </c>
      <c r="AG1097" s="36" t="s">
        <v>685</v>
      </c>
      <c r="AH1097" s="36" t="s">
        <v>441</v>
      </c>
    </row>
    <row r="1098" spans="1:34" ht="15.75" x14ac:dyDescent="0.25">
      <c r="A1098" s="34" t="s">
        <v>31</v>
      </c>
      <c r="B1098" s="34">
        <f>ROWS(A$1:$A1099)</f>
        <v>1099</v>
      </c>
      <c r="C1098" s="34" t="str">
        <f>IF(AND('Entry point'!$B$22=Master!A1098,Master!AG1098="ACCOUNTING"),Master!B1098,"")</f>
        <v/>
      </c>
      <c r="D1098" s="34" t="e">
        <f>SMALL($C:$C,ROWS($C$1:C1097))</f>
        <v>#NUM!</v>
      </c>
      <c r="E1098" s="34" t="str">
        <f>IF(AND('Entry point'!$B$22=Master!A1098,Master!AG1098="CREW MANAGEMENT PARTNER"),Master!B1098,"")</f>
        <v/>
      </c>
      <c r="F1098" s="34" t="e">
        <f>SMALL($E:$E,ROWS($E$1:E1097))</f>
        <v>#NUM!</v>
      </c>
      <c r="G1098" s="34" t="str">
        <f>IF(AND('Entry point'!$B$22=Master!A1098,Master!AG1098="FLEET MANAGER"),Master!B1098,"")</f>
        <v/>
      </c>
      <c r="H1098" s="34" t="e">
        <f>SMALL($G:$G,ROWS($G$1:G1097))</f>
        <v>#NUM!</v>
      </c>
      <c r="I1098" s="34" t="str">
        <f>IF(AND('Entry point'!$B$22=Master!A1098,Master!AG1098="GROUP ISD"),Master!B1098,"")</f>
        <v/>
      </c>
      <c r="J1098" s="34" t="e">
        <f>SMALL($I:$I,ROWS($I$1:I1097))</f>
        <v>#NUM!</v>
      </c>
      <c r="K1098" s="34" t="str">
        <f>IF(AND('Entry point'!$B$22=Master!A1098,Master!AG1098="MANAGING DIRECTOR, CREW MANAGEMENT"),Master!B1098,"")</f>
        <v/>
      </c>
      <c r="L1098" s="34" t="e">
        <f>SMALL($K:$K,ROWS($K$1:K1097))</f>
        <v>#NUM!</v>
      </c>
      <c r="M1098" s="34" t="str">
        <f>IF(AND('Entry point'!$B$22=Master!A1098,Master!AG1098="MARINE SUPERINTENDENT"),Master!B1098,"")</f>
        <v/>
      </c>
      <c r="N1098" s="34" t="e">
        <f>SMALL($M:$M,ROWS($M$1:M1097))</f>
        <v>#NUM!</v>
      </c>
      <c r="O1098" s="34" t="str">
        <f>IF(AND('Entry point'!$B$22=Master!A1098,Master!AG1098="MD"),Master!B1098,"")</f>
        <v/>
      </c>
      <c r="P1098" s="34" t="e">
        <f>SMALL($O:$O,ROWS($O$1:O1097))</f>
        <v>#NUM!</v>
      </c>
      <c r="Q1098" s="34" t="str">
        <f>IF(AND('Entry point'!$B$22=Master!A1098,Master!AG1098="OD"),Master!B1098,"")</f>
        <v/>
      </c>
      <c r="R1098" s="34" t="e">
        <f>SMALL($Q:$Q,ROWS($Q$1:Q1097))</f>
        <v>#NUM!</v>
      </c>
      <c r="S1098" s="34" t="str">
        <f>IF(AND('Entry point'!$B$22=Master!A1098,Master!AG1098="OWNER"),Master!B1098,"")</f>
        <v/>
      </c>
      <c r="T1098" s="34" t="e">
        <f>SMALL($S:$S,ROWS($S$1:S1097))</f>
        <v>#NUM!</v>
      </c>
      <c r="U1098" s="34" t="str">
        <f>IF(AND('Entry point'!$B$22=Master!A1098,Master!AG1098="PLANNING MANAGER"),Master!B1098,"")</f>
        <v/>
      </c>
      <c r="V1098" s="34" t="e">
        <f>SMALL($U:$U,ROWS($U$1:U1097))</f>
        <v>#NUM!</v>
      </c>
      <c r="W1098" s="34" t="str">
        <f>IF(AND('Entry point'!$B$22=Master!A1098,Master!AG1098="PROCUREMENT RESPONSIBLE"),Master!B1098,"")</f>
        <v/>
      </c>
      <c r="X1098" s="34" t="e">
        <f>SMALL($W:$W,ROWS($W$1:W1097))</f>
        <v>#NUM!</v>
      </c>
      <c r="Y1098" s="34" t="str">
        <f>IF(AND('Entry point'!$B$22=Master!A1098,Master!AG1098="TECH SUPERINTENDENT"),Master!B1098,"")</f>
        <v/>
      </c>
      <c r="Z1098" s="34" t="e">
        <f>SMALL($Y:$Y,ROWS($Y$1:Y1097))</f>
        <v>#NUM!</v>
      </c>
      <c r="AA1098" s="34" t="str">
        <f>IF(AND('Entry point'!$B$22=Master!A1098,Master!AG1098="HSEQ MANAGER"),Master!B1098,"")</f>
        <v/>
      </c>
      <c r="AB1098" s="34" t="e">
        <f>SMALL($AA:$AA,ROWS($AA$1:AA1097))</f>
        <v>#NUM!</v>
      </c>
      <c r="AC1098" s="34" t="str">
        <f>IF(AND('Entry point'!$B$22=Master!A1098,Master!AG1098="MARCAS"),Master!B1098,"")</f>
        <v/>
      </c>
      <c r="AD1098" s="34" t="e">
        <f>SMALL($AC:$AC,ROWS($AC$1:AC1097))</f>
        <v>#NUM!</v>
      </c>
      <c r="AE1098" s="34">
        <v>4</v>
      </c>
      <c r="AF1098" s="27" t="s">
        <v>440</v>
      </c>
      <c r="AG1098" s="36" t="s">
        <v>685</v>
      </c>
      <c r="AH1098" s="36" t="s">
        <v>441</v>
      </c>
    </row>
    <row r="1099" spans="1:34" ht="15.75" x14ac:dyDescent="0.25">
      <c r="A1099" s="34" t="s">
        <v>31</v>
      </c>
      <c r="B1099" s="34">
        <f>ROWS(A$1:$A1100)</f>
        <v>1100</v>
      </c>
      <c r="C1099" s="34" t="str">
        <f>IF(AND('Entry point'!$B$22=Master!A1099,Master!AG1099="ACCOUNTING"),Master!B1099,"")</f>
        <v/>
      </c>
      <c r="D1099" s="34" t="e">
        <f>SMALL($C:$C,ROWS($C$1:C1098))</f>
        <v>#NUM!</v>
      </c>
      <c r="E1099" s="34" t="str">
        <f>IF(AND('Entry point'!$B$22=Master!A1099,Master!AG1099="CREW MANAGEMENT PARTNER"),Master!B1099,"")</f>
        <v/>
      </c>
      <c r="F1099" s="34" t="e">
        <f>SMALL($E:$E,ROWS($E$1:E1098))</f>
        <v>#NUM!</v>
      </c>
      <c r="G1099" s="34" t="str">
        <f>IF(AND('Entry point'!$B$22=Master!A1099,Master!AG1099="FLEET MANAGER"),Master!B1099,"")</f>
        <v/>
      </c>
      <c r="H1099" s="34" t="e">
        <f>SMALL($G:$G,ROWS($G$1:G1098))</f>
        <v>#NUM!</v>
      </c>
      <c r="I1099" s="34" t="str">
        <f>IF(AND('Entry point'!$B$22=Master!A1099,Master!AG1099="GROUP ISD"),Master!B1099,"")</f>
        <v/>
      </c>
      <c r="J1099" s="34" t="e">
        <f>SMALL($I:$I,ROWS($I$1:I1098))</f>
        <v>#NUM!</v>
      </c>
      <c r="K1099" s="34" t="str">
        <f>IF(AND('Entry point'!$B$22=Master!A1099,Master!AG1099="MANAGING DIRECTOR, CREW MANAGEMENT"),Master!B1099,"")</f>
        <v/>
      </c>
      <c r="L1099" s="34" t="e">
        <f>SMALL($K:$K,ROWS($K$1:K1098))</f>
        <v>#NUM!</v>
      </c>
      <c r="M1099" s="34" t="str">
        <f>IF(AND('Entry point'!$B$22=Master!A1099,Master!AG1099="MARINE SUPERINTENDENT"),Master!B1099,"")</f>
        <v/>
      </c>
      <c r="N1099" s="34" t="e">
        <f>SMALL($M:$M,ROWS($M$1:M1098))</f>
        <v>#NUM!</v>
      </c>
      <c r="O1099" s="34" t="str">
        <f>IF(AND('Entry point'!$B$22=Master!A1099,Master!AG1099="MD"),Master!B1099,"")</f>
        <v/>
      </c>
      <c r="P1099" s="34" t="e">
        <f>SMALL($O:$O,ROWS($O$1:O1098))</f>
        <v>#NUM!</v>
      </c>
      <c r="Q1099" s="34" t="str">
        <f>IF(AND('Entry point'!$B$22=Master!A1099,Master!AG1099="OD"),Master!B1099,"")</f>
        <v/>
      </c>
      <c r="R1099" s="34" t="e">
        <f>SMALL($Q:$Q,ROWS($Q$1:Q1098))</f>
        <v>#NUM!</v>
      </c>
      <c r="S1099" s="34" t="str">
        <f>IF(AND('Entry point'!$B$22=Master!A1099,Master!AG1099="OWNER"),Master!B1099,"")</f>
        <v/>
      </c>
      <c r="T1099" s="34" t="e">
        <f>SMALL($S:$S,ROWS($S$1:S1098))</f>
        <v>#NUM!</v>
      </c>
      <c r="U1099" s="34" t="str">
        <f>IF(AND('Entry point'!$B$22=Master!A1099,Master!AG1099="PLANNING MANAGER"),Master!B1099,"")</f>
        <v/>
      </c>
      <c r="V1099" s="34" t="e">
        <f>SMALL($U:$U,ROWS($U$1:U1098))</f>
        <v>#NUM!</v>
      </c>
      <c r="W1099" s="34" t="str">
        <f>IF(AND('Entry point'!$B$22=Master!A1099,Master!AG1099="PROCUREMENT RESPONSIBLE"),Master!B1099,"")</f>
        <v/>
      </c>
      <c r="X1099" s="34" t="e">
        <f>SMALL($W:$W,ROWS($W$1:W1098))</f>
        <v>#NUM!</v>
      </c>
      <c r="Y1099" s="34" t="str">
        <f>IF(AND('Entry point'!$B$22=Master!A1099,Master!AG1099="TECH SUPERINTENDENT"),Master!B1099,"")</f>
        <v/>
      </c>
      <c r="Z1099" s="34" t="e">
        <f>SMALL($Y:$Y,ROWS($Y$1:Y1098))</f>
        <v>#NUM!</v>
      </c>
      <c r="AA1099" s="34" t="str">
        <f>IF(AND('Entry point'!$B$22=Master!A1099,Master!AG1099="HSEQ MANAGER"),Master!B1099,"")</f>
        <v/>
      </c>
      <c r="AB1099" s="34" t="e">
        <f>SMALL($AA:$AA,ROWS($AA$1:AA1098))</f>
        <v>#NUM!</v>
      </c>
      <c r="AC1099" s="34" t="str">
        <f>IF(AND('Entry point'!$B$22=Master!A1099,Master!AG1099="MARCAS"),Master!B1099,"")</f>
        <v/>
      </c>
      <c r="AD1099" s="34" t="e">
        <f>SMALL($AC:$AC,ROWS($AC$1:AC1098))</f>
        <v>#NUM!</v>
      </c>
      <c r="AE1099" s="34">
        <v>4</v>
      </c>
      <c r="AF1099" s="27" t="s">
        <v>477</v>
      </c>
      <c r="AG1099" s="36" t="s">
        <v>685</v>
      </c>
      <c r="AH1099" s="36"/>
    </row>
    <row r="1100" spans="1:34" ht="15.75" x14ac:dyDescent="0.25">
      <c r="A1100" s="34" t="s">
        <v>31</v>
      </c>
      <c r="B1100" s="34">
        <f>ROWS(A$1:$A1101)</f>
        <v>1101</v>
      </c>
      <c r="C1100" s="34" t="str">
        <f>IF(AND('Entry point'!$B$22=Master!A1100,Master!AG1100="ACCOUNTING"),Master!B1100,"")</f>
        <v/>
      </c>
      <c r="D1100" s="34" t="e">
        <f>SMALL($C:$C,ROWS($C$1:C1099))</f>
        <v>#NUM!</v>
      </c>
      <c r="E1100" s="34" t="str">
        <f>IF(AND('Entry point'!$B$22=Master!A1100,Master!AG1100="CREW MANAGEMENT PARTNER"),Master!B1100,"")</f>
        <v/>
      </c>
      <c r="F1100" s="34" t="e">
        <f>SMALL($E:$E,ROWS($E$1:E1099))</f>
        <v>#NUM!</v>
      </c>
      <c r="G1100" s="34" t="str">
        <f>IF(AND('Entry point'!$B$22=Master!A1100,Master!AG1100="FLEET MANAGER"),Master!B1100,"")</f>
        <v/>
      </c>
      <c r="H1100" s="34" t="e">
        <f>SMALL($G:$G,ROWS($G$1:G1099))</f>
        <v>#NUM!</v>
      </c>
      <c r="I1100" s="34" t="str">
        <f>IF(AND('Entry point'!$B$22=Master!A1100,Master!AG1100="GROUP ISD"),Master!B1100,"")</f>
        <v/>
      </c>
      <c r="J1100" s="34" t="e">
        <f>SMALL($I:$I,ROWS($I$1:I1099))</f>
        <v>#NUM!</v>
      </c>
      <c r="K1100" s="34" t="str">
        <f>IF(AND('Entry point'!$B$22=Master!A1100,Master!AG1100="MANAGING DIRECTOR, CREW MANAGEMENT"),Master!B1100,"")</f>
        <v/>
      </c>
      <c r="L1100" s="34" t="e">
        <f>SMALL($K:$K,ROWS($K$1:K1099))</f>
        <v>#NUM!</v>
      </c>
      <c r="M1100" s="34" t="str">
        <f>IF(AND('Entry point'!$B$22=Master!A1100,Master!AG1100="MARINE SUPERINTENDENT"),Master!B1100,"")</f>
        <v/>
      </c>
      <c r="N1100" s="34" t="e">
        <f>SMALL($M:$M,ROWS($M$1:M1099))</f>
        <v>#NUM!</v>
      </c>
      <c r="O1100" s="34" t="str">
        <f>IF(AND('Entry point'!$B$22=Master!A1100,Master!AG1100="MD"),Master!B1100,"")</f>
        <v/>
      </c>
      <c r="P1100" s="34" t="e">
        <f>SMALL($O:$O,ROWS($O$1:O1099))</f>
        <v>#NUM!</v>
      </c>
      <c r="Q1100" s="34" t="str">
        <f>IF(AND('Entry point'!$B$22=Master!A1100,Master!AG1100="OD"),Master!B1100,"")</f>
        <v/>
      </c>
      <c r="R1100" s="34" t="e">
        <f>SMALL($Q:$Q,ROWS($Q$1:Q1099))</f>
        <v>#NUM!</v>
      </c>
      <c r="S1100" s="34" t="str">
        <f>IF(AND('Entry point'!$B$22=Master!A1100,Master!AG1100="OWNER"),Master!B1100,"")</f>
        <v/>
      </c>
      <c r="T1100" s="34" t="e">
        <f>SMALL($S:$S,ROWS($S$1:S1099))</f>
        <v>#NUM!</v>
      </c>
      <c r="U1100" s="34" t="str">
        <f>IF(AND('Entry point'!$B$22=Master!A1100,Master!AG1100="PLANNING MANAGER"),Master!B1100,"")</f>
        <v/>
      </c>
      <c r="V1100" s="34" t="e">
        <f>SMALL($U:$U,ROWS($U$1:U1099))</f>
        <v>#NUM!</v>
      </c>
      <c r="W1100" s="34" t="str">
        <f>IF(AND('Entry point'!$B$22=Master!A1100,Master!AG1100="PROCUREMENT RESPONSIBLE"),Master!B1100,"")</f>
        <v/>
      </c>
      <c r="X1100" s="34" t="e">
        <f>SMALL($W:$W,ROWS($W$1:W1099))</f>
        <v>#NUM!</v>
      </c>
      <c r="Y1100" s="34" t="str">
        <f>IF(AND('Entry point'!$B$22=Master!A1100,Master!AG1100="TECH SUPERINTENDENT"),Master!B1100,"")</f>
        <v/>
      </c>
      <c r="Z1100" s="34" t="e">
        <f>SMALL($Y:$Y,ROWS($Y$1:Y1099))</f>
        <v>#NUM!</v>
      </c>
      <c r="AA1100" s="34" t="str">
        <f>IF(AND('Entry point'!$B$22=Master!A1100,Master!AG1100="HSEQ MANAGER"),Master!B1100,"")</f>
        <v/>
      </c>
      <c r="AB1100" s="34" t="e">
        <f>SMALL($AA:$AA,ROWS($AA$1:AA1099))</f>
        <v>#NUM!</v>
      </c>
      <c r="AC1100" s="34" t="str">
        <f>IF(AND('Entry point'!$B$22=Master!A1100,Master!AG1100="MARCAS"),Master!B1100,"")</f>
        <v/>
      </c>
      <c r="AD1100" s="34" t="e">
        <f>SMALL($AC:$AC,ROWS($AC$1:AC1099))</f>
        <v>#NUM!</v>
      </c>
      <c r="AE1100" s="34">
        <v>4</v>
      </c>
      <c r="AF1100" s="27" t="s">
        <v>478</v>
      </c>
      <c r="AG1100" s="36" t="s">
        <v>796</v>
      </c>
      <c r="AH1100" s="36"/>
    </row>
    <row r="1101" spans="1:34" ht="15.75" x14ac:dyDescent="0.25">
      <c r="A1101" s="34" t="s">
        <v>31</v>
      </c>
      <c r="B1101" s="34">
        <f>ROWS(A$1:$A1102)</f>
        <v>1102</v>
      </c>
      <c r="C1101" s="34" t="str">
        <f>IF(AND('Entry point'!$B$22=Master!A1101,Master!AG1101="ACCOUNTING"),Master!B1101,"")</f>
        <v/>
      </c>
      <c r="D1101" s="34" t="e">
        <f>SMALL($C:$C,ROWS($C$1:C1100))</f>
        <v>#NUM!</v>
      </c>
      <c r="E1101" s="34" t="str">
        <f>IF(AND('Entry point'!$B$22=Master!A1101,Master!AG1101="CREW MANAGEMENT PARTNER"),Master!B1101,"")</f>
        <v/>
      </c>
      <c r="F1101" s="34" t="e">
        <f>SMALL($E:$E,ROWS($E$1:E1100))</f>
        <v>#NUM!</v>
      </c>
      <c r="G1101" s="34" t="str">
        <f>IF(AND('Entry point'!$B$22=Master!A1101,Master!AG1101="FLEET MANAGER"),Master!B1101,"")</f>
        <v/>
      </c>
      <c r="H1101" s="34" t="e">
        <f>SMALL($G:$G,ROWS($G$1:G1100))</f>
        <v>#NUM!</v>
      </c>
      <c r="I1101" s="34" t="str">
        <f>IF(AND('Entry point'!$B$22=Master!A1101,Master!AG1101="GROUP ISD"),Master!B1101,"")</f>
        <v/>
      </c>
      <c r="J1101" s="34" t="e">
        <f>SMALL($I:$I,ROWS($I$1:I1100))</f>
        <v>#NUM!</v>
      </c>
      <c r="K1101" s="34" t="str">
        <f>IF(AND('Entry point'!$B$22=Master!A1101,Master!AG1101="MANAGING DIRECTOR, CREW MANAGEMENT"),Master!B1101,"")</f>
        <v/>
      </c>
      <c r="L1101" s="34" t="e">
        <f>SMALL($K:$K,ROWS($K$1:K1100))</f>
        <v>#NUM!</v>
      </c>
      <c r="M1101" s="34" t="str">
        <f>IF(AND('Entry point'!$B$22=Master!A1101,Master!AG1101="MARINE SUPERINTENDENT"),Master!B1101,"")</f>
        <v/>
      </c>
      <c r="N1101" s="34" t="e">
        <f>SMALL($M:$M,ROWS($M$1:M1100))</f>
        <v>#NUM!</v>
      </c>
      <c r="O1101" s="34" t="str">
        <f>IF(AND('Entry point'!$B$22=Master!A1101,Master!AG1101="MD"),Master!B1101,"")</f>
        <v/>
      </c>
      <c r="P1101" s="34" t="e">
        <f>SMALL($O:$O,ROWS($O$1:O1100))</f>
        <v>#NUM!</v>
      </c>
      <c r="Q1101" s="34" t="str">
        <f>IF(AND('Entry point'!$B$22=Master!A1101,Master!AG1101="OD"),Master!B1101,"")</f>
        <v/>
      </c>
      <c r="R1101" s="34" t="e">
        <f>SMALL($Q:$Q,ROWS($Q$1:Q1100))</f>
        <v>#NUM!</v>
      </c>
      <c r="S1101" s="34" t="str">
        <f>IF(AND('Entry point'!$B$22=Master!A1101,Master!AG1101="OWNER"),Master!B1101,"")</f>
        <v/>
      </c>
      <c r="T1101" s="34" t="e">
        <f>SMALL($S:$S,ROWS($S$1:S1100))</f>
        <v>#NUM!</v>
      </c>
      <c r="U1101" s="34" t="str">
        <f>IF(AND('Entry point'!$B$22=Master!A1101,Master!AG1101="PLANNING MANAGER"),Master!B1101,"")</f>
        <v/>
      </c>
      <c r="V1101" s="34" t="e">
        <f>SMALL($U:$U,ROWS($U$1:U1100))</f>
        <v>#NUM!</v>
      </c>
      <c r="W1101" s="34" t="str">
        <f>IF(AND('Entry point'!$B$22=Master!A1101,Master!AG1101="PROCUREMENT RESPONSIBLE"),Master!B1101,"")</f>
        <v/>
      </c>
      <c r="X1101" s="34" t="e">
        <f>SMALL($W:$W,ROWS($W$1:W1100))</f>
        <v>#NUM!</v>
      </c>
      <c r="Y1101" s="34" t="str">
        <f>IF(AND('Entry point'!$B$22=Master!A1101,Master!AG1101="TECH SUPERINTENDENT"),Master!B1101,"")</f>
        <v/>
      </c>
      <c r="Z1101" s="34" t="e">
        <f>SMALL($Y:$Y,ROWS($Y$1:Y1100))</f>
        <v>#NUM!</v>
      </c>
      <c r="AA1101" s="34" t="str">
        <f>IF(AND('Entry point'!$B$22=Master!A1101,Master!AG1101="HSEQ MANAGER"),Master!B1101,"")</f>
        <v/>
      </c>
      <c r="AB1101" s="34" t="e">
        <f>SMALL($AA:$AA,ROWS($AA$1:AA1100))</f>
        <v>#NUM!</v>
      </c>
      <c r="AC1101" s="34" t="str">
        <f>IF(AND('Entry point'!$B$22=Master!A1101,Master!AG1101="MARCAS"),Master!B1101,"")</f>
        <v/>
      </c>
      <c r="AD1101" s="34" t="e">
        <f>SMALL($AC:$AC,ROWS($AC$1:AC1100))</f>
        <v>#NUM!</v>
      </c>
      <c r="AE1101" s="34">
        <v>4</v>
      </c>
      <c r="AF1101" s="27" t="s">
        <v>482</v>
      </c>
      <c r="AG1101" s="36" t="s">
        <v>614</v>
      </c>
      <c r="AH1101" s="36"/>
    </row>
    <row r="1102" spans="1:34" ht="31.5" x14ac:dyDescent="0.25">
      <c r="A1102" s="34" t="s">
        <v>31</v>
      </c>
      <c r="B1102" s="34">
        <f>ROWS(A$1:$A1103)</f>
        <v>1103</v>
      </c>
      <c r="C1102" s="34" t="str">
        <f>IF(AND('Entry point'!$B$22=Master!A1102,Master!AG1102="ACCOUNTING"),Master!B1102,"")</f>
        <v/>
      </c>
      <c r="D1102" s="34" t="e">
        <f>SMALL($C:$C,ROWS($C$1:C1101))</f>
        <v>#NUM!</v>
      </c>
      <c r="E1102" s="34" t="str">
        <f>IF(AND('Entry point'!$B$22=Master!A1102,Master!AG1102="CREW MANAGEMENT PARTNER"),Master!B1102,"")</f>
        <v/>
      </c>
      <c r="F1102" s="34" t="e">
        <f>SMALL($E:$E,ROWS($E$1:E1101))</f>
        <v>#NUM!</v>
      </c>
      <c r="G1102" s="34" t="str">
        <f>IF(AND('Entry point'!$B$22=Master!A1102,Master!AG1102="FLEET MANAGER"),Master!B1102,"")</f>
        <v/>
      </c>
      <c r="H1102" s="34" t="e">
        <f>SMALL($G:$G,ROWS($G$1:G1101))</f>
        <v>#NUM!</v>
      </c>
      <c r="I1102" s="34" t="str">
        <f>IF(AND('Entry point'!$B$22=Master!A1102,Master!AG1102="GROUP ISD"),Master!B1102,"")</f>
        <v/>
      </c>
      <c r="J1102" s="34" t="e">
        <f>SMALL($I:$I,ROWS($I$1:I1101))</f>
        <v>#NUM!</v>
      </c>
      <c r="K1102" s="34" t="str">
        <f>IF(AND('Entry point'!$B$22=Master!A1102,Master!AG1102="MANAGING DIRECTOR, CREW MANAGEMENT"),Master!B1102,"")</f>
        <v/>
      </c>
      <c r="L1102" s="34" t="e">
        <f>SMALL($K:$K,ROWS($K$1:K1101))</f>
        <v>#NUM!</v>
      </c>
      <c r="M1102" s="34" t="str">
        <f>IF(AND('Entry point'!$B$22=Master!A1102,Master!AG1102="MARINE SUPERINTENDENT"),Master!B1102,"")</f>
        <v/>
      </c>
      <c r="N1102" s="34" t="e">
        <f>SMALL($M:$M,ROWS($M$1:M1101))</f>
        <v>#NUM!</v>
      </c>
      <c r="O1102" s="34" t="str">
        <f>IF(AND('Entry point'!$B$22=Master!A1102,Master!AG1102="MD"),Master!B1102,"")</f>
        <v/>
      </c>
      <c r="P1102" s="34" t="e">
        <f>SMALL($O:$O,ROWS($O$1:O1101))</f>
        <v>#NUM!</v>
      </c>
      <c r="Q1102" s="34" t="str">
        <f>IF(AND('Entry point'!$B$22=Master!A1102,Master!AG1102="OD"),Master!B1102,"")</f>
        <v/>
      </c>
      <c r="R1102" s="34" t="e">
        <f>SMALL($Q:$Q,ROWS($Q$1:Q1101))</f>
        <v>#NUM!</v>
      </c>
      <c r="S1102" s="34" t="str">
        <f>IF(AND('Entry point'!$B$22=Master!A1102,Master!AG1102="OWNER"),Master!B1102,"")</f>
        <v/>
      </c>
      <c r="T1102" s="34" t="e">
        <f>SMALL($S:$S,ROWS($S$1:S1101))</f>
        <v>#NUM!</v>
      </c>
      <c r="U1102" s="34" t="str">
        <f>IF(AND('Entry point'!$B$22=Master!A1102,Master!AG1102="PLANNING MANAGER"),Master!B1102,"")</f>
        <v/>
      </c>
      <c r="V1102" s="34" t="e">
        <f>SMALL($U:$U,ROWS($U$1:U1101))</f>
        <v>#NUM!</v>
      </c>
      <c r="W1102" s="34" t="str">
        <f>IF(AND('Entry point'!$B$22=Master!A1102,Master!AG1102="PROCUREMENT RESPONSIBLE"),Master!B1102,"")</f>
        <v/>
      </c>
      <c r="X1102" s="34" t="e">
        <f>SMALL($W:$W,ROWS($W$1:W1101))</f>
        <v>#NUM!</v>
      </c>
      <c r="Y1102" s="34" t="str">
        <f>IF(AND('Entry point'!$B$22=Master!A1102,Master!AG1102="TECH SUPERINTENDENT"),Master!B1102,"")</f>
        <v/>
      </c>
      <c r="Z1102" s="34" t="e">
        <f>SMALL($Y:$Y,ROWS($Y$1:Y1101))</f>
        <v>#NUM!</v>
      </c>
      <c r="AA1102" s="34" t="str">
        <f>IF(AND('Entry point'!$B$22=Master!A1102,Master!AG1102="HSEQ MANAGER"),Master!B1102,"")</f>
        <v/>
      </c>
      <c r="AB1102" s="34" t="e">
        <f>SMALL($AA:$AA,ROWS($AA$1:AA1101))</f>
        <v>#NUM!</v>
      </c>
      <c r="AC1102" s="34" t="str">
        <f>IF(AND('Entry point'!$B$22=Master!A1102,Master!AG1102="MARCAS"),Master!B1102,"")</f>
        <v/>
      </c>
      <c r="AD1102" s="34" t="e">
        <f>SMALL($AC:$AC,ROWS($AC$1:AC1101))</f>
        <v>#NUM!</v>
      </c>
      <c r="AE1102" s="34">
        <v>4</v>
      </c>
      <c r="AF1102" s="27" t="s">
        <v>479</v>
      </c>
      <c r="AG1102" s="36" t="s">
        <v>685</v>
      </c>
      <c r="AH1102" s="36"/>
    </row>
    <row r="1103" spans="1:34" ht="15.75" x14ac:dyDescent="0.25">
      <c r="A1103" s="34" t="s">
        <v>31</v>
      </c>
      <c r="B1103" s="34">
        <f>ROWS(A$1:$A1104)</f>
        <v>1104</v>
      </c>
      <c r="C1103" s="34" t="str">
        <f>IF(AND('Entry point'!$B$22=Master!A1103,Master!AG1103="ACCOUNTING"),Master!B1103,"")</f>
        <v/>
      </c>
      <c r="D1103" s="34" t="e">
        <f>SMALL($C:$C,ROWS($C$1:C1102))</f>
        <v>#NUM!</v>
      </c>
      <c r="E1103" s="34" t="str">
        <f>IF(AND('Entry point'!$B$22=Master!A1103,Master!AG1103="CREW MANAGEMENT PARTNER"),Master!B1103,"")</f>
        <v/>
      </c>
      <c r="F1103" s="34" t="e">
        <f>SMALL($E:$E,ROWS($E$1:E1102))</f>
        <v>#NUM!</v>
      </c>
      <c r="G1103" s="34" t="str">
        <f>IF(AND('Entry point'!$B$22=Master!A1103,Master!AG1103="FLEET MANAGER"),Master!B1103,"")</f>
        <v/>
      </c>
      <c r="H1103" s="34" t="e">
        <f>SMALL($G:$G,ROWS($G$1:G1102))</f>
        <v>#NUM!</v>
      </c>
      <c r="I1103" s="34" t="str">
        <f>IF(AND('Entry point'!$B$22=Master!A1103,Master!AG1103="GROUP ISD"),Master!B1103,"")</f>
        <v/>
      </c>
      <c r="J1103" s="34" t="e">
        <f>SMALL($I:$I,ROWS($I$1:I1102))</f>
        <v>#NUM!</v>
      </c>
      <c r="K1103" s="34" t="str">
        <f>IF(AND('Entry point'!$B$22=Master!A1103,Master!AG1103="MANAGING DIRECTOR, CREW MANAGEMENT"),Master!B1103,"")</f>
        <v/>
      </c>
      <c r="L1103" s="34" t="e">
        <f>SMALL($K:$K,ROWS($K$1:K1102))</f>
        <v>#NUM!</v>
      </c>
      <c r="M1103" s="34" t="str">
        <f>IF(AND('Entry point'!$B$22=Master!A1103,Master!AG1103="MARINE SUPERINTENDENT"),Master!B1103,"")</f>
        <v/>
      </c>
      <c r="N1103" s="34" t="e">
        <f>SMALL($M:$M,ROWS($M$1:M1102))</f>
        <v>#NUM!</v>
      </c>
      <c r="O1103" s="34" t="str">
        <f>IF(AND('Entry point'!$B$22=Master!A1103,Master!AG1103="MD"),Master!B1103,"")</f>
        <v/>
      </c>
      <c r="P1103" s="34" t="e">
        <f>SMALL($O:$O,ROWS($O$1:O1102))</f>
        <v>#NUM!</v>
      </c>
      <c r="Q1103" s="34" t="str">
        <f>IF(AND('Entry point'!$B$22=Master!A1103,Master!AG1103="OD"),Master!B1103,"")</f>
        <v/>
      </c>
      <c r="R1103" s="34" t="e">
        <f>SMALL($Q:$Q,ROWS($Q$1:Q1102))</f>
        <v>#NUM!</v>
      </c>
      <c r="S1103" s="34" t="str">
        <f>IF(AND('Entry point'!$B$22=Master!A1103,Master!AG1103="OWNER"),Master!B1103,"")</f>
        <v/>
      </c>
      <c r="T1103" s="34" t="e">
        <f>SMALL($S:$S,ROWS($S$1:S1102))</f>
        <v>#NUM!</v>
      </c>
      <c r="U1103" s="34" t="str">
        <f>IF(AND('Entry point'!$B$22=Master!A1103,Master!AG1103="PLANNING MANAGER"),Master!B1103,"")</f>
        <v/>
      </c>
      <c r="V1103" s="34" t="e">
        <f>SMALL($U:$U,ROWS($U$1:U1102))</f>
        <v>#NUM!</v>
      </c>
      <c r="W1103" s="34" t="str">
        <f>IF(AND('Entry point'!$B$22=Master!A1103,Master!AG1103="PROCUREMENT RESPONSIBLE"),Master!B1103,"")</f>
        <v/>
      </c>
      <c r="X1103" s="34" t="e">
        <f>SMALL($W:$W,ROWS($W$1:W1102))</f>
        <v>#NUM!</v>
      </c>
      <c r="Y1103" s="34" t="str">
        <f>IF(AND('Entry point'!$B$22=Master!A1103,Master!AG1103="TECH SUPERINTENDENT"),Master!B1103,"")</f>
        <v/>
      </c>
      <c r="Z1103" s="34" t="e">
        <f>SMALL($Y:$Y,ROWS($Y$1:Y1102))</f>
        <v>#NUM!</v>
      </c>
      <c r="AA1103" s="34" t="str">
        <f>IF(AND('Entry point'!$B$22=Master!A1103,Master!AG1103="HSEQ MANAGER"),Master!B1103,"")</f>
        <v/>
      </c>
      <c r="AB1103" s="34" t="e">
        <f>SMALL($AA:$AA,ROWS($AA$1:AA1102))</f>
        <v>#NUM!</v>
      </c>
      <c r="AC1103" s="34" t="str">
        <f>IF(AND('Entry point'!$B$22=Master!A1103,Master!AG1103="MARCAS"),Master!B1103,"")</f>
        <v/>
      </c>
      <c r="AD1103" s="34" t="e">
        <f>SMALL($AC:$AC,ROWS($AC$1:AC1102))</f>
        <v>#NUM!</v>
      </c>
      <c r="AE1103" s="34">
        <v>4</v>
      </c>
      <c r="AF1103" s="27" t="s">
        <v>480</v>
      </c>
      <c r="AG1103" s="36" t="s">
        <v>685</v>
      </c>
      <c r="AH1103" s="36"/>
    </row>
    <row r="1104" spans="1:34" ht="15.75" x14ac:dyDescent="0.25">
      <c r="A1104" s="34" t="s">
        <v>31</v>
      </c>
      <c r="B1104" s="34">
        <f>ROWS(A$1:$A1105)</f>
        <v>1105</v>
      </c>
      <c r="C1104" s="34" t="str">
        <f>IF(AND('Entry point'!$B$22=Master!A1104,Master!AG1104="ACCOUNTING"),Master!B1104,"")</f>
        <v/>
      </c>
      <c r="D1104" s="34" t="e">
        <f>SMALL($C:$C,ROWS($C$1:C1103))</f>
        <v>#NUM!</v>
      </c>
      <c r="E1104" s="34" t="str">
        <f>IF(AND('Entry point'!$B$22=Master!A1104,Master!AG1104="CREW MANAGEMENT PARTNER"),Master!B1104,"")</f>
        <v/>
      </c>
      <c r="F1104" s="34" t="e">
        <f>SMALL($E:$E,ROWS($E$1:E1103))</f>
        <v>#NUM!</v>
      </c>
      <c r="G1104" s="34" t="str">
        <f>IF(AND('Entry point'!$B$22=Master!A1104,Master!AG1104="FLEET MANAGER"),Master!B1104,"")</f>
        <v/>
      </c>
      <c r="H1104" s="34" t="e">
        <f>SMALL($G:$G,ROWS($G$1:G1103))</f>
        <v>#NUM!</v>
      </c>
      <c r="I1104" s="34" t="str">
        <f>IF(AND('Entry point'!$B$22=Master!A1104,Master!AG1104="GROUP ISD"),Master!B1104,"")</f>
        <v/>
      </c>
      <c r="J1104" s="34" t="e">
        <f>SMALL($I:$I,ROWS($I$1:I1103))</f>
        <v>#NUM!</v>
      </c>
      <c r="K1104" s="34" t="str">
        <f>IF(AND('Entry point'!$B$22=Master!A1104,Master!AG1104="MANAGING DIRECTOR, CREW MANAGEMENT"),Master!B1104,"")</f>
        <v/>
      </c>
      <c r="L1104" s="34" t="e">
        <f>SMALL($K:$K,ROWS($K$1:K1103))</f>
        <v>#NUM!</v>
      </c>
      <c r="M1104" s="34" t="str">
        <f>IF(AND('Entry point'!$B$22=Master!A1104,Master!AG1104="MARINE SUPERINTENDENT"),Master!B1104,"")</f>
        <v/>
      </c>
      <c r="N1104" s="34" t="e">
        <f>SMALL($M:$M,ROWS($M$1:M1103))</f>
        <v>#NUM!</v>
      </c>
      <c r="O1104" s="34" t="str">
        <f>IF(AND('Entry point'!$B$22=Master!A1104,Master!AG1104="MD"),Master!B1104,"")</f>
        <v/>
      </c>
      <c r="P1104" s="34" t="e">
        <f>SMALL($O:$O,ROWS($O$1:O1103))</f>
        <v>#NUM!</v>
      </c>
      <c r="Q1104" s="34" t="str">
        <f>IF(AND('Entry point'!$B$22=Master!A1104,Master!AG1104="OD"),Master!B1104,"")</f>
        <v/>
      </c>
      <c r="R1104" s="34" t="e">
        <f>SMALL($Q:$Q,ROWS($Q$1:Q1103))</f>
        <v>#NUM!</v>
      </c>
      <c r="S1104" s="34" t="str">
        <f>IF(AND('Entry point'!$B$22=Master!A1104,Master!AG1104="OWNER"),Master!B1104,"")</f>
        <v/>
      </c>
      <c r="T1104" s="34" t="e">
        <f>SMALL($S:$S,ROWS($S$1:S1103))</f>
        <v>#NUM!</v>
      </c>
      <c r="U1104" s="34" t="str">
        <f>IF(AND('Entry point'!$B$22=Master!A1104,Master!AG1104="PLANNING MANAGER"),Master!B1104,"")</f>
        <v/>
      </c>
      <c r="V1104" s="34" t="e">
        <f>SMALL($U:$U,ROWS($U$1:U1103))</f>
        <v>#NUM!</v>
      </c>
      <c r="W1104" s="34" t="str">
        <f>IF(AND('Entry point'!$B$22=Master!A1104,Master!AG1104="PROCUREMENT RESPONSIBLE"),Master!B1104,"")</f>
        <v/>
      </c>
      <c r="X1104" s="34" t="e">
        <f>SMALL($W:$W,ROWS($W$1:W1103))</f>
        <v>#NUM!</v>
      </c>
      <c r="Y1104" s="34" t="str">
        <f>IF(AND('Entry point'!$B$22=Master!A1104,Master!AG1104="TECH SUPERINTENDENT"),Master!B1104,"")</f>
        <v/>
      </c>
      <c r="Z1104" s="34" t="e">
        <f>SMALL($Y:$Y,ROWS($Y$1:Y1103))</f>
        <v>#NUM!</v>
      </c>
      <c r="AA1104" s="34" t="str">
        <f>IF(AND('Entry point'!$B$22=Master!A1104,Master!AG1104="HSEQ MANAGER"),Master!B1104,"")</f>
        <v/>
      </c>
      <c r="AB1104" s="34" t="e">
        <f>SMALL($AA:$AA,ROWS($AA$1:AA1103))</f>
        <v>#NUM!</v>
      </c>
      <c r="AC1104" s="34" t="str">
        <f>IF(AND('Entry point'!$B$22=Master!A1104,Master!AG1104="MARCAS"),Master!B1104,"")</f>
        <v/>
      </c>
      <c r="AD1104" s="34" t="e">
        <f>SMALL($AC:$AC,ROWS($AC$1:AC1103))</f>
        <v>#NUM!</v>
      </c>
      <c r="AE1104" s="34">
        <v>4</v>
      </c>
      <c r="AF1104" s="27" t="s">
        <v>445</v>
      </c>
      <c r="AG1104" s="36" t="s">
        <v>685</v>
      </c>
      <c r="AH1104" s="36" t="s">
        <v>444</v>
      </c>
    </row>
    <row r="1105" spans="1:34" ht="15.75" x14ac:dyDescent="0.25">
      <c r="A1105" s="34" t="s">
        <v>31</v>
      </c>
      <c r="B1105" s="34">
        <f>ROWS(A$1:$A1106)</f>
        <v>1106</v>
      </c>
      <c r="C1105" s="34" t="str">
        <f>IF(AND('Entry point'!$B$22=Master!A1105,Master!AG1105="ACCOUNTING"),Master!B1105,"")</f>
        <v/>
      </c>
      <c r="D1105" s="34" t="e">
        <f>SMALL($C:$C,ROWS($C$1:C1104))</f>
        <v>#NUM!</v>
      </c>
      <c r="E1105" s="34" t="str">
        <f>IF(AND('Entry point'!$B$22=Master!A1105,Master!AG1105="CREW MANAGEMENT PARTNER"),Master!B1105,"")</f>
        <v/>
      </c>
      <c r="F1105" s="34" t="e">
        <f>SMALL($E:$E,ROWS($E$1:E1104))</f>
        <v>#NUM!</v>
      </c>
      <c r="G1105" s="34" t="str">
        <f>IF(AND('Entry point'!$B$22=Master!A1105,Master!AG1105="FLEET MANAGER"),Master!B1105,"")</f>
        <v/>
      </c>
      <c r="H1105" s="34" t="e">
        <f>SMALL($G:$G,ROWS($G$1:G1104))</f>
        <v>#NUM!</v>
      </c>
      <c r="I1105" s="34" t="str">
        <f>IF(AND('Entry point'!$B$22=Master!A1105,Master!AG1105="GROUP ISD"),Master!B1105,"")</f>
        <v/>
      </c>
      <c r="J1105" s="34" t="e">
        <f>SMALL($I:$I,ROWS($I$1:I1104))</f>
        <v>#NUM!</v>
      </c>
      <c r="K1105" s="34" t="str">
        <f>IF(AND('Entry point'!$B$22=Master!A1105,Master!AG1105="MANAGING DIRECTOR, CREW MANAGEMENT"),Master!B1105,"")</f>
        <v/>
      </c>
      <c r="L1105" s="34" t="e">
        <f>SMALL($K:$K,ROWS($K$1:K1104))</f>
        <v>#NUM!</v>
      </c>
      <c r="M1105" s="34" t="str">
        <f>IF(AND('Entry point'!$B$22=Master!A1105,Master!AG1105="MARINE SUPERINTENDENT"),Master!B1105,"")</f>
        <v/>
      </c>
      <c r="N1105" s="34" t="e">
        <f>SMALL($M:$M,ROWS($M$1:M1104))</f>
        <v>#NUM!</v>
      </c>
      <c r="O1105" s="34" t="str">
        <f>IF(AND('Entry point'!$B$22=Master!A1105,Master!AG1105="MD"),Master!B1105,"")</f>
        <v/>
      </c>
      <c r="P1105" s="34" t="e">
        <f>SMALL($O:$O,ROWS($O$1:O1104))</f>
        <v>#NUM!</v>
      </c>
      <c r="Q1105" s="34" t="str">
        <f>IF(AND('Entry point'!$B$22=Master!A1105,Master!AG1105="OD"),Master!B1105,"")</f>
        <v/>
      </c>
      <c r="R1105" s="34" t="e">
        <f>SMALL($Q:$Q,ROWS($Q$1:Q1104))</f>
        <v>#NUM!</v>
      </c>
      <c r="S1105" s="34" t="str">
        <f>IF(AND('Entry point'!$B$22=Master!A1105,Master!AG1105="OWNER"),Master!B1105,"")</f>
        <v/>
      </c>
      <c r="T1105" s="34" t="e">
        <f>SMALL($S:$S,ROWS($S$1:S1104))</f>
        <v>#NUM!</v>
      </c>
      <c r="U1105" s="34" t="str">
        <f>IF(AND('Entry point'!$B$22=Master!A1105,Master!AG1105="PLANNING MANAGER"),Master!B1105,"")</f>
        <v/>
      </c>
      <c r="V1105" s="34" t="e">
        <f>SMALL($U:$U,ROWS($U$1:U1104))</f>
        <v>#NUM!</v>
      </c>
      <c r="W1105" s="34" t="str">
        <f>IF(AND('Entry point'!$B$22=Master!A1105,Master!AG1105="PROCUREMENT RESPONSIBLE"),Master!B1105,"")</f>
        <v/>
      </c>
      <c r="X1105" s="34" t="e">
        <f>SMALL($W:$W,ROWS($W$1:W1104))</f>
        <v>#NUM!</v>
      </c>
      <c r="Y1105" s="34" t="str">
        <f>IF(AND('Entry point'!$B$22=Master!A1105,Master!AG1105="TECH SUPERINTENDENT"),Master!B1105,"")</f>
        <v/>
      </c>
      <c r="Z1105" s="34" t="e">
        <f>SMALL($Y:$Y,ROWS($Y$1:Y1104))</f>
        <v>#NUM!</v>
      </c>
      <c r="AA1105" s="34" t="str">
        <f>IF(AND('Entry point'!$B$22=Master!A1105,Master!AG1105="HSEQ MANAGER"),Master!B1105,"")</f>
        <v/>
      </c>
      <c r="AB1105" s="34" t="e">
        <f>SMALL($AA:$AA,ROWS($AA$1:AA1104))</f>
        <v>#NUM!</v>
      </c>
      <c r="AC1105" s="34" t="str">
        <f>IF(AND('Entry point'!$B$22=Master!A1105,Master!AG1105="MARCAS"),Master!B1105,"")</f>
        <v/>
      </c>
      <c r="AD1105" s="34" t="e">
        <f>SMALL($AC:$AC,ROWS($AC$1:AC1104))</f>
        <v>#NUM!</v>
      </c>
      <c r="AE1105" s="34">
        <v>4</v>
      </c>
      <c r="AF1105" s="27" t="s">
        <v>481</v>
      </c>
      <c r="AG1105" s="36" t="s">
        <v>685</v>
      </c>
      <c r="AH1105" s="36"/>
    </row>
    <row r="1106" spans="1:34" ht="15.75" x14ac:dyDescent="0.25">
      <c r="A1106" s="34" t="s">
        <v>31</v>
      </c>
      <c r="B1106" s="34">
        <f>ROWS(A$1:$A1107)</f>
        <v>1107</v>
      </c>
      <c r="C1106" s="34" t="str">
        <f>IF(AND('Entry point'!$B$22=Master!A1106,Master!AG1106="ACCOUNTING"),Master!B1106,"")</f>
        <v/>
      </c>
      <c r="D1106" s="34" t="e">
        <f>SMALL($C:$C,ROWS($C$1:C1105))</f>
        <v>#NUM!</v>
      </c>
      <c r="E1106" s="34" t="str">
        <f>IF(AND('Entry point'!$B$22=Master!A1106,Master!AG1106="CREW MANAGEMENT PARTNER"),Master!B1106,"")</f>
        <v/>
      </c>
      <c r="F1106" s="34" t="e">
        <f>SMALL($E:$E,ROWS($E$1:E1105))</f>
        <v>#NUM!</v>
      </c>
      <c r="G1106" s="34" t="str">
        <f>IF(AND('Entry point'!$B$22=Master!A1106,Master!AG1106="FLEET MANAGER"),Master!B1106,"")</f>
        <v/>
      </c>
      <c r="H1106" s="34" t="e">
        <f>SMALL($G:$G,ROWS($G$1:G1105))</f>
        <v>#NUM!</v>
      </c>
      <c r="I1106" s="34" t="str">
        <f>IF(AND('Entry point'!$B$22=Master!A1106,Master!AG1106="GROUP ISD"),Master!B1106,"")</f>
        <v/>
      </c>
      <c r="J1106" s="34" t="e">
        <f>SMALL($I:$I,ROWS($I$1:I1105))</f>
        <v>#NUM!</v>
      </c>
      <c r="K1106" s="34" t="str">
        <f>IF(AND('Entry point'!$B$22=Master!A1106,Master!AG1106="MANAGING DIRECTOR, CREW MANAGEMENT"),Master!B1106,"")</f>
        <v/>
      </c>
      <c r="L1106" s="34" t="e">
        <f>SMALL($K:$K,ROWS($K$1:K1105))</f>
        <v>#NUM!</v>
      </c>
      <c r="M1106" s="34" t="str">
        <f>IF(AND('Entry point'!$B$22=Master!A1106,Master!AG1106="MARINE SUPERINTENDENT"),Master!B1106,"")</f>
        <v/>
      </c>
      <c r="N1106" s="34" t="e">
        <f>SMALL($M:$M,ROWS($M$1:M1105))</f>
        <v>#NUM!</v>
      </c>
      <c r="O1106" s="34" t="str">
        <f>IF(AND('Entry point'!$B$22=Master!A1106,Master!AG1106="MD"),Master!B1106,"")</f>
        <v/>
      </c>
      <c r="P1106" s="34" t="e">
        <f>SMALL($O:$O,ROWS($O$1:O1105))</f>
        <v>#NUM!</v>
      </c>
      <c r="Q1106" s="34" t="str">
        <f>IF(AND('Entry point'!$B$22=Master!A1106,Master!AG1106="OD"),Master!B1106,"")</f>
        <v/>
      </c>
      <c r="R1106" s="34" t="e">
        <f>SMALL($Q:$Q,ROWS($Q$1:Q1105))</f>
        <v>#NUM!</v>
      </c>
      <c r="S1106" s="34" t="str">
        <f>IF(AND('Entry point'!$B$22=Master!A1106,Master!AG1106="OWNER"),Master!B1106,"")</f>
        <v/>
      </c>
      <c r="T1106" s="34" t="e">
        <f>SMALL($S:$S,ROWS($S$1:S1105))</f>
        <v>#NUM!</v>
      </c>
      <c r="U1106" s="34" t="str">
        <f>IF(AND('Entry point'!$B$22=Master!A1106,Master!AG1106="PLANNING MANAGER"),Master!B1106,"")</f>
        <v/>
      </c>
      <c r="V1106" s="34" t="e">
        <f>SMALL($U:$U,ROWS($U$1:U1105))</f>
        <v>#NUM!</v>
      </c>
      <c r="W1106" s="34" t="str">
        <f>IF(AND('Entry point'!$B$22=Master!A1106,Master!AG1106="PROCUREMENT RESPONSIBLE"),Master!B1106,"")</f>
        <v/>
      </c>
      <c r="X1106" s="34" t="e">
        <f>SMALL($W:$W,ROWS($W$1:W1105))</f>
        <v>#NUM!</v>
      </c>
      <c r="Y1106" s="34" t="str">
        <f>IF(AND('Entry point'!$B$22=Master!A1106,Master!AG1106="TECH SUPERINTENDENT"),Master!B1106,"")</f>
        <v/>
      </c>
      <c r="Z1106" s="34" t="e">
        <f>SMALL($Y:$Y,ROWS($Y$1:Y1105))</f>
        <v>#NUM!</v>
      </c>
      <c r="AA1106" s="34" t="str">
        <f>IF(AND('Entry point'!$B$22=Master!A1106,Master!AG1106="HSEQ MANAGER"),Master!B1106,"")</f>
        <v/>
      </c>
      <c r="AB1106" s="34" t="e">
        <f>SMALL($AA:$AA,ROWS($AA$1:AA1105))</f>
        <v>#NUM!</v>
      </c>
      <c r="AC1106" s="34" t="str">
        <f>IF(AND('Entry point'!$B$22=Master!A1106,Master!AG1106="MARCAS"),Master!B1106,"")</f>
        <v/>
      </c>
      <c r="AD1106" s="34" t="e">
        <f>SMALL($AC:$AC,ROWS($AC$1:AC1105))</f>
        <v>#NUM!</v>
      </c>
      <c r="AE1106" s="34">
        <v>4</v>
      </c>
      <c r="AF1106" s="27" t="s">
        <v>405</v>
      </c>
      <c r="AG1106" s="36" t="s">
        <v>796</v>
      </c>
      <c r="AH1106" s="36" t="s">
        <v>406</v>
      </c>
    </row>
    <row r="1107" spans="1:34" ht="15.75" x14ac:dyDescent="0.25">
      <c r="A1107" s="34" t="s">
        <v>31</v>
      </c>
      <c r="B1107" s="34">
        <f>ROWS(A$1:$A1108)</f>
        <v>1108</v>
      </c>
      <c r="C1107" s="34" t="str">
        <f>IF(AND('Entry point'!$B$22=Master!A1107,Master!AG1107="ACCOUNTING"),Master!B1107,"")</f>
        <v/>
      </c>
      <c r="D1107" s="34" t="e">
        <f>SMALL($C:$C,ROWS($C$1:C1106))</f>
        <v>#NUM!</v>
      </c>
      <c r="E1107" s="34" t="str">
        <f>IF(AND('Entry point'!$B$22=Master!A1107,Master!AG1107="CREW MANAGEMENT PARTNER"),Master!B1107,"")</f>
        <v/>
      </c>
      <c r="F1107" s="34" t="e">
        <f>SMALL($E:$E,ROWS($E$1:E1106))</f>
        <v>#NUM!</v>
      </c>
      <c r="G1107" s="34" t="str">
        <f>IF(AND('Entry point'!$B$22=Master!A1107,Master!AG1107="FLEET MANAGER"),Master!B1107,"")</f>
        <v/>
      </c>
      <c r="H1107" s="34" t="e">
        <f>SMALL($G:$G,ROWS($G$1:G1106))</f>
        <v>#NUM!</v>
      </c>
      <c r="I1107" s="34" t="str">
        <f>IF(AND('Entry point'!$B$22=Master!A1107,Master!AG1107="GROUP ISD"),Master!B1107,"")</f>
        <v/>
      </c>
      <c r="J1107" s="34" t="e">
        <f>SMALL($I:$I,ROWS($I$1:I1106))</f>
        <v>#NUM!</v>
      </c>
      <c r="K1107" s="34" t="str">
        <f>IF(AND('Entry point'!$B$22=Master!A1107,Master!AG1107="MANAGING DIRECTOR, CREW MANAGEMENT"),Master!B1107,"")</f>
        <v/>
      </c>
      <c r="L1107" s="34" t="e">
        <f>SMALL($K:$K,ROWS($K$1:K1106))</f>
        <v>#NUM!</v>
      </c>
      <c r="M1107" s="34" t="str">
        <f>IF(AND('Entry point'!$B$22=Master!A1107,Master!AG1107="MARINE SUPERINTENDENT"),Master!B1107,"")</f>
        <v/>
      </c>
      <c r="N1107" s="34" t="e">
        <f>SMALL($M:$M,ROWS($M$1:M1106))</f>
        <v>#NUM!</v>
      </c>
      <c r="O1107" s="34" t="str">
        <f>IF(AND('Entry point'!$B$22=Master!A1107,Master!AG1107="MD"),Master!B1107,"")</f>
        <v/>
      </c>
      <c r="P1107" s="34" t="e">
        <f>SMALL($O:$O,ROWS($O$1:O1106))</f>
        <v>#NUM!</v>
      </c>
      <c r="Q1107" s="34" t="str">
        <f>IF(AND('Entry point'!$B$22=Master!A1107,Master!AG1107="OD"),Master!B1107,"")</f>
        <v/>
      </c>
      <c r="R1107" s="34" t="e">
        <f>SMALL($Q:$Q,ROWS($Q$1:Q1106))</f>
        <v>#NUM!</v>
      </c>
      <c r="S1107" s="34" t="str">
        <f>IF(AND('Entry point'!$B$22=Master!A1107,Master!AG1107="OWNER"),Master!B1107,"")</f>
        <v/>
      </c>
      <c r="T1107" s="34" t="e">
        <f>SMALL($S:$S,ROWS($S$1:S1106))</f>
        <v>#NUM!</v>
      </c>
      <c r="U1107" s="34" t="str">
        <f>IF(AND('Entry point'!$B$22=Master!A1107,Master!AG1107="PLANNING MANAGER"),Master!B1107,"")</f>
        <v/>
      </c>
      <c r="V1107" s="34" t="e">
        <f>SMALL($U:$U,ROWS($U$1:U1106))</f>
        <v>#NUM!</v>
      </c>
      <c r="W1107" s="34" t="str">
        <f>IF(AND('Entry point'!$B$22=Master!A1107,Master!AG1107="PROCUREMENT RESPONSIBLE"),Master!B1107,"")</f>
        <v/>
      </c>
      <c r="X1107" s="34" t="e">
        <f>SMALL($W:$W,ROWS($W$1:W1106))</f>
        <v>#NUM!</v>
      </c>
      <c r="Y1107" s="34" t="str">
        <f>IF(AND('Entry point'!$B$22=Master!A1107,Master!AG1107="TECH SUPERINTENDENT"),Master!B1107,"")</f>
        <v/>
      </c>
      <c r="Z1107" s="34" t="e">
        <f>SMALL($Y:$Y,ROWS($Y$1:Y1106))</f>
        <v>#NUM!</v>
      </c>
      <c r="AA1107" s="34" t="str">
        <f>IF(AND('Entry point'!$B$22=Master!A1107,Master!AG1107="HSEQ MANAGER"),Master!B1107,"")</f>
        <v/>
      </c>
      <c r="AB1107" s="34" t="e">
        <f>SMALL($AA:$AA,ROWS($AA$1:AA1106))</f>
        <v>#NUM!</v>
      </c>
      <c r="AC1107" s="34" t="str">
        <f>IF(AND('Entry point'!$B$22=Master!A1107,Master!AG1107="MARCAS"),Master!B1107,"")</f>
        <v/>
      </c>
      <c r="AD1107" s="34" t="e">
        <f>SMALL($AC:$AC,ROWS($AC$1:AC1106))</f>
        <v>#NUM!</v>
      </c>
      <c r="AE1107" s="34">
        <v>4</v>
      </c>
      <c r="AF1107" s="27" t="s">
        <v>551</v>
      </c>
      <c r="AG1107" s="36" t="s">
        <v>796</v>
      </c>
      <c r="AH1107" s="36"/>
    </row>
    <row r="1108" spans="1:34" ht="15.75" x14ac:dyDescent="0.25">
      <c r="A1108" s="34" t="s">
        <v>31</v>
      </c>
      <c r="B1108" s="34">
        <f>ROWS(A$1:$A1109)</f>
        <v>1109</v>
      </c>
      <c r="C1108" s="34" t="str">
        <f>IF(AND('Entry point'!$B$22=Master!A1108,Master!AG1108="ACCOUNTING"),Master!B1108,"")</f>
        <v/>
      </c>
      <c r="D1108" s="34" t="e">
        <f>SMALL($C:$C,ROWS($C$1:C1107))</f>
        <v>#NUM!</v>
      </c>
      <c r="E1108" s="34" t="str">
        <f>IF(AND('Entry point'!$B$22=Master!A1108,Master!AG1108="CREW MANAGEMENT PARTNER"),Master!B1108,"")</f>
        <v/>
      </c>
      <c r="F1108" s="34" t="e">
        <f>SMALL($E:$E,ROWS($E$1:E1107))</f>
        <v>#NUM!</v>
      </c>
      <c r="G1108" s="34" t="str">
        <f>IF(AND('Entry point'!$B$22=Master!A1108,Master!AG1108="FLEET MANAGER"),Master!B1108,"")</f>
        <v/>
      </c>
      <c r="H1108" s="34" t="e">
        <f>SMALL($G:$G,ROWS($G$1:G1107))</f>
        <v>#NUM!</v>
      </c>
      <c r="I1108" s="34" t="str">
        <f>IF(AND('Entry point'!$B$22=Master!A1108,Master!AG1108="GROUP ISD"),Master!B1108,"")</f>
        <v/>
      </c>
      <c r="J1108" s="34" t="e">
        <f>SMALL($I:$I,ROWS($I$1:I1107))</f>
        <v>#NUM!</v>
      </c>
      <c r="K1108" s="34" t="str">
        <f>IF(AND('Entry point'!$B$22=Master!A1108,Master!AG1108="MANAGING DIRECTOR, CREW MANAGEMENT"),Master!B1108,"")</f>
        <v/>
      </c>
      <c r="L1108" s="34" t="e">
        <f>SMALL($K:$K,ROWS($K$1:K1107))</f>
        <v>#NUM!</v>
      </c>
      <c r="M1108" s="34" t="str">
        <f>IF(AND('Entry point'!$B$22=Master!A1108,Master!AG1108="MARINE SUPERINTENDENT"),Master!B1108,"")</f>
        <v/>
      </c>
      <c r="N1108" s="34" t="e">
        <f>SMALL($M:$M,ROWS($M$1:M1107))</f>
        <v>#NUM!</v>
      </c>
      <c r="O1108" s="34" t="str">
        <f>IF(AND('Entry point'!$B$22=Master!A1108,Master!AG1108="MD"),Master!B1108,"")</f>
        <v/>
      </c>
      <c r="P1108" s="34" t="e">
        <f>SMALL($O:$O,ROWS($O$1:O1107))</f>
        <v>#NUM!</v>
      </c>
      <c r="Q1108" s="34" t="str">
        <f>IF(AND('Entry point'!$B$22=Master!A1108,Master!AG1108="OD"),Master!B1108,"")</f>
        <v/>
      </c>
      <c r="R1108" s="34" t="e">
        <f>SMALL($Q:$Q,ROWS($Q$1:Q1107))</f>
        <v>#NUM!</v>
      </c>
      <c r="S1108" s="34" t="str">
        <f>IF(AND('Entry point'!$B$22=Master!A1108,Master!AG1108="OWNER"),Master!B1108,"")</f>
        <v/>
      </c>
      <c r="T1108" s="34" t="e">
        <f>SMALL($S:$S,ROWS($S$1:S1107))</f>
        <v>#NUM!</v>
      </c>
      <c r="U1108" s="34" t="str">
        <f>IF(AND('Entry point'!$B$22=Master!A1108,Master!AG1108="PLANNING MANAGER"),Master!B1108,"")</f>
        <v/>
      </c>
      <c r="V1108" s="34" t="e">
        <f>SMALL($U:$U,ROWS($U$1:U1107))</f>
        <v>#NUM!</v>
      </c>
      <c r="W1108" s="34" t="str">
        <f>IF(AND('Entry point'!$B$22=Master!A1108,Master!AG1108="PROCUREMENT RESPONSIBLE"),Master!B1108,"")</f>
        <v/>
      </c>
      <c r="X1108" s="34" t="e">
        <f>SMALL($W:$W,ROWS($W$1:W1107))</f>
        <v>#NUM!</v>
      </c>
      <c r="Y1108" s="34" t="str">
        <f>IF(AND('Entry point'!$B$22=Master!A1108,Master!AG1108="TECH SUPERINTENDENT"),Master!B1108,"")</f>
        <v/>
      </c>
      <c r="Z1108" s="34" t="e">
        <f>SMALL($Y:$Y,ROWS($Y$1:Y1107))</f>
        <v>#NUM!</v>
      </c>
      <c r="AA1108" s="34" t="str">
        <f>IF(AND('Entry point'!$B$22=Master!A1108,Master!AG1108="HSEQ MANAGER"),Master!B1108,"")</f>
        <v/>
      </c>
      <c r="AB1108" s="34" t="e">
        <f>SMALL($AA:$AA,ROWS($AA$1:AA1107))</f>
        <v>#NUM!</v>
      </c>
      <c r="AC1108" s="34" t="str">
        <f>IF(AND('Entry point'!$B$22=Master!A1108,Master!AG1108="MARCAS"),Master!B1108,"")</f>
        <v/>
      </c>
      <c r="AD1108" s="34" t="e">
        <f>SMALL($AC:$AC,ROWS($AC$1:AC1107))</f>
        <v>#NUM!</v>
      </c>
      <c r="AE1108" s="34">
        <v>4</v>
      </c>
      <c r="AF1108" s="27" t="s">
        <v>446</v>
      </c>
      <c r="AG1108" s="36" t="s">
        <v>685</v>
      </c>
      <c r="AH1108" s="36" t="s">
        <v>447</v>
      </c>
    </row>
    <row r="1109" spans="1:34" ht="15.75" x14ac:dyDescent="0.25">
      <c r="A1109" s="34" t="s">
        <v>31</v>
      </c>
      <c r="B1109" s="34">
        <f>ROWS(A$1:$A1110)</f>
        <v>1110</v>
      </c>
      <c r="C1109" s="34" t="str">
        <f>IF(AND('Entry point'!$B$22=Master!A1109,Master!AG1109="ACCOUNTING"),Master!B1109,"")</f>
        <v/>
      </c>
      <c r="D1109" s="34" t="e">
        <f>SMALL($C:$C,ROWS($C$1:C1108))</f>
        <v>#NUM!</v>
      </c>
      <c r="E1109" s="34" t="str">
        <f>IF(AND('Entry point'!$B$22=Master!A1109,Master!AG1109="CREW MANAGEMENT PARTNER"),Master!B1109,"")</f>
        <v/>
      </c>
      <c r="F1109" s="34" t="e">
        <f>SMALL($E:$E,ROWS($E$1:E1108))</f>
        <v>#NUM!</v>
      </c>
      <c r="G1109" s="34" t="str">
        <f>IF(AND('Entry point'!$B$22=Master!A1109,Master!AG1109="FLEET MANAGER"),Master!B1109,"")</f>
        <v/>
      </c>
      <c r="H1109" s="34" t="e">
        <f>SMALL($G:$G,ROWS($G$1:G1108))</f>
        <v>#NUM!</v>
      </c>
      <c r="I1109" s="34" t="str">
        <f>IF(AND('Entry point'!$B$22=Master!A1109,Master!AG1109="GROUP ISD"),Master!B1109,"")</f>
        <v/>
      </c>
      <c r="J1109" s="34" t="e">
        <f>SMALL($I:$I,ROWS($I$1:I1108))</f>
        <v>#NUM!</v>
      </c>
      <c r="K1109" s="34" t="str">
        <f>IF(AND('Entry point'!$B$22=Master!A1109,Master!AG1109="MANAGING DIRECTOR, CREW MANAGEMENT"),Master!B1109,"")</f>
        <v/>
      </c>
      <c r="L1109" s="34" t="e">
        <f>SMALL($K:$K,ROWS($K$1:K1108))</f>
        <v>#NUM!</v>
      </c>
      <c r="M1109" s="34" t="str">
        <f>IF(AND('Entry point'!$B$22=Master!A1109,Master!AG1109="MARINE SUPERINTENDENT"),Master!B1109,"")</f>
        <v/>
      </c>
      <c r="N1109" s="34" t="e">
        <f>SMALL($M:$M,ROWS($M$1:M1108))</f>
        <v>#NUM!</v>
      </c>
      <c r="O1109" s="34" t="str">
        <f>IF(AND('Entry point'!$B$22=Master!A1109,Master!AG1109="MD"),Master!B1109,"")</f>
        <v/>
      </c>
      <c r="P1109" s="34" t="e">
        <f>SMALL($O:$O,ROWS($O$1:O1108))</f>
        <v>#NUM!</v>
      </c>
      <c r="Q1109" s="34" t="str">
        <f>IF(AND('Entry point'!$B$22=Master!A1109,Master!AG1109="OD"),Master!B1109,"")</f>
        <v/>
      </c>
      <c r="R1109" s="34" t="e">
        <f>SMALL($Q:$Q,ROWS($Q$1:Q1108))</f>
        <v>#NUM!</v>
      </c>
      <c r="S1109" s="34" t="str">
        <f>IF(AND('Entry point'!$B$22=Master!A1109,Master!AG1109="OWNER"),Master!B1109,"")</f>
        <v/>
      </c>
      <c r="T1109" s="34" t="e">
        <f>SMALL($S:$S,ROWS($S$1:S1108))</f>
        <v>#NUM!</v>
      </c>
      <c r="U1109" s="34" t="str">
        <f>IF(AND('Entry point'!$B$22=Master!A1109,Master!AG1109="PLANNING MANAGER"),Master!B1109,"")</f>
        <v/>
      </c>
      <c r="V1109" s="34" t="e">
        <f>SMALL($U:$U,ROWS($U$1:U1108))</f>
        <v>#NUM!</v>
      </c>
      <c r="W1109" s="34" t="str">
        <f>IF(AND('Entry point'!$B$22=Master!A1109,Master!AG1109="PROCUREMENT RESPONSIBLE"),Master!B1109,"")</f>
        <v/>
      </c>
      <c r="X1109" s="34" t="e">
        <f>SMALL($W:$W,ROWS($W$1:W1108))</f>
        <v>#NUM!</v>
      </c>
      <c r="Y1109" s="34" t="str">
        <f>IF(AND('Entry point'!$B$22=Master!A1109,Master!AG1109="TECH SUPERINTENDENT"),Master!B1109,"")</f>
        <v/>
      </c>
      <c r="Z1109" s="34" t="e">
        <f>SMALL($Y:$Y,ROWS($Y$1:Y1108))</f>
        <v>#NUM!</v>
      </c>
      <c r="AA1109" s="34" t="str">
        <f>IF(AND('Entry point'!$B$22=Master!A1109,Master!AG1109="HSEQ MANAGER"),Master!B1109,"")</f>
        <v/>
      </c>
      <c r="AB1109" s="34" t="e">
        <f>SMALL($AA:$AA,ROWS($AA$1:AA1108))</f>
        <v>#NUM!</v>
      </c>
      <c r="AC1109" s="34" t="str">
        <f>IF(AND('Entry point'!$B$22=Master!A1109,Master!AG1109="MARCAS"),Master!B1109,"")</f>
        <v/>
      </c>
      <c r="AD1109" s="34" t="e">
        <f>SMALL($AC:$AC,ROWS($AC$1:AC1108))</f>
        <v>#NUM!</v>
      </c>
      <c r="AE1109" s="34">
        <v>4</v>
      </c>
      <c r="AF1109" s="27" t="s">
        <v>756</v>
      </c>
      <c r="AG1109" s="36"/>
      <c r="AH1109" s="36"/>
    </row>
    <row r="1110" spans="1:34" ht="15.75" x14ac:dyDescent="0.25">
      <c r="A1110" s="34" t="s">
        <v>31</v>
      </c>
      <c r="B1110" s="34">
        <f>ROWS(A$1:$A1111)</f>
        <v>1111</v>
      </c>
      <c r="C1110" s="34" t="str">
        <f>IF(AND('Entry point'!$B$22=Master!A1110,Master!AG1110="ACCOUNTING"),Master!B1110,"")</f>
        <v/>
      </c>
      <c r="D1110" s="34" t="e">
        <f>SMALL($C:$C,ROWS($C$1:C1109))</f>
        <v>#NUM!</v>
      </c>
      <c r="E1110" s="34" t="str">
        <f>IF(AND('Entry point'!$B$22=Master!A1110,Master!AG1110="CREW MANAGEMENT PARTNER"),Master!B1110,"")</f>
        <v/>
      </c>
      <c r="F1110" s="34" t="e">
        <f>SMALL($E:$E,ROWS($E$1:E1109))</f>
        <v>#NUM!</v>
      </c>
      <c r="G1110" s="34" t="str">
        <f>IF(AND('Entry point'!$B$22=Master!A1110,Master!AG1110="FLEET MANAGER"),Master!B1110,"")</f>
        <v/>
      </c>
      <c r="H1110" s="34" t="e">
        <f>SMALL($G:$G,ROWS($G$1:G1109))</f>
        <v>#NUM!</v>
      </c>
      <c r="I1110" s="34" t="str">
        <f>IF(AND('Entry point'!$B$22=Master!A1110,Master!AG1110="GROUP ISD"),Master!B1110,"")</f>
        <v/>
      </c>
      <c r="J1110" s="34" t="e">
        <f>SMALL($I:$I,ROWS($I$1:I1109))</f>
        <v>#NUM!</v>
      </c>
      <c r="K1110" s="34" t="str">
        <f>IF(AND('Entry point'!$B$22=Master!A1110,Master!AG1110="MANAGING DIRECTOR, CREW MANAGEMENT"),Master!B1110,"")</f>
        <v/>
      </c>
      <c r="L1110" s="34" t="e">
        <f>SMALL($K:$K,ROWS($K$1:K1109))</f>
        <v>#NUM!</v>
      </c>
      <c r="M1110" s="34" t="str">
        <f>IF(AND('Entry point'!$B$22=Master!A1110,Master!AG1110="MARINE SUPERINTENDENT"),Master!B1110,"")</f>
        <v/>
      </c>
      <c r="N1110" s="34" t="e">
        <f>SMALL($M:$M,ROWS($M$1:M1109))</f>
        <v>#NUM!</v>
      </c>
      <c r="O1110" s="34" t="str">
        <f>IF(AND('Entry point'!$B$22=Master!A1110,Master!AG1110="MD"),Master!B1110,"")</f>
        <v/>
      </c>
      <c r="P1110" s="34" t="e">
        <f>SMALL($O:$O,ROWS($O$1:O1109))</f>
        <v>#NUM!</v>
      </c>
      <c r="Q1110" s="34" t="str">
        <f>IF(AND('Entry point'!$B$22=Master!A1110,Master!AG1110="OD"),Master!B1110,"")</f>
        <v/>
      </c>
      <c r="R1110" s="34" t="e">
        <f>SMALL($Q:$Q,ROWS($Q$1:Q1109))</f>
        <v>#NUM!</v>
      </c>
      <c r="S1110" s="34" t="str">
        <f>IF(AND('Entry point'!$B$22=Master!A1110,Master!AG1110="OWNER"),Master!B1110,"")</f>
        <v/>
      </c>
      <c r="T1110" s="34" t="e">
        <f>SMALL($S:$S,ROWS($S$1:S1109))</f>
        <v>#NUM!</v>
      </c>
      <c r="U1110" s="34" t="str">
        <f>IF(AND('Entry point'!$B$22=Master!A1110,Master!AG1110="PLANNING MANAGER"),Master!B1110,"")</f>
        <v/>
      </c>
      <c r="V1110" s="34" t="e">
        <f>SMALL($U:$U,ROWS($U$1:U1109))</f>
        <v>#NUM!</v>
      </c>
      <c r="W1110" s="34" t="str">
        <f>IF(AND('Entry point'!$B$22=Master!A1110,Master!AG1110="PROCUREMENT RESPONSIBLE"),Master!B1110,"")</f>
        <v/>
      </c>
      <c r="X1110" s="34" t="e">
        <f>SMALL($W:$W,ROWS($W$1:W1109))</f>
        <v>#NUM!</v>
      </c>
      <c r="Y1110" s="34" t="str">
        <f>IF(AND('Entry point'!$B$22=Master!A1110,Master!AG1110="TECH SUPERINTENDENT"),Master!B1110,"")</f>
        <v/>
      </c>
      <c r="Z1110" s="34" t="e">
        <f>SMALL($Y:$Y,ROWS($Y$1:Y1109))</f>
        <v>#NUM!</v>
      </c>
      <c r="AA1110" s="34" t="str">
        <f>IF(AND('Entry point'!$B$22=Master!A1110,Master!AG1110="HSEQ MANAGER"),Master!B1110,"")</f>
        <v/>
      </c>
      <c r="AB1110" s="34" t="e">
        <f>SMALL($AA:$AA,ROWS($AA$1:AA1109))</f>
        <v>#NUM!</v>
      </c>
      <c r="AC1110" s="34" t="str">
        <f>IF(AND('Entry point'!$B$22=Master!A1110,Master!AG1110="MARCAS"),Master!B1110,"")</f>
        <v/>
      </c>
      <c r="AD1110" s="34" t="e">
        <f>SMALL($AC:$AC,ROWS($AC$1:AC1109))</f>
        <v>#NUM!</v>
      </c>
      <c r="AE1110" s="34">
        <v>4</v>
      </c>
      <c r="AF1110" s="27" t="s">
        <v>757</v>
      </c>
      <c r="AG1110" s="36"/>
      <c r="AH1110" s="36"/>
    </row>
    <row r="1111" spans="1:34" ht="15.75" x14ac:dyDescent="0.25">
      <c r="A1111" s="40" t="s">
        <v>39</v>
      </c>
      <c r="B1111" s="34">
        <f>ROWS(A$1:$A1112)</f>
        <v>1112</v>
      </c>
      <c r="C1111" s="34" t="str">
        <f>IF(AND('Entry point'!$B$22=Master!A1111,Master!AG1111="ACCOUNTING"),Master!B1111,"")</f>
        <v/>
      </c>
      <c r="D1111" s="34" t="e">
        <f>SMALL($C:$C,ROWS($C$1:C1110))</f>
        <v>#NUM!</v>
      </c>
      <c r="E1111" s="34" t="str">
        <f>IF(AND('Entry point'!$B$22=Master!A1111,Master!AG1111="CREW MANAGEMENT PARTNER"),Master!B1111,"")</f>
        <v/>
      </c>
      <c r="F1111" s="34" t="e">
        <f>SMALL($E:$E,ROWS($E$1:E1110))</f>
        <v>#NUM!</v>
      </c>
      <c r="G1111" s="34" t="str">
        <f>IF(AND('Entry point'!$B$22=Master!A1111,Master!AG1111="FLEET MANAGER"),Master!B1111,"")</f>
        <v/>
      </c>
      <c r="H1111" s="34" t="e">
        <f>SMALL($G:$G,ROWS($G$1:G1110))</f>
        <v>#NUM!</v>
      </c>
      <c r="I1111" s="34" t="str">
        <f>IF(AND('Entry point'!$B$22=Master!A1111,Master!AG1111="GROUP ISD"),Master!B1111,"")</f>
        <v/>
      </c>
      <c r="J1111" s="34" t="e">
        <f>SMALL($I:$I,ROWS($I$1:I1110))</f>
        <v>#NUM!</v>
      </c>
      <c r="K1111" s="34" t="str">
        <f>IF(AND('Entry point'!$B$22=Master!A1111,Master!AG1111="MANAGING DIRECTOR, CREW MANAGEMENT"),Master!B1111,"")</f>
        <v/>
      </c>
      <c r="L1111" s="34" t="e">
        <f>SMALL($K:$K,ROWS($K$1:K1110))</f>
        <v>#NUM!</v>
      </c>
      <c r="M1111" s="34" t="str">
        <f>IF(AND('Entry point'!$B$22=Master!A1111,Master!AG1111="MARINE SUPERINTENDENT"),Master!B1111,"")</f>
        <v/>
      </c>
      <c r="N1111" s="34" t="e">
        <f>SMALL($M:$M,ROWS($M$1:M1110))</f>
        <v>#NUM!</v>
      </c>
      <c r="O1111" s="34" t="str">
        <f>IF(AND('Entry point'!$B$22=Master!A1111,Master!AG1111="MD"),Master!B1111,"")</f>
        <v/>
      </c>
      <c r="P1111" s="34" t="e">
        <f>SMALL($O:$O,ROWS($O$1:O1110))</f>
        <v>#NUM!</v>
      </c>
      <c r="Q1111" s="34" t="str">
        <f>IF(AND('Entry point'!$B$22=Master!A1111,Master!AG1111="OD"),Master!B1111,"")</f>
        <v/>
      </c>
      <c r="R1111" s="34" t="e">
        <f>SMALL($Q:$Q,ROWS($Q$1:Q1110))</f>
        <v>#NUM!</v>
      </c>
      <c r="S1111" s="34" t="str">
        <f>IF(AND('Entry point'!$B$22=Master!A1111,Master!AG1111="OWNER"),Master!B1111,"")</f>
        <v/>
      </c>
      <c r="T1111" s="34" t="e">
        <f>SMALL($S:$S,ROWS($S$1:S1110))</f>
        <v>#NUM!</v>
      </c>
      <c r="U1111" s="34" t="str">
        <f>IF(AND('Entry point'!$B$22=Master!A1111,Master!AG1111="PLANNING MANAGER"),Master!B1111,"")</f>
        <v/>
      </c>
      <c r="V1111" s="34" t="e">
        <f>SMALL($U:$U,ROWS($U$1:U1110))</f>
        <v>#NUM!</v>
      </c>
      <c r="W1111" s="34" t="str">
        <f>IF(AND('Entry point'!$B$22=Master!A1111,Master!AG1111="PROCUREMENT RESPONSIBLE"),Master!B1111,"")</f>
        <v/>
      </c>
      <c r="X1111" s="34" t="e">
        <f>SMALL($W:$W,ROWS($W$1:W1110))</f>
        <v>#NUM!</v>
      </c>
      <c r="Y1111" s="34" t="str">
        <f>IF(AND('Entry point'!$B$22=Master!A1111,Master!AG1111="TECH SUPERINTENDENT"),Master!B1111,"")</f>
        <v/>
      </c>
      <c r="Z1111" s="34" t="e">
        <f>SMALL($Y:$Y,ROWS($Y$1:Y1110))</f>
        <v>#NUM!</v>
      </c>
      <c r="AA1111" s="34" t="str">
        <f>IF(AND('Entry point'!$B$22=Master!A1111,Master!AG1111="HSEQ MANAGER"),Master!B1111,"")</f>
        <v/>
      </c>
      <c r="AB1111" s="34" t="e">
        <f>SMALL($AA:$AA,ROWS($AA$1:AA1110))</f>
        <v>#NUM!</v>
      </c>
      <c r="AC1111" s="34" t="str">
        <f>IF(AND('Entry point'!$B$22=Master!A1111,Master!AG1111="MARCAS"),Master!B1111,"")</f>
        <v/>
      </c>
      <c r="AD1111" s="34" t="e">
        <f>SMALL($AC:$AC,ROWS($AC$1:AC1110))</f>
        <v>#NUM!</v>
      </c>
      <c r="AE1111" s="34">
        <v>4</v>
      </c>
      <c r="AF1111" s="36" t="s">
        <v>448</v>
      </c>
      <c r="AG1111" s="36" t="s">
        <v>685</v>
      </c>
      <c r="AH1111" s="36" t="s">
        <v>447</v>
      </c>
    </row>
    <row r="1112" spans="1:34" ht="15.75" x14ac:dyDescent="0.25">
      <c r="A1112" s="40" t="s">
        <v>39</v>
      </c>
      <c r="B1112" s="34">
        <f>ROWS(A$1:$A1113)</f>
        <v>1113</v>
      </c>
      <c r="C1112" s="34" t="str">
        <f>IF(AND('Entry point'!$B$22=Master!A1112,Master!AG1112="ACCOUNTING"),Master!B1112,"")</f>
        <v/>
      </c>
      <c r="D1112" s="34" t="e">
        <f>SMALL($C:$C,ROWS($C$1:C1111))</f>
        <v>#NUM!</v>
      </c>
      <c r="E1112" s="34" t="str">
        <f>IF(AND('Entry point'!$B$22=Master!A1112,Master!AG1112="CREW MANAGEMENT PARTNER"),Master!B1112,"")</f>
        <v/>
      </c>
      <c r="F1112" s="34" t="e">
        <f>SMALL($E:$E,ROWS($E$1:E1111))</f>
        <v>#NUM!</v>
      </c>
      <c r="G1112" s="34" t="str">
        <f>IF(AND('Entry point'!$B$22=Master!A1112,Master!AG1112="FLEET MANAGER"),Master!B1112,"")</f>
        <v/>
      </c>
      <c r="H1112" s="34" t="e">
        <f>SMALL($G:$G,ROWS($G$1:G1111))</f>
        <v>#NUM!</v>
      </c>
      <c r="I1112" s="34" t="str">
        <f>IF(AND('Entry point'!$B$22=Master!A1112,Master!AG1112="GROUP ISD"),Master!B1112,"")</f>
        <v/>
      </c>
      <c r="J1112" s="34" t="e">
        <f>SMALL($I:$I,ROWS($I$1:I1111))</f>
        <v>#NUM!</v>
      </c>
      <c r="K1112" s="34" t="str">
        <f>IF(AND('Entry point'!$B$22=Master!A1112,Master!AG1112="MANAGING DIRECTOR, CREW MANAGEMENT"),Master!B1112,"")</f>
        <v/>
      </c>
      <c r="L1112" s="34" t="e">
        <f>SMALL($K:$K,ROWS($K$1:K1111))</f>
        <v>#NUM!</v>
      </c>
      <c r="M1112" s="34" t="str">
        <f>IF(AND('Entry point'!$B$22=Master!A1112,Master!AG1112="MARINE SUPERINTENDENT"),Master!B1112,"")</f>
        <v/>
      </c>
      <c r="N1112" s="34" t="e">
        <f>SMALL($M:$M,ROWS($M$1:M1111))</f>
        <v>#NUM!</v>
      </c>
      <c r="O1112" s="34" t="str">
        <f>IF(AND('Entry point'!$B$22=Master!A1112,Master!AG1112="MD"),Master!B1112,"")</f>
        <v/>
      </c>
      <c r="P1112" s="34" t="e">
        <f>SMALL($O:$O,ROWS($O$1:O1111))</f>
        <v>#NUM!</v>
      </c>
      <c r="Q1112" s="34" t="str">
        <f>IF(AND('Entry point'!$B$22=Master!A1112,Master!AG1112="OD"),Master!B1112,"")</f>
        <v/>
      </c>
      <c r="R1112" s="34" t="e">
        <f>SMALL($Q:$Q,ROWS($Q$1:Q1111))</f>
        <v>#NUM!</v>
      </c>
      <c r="S1112" s="34" t="str">
        <f>IF(AND('Entry point'!$B$22=Master!A1112,Master!AG1112="OWNER"),Master!B1112,"")</f>
        <v/>
      </c>
      <c r="T1112" s="34" t="e">
        <f>SMALL($S:$S,ROWS($S$1:S1111))</f>
        <v>#NUM!</v>
      </c>
      <c r="U1112" s="34" t="str">
        <f>IF(AND('Entry point'!$B$22=Master!A1112,Master!AG1112="PLANNING MANAGER"),Master!B1112,"")</f>
        <v/>
      </c>
      <c r="V1112" s="34" t="e">
        <f>SMALL($U:$U,ROWS($U$1:U1111))</f>
        <v>#NUM!</v>
      </c>
      <c r="W1112" s="34" t="str">
        <f>IF(AND('Entry point'!$B$22=Master!A1112,Master!AG1112="PROCUREMENT RESPONSIBLE"),Master!B1112,"")</f>
        <v/>
      </c>
      <c r="X1112" s="34" t="e">
        <f>SMALL($W:$W,ROWS($W$1:W1111))</f>
        <v>#NUM!</v>
      </c>
      <c r="Y1112" s="34" t="str">
        <f>IF(AND('Entry point'!$B$22=Master!A1112,Master!AG1112="TECH SUPERINTENDENT"),Master!B1112,"")</f>
        <v/>
      </c>
      <c r="Z1112" s="34" t="e">
        <f>SMALL($Y:$Y,ROWS($Y$1:Y1111))</f>
        <v>#NUM!</v>
      </c>
      <c r="AA1112" s="34" t="str">
        <f>IF(AND('Entry point'!$B$22=Master!A1112,Master!AG1112="HSEQ MANAGER"),Master!B1112,"")</f>
        <v/>
      </c>
      <c r="AB1112" s="34" t="e">
        <f>SMALL($AA:$AA,ROWS($AA$1:AA1111))</f>
        <v>#NUM!</v>
      </c>
      <c r="AC1112" s="34" t="str">
        <f>IF(AND('Entry point'!$B$22=Master!A1112,Master!AG1112="MARCAS"),Master!B1112,"")</f>
        <v/>
      </c>
      <c r="AD1112" s="34" t="e">
        <f>SMALL($AC:$AC,ROWS($AC$1:AC1111))</f>
        <v>#NUM!</v>
      </c>
      <c r="AE1112" s="34">
        <v>4</v>
      </c>
      <c r="AF1112" s="36" t="s">
        <v>443</v>
      </c>
      <c r="AG1112" s="36" t="s">
        <v>685</v>
      </c>
      <c r="AH1112" s="36" t="s">
        <v>444</v>
      </c>
    </row>
    <row r="1113" spans="1:34" ht="15.75" x14ac:dyDescent="0.25">
      <c r="A1113" s="40" t="s">
        <v>39</v>
      </c>
      <c r="B1113" s="34">
        <f>ROWS(A$1:$A1114)</f>
        <v>1114</v>
      </c>
      <c r="C1113" s="34" t="str">
        <f>IF(AND('Entry point'!$B$22=Master!A1113,Master!AG1113="ACCOUNTING"),Master!B1113,"")</f>
        <v/>
      </c>
      <c r="D1113" s="34" t="e">
        <f>SMALL($C:$C,ROWS($C$1:C1112))</f>
        <v>#NUM!</v>
      </c>
      <c r="E1113" s="34" t="str">
        <f>IF(AND('Entry point'!$B$22=Master!A1113,Master!AG1113="CREW MANAGEMENT PARTNER"),Master!B1113,"")</f>
        <v/>
      </c>
      <c r="F1113" s="34" t="e">
        <f>SMALL($E:$E,ROWS($E$1:E1112))</f>
        <v>#NUM!</v>
      </c>
      <c r="G1113" s="34" t="str">
        <f>IF(AND('Entry point'!$B$22=Master!A1113,Master!AG1113="FLEET MANAGER"),Master!B1113,"")</f>
        <v/>
      </c>
      <c r="H1113" s="34" t="e">
        <f>SMALL($G:$G,ROWS($G$1:G1112))</f>
        <v>#NUM!</v>
      </c>
      <c r="I1113" s="34" t="str">
        <f>IF(AND('Entry point'!$B$22=Master!A1113,Master!AG1113="GROUP ISD"),Master!B1113,"")</f>
        <v/>
      </c>
      <c r="J1113" s="34" t="e">
        <f>SMALL($I:$I,ROWS($I$1:I1112))</f>
        <v>#NUM!</v>
      </c>
      <c r="K1113" s="34" t="str">
        <f>IF(AND('Entry point'!$B$22=Master!A1113,Master!AG1113="MANAGING DIRECTOR, CREW MANAGEMENT"),Master!B1113,"")</f>
        <v/>
      </c>
      <c r="L1113" s="34" t="e">
        <f>SMALL($K:$K,ROWS($K$1:K1112))</f>
        <v>#NUM!</v>
      </c>
      <c r="M1113" s="34" t="str">
        <f>IF(AND('Entry point'!$B$22=Master!A1113,Master!AG1113="MARINE SUPERINTENDENT"),Master!B1113,"")</f>
        <v/>
      </c>
      <c r="N1113" s="34" t="e">
        <f>SMALL($M:$M,ROWS($M$1:M1112))</f>
        <v>#NUM!</v>
      </c>
      <c r="O1113" s="34" t="str">
        <f>IF(AND('Entry point'!$B$22=Master!A1113,Master!AG1113="MD"),Master!B1113,"")</f>
        <v/>
      </c>
      <c r="P1113" s="34" t="e">
        <f>SMALL($O:$O,ROWS($O$1:O1112))</f>
        <v>#NUM!</v>
      </c>
      <c r="Q1113" s="34" t="str">
        <f>IF(AND('Entry point'!$B$22=Master!A1113,Master!AG1113="OD"),Master!B1113,"")</f>
        <v/>
      </c>
      <c r="R1113" s="34" t="e">
        <f>SMALL($Q:$Q,ROWS($Q$1:Q1112))</f>
        <v>#NUM!</v>
      </c>
      <c r="S1113" s="34" t="str">
        <f>IF(AND('Entry point'!$B$22=Master!A1113,Master!AG1113="OWNER"),Master!B1113,"")</f>
        <v/>
      </c>
      <c r="T1113" s="34" t="e">
        <f>SMALL($S:$S,ROWS($S$1:S1112))</f>
        <v>#NUM!</v>
      </c>
      <c r="U1113" s="34" t="str">
        <f>IF(AND('Entry point'!$B$22=Master!A1113,Master!AG1113="PLANNING MANAGER"),Master!B1113,"")</f>
        <v/>
      </c>
      <c r="V1113" s="34" t="e">
        <f>SMALL($U:$U,ROWS($U$1:U1112))</f>
        <v>#NUM!</v>
      </c>
      <c r="W1113" s="34" t="str">
        <f>IF(AND('Entry point'!$B$22=Master!A1113,Master!AG1113="PROCUREMENT RESPONSIBLE"),Master!B1113,"")</f>
        <v/>
      </c>
      <c r="X1113" s="34" t="e">
        <f>SMALL($W:$W,ROWS($W$1:W1112))</f>
        <v>#NUM!</v>
      </c>
      <c r="Y1113" s="34" t="str">
        <f>IF(AND('Entry point'!$B$22=Master!A1113,Master!AG1113="TECH SUPERINTENDENT"),Master!B1113,"")</f>
        <v/>
      </c>
      <c r="Z1113" s="34" t="e">
        <f>SMALL($Y:$Y,ROWS($Y$1:Y1112))</f>
        <v>#NUM!</v>
      </c>
      <c r="AA1113" s="34" t="str">
        <f>IF(AND('Entry point'!$B$22=Master!A1113,Master!AG1113="HSEQ MANAGER"),Master!B1113,"")</f>
        <v/>
      </c>
      <c r="AB1113" s="34" t="e">
        <f>SMALL($AA:$AA,ROWS($AA$1:AA1112))</f>
        <v>#NUM!</v>
      </c>
      <c r="AC1113" s="34" t="str">
        <f>IF(AND('Entry point'!$B$22=Master!A1113,Master!AG1113="MARCAS"),Master!B1113,"")</f>
        <v/>
      </c>
      <c r="AD1113" s="34" t="e">
        <f>SMALL($AC:$AC,ROWS($AC$1:AC1112))</f>
        <v>#NUM!</v>
      </c>
      <c r="AE1113" s="34">
        <v>4</v>
      </c>
      <c r="AF1113" s="36" t="s">
        <v>403</v>
      </c>
      <c r="AG1113" s="36" t="s">
        <v>796</v>
      </c>
      <c r="AH1113" s="36" t="s">
        <v>1</v>
      </c>
    </row>
    <row r="1114" spans="1:34" ht="15.75" x14ac:dyDescent="0.25">
      <c r="A1114" s="40" t="s">
        <v>39</v>
      </c>
      <c r="B1114" s="34">
        <f>ROWS(A$1:$A1115)</f>
        <v>1115</v>
      </c>
      <c r="C1114" s="34" t="str">
        <f>IF(AND('Entry point'!$B$22=Master!A1114,Master!AG1114="ACCOUNTING"),Master!B1114,"")</f>
        <v/>
      </c>
      <c r="D1114" s="34" t="e">
        <f>SMALL($C:$C,ROWS($C$1:C1113))</f>
        <v>#NUM!</v>
      </c>
      <c r="E1114" s="34" t="str">
        <f>IF(AND('Entry point'!$B$22=Master!A1114,Master!AG1114="CREW MANAGEMENT PARTNER"),Master!B1114,"")</f>
        <v/>
      </c>
      <c r="F1114" s="34" t="e">
        <f>SMALL($E:$E,ROWS($E$1:E1113))</f>
        <v>#NUM!</v>
      </c>
      <c r="G1114" s="34" t="str">
        <f>IF(AND('Entry point'!$B$22=Master!A1114,Master!AG1114="FLEET MANAGER"),Master!B1114,"")</f>
        <v/>
      </c>
      <c r="H1114" s="34" t="e">
        <f>SMALL($G:$G,ROWS($G$1:G1113))</f>
        <v>#NUM!</v>
      </c>
      <c r="I1114" s="34" t="str">
        <f>IF(AND('Entry point'!$B$22=Master!A1114,Master!AG1114="GROUP ISD"),Master!B1114,"")</f>
        <v/>
      </c>
      <c r="J1114" s="34" t="e">
        <f>SMALL($I:$I,ROWS($I$1:I1113))</f>
        <v>#NUM!</v>
      </c>
      <c r="K1114" s="34" t="str">
        <f>IF(AND('Entry point'!$B$22=Master!A1114,Master!AG1114="MANAGING DIRECTOR, CREW MANAGEMENT"),Master!B1114,"")</f>
        <v/>
      </c>
      <c r="L1114" s="34" t="e">
        <f>SMALL($K:$K,ROWS($K$1:K1113))</f>
        <v>#NUM!</v>
      </c>
      <c r="M1114" s="34" t="str">
        <f>IF(AND('Entry point'!$B$22=Master!A1114,Master!AG1114="MARINE SUPERINTENDENT"),Master!B1114,"")</f>
        <v/>
      </c>
      <c r="N1114" s="34" t="e">
        <f>SMALL($M:$M,ROWS($M$1:M1113))</f>
        <v>#NUM!</v>
      </c>
      <c r="O1114" s="34" t="str">
        <f>IF(AND('Entry point'!$B$22=Master!A1114,Master!AG1114="MD"),Master!B1114,"")</f>
        <v/>
      </c>
      <c r="P1114" s="34" t="e">
        <f>SMALL($O:$O,ROWS($O$1:O1113))</f>
        <v>#NUM!</v>
      </c>
      <c r="Q1114" s="34" t="str">
        <f>IF(AND('Entry point'!$B$22=Master!A1114,Master!AG1114="OD"),Master!B1114,"")</f>
        <v/>
      </c>
      <c r="R1114" s="34" t="e">
        <f>SMALL($Q:$Q,ROWS($Q$1:Q1113))</f>
        <v>#NUM!</v>
      </c>
      <c r="S1114" s="34" t="str">
        <f>IF(AND('Entry point'!$B$22=Master!A1114,Master!AG1114="OWNER"),Master!B1114,"")</f>
        <v/>
      </c>
      <c r="T1114" s="34" t="e">
        <f>SMALL($S:$S,ROWS($S$1:S1113))</f>
        <v>#NUM!</v>
      </c>
      <c r="U1114" s="34" t="str">
        <f>IF(AND('Entry point'!$B$22=Master!A1114,Master!AG1114="PLANNING MANAGER"),Master!B1114,"")</f>
        <v/>
      </c>
      <c r="V1114" s="34" t="e">
        <f>SMALL($U:$U,ROWS($U$1:U1113))</f>
        <v>#NUM!</v>
      </c>
      <c r="W1114" s="34" t="str">
        <f>IF(AND('Entry point'!$B$22=Master!A1114,Master!AG1114="PROCUREMENT RESPONSIBLE"),Master!B1114,"")</f>
        <v/>
      </c>
      <c r="X1114" s="34" t="e">
        <f>SMALL($W:$W,ROWS($W$1:W1113))</f>
        <v>#NUM!</v>
      </c>
      <c r="Y1114" s="34" t="str">
        <f>IF(AND('Entry point'!$B$22=Master!A1114,Master!AG1114="TECH SUPERINTENDENT"),Master!B1114,"")</f>
        <v/>
      </c>
      <c r="Z1114" s="34" t="e">
        <f>SMALL($Y:$Y,ROWS($Y$1:Y1113))</f>
        <v>#NUM!</v>
      </c>
      <c r="AA1114" s="34" t="str">
        <f>IF(AND('Entry point'!$B$22=Master!A1114,Master!AG1114="HSEQ MANAGER"),Master!B1114,"")</f>
        <v/>
      </c>
      <c r="AB1114" s="34" t="e">
        <f>SMALL($AA:$AA,ROWS($AA$1:AA1113))</f>
        <v>#NUM!</v>
      </c>
      <c r="AC1114" s="34" t="str">
        <f>IF(AND('Entry point'!$B$22=Master!A1114,Master!AG1114="MARCAS"),Master!B1114,"")</f>
        <v/>
      </c>
      <c r="AD1114" s="34" t="e">
        <f>SMALL($AC:$AC,ROWS($AC$1:AC1113))</f>
        <v>#NUM!</v>
      </c>
      <c r="AE1114" s="34">
        <v>4</v>
      </c>
      <c r="AF1114" s="36" t="s">
        <v>473</v>
      </c>
      <c r="AG1114" s="36" t="s">
        <v>796</v>
      </c>
      <c r="AH1114" s="36"/>
    </row>
    <row r="1115" spans="1:34" ht="15.75" x14ac:dyDescent="0.25">
      <c r="A1115" s="40" t="s">
        <v>39</v>
      </c>
      <c r="B1115" s="34">
        <f>ROWS(A$1:$A1116)</f>
        <v>1116</v>
      </c>
      <c r="C1115" s="34" t="str">
        <f>IF(AND('Entry point'!$B$22=Master!A1115,Master!AG1115="ACCOUNTING"),Master!B1115,"")</f>
        <v/>
      </c>
      <c r="D1115" s="34" t="e">
        <f>SMALL($C:$C,ROWS($C$1:C1114))</f>
        <v>#NUM!</v>
      </c>
      <c r="E1115" s="34" t="str">
        <f>IF(AND('Entry point'!$B$22=Master!A1115,Master!AG1115="CREW MANAGEMENT PARTNER"),Master!B1115,"")</f>
        <v/>
      </c>
      <c r="F1115" s="34" t="e">
        <f>SMALL($E:$E,ROWS($E$1:E1114))</f>
        <v>#NUM!</v>
      </c>
      <c r="G1115" s="34" t="str">
        <f>IF(AND('Entry point'!$B$22=Master!A1115,Master!AG1115="FLEET MANAGER"),Master!B1115,"")</f>
        <v/>
      </c>
      <c r="H1115" s="34" t="e">
        <f>SMALL($G:$G,ROWS($G$1:G1114))</f>
        <v>#NUM!</v>
      </c>
      <c r="I1115" s="34" t="str">
        <f>IF(AND('Entry point'!$B$22=Master!A1115,Master!AG1115="GROUP ISD"),Master!B1115,"")</f>
        <v/>
      </c>
      <c r="J1115" s="34" t="e">
        <f>SMALL($I:$I,ROWS($I$1:I1114))</f>
        <v>#NUM!</v>
      </c>
      <c r="K1115" s="34" t="str">
        <f>IF(AND('Entry point'!$B$22=Master!A1115,Master!AG1115="MANAGING DIRECTOR, CREW MANAGEMENT"),Master!B1115,"")</f>
        <v/>
      </c>
      <c r="L1115" s="34" t="e">
        <f>SMALL($K:$K,ROWS($K$1:K1114))</f>
        <v>#NUM!</v>
      </c>
      <c r="M1115" s="34" t="str">
        <f>IF(AND('Entry point'!$B$22=Master!A1115,Master!AG1115="MARINE SUPERINTENDENT"),Master!B1115,"")</f>
        <v/>
      </c>
      <c r="N1115" s="34" t="e">
        <f>SMALL($M:$M,ROWS($M$1:M1114))</f>
        <v>#NUM!</v>
      </c>
      <c r="O1115" s="34" t="str">
        <f>IF(AND('Entry point'!$B$22=Master!A1115,Master!AG1115="MD"),Master!B1115,"")</f>
        <v/>
      </c>
      <c r="P1115" s="34" t="e">
        <f>SMALL($O:$O,ROWS($O$1:O1114))</f>
        <v>#NUM!</v>
      </c>
      <c r="Q1115" s="34" t="str">
        <f>IF(AND('Entry point'!$B$22=Master!A1115,Master!AG1115="OD"),Master!B1115,"")</f>
        <v/>
      </c>
      <c r="R1115" s="34" t="e">
        <f>SMALL($Q:$Q,ROWS($Q$1:Q1114))</f>
        <v>#NUM!</v>
      </c>
      <c r="S1115" s="34" t="str">
        <f>IF(AND('Entry point'!$B$22=Master!A1115,Master!AG1115="OWNER"),Master!B1115,"")</f>
        <v/>
      </c>
      <c r="T1115" s="34" t="e">
        <f>SMALL($S:$S,ROWS($S$1:S1114))</f>
        <v>#NUM!</v>
      </c>
      <c r="U1115" s="34" t="str">
        <f>IF(AND('Entry point'!$B$22=Master!A1115,Master!AG1115="PLANNING MANAGER"),Master!B1115,"")</f>
        <v/>
      </c>
      <c r="V1115" s="34" t="e">
        <f>SMALL($U:$U,ROWS($U$1:U1114))</f>
        <v>#NUM!</v>
      </c>
      <c r="W1115" s="34" t="str">
        <f>IF(AND('Entry point'!$B$22=Master!A1115,Master!AG1115="PROCUREMENT RESPONSIBLE"),Master!B1115,"")</f>
        <v/>
      </c>
      <c r="X1115" s="34" t="e">
        <f>SMALL($W:$W,ROWS($W$1:W1114))</f>
        <v>#NUM!</v>
      </c>
      <c r="Y1115" s="34" t="str">
        <f>IF(AND('Entry point'!$B$22=Master!A1115,Master!AG1115="TECH SUPERINTENDENT"),Master!B1115,"")</f>
        <v/>
      </c>
      <c r="Z1115" s="34" t="e">
        <f>SMALL($Y:$Y,ROWS($Y$1:Y1114))</f>
        <v>#NUM!</v>
      </c>
      <c r="AA1115" s="34" t="str">
        <f>IF(AND('Entry point'!$B$22=Master!A1115,Master!AG1115="HSEQ MANAGER"),Master!B1115,"")</f>
        <v/>
      </c>
      <c r="AB1115" s="34" t="e">
        <f>SMALL($AA:$AA,ROWS($AA$1:AA1114))</f>
        <v>#NUM!</v>
      </c>
      <c r="AC1115" s="34" t="str">
        <f>IF(AND('Entry point'!$B$22=Master!A1115,Master!AG1115="MARCAS"),Master!B1115,"")</f>
        <v/>
      </c>
      <c r="AD1115" s="34" t="e">
        <f>SMALL($AC:$AC,ROWS($AC$1:AC1114))</f>
        <v>#NUM!</v>
      </c>
      <c r="AE1115" s="34">
        <v>4</v>
      </c>
      <c r="AF1115" s="36" t="s">
        <v>459</v>
      </c>
      <c r="AG1115" s="36" t="s">
        <v>91</v>
      </c>
      <c r="AH1115" s="38" t="s">
        <v>452</v>
      </c>
    </row>
    <row r="1116" spans="1:34" ht="15.75" x14ac:dyDescent="0.25">
      <c r="A1116" s="40" t="s">
        <v>39</v>
      </c>
      <c r="B1116" s="34">
        <f>ROWS(A$1:$A1117)</f>
        <v>1117</v>
      </c>
      <c r="C1116" s="34" t="str">
        <f>IF(AND('Entry point'!$B$22=Master!A1116,Master!AG1116="ACCOUNTING"),Master!B1116,"")</f>
        <v/>
      </c>
      <c r="D1116" s="34" t="e">
        <f>SMALL($C:$C,ROWS($C$1:C1115))</f>
        <v>#NUM!</v>
      </c>
      <c r="E1116" s="34" t="str">
        <f>IF(AND('Entry point'!$B$22=Master!A1116,Master!AG1116="CREW MANAGEMENT PARTNER"),Master!B1116,"")</f>
        <v/>
      </c>
      <c r="F1116" s="34" t="e">
        <f>SMALL($E:$E,ROWS($E$1:E1115))</f>
        <v>#NUM!</v>
      </c>
      <c r="G1116" s="34" t="str">
        <f>IF(AND('Entry point'!$B$22=Master!A1116,Master!AG1116="FLEET MANAGER"),Master!B1116,"")</f>
        <v/>
      </c>
      <c r="H1116" s="34" t="e">
        <f>SMALL($G:$G,ROWS($G$1:G1115))</f>
        <v>#NUM!</v>
      </c>
      <c r="I1116" s="34" t="str">
        <f>IF(AND('Entry point'!$B$22=Master!A1116,Master!AG1116="GROUP ISD"),Master!B1116,"")</f>
        <v/>
      </c>
      <c r="J1116" s="34" t="e">
        <f>SMALL($I:$I,ROWS($I$1:I1115))</f>
        <v>#NUM!</v>
      </c>
      <c r="K1116" s="34" t="str">
        <f>IF(AND('Entry point'!$B$22=Master!A1116,Master!AG1116="MANAGING DIRECTOR, CREW MANAGEMENT"),Master!B1116,"")</f>
        <v/>
      </c>
      <c r="L1116" s="34" t="e">
        <f>SMALL($K:$K,ROWS($K$1:K1115))</f>
        <v>#NUM!</v>
      </c>
      <c r="M1116" s="34" t="str">
        <f>IF(AND('Entry point'!$B$22=Master!A1116,Master!AG1116="MARINE SUPERINTENDENT"),Master!B1116,"")</f>
        <v/>
      </c>
      <c r="N1116" s="34" t="e">
        <f>SMALL($M:$M,ROWS($M$1:M1115))</f>
        <v>#NUM!</v>
      </c>
      <c r="O1116" s="34" t="str">
        <f>IF(AND('Entry point'!$B$22=Master!A1116,Master!AG1116="MD"),Master!B1116,"")</f>
        <v/>
      </c>
      <c r="P1116" s="34" t="e">
        <f>SMALL($O:$O,ROWS($O$1:O1115))</f>
        <v>#NUM!</v>
      </c>
      <c r="Q1116" s="34" t="str">
        <f>IF(AND('Entry point'!$B$22=Master!A1116,Master!AG1116="OD"),Master!B1116,"")</f>
        <v/>
      </c>
      <c r="R1116" s="34" t="e">
        <f>SMALL($Q:$Q,ROWS($Q$1:Q1115))</f>
        <v>#NUM!</v>
      </c>
      <c r="S1116" s="34" t="str">
        <f>IF(AND('Entry point'!$B$22=Master!A1116,Master!AG1116="OWNER"),Master!B1116,"")</f>
        <v/>
      </c>
      <c r="T1116" s="34" t="e">
        <f>SMALL($S:$S,ROWS($S$1:S1115))</f>
        <v>#NUM!</v>
      </c>
      <c r="U1116" s="34" t="str">
        <f>IF(AND('Entry point'!$B$22=Master!A1116,Master!AG1116="PLANNING MANAGER"),Master!B1116,"")</f>
        <v/>
      </c>
      <c r="V1116" s="34" t="e">
        <f>SMALL($U:$U,ROWS($U$1:U1115))</f>
        <v>#NUM!</v>
      </c>
      <c r="W1116" s="34" t="str">
        <f>IF(AND('Entry point'!$B$22=Master!A1116,Master!AG1116="PROCUREMENT RESPONSIBLE"),Master!B1116,"")</f>
        <v/>
      </c>
      <c r="X1116" s="34" t="e">
        <f>SMALL($W:$W,ROWS($W$1:W1115))</f>
        <v>#NUM!</v>
      </c>
      <c r="Y1116" s="34" t="str">
        <f>IF(AND('Entry point'!$B$22=Master!A1116,Master!AG1116="TECH SUPERINTENDENT"),Master!B1116,"")</f>
        <v/>
      </c>
      <c r="Z1116" s="34" t="e">
        <f>SMALL($Y:$Y,ROWS($Y$1:Y1115))</f>
        <v>#NUM!</v>
      </c>
      <c r="AA1116" s="34" t="str">
        <f>IF(AND('Entry point'!$B$22=Master!A1116,Master!AG1116="HSEQ MANAGER"),Master!B1116,"")</f>
        <v/>
      </c>
      <c r="AB1116" s="34" t="e">
        <f>SMALL($AA:$AA,ROWS($AA$1:AA1115))</f>
        <v>#NUM!</v>
      </c>
      <c r="AC1116" s="34" t="str">
        <f>IF(AND('Entry point'!$B$22=Master!A1116,Master!AG1116="MARCAS"),Master!B1116,"")</f>
        <v/>
      </c>
      <c r="AD1116" s="34" t="e">
        <f>SMALL($AC:$AC,ROWS($AC$1:AC1115))</f>
        <v>#NUM!</v>
      </c>
      <c r="AE1116" s="34">
        <v>4</v>
      </c>
      <c r="AF1116" s="36" t="s">
        <v>476</v>
      </c>
      <c r="AG1116" s="36" t="s">
        <v>796</v>
      </c>
      <c r="AH1116" s="36"/>
    </row>
    <row r="1117" spans="1:34" ht="15.75" x14ac:dyDescent="0.25">
      <c r="A1117" s="40" t="s">
        <v>39</v>
      </c>
      <c r="B1117" s="34">
        <f>ROWS(A$1:$A1118)</f>
        <v>1118</v>
      </c>
      <c r="C1117" s="34" t="str">
        <f>IF(AND('Entry point'!$B$22=Master!A1117,Master!AG1117="ACCOUNTING"),Master!B1117,"")</f>
        <v/>
      </c>
      <c r="D1117" s="34" t="e">
        <f>SMALL($C:$C,ROWS($C$1:C1116))</f>
        <v>#NUM!</v>
      </c>
      <c r="E1117" s="34" t="str">
        <f>IF(AND('Entry point'!$B$22=Master!A1117,Master!AG1117="CREW MANAGEMENT PARTNER"),Master!B1117,"")</f>
        <v/>
      </c>
      <c r="F1117" s="34" t="e">
        <f>SMALL($E:$E,ROWS($E$1:E1116))</f>
        <v>#NUM!</v>
      </c>
      <c r="G1117" s="34" t="str">
        <f>IF(AND('Entry point'!$B$22=Master!A1117,Master!AG1117="FLEET MANAGER"),Master!B1117,"")</f>
        <v/>
      </c>
      <c r="H1117" s="34" t="e">
        <f>SMALL($G:$G,ROWS($G$1:G1116))</f>
        <v>#NUM!</v>
      </c>
      <c r="I1117" s="34" t="str">
        <f>IF(AND('Entry point'!$B$22=Master!A1117,Master!AG1117="GROUP ISD"),Master!B1117,"")</f>
        <v/>
      </c>
      <c r="J1117" s="34" t="e">
        <f>SMALL($I:$I,ROWS($I$1:I1116))</f>
        <v>#NUM!</v>
      </c>
      <c r="K1117" s="34" t="str">
        <f>IF(AND('Entry point'!$B$22=Master!A1117,Master!AG1117="MANAGING DIRECTOR, CREW MANAGEMENT"),Master!B1117,"")</f>
        <v/>
      </c>
      <c r="L1117" s="34" t="e">
        <f>SMALL($K:$K,ROWS($K$1:K1116))</f>
        <v>#NUM!</v>
      </c>
      <c r="M1117" s="34" t="str">
        <f>IF(AND('Entry point'!$B$22=Master!A1117,Master!AG1117="MARINE SUPERINTENDENT"),Master!B1117,"")</f>
        <v/>
      </c>
      <c r="N1117" s="34" t="e">
        <f>SMALL($M:$M,ROWS($M$1:M1116))</f>
        <v>#NUM!</v>
      </c>
      <c r="O1117" s="34" t="str">
        <f>IF(AND('Entry point'!$B$22=Master!A1117,Master!AG1117="MD"),Master!B1117,"")</f>
        <v/>
      </c>
      <c r="P1117" s="34" t="e">
        <f>SMALL($O:$O,ROWS($O$1:O1116))</f>
        <v>#NUM!</v>
      </c>
      <c r="Q1117" s="34" t="str">
        <f>IF(AND('Entry point'!$B$22=Master!A1117,Master!AG1117="OD"),Master!B1117,"")</f>
        <v/>
      </c>
      <c r="R1117" s="34" t="e">
        <f>SMALL($Q:$Q,ROWS($Q$1:Q1116))</f>
        <v>#NUM!</v>
      </c>
      <c r="S1117" s="34" t="str">
        <f>IF(AND('Entry point'!$B$22=Master!A1117,Master!AG1117="OWNER"),Master!B1117,"")</f>
        <v/>
      </c>
      <c r="T1117" s="34" t="e">
        <f>SMALL($S:$S,ROWS($S$1:S1116))</f>
        <v>#NUM!</v>
      </c>
      <c r="U1117" s="34" t="str">
        <f>IF(AND('Entry point'!$B$22=Master!A1117,Master!AG1117="PLANNING MANAGER"),Master!B1117,"")</f>
        <v/>
      </c>
      <c r="V1117" s="34" t="e">
        <f>SMALL($U:$U,ROWS($U$1:U1116))</f>
        <v>#NUM!</v>
      </c>
      <c r="W1117" s="34" t="str">
        <f>IF(AND('Entry point'!$B$22=Master!A1117,Master!AG1117="PROCUREMENT RESPONSIBLE"),Master!B1117,"")</f>
        <v/>
      </c>
      <c r="X1117" s="34" t="e">
        <f>SMALL($W:$W,ROWS($W$1:W1116))</f>
        <v>#NUM!</v>
      </c>
      <c r="Y1117" s="34" t="str">
        <f>IF(AND('Entry point'!$B$22=Master!A1117,Master!AG1117="TECH SUPERINTENDENT"),Master!B1117,"")</f>
        <v/>
      </c>
      <c r="Z1117" s="34" t="e">
        <f>SMALL($Y:$Y,ROWS($Y$1:Y1116))</f>
        <v>#NUM!</v>
      </c>
      <c r="AA1117" s="34" t="str">
        <f>IF(AND('Entry point'!$B$22=Master!A1117,Master!AG1117="HSEQ MANAGER"),Master!B1117,"")</f>
        <v/>
      </c>
      <c r="AB1117" s="34" t="e">
        <f>SMALL($AA:$AA,ROWS($AA$1:AA1116))</f>
        <v>#NUM!</v>
      </c>
      <c r="AC1117" s="34" t="str">
        <f>IF(AND('Entry point'!$B$22=Master!A1117,Master!AG1117="MARCAS"),Master!B1117,"")</f>
        <v/>
      </c>
      <c r="AD1117" s="34" t="e">
        <f>SMALL($AC:$AC,ROWS($AC$1:AC1116))</f>
        <v>#NUM!</v>
      </c>
      <c r="AE1117" s="34">
        <v>4</v>
      </c>
      <c r="AF1117" s="36" t="s">
        <v>419</v>
      </c>
      <c r="AG1117" s="36" t="s">
        <v>796</v>
      </c>
      <c r="AH1117" s="38" t="s">
        <v>420</v>
      </c>
    </row>
    <row r="1118" spans="1:34" ht="15.75" x14ac:dyDescent="0.25">
      <c r="A1118" s="40" t="s">
        <v>39</v>
      </c>
      <c r="B1118" s="34">
        <f>ROWS(A$1:$A1119)</f>
        <v>1119</v>
      </c>
      <c r="C1118" s="34" t="str">
        <f>IF(AND('Entry point'!$B$22=Master!A1118,Master!AG1118="ACCOUNTING"),Master!B1118,"")</f>
        <v/>
      </c>
      <c r="D1118" s="34" t="e">
        <f>SMALL($C:$C,ROWS($C$1:C1117))</f>
        <v>#NUM!</v>
      </c>
      <c r="E1118" s="34" t="str">
        <f>IF(AND('Entry point'!$B$22=Master!A1118,Master!AG1118="CREW MANAGEMENT PARTNER"),Master!B1118,"")</f>
        <v/>
      </c>
      <c r="F1118" s="34" t="e">
        <f>SMALL($E:$E,ROWS($E$1:E1117))</f>
        <v>#NUM!</v>
      </c>
      <c r="G1118" s="34" t="str">
        <f>IF(AND('Entry point'!$B$22=Master!A1118,Master!AG1118="FLEET MANAGER"),Master!B1118,"")</f>
        <v/>
      </c>
      <c r="H1118" s="34" t="e">
        <f>SMALL($G:$G,ROWS($G$1:G1117))</f>
        <v>#NUM!</v>
      </c>
      <c r="I1118" s="34" t="str">
        <f>IF(AND('Entry point'!$B$22=Master!A1118,Master!AG1118="GROUP ISD"),Master!B1118,"")</f>
        <v/>
      </c>
      <c r="J1118" s="34" t="e">
        <f>SMALL($I:$I,ROWS($I$1:I1117))</f>
        <v>#NUM!</v>
      </c>
      <c r="K1118" s="34" t="str">
        <f>IF(AND('Entry point'!$B$22=Master!A1118,Master!AG1118="MANAGING DIRECTOR, CREW MANAGEMENT"),Master!B1118,"")</f>
        <v/>
      </c>
      <c r="L1118" s="34" t="e">
        <f>SMALL($K:$K,ROWS($K$1:K1117))</f>
        <v>#NUM!</v>
      </c>
      <c r="M1118" s="34" t="str">
        <f>IF(AND('Entry point'!$B$22=Master!A1118,Master!AG1118="MARINE SUPERINTENDENT"),Master!B1118,"")</f>
        <v/>
      </c>
      <c r="N1118" s="34" t="e">
        <f>SMALL($M:$M,ROWS($M$1:M1117))</f>
        <v>#NUM!</v>
      </c>
      <c r="O1118" s="34" t="str">
        <f>IF(AND('Entry point'!$B$22=Master!A1118,Master!AG1118="MD"),Master!B1118,"")</f>
        <v/>
      </c>
      <c r="P1118" s="34" t="e">
        <f>SMALL($O:$O,ROWS($O$1:O1117))</f>
        <v>#NUM!</v>
      </c>
      <c r="Q1118" s="34" t="str">
        <f>IF(AND('Entry point'!$B$22=Master!A1118,Master!AG1118="OD"),Master!B1118,"")</f>
        <v/>
      </c>
      <c r="R1118" s="34" t="e">
        <f>SMALL($Q:$Q,ROWS($Q$1:Q1117))</f>
        <v>#NUM!</v>
      </c>
      <c r="S1118" s="34" t="str">
        <f>IF(AND('Entry point'!$B$22=Master!A1118,Master!AG1118="OWNER"),Master!B1118,"")</f>
        <v/>
      </c>
      <c r="T1118" s="34" t="e">
        <f>SMALL($S:$S,ROWS($S$1:S1117))</f>
        <v>#NUM!</v>
      </c>
      <c r="U1118" s="34" t="str">
        <f>IF(AND('Entry point'!$B$22=Master!A1118,Master!AG1118="PLANNING MANAGER"),Master!B1118,"")</f>
        <v/>
      </c>
      <c r="V1118" s="34" t="e">
        <f>SMALL($U:$U,ROWS($U$1:U1117))</f>
        <v>#NUM!</v>
      </c>
      <c r="W1118" s="34" t="str">
        <f>IF(AND('Entry point'!$B$22=Master!A1118,Master!AG1118="PROCUREMENT RESPONSIBLE"),Master!B1118,"")</f>
        <v/>
      </c>
      <c r="X1118" s="34" t="e">
        <f>SMALL($W:$W,ROWS($W$1:W1117))</f>
        <v>#NUM!</v>
      </c>
      <c r="Y1118" s="34" t="str">
        <f>IF(AND('Entry point'!$B$22=Master!A1118,Master!AG1118="TECH SUPERINTENDENT"),Master!B1118,"")</f>
        <v/>
      </c>
      <c r="Z1118" s="34" t="e">
        <f>SMALL($Y:$Y,ROWS($Y$1:Y1117))</f>
        <v>#NUM!</v>
      </c>
      <c r="AA1118" s="34" t="str">
        <f>IF(AND('Entry point'!$B$22=Master!A1118,Master!AG1118="HSEQ MANAGER"),Master!B1118,"")</f>
        <v/>
      </c>
      <c r="AB1118" s="34" t="e">
        <f>SMALL($AA:$AA,ROWS($AA$1:AA1117))</f>
        <v>#NUM!</v>
      </c>
      <c r="AC1118" s="34" t="str">
        <f>IF(AND('Entry point'!$B$22=Master!A1118,Master!AG1118="MARCAS"),Master!B1118,"")</f>
        <v/>
      </c>
      <c r="AD1118" s="34" t="e">
        <f>SMALL($AC:$AC,ROWS($AC$1:AC1117))</f>
        <v>#NUM!</v>
      </c>
      <c r="AE1118" s="34">
        <v>4</v>
      </c>
      <c r="AF1118" s="36" t="s">
        <v>241</v>
      </c>
      <c r="AG1118" s="36" t="s">
        <v>685</v>
      </c>
      <c r="AH1118" s="39" t="s">
        <v>536</v>
      </c>
    </row>
    <row r="1119" spans="1:34" ht="15.75" x14ac:dyDescent="0.25">
      <c r="A1119" s="40" t="s">
        <v>39</v>
      </c>
      <c r="B1119" s="34">
        <f>ROWS(A$1:$A1120)</f>
        <v>1120</v>
      </c>
      <c r="C1119" s="34" t="str">
        <f>IF(AND('Entry point'!$B$22=Master!A1119,Master!AG1119="ACCOUNTING"),Master!B1119,"")</f>
        <v/>
      </c>
      <c r="D1119" s="34" t="e">
        <f>SMALL($C:$C,ROWS($C$1:C1118))</f>
        <v>#NUM!</v>
      </c>
      <c r="E1119" s="34" t="str">
        <f>IF(AND('Entry point'!$B$22=Master!A1119,Master!AG1119="CREW MANAGEMENT PARTNER"),Master!B1119,"")</f>
        <v/>
      </c>
      <c r="F1119" s="34" t="e">
        <f>SMALL($E:$E,ROWS($E$1:E1118))</f>
        <v>#NUM!</v>
      </c>
      <c r="G1119" s="34" t="str">
        <f>IF(AND('Entry point'!$B$22=Master!A1119,Master!AG1119="FLEET MANAGER"),Master!B1119,"")</f>
        <v/>
      </c>
      <c r="H1119" s="34" t="e">
        <f>SMALL($G:$G,ROWS($G$1:G1118))</f>
        <v>#NUM!</v>
      </c>
      <c r="I1119" s="34" t="str">
        <f>IF(AND('Entry point'!$B$22=Master!A1119,Master!AG1119="GROUP ISD"),Master!B1119,"")</f>
        <v/>
      </c>
      <c r="J1119" s="34" t="e">
        <f>SMALL($I:$I,ROWS($I$1:I1118))</f>
        <v>#NUM!</v>
      </c>
      <c r="K1119" s="34" t="str">
        <f>IF(AND('Entry point'!$B$22=Master!A1119,Master!AG1119="MANAGING DIRECTOR, CREW MANAGEMENT"),Master!B1119,"")</f>
        <v/>
      </c>
      <c r="L1119" s="34" t="e">
        <f>SMALL($K:$K,ROWS($K$1:K1118))</f>
        <v>#NUM!</v>
      </c>
      <c r="M1119" s="34" t="str">
        <f>IF(AND('Entry point'!$B$22=Master!A1119,Master!AG1119="MARINE SUPERINTENDENT"),Master!B1119,"")</f>
        <v/>
      </c>
      <c r="N1119" s="34" t="e">
        <f>SMALL($M:$M,ROWS($M$1:M1118))</f>
        <v>#NUM!</v>
      </c>
      <c r="O1119" s="34" t="str">
        <f>IF(AND('Entry point'!$B$22=Master!A1119,Master!AG1119="MD"),Master!B1119,"")</f>
        <v/>
      </c>
      <c r="P1119" s="34" t="e">
        <f>SMALL($O:$O,ROWS($O$1:O1118))</f>
        <v>#NUM!</v>
      </c>
      <c r="Q1119" s="34" t="str">
        <f>IF(AND('Entry point'!$B$22=Master!A1119,Master!AG1119="OD"),Master!B1119,"")</f>
        <v/>
      </c>
      <c r="R1119" s="34" t="e">
        <f>SMALL($Q:$Q,ROWS($Q$1:Q1118))</f>
        <v>#NUM!</v>
      </c>
      <c r="S1119" s="34" t="str">
        <f>IF(AND('Entry point'!$B$22=Master!A1119,Master!AG1119="OWNER"),Master!B1119,"")</f>
        <v/>
      </c>
      <c r="T1119" s="34" t="e">
        <f>SMALL($S:$S,ROWS($S$1:S1118))</f>
        <v>#NUM!</v>
      </c>
      <c r="U1119" s="34" t="str">
        <f>IF(AND('Entry point'!$B$22=Master!A1119,Master!AG1119="PLANNING MANAGER"),Master!B1119,"")</f>
        <v/>
      </c>
      <c r="V1119" s="34" t="e">
        <f>SMALL($U:$U,ROWS($U$1:U1118))</f>
        <v>#NUM!</v>
      </c>
      <c r="W1119" s="34" t="str">
        <f>IF(AND('Entry point'!$B$22=Master!A1119,Master!AG1119="PROCUREMENT RESPONSIBLE"),Master!B1119,"")</f>
        <v/>
      </c>
      <c r="X1119" s="34" t="e">
        <f>SMALL($W:$W,ROWS($W$1:W1118))</f>
        <v>#NUM!</v>
      </c>
      <c r="Y1119" s="34" t="str">
        <f>IF(AND('Entry point'!$B$22=Master!A1119,Master!AG1119="TECH SUPERINTENDENT"),Master!B1119,"")</f>
        <v/>
      </c>
      <c r="Z1119" s="34" t="e">
        <f>SMALL($Y:$Y,ROWS($Y$1:Y1118))</f>
        <v>#NUM!</v>
      </c>
      <c r="AA1119" s="34" t="str">
        <f>IF(AND('Entry point'!$B$22=Master!A1119,Master!AG1119="HSEQ MANAGER"),Master!B1119,"")</f>
        <v/>
      </c>
      <c r="AB1119" s="34" t="e">
        <f>SMALL($AA:$AA,ROWS($AA$1:AA1118))</f>
        <v>#NUM!</v>
      </c>
      <c r="AC1119" s="34" t="str">
        <f>IF(AND('Entry point'!$B$22=Master!A1119,Master!AG1119="MARCAS"),Master!B1119,"")</f>
        <v/>
      </c>
      <c r="AD1119" s="34" t="e">
        <f>SMALL($AC:$AC,ROWS($AC$1:AC1118))</f>
        <v>#NUM!</v>
      </c>
      <c r="AE1119" s="34">
        <v>4</v>
      </c>
      <c r="AF1119" s="36" t="s">
        <v>475</v>
      </c>
      <c r="AG1119" s="36" t="s">
        <v>685</v>
      </c>
      <c r="AH1119" s="36"/>
    </row>
    <row r="1120" spans="1:34" ht="15.75" x14ac:dyDescent="0.25">
      <c r="A1120" s="40" t="s">
        <v>39</v>
      </c>
      <c r="B1120" s="34">
        <f>ROWS(A$1:$A1121)</f>
        <v>1121</v>
      </c>
      <c r="C1120" s="34" t="str">
        <f>IF(AND('Entry point'!$B$22=Master!A1120,Master!AG1120="ACCOUNTING"),Master!B1120,"")</f>
        <v/>
      </c>
      <c r="D1120" s="34" t="e">
        <f>SMALL($C:$C,ROWS($C$1:C1119))</f>
        <v>#NUM!</v>
      </c>
      <c r="E1120" s="34" t="str">
        <f>IF(AND('Entry point'!$B$22=Master!A1120,Master!AG1120="CREW MANAGEMENT PARTNER"),Master!B1120,"")</f>
        <v/>
      </c>
      <c r="F1120" s="34" t="e">
        <f>SMALL($E:$E,ROWS($E$1:E1119))</f>
        <v>#NUM!</v>
      </c>
      <c r="G1120" s="34" t="str">
        <f>IF(AND('Entry point'!$B$22=Master!A1120,Master!AG1120="FLEET MANAGER"),Master!B1120,"")</f>
        <v/>
      </c>
      <c r="H1120" s="34" t="e">
        <f>SMALL($G:$G,ROWS($G$1:G1119))</f>
        <v>#NUM!</v>
      </c>
      <c r="I1120" s="34" t="str">
        <f>IF(AND('Entry point'!$B$22=Master!A1120,Master!AG1120="GROUP ISD"),Master!B1120,"")</f>
        <v/>
      </c>
      <c r="J1120" s="34" t="e">
        <f>SMALL($I:$I,ROWS($I$1:I1119))</f>
        <v>#NUM!</v>
      </c>
      <c r="K1120" s="34" t="str">
        <f>IF(AND('Entry point'!$B$22=Master!A1120,Master!AG1120="MANAGING DIRECTOR, CREW MANAGEMENT"),Master!B1120,"")</f>
        <v/>
      </c>
      <c r="L1120" s="34" t="e">
        <f>SMALL($K:$K,ROWS($K$1:K1119))</f>
        <v>#NUM!</v>
      </c>
      <c r="M1120" s="34" t="str">
        <f>IF(AND('Entry point'!$B$22=Master!A1120,Master!AG1120="MARINE SUPERINTENDENT"),Master!B1120,"")</f>
        <v/>
      </c>
      <c r="N1120" s="34" t="e">
        <f>SMALL($M:$M,ROWS($M$1:M1119))</f>
        <v>#NUM!</v>
      </c>
      <c r="O1120" s="34" t="str">
        <f>IF(AND('Entry point'!$B$22=Master!A1120,Master!AG1120="MD"),Master!B1120,"")</f>
        <v/>
      </c>
      <c r="P1120" s="34" t="e">
        <f>SMALL($O:$O,ROWS($O$1:O1119))</f>
        <v>#NUM!</v>
      </c>
      <c r="Q1120" s="34" t="str">
        <f>IF(AND('Entry point'!$B$22=Master!A1120,Master!AG1120="OD"),Master!B1120,"")</f>
        <v/>
      </c>
      <c r="R1120" s="34" t="e">
        <f>SMALL($Q:$Q,ROWS($Q$1:Q1119))</f>
        <v>#NUM!</v>
      </c>
      <c r="S1120" s="34" t="str">
        <f>IF(AND('Entry point'!$B$22=Master!A1120,Master!AG1120="OWNER"),Master!B1120,"")</f>
        <v/>
      </c>
      <c r="T1120" s="34" t="e">
        <f>SMALL($S:$S,ROWS($S$1:S1119))</f>
        <v>#NUM!</v>
      </c>
      <c r="U1120" s="34" t="str">
        <f>IF(AND('Entry point'!$B$22=Master!A1120,Master!AG1120="PLANNING MANAGER"),Master!B1120,"")</f>
        <v/>
      </c>
      <c r="V1120" s="34" t="e">
        <f>SMALL($U:$U,ROWS($U$1:U1119))</f>
        <v>#NUM!</v>
      </c>
      <c r="W1120" s="34" t="str">
        <f>IF(AND('Entry point'!$B$22=Master!A1120,Master!AG1120="PROCUREMENT RESPONSIBLE"),Master!B1120,"")</f>
        <v/>
      </c>
      <c r="X1120" s="34" t="e">
        <f>SMALL($W:$W,ROWS($W$1:W1119))</f>
        <v>#NUM!</v>
      </c>
      <c r="Y1120" s="34" t="str">
        <f>IF(AND('Entry point'!$B$22=Master!A1120,Master!AG1120="TECH SUPERINTENDENT"),Master!B1120,"")</f>
        <v/>
      </c>
      <c r="Z1120" s="34" t="e">
        <f>SMALL($Y:$Y,ROWS($Y$1:Y1119))</f>
        <v>#NUM!</v>
      </c>
      <c r="AA1120" s="34" t="str">
        <f>IF(AND('Entry point'!$B$22=Master!A1120,Master!AG1120="HSEQ MANAGER"),Master!B1120,"")</f>
        <v/>
      </c>
      <c r="AB1120" s="34" t="e">
        <f>SMALL($AA:$AA,ROWS($AA$1:AA1119))</f>
        <v>#NUM!</v>
      </c>
      <c r="AC1120" s="34" t="str">
        <f>IF(AND('Entry point'!$B$22=Master!A1120,Master!AG1120="MARCAS"),Master!B1120,"")</f>
        <v/>
      </c>
      <c r="AD1120" s="34" t="e">
        <f>SMALL($AC:$AC,ROWS($AC$1:AC1119))</f>
        <v>#NUM!</v>
      </c>
      <c r="AE1120" s="34">
        <v>4</v>
      </c>
      <c r="AF1120" s="36" t="s">
        <v>472</v>
      </c>
      <c r="AG1120" s="36" t="s">
        <v>685</v>
      </c>
      <c r="AH1120" s="36"/>
    </row>
    <row r="1121" spans="1:34" ht="15.75" x14ac:dyDescent="0.25">
      <c r="A1121" s="40" t="s">
        <v>39</v>
      </c>
      <c r="B1121" s="34">
        <f>ROWS(A$1:$A1122)</f>
        <v>1122</v>
      </c>
      <c r="C1121" s="34" t="str">
        <f>IF(AND('Entry point'!$B$22=Master!A1121,Master!AG1121="ACCOUNTING"),Master!B1121,"")</f>
        <v/>
      </c>
      <c r="D1121" s="34" t="e">
        <f>SMALL($C:$C,ROWS($C$1:C1120))</f>
        <v>#NUM!</v>
      </c>
      <c r="E1121" s="34" t="str">
        <f>IF(AND('Entry point'!$B$22=Master!A1121,Master!AG1121="CREW MANAGEMENT PARTNER"),Master!B1121,"")</f>
        <v/>
      </c>
      <c r="F1121" s="34" t="e">
        <f>SMALL($E:$E,ROWS($E$1:E1120))</f>
        <v>#NUM!</v>
      </c>
      <c r="G1121" s="34" t="str">
        <f>IF(AND('Entry point'!$B$22=Master!A1121,Master!AG1121="FLEET MANAGER"),Master!B1121,"")</f>
        <v/>
      </c>
      <c r="H1121" s="34" t="e">
        <f>SMALL($G:$G,ROWS($G$1:G1120))</f>
        <v>#NUM!</v>
      </c>
      <c r="I1121" s="34" t="str">
        <f>IF(AND('Entry point'!$B$22=Master!A1121,Master!AG1121="GROUP ISD"),Master!B1121,"")</f>
        <v/>
      </c>
      <c r="J1121" s="34" t="e">
        <f>SMALL($I:$I,ROWS($I$1:I1120))</f>
        <v>#NUM!</v>
      </c>
      <c r="K1121" s="34" t="str">
        <f>IF(AND('Entry point'!$B$22=Master!A1121,Master!AG1121="MANAGING DIRECTOR, CREW MANAGEMENT"),Master!B1121,"")</f>
        <v/>
      </c>
      <c r="L1121" s="34" t="e">
        <f>SMALL($K:$K,ROWS($K$1:K1120))</f>
        <v>#NUM!</v>
      </c>
      <c r="M1121" s="34" t="str">
        <f>IF(AND('Entry point'!$B$22=Master!A1121,Master!AG1121="MARINE SUPERINTENDENT"),Master!B1121,"")</f>
        <v/>
      </c>
      <c r="N1121" s="34" t="e">
        <f>SMALL($M:$M,ROWS($M$1:M1120))</f>
        <v>#NUM!</v>
      </c>
      <c r="O1121" s="34" t="str">
        <f>IF(AND('Entry point'!$B$22=Master!A1121,Master!AG1121="MD"),Master!B1121,"")</f>
        <v/>
      </c>
      <c r="P1121" s="34" t="e">
        <f>SMALL($O:$O,ROWS($O$1:O1120))</f>
        <v>#NUM!</v>
      </c>
      <c r="Q1121" s="34" t="str">
        <f>IF(AND('Entry point'!$B$22=Master!A1121,Master!AG1121="OD"),Master!B1121,"")</f>
        <v/>
      </c>
      <c r="R1121" s="34" t="e">
        <f>SMALL($Q:$Q,ROWS($Q$1:Q1120))</f>
        <v>#NUM!</v>
      </c>
      <c r="S1121" s="34" t="str">
        <f>IF(AND('Entry point'!$B$22=Master!A1121,Master!AG1121="OWNER"),Master!B1121,"")</f>
        <v/>
      </c>
      <c r="T1121" s="34" t="e">
        <f>SMALL($S:$S,ROWS($S$1:S1120))</f>
        <v>#NUM!</v>
      </c>
      <c r="U1121" s="34" t="str">
        <f>IF(AND('Entry point'!$B$22=Master!A1121,Master!AG1121="PLANNING MANAGER"),Master!B1121,"")</f>
        <v/>
      </c>
      <c r="V1121" s="34" t="e">
        <f>SMALL($U:$U,ROWS($U$1:U1120))</f>
        <v>#NUM!</v>
      </c>
      <c r="W1121" s="34" t="str">
        <f>IF(AND('Entry point'!$B$22=Master!A1121,Master!AG1121="PROCUREMENT RESPONSIBLE"),Master!B1121,"")</f>
        <v/>
      </c>
      <c r="X1121" s="34" t="e">
        <f>SMALL($W:$W,ROWS($W$1:W1120))</f>
        <v>#NUM!</v>
      </c>
      <c r="Y1121" s="34" t="str">
        <f>IF(AND('Entry point'!$B$22=Master!A1121,Master!AG1121="TECH SUPERINTENDENT"),Master!B1121,"")</f>
        <v/>
      </c>
      <c r="Z1121" s="34" t="e">
        <f>SMALL($Y:$Y,ROWS($Y$1:Y1120))</f>
        <v>#NUM!</v>
      </c>
      <c r="AA1121" s="34" t="str">
        <f>IF(AND('Entry point'!$B$22=Master!A1121,Master!AG1121="HSEQ MANAGER"),Master!B1121,"")</f>
        <v/>
      </c>
      <c r="AB1121" s="34" t="e">
        <f>SMALL($AA:$AA,ROWS($AA$1:AA1120))</f>
        <v>#NUM!</v>
      </c>
      <c r="AC1121" s="34" t="str">
        <f>IF(AND('Entry point'!$B$22=Master!A1121,Master!AG1121="MARCAS"),Master!B1121,"")</f>
        <v/>
      </c>
      <c r="AD1121" s="34" t="e">
        <f>SMALL($AC:$AC,ROWS($AC$1:AC1120))</f>
        <v>#NUM!</v>
      </c>
      <c r="AE1121" s="34">
        <v>4</v>
      </c>
      <c r="AF1121" s="36" t="s">
        <v>242</v>
      </c>
      <c r="AG1121" s="36" t="s">
        <v>35</v>
      </c>
      <c r="AH1121" s="36"/>
    </row>
    <row r="1122" spans="1:34" ht="15.75" x14ac:dyDescent="0.25">
      <c r="A1122" s="40" t="s">
        <v>39</v>
      </c>
      <c r="B1122" s="34">
        <f>ROWS(A$1:$A1123)</f>
        <v>1123</v>
      </c>
      <c r="C1122" s="34" t="str">
        <f>IF(AND('Entry point'!$B$22=Master!A1122,Master!AG1122="ACCOUNTING"),Master!B1122,"")</f>
        <v/>
      </c>
      <c r="D1122" s="34" t="e">
        <f>SMALL($C:$C,ROWS($C$1:C1121))</f>
        <v>#NUM!</v>
      </c>
      <c r="E1122" s="34" t="str">
        <f>IF(AND('Entry point'!$B$22=Master!A1122,Master!AG1122="CREW MANAGEMENT PARTNER"),Master!B1122,"")</f>
        <v/>
      </c>
      <c r="F1122" s="34" t="e">
        <f>SMALL($E:$E,ROWS($E$1:E1121))</f>
        <v>#NUM!</v>
      </c>
      <c r="G1122" s="34" t="str">
        <f>IF(AND('Entry point'!$B$22=Master!A1122,Master!AG1122="FLEET MANAGER"),Master!B1122,"")</f>
        <v/>
      </c>
      <c r="H1122" s="34" t="e">
        <f>SMALL($G:$G,ROWS($G$1:G1121))</f>
        <v>#NUM!</v>
      </c>
      <c r="I1122" s="34" t="str">
        <f>IF(AND('Entry point'!$B$22=Master!A1122,Master!AG1122="GROUP ISD"),Master!B1122,"")</f>
        <v/>
      </c>
      <c r="J1122" s="34" t="e">
        <f>SMALL($I:$I,ROWS($I$1:I1121))</f>
        <v>#NUM!</v>
      </c>
      <c r="K1122" s="34" t="str">
        <f>IF(AND('Entry point'!$B$22=Master!A1122,Master!AG1122="MANAGING DIRECTOR, CREW MANAGEMENT"),Master!B1122,"")</f>
        <v/>
      </c>
      <c r="L1122" s="34" t="e">
        <f>SMALL($K:$K,ROWS($K$1:K1121))</f>
        <v>#NUM!</v>
      </c>
      <c r="M1122" s="34" t="str">
        <f>IF(AND('Entry point'!$B$22=Master!A1122,Master!AG1122="MARINE SUPERINTENDENT"),Master!B1122,"")</f>
        <v/>
      </c>
      <c r="N1122" s="34" t="e">
        <f>SMALL($M:$M,ROWS($M$1:M1121))</f>
        <v>#NUM!</v>
      </c>
      <c r="O1122" s="34" t="str">
        <f>IF(AND('Entry point'!$B$22=Master!A1122,Master!AG1122="MD"),Master!B1122,"")</f>
        <v/>
      </c>
      <c r="P1122" s="34" t="e">
        <f>SMALL($O:$O,ROWS($O$1:O1121))</f>
        <v>#NUM!</v>
      </c>
      <c r="Q1122" s="34" t="str">
        <f>IF(AND('Entry point'!$B$22=Master!A1122,Master!AG1122="OD"),Master!B1122,"")</f>
        <v/>
      </c>
      <c r="R1122" s="34" t="e">
        <f>SMALL($Q:$Q,ROWS($Q$1:Q1121))</f>
        <v>#NUM!</v>
      </c>
      <c r="S1122" s="34" t="str">
        <f>IF(AND('Entry point'!$B$22=Master!A1122,Master!AG1122="OWNER"),Master!B1122,"")</f>
        <v/>
      </c>
      <c r="T1122" s="34" t="e">
        <f>SMALL($S:$S,ROWS($S$1:S1121))</f>
        <v>#NUM!</v>
      </c>
      <c r="U1122" s="34" t="str">
        <f>IF(AND('Entry point'!$B$22=Master!A1122,Master!AG1122="PLANNING MANAGER"),Master!B1122,"")</f>
        <v/>
      </c>
      <c r="V1122" s="34" t="e">
        <f>SMALL($U:$U,ROWS($U$1:U1121))</f>
        <v>#NUM!</v>
      </c>
      <c r="W1122" s="34" t="str">
        <f>IF(AND('Entry point'!$B$22=Master!A1122,Master!AG1122="PROCUREMENT RESPONSIBLE"),Master!B1122,"")</f>
        <v/>
      </c>
      <c r="X1122" s="34" t="e">
        <f>SMALL($W:$W,ROWS($W$1:W1121))</f>
        <v>#NUM!</v>
      </c>
      <c r="Y1122" s="34" t="str">
        <f>IF(AND('Entry point'!$B$22=Master!A1122,Master!AG1122="TECH SUPERINTENDENT"),Master!B1122,"")</f>
        <v/>
      </c>
      <c r="Z1122" s="34" t="e">
        <f>SMALL($Y:$Y,ROWS($Y$1:Y1121))</f>
        <v>#NUM!</v>
      </c>
      <c r="AA1122" s="34" t="str">
        <f>IF(AND('Entry point'!$B$22=Master!A1122,Master!AG1122="HSEQ MANAGER"),Master!B1122,"")</f>
        <v/>
      </c>
      <c r="AB1122" s="34" t="e">
        <f>SMALL($AA:$AA,ROWS($AA$1:AA1121))</f>
        <v>#NUM!</v>
      </c>
      <c r="AC1122" s="34" t="str">
        <f>IF(AND('Entry point'!$B$22=Master!A1122,Master!AG1122="MARCAS"),Master!B1122,"")</f>
        <v/>
      </c>
      <c r="AD1122" s="34" t="e">
        <f>SMALL($AC:$AC,ROWS($AC$1:AC1121))</f>
        <v>#NUM!</v>
      </c>
      <c r="AE1122" s="34">
        <v>4</v>
      </c>
      <c r="AF1122" s="36" t="s">
        <v>415</v>
      </c>
      <c r="AG1122" s="36" t="s">
        <v>91</v>
      </c>
      <c r="AH1122" s="36" t="s">
        <v>416</v>
      </c>
    </row>
    <row r="1123" spans="1:34" ht="15.75" x14ac:dyDescent="0.25">
      <c r="A1123" s="40" t="s">
        <v>39</v>
      </c>
      <c r="B1123" s="34">
        <f>ROWS(A$1:$A1124)</f>
        <v>1124</v>
      </c>
      <c r="C1123" s="34" t="str">
        <f>IF(AND('Entry point'!$B$22=Master!A1123,Master!AG1123="ACCOUNTING"),Master!B1123,"")</f>
        <v/>
      </c>
      <c r="D1123" s="34" t="e">
        <f>SMALL($C:$C,ROWS($C$1:C1122))</f>
        <v>#NUM!</v>
      </c>
      <c r="E1123" s="34" t="str">
        <f>IF(AND('Entry point'!$B$22=Master!A1123,Master!AG1123="CREW MANAGEMENT PARTNER"),Master!B1123,"")</f>
        <v/>
      </c>
      <c r="F1123" s="34" t="e">
        <f>SMALL($E:$E,ROWS($E$1:E1122))</f>
        <v>#NUM!</v>
      </c>
      <c r="G1123" s="34" t="str">
        <f>IF(AND('Entry point'!$B$22=Master!A1123,Master!AG1123="FLEET MANAGER"),Master!B1123,"")</f>
        <v/>
      </c>
      <c r="H1123" s="34" t="e">
        <f>SMALL($G:$G,ROWS($G$1:G1122))</f>
        <v>#NUM!</v>
      </c>
      <c r="I1123" s="34" t="str">
        <f>IF(AND('Entry point'!$B$22=Master!A1123,Master!AG1123="GROUP ISD"),Master!B1123,"")</f>
        <v/>
      </c>
      <c r="J1123" s="34" t="e">
        <f>SMALL($I:$I,ROWS($I$1:I1122))</f>
        <v>#NUM!</v>
      </c>
      <c r="K1123" s="34" t="str">
        <f>IF(AND('Entry point'!$B$22=Master!A1123,Master!AG1123="MANAGING DIRECTOR, CREW MANAGEMENT"),Master!B1123,"")</f>
        <v/>
      </c>
      <c r="L1123" s="34" t="e">
        <f>SMALL($K:$K,ROWS($K$1:K1122))</f>
        <v>#NUM!</v>
      </c>
      <c r="M1123" s="34" t="str">
        <f>IF(AND('Entry point'!$B$22=Master!A1123,Master!AG1123="MARINE SUPERINTENDENT"),Master!B1123,"")</f>
        <v/>
      </c>
      <c r="N1123" s="34" t="e">
        <f>SMALL($M:$M,ROWS($M$1:M1122))</f>
        <v>#NUM!</v>
      </c>
      <c r="O1123" s="34" t="str">
        <f>IF(AND('Entry point'!$B$22=Master!A1123,Master!AG1123="MD"),Master!B1123,"")</f>
        <v/>
      </c>
      <c r="P1123" s="34" t="e">
        <f>SMALL($O:$O,ROWS($O$1:O1122))</f>
        <v>#NUM!</v>
      </c>
      <c r="Q1123" s="34" t="str">
        <f>IF(AND('Entry point'!$B$22=Master!A1123,Master!AG1123="OD"),Master!B1123,"")</f>
        <v/>
      </c>
      <c r="R1123" s="34" t="e">
        <f>SMALL($Q:$Q,ROWS($Q$1:Q1122))</f>
        <v>#NUM!</v>
      </c>
      <c r="S1123" s="34" t="str">
        <f>IF(AND('Entry point'!$B$22=Master!A1123,Master!AG1123="OWNER"),Master!B1123,"")</f>
        <v/>
      </c>
      <c r="T1123" s="34" t="e">
        <f>SMALL($S:$S,ROWS($S$1:S1122))</f>
        <v>#NUM!</v>
      </c>
      <c r="U1123" s="34" t="str">
        <f>IF(AND('Entry point'!$B$22=Master!A1123,Master!AG1123="PLANNING MANAGER"),Master!B1123,"")</f>
        <v/>
      </c>
      <c r="V1123" s="34" t="e">
        <f>SMALL($U:$U,ROWS($U$1:U1122))</f>
        <v>#NUM!</v>
      </c>
      <c r="W1123" s="34" t="str">
        <f>IF(AND('Entry point'!$B$22=Master!A1123,Master!AG1123="PROCUREMENT RESPONSIBLE"),Master!B1123,"")</f>
        <v/>
      </c>
      <c r="X1123" s="34" t="e">
        <f>SMALL($W:$W,ROWS($W$1:W1122))</f>
        <v>#NUM!</v>
      </c>
      <c r="Y1123" s="34" t="str">
        <f>IF(AND('Entry point'!$B$22=Master!A1123,Master!AG1123="TECH SUPERINTENDENT"),Master!B1123,"")</f>
        <v/>
      </c>
      <c r="Z1123" s="34" t="e">
        <f>SMALL($Y:$Y,ROWS($Y$1:Y1122))</f>
        <v>#NUM!</v>
      </c>
      <c r="AA1123" s="34" t="str">
        <f>IF(AND('Entry point'!$B$22=Master!A1123,Master!AG1123="HSEQ MANAGER"),Master!B1123,"")</f>
        <v/>
      </c>
      <c r="AB1123" s="34" t="e">
        <f>SMALL($AA:$AA,ROWS($AA$1:AA1122))</f>
        <v>#NUM!</v>
      </c>
      <c r="AC1123" s="34" t="str">
        <f>IF(AND('Entry point'!$B$22=Master!A1123,Master!AG1123="MARCAS"),Master!B1123,"")</f>
        <v/>
      </c>
      <c r="AD1123" s="34" t="e">
        <f>SMALL($AC:$AC,ROWS($AC$1:AC1122))</f>
        <v>#NUM!</v>
      </c>
      <c r="AE1123" s="34">
        <v>4</v>
      </c>
      <c r="AF1123" s="36" t="s">
        <v>470</v>
      </c>
      <c r="AG1123" s="36" t="s">
        <v>685</v>
      </c>
      <c r="AH1123" s="36" t="s">
        <v>544</v>
      </c>
    </row>
    <row r="1124" spans="1:34" ht="15.75" x14ac:dyDescent="0.25">
      <c r="A1124" s="40" t="s">
        <v>39</v>
      </c>
      <c r="B1124" s="34">
        <f>ROWS(A$1:$A1125)</f>
        <v>1125</v>
      </c>
      <c r="C1124" s="34" t="str">
        <f>IF(AND('Entry point'!$B$22=Master!A1124,Master!AG1124="ACCOUNTING"),Master!B1124,"")</f>
        <v/>
      </c>
      <c r="D1124" s="34" t="e">
        <f>SMALL($C:$C,ROWS($C$1:C1123))</f>
        <v>#NUM!</v>
      </c>
      <c r="E1124" s="34" t="str">
        <f>IF(AND('Entry point'!$B$22=Master!A1124,Master!AG1124="CREW MANAGEMENT PARTNER"),Master!B1124,"")</f>
        <v/>
      </c>
      <c r="F1124" s="34" t="e">
        <f>SMALL($E:$E,ROWS($E$1:E1123))</f>
        <v>#NUM!</v>
      </c>
      <c r="G1124" s="34" t="str">
        <f>IF(AND('Entry point'!$B$22=Master!A1124,Master!AG1124="FLEET MANAGER"),Master!B1124,"")</f>
        <v/>
      </c>
      <c r="H1124" s="34" t="e">
        <f>SMALL($G:$G,ROWS($G$1:G1123))</f>
        <v>#NUM!</v>
      </c>
      <c r="I1124" s="34" t="str">
        <f>IF(AND('Entry point'!$B$22=Master!A1124,Master!AG1124="GROUP ISD"),Master!B1124,"")</f>
        <v/>
      </c>
      <c r="J1124" s="34" t="e">
        <f>SMALL($I:$I,ROWS($I$1:I1123))</f>
        <v>#NUM!</v>
      </c>
      <c r="K1124" s="34" t="str">
        <f>IF(AND('Entry point'!$B$22=Master!A1124,Master!AG1124="MANAGING DIRECTOR, CREW MANAGEMENT"),Master!B1124,"")</f>
        <v/>
      </c>
      <c r="L1124" s="34" t="e">
        <f>SMALL($K:$K,ROWS($K$1:K1123))</f>
        <v>#NUM!</v>
      </c>
      <c r="M1124" s="34" t="str">
        <f>IF(AND('Entry point'!$B$22=Master!A1124,Master!AG1124="MARINE SUPERINTENDENT"),Master!B1124,"")</f>
        <v/>
      </c>
      <c r="N1124" s="34" t="e">
        <f>SMALL($M:$M,ROWS($M$1:M1123))</f>
        <v>#NUM!</v>
      </c>
      <c r="O1124" s="34" t="str">
        <f>IF(AND('Entry point'!$B$22=Master!A1124,Master!AG1124="MD"),Master!B1124,"")</f>
        <v/>
      </c>
      <c r="P1124" s="34" t="e">
        <f>SMALL($O:$O,ROWS($O$1:O1123))</f>
        <v>#NUM!</v>
      </c>
      <c r="Q1124" s="34" t="str">
        <f>IF(AND('Entry point'!$B$22=Master!A1124,Master!AG1124="OD"),Master!B1124,"")</f>
        <v/>
      </c>
      <c r="R1124" s="34" t="e">
        <f>SMALL($Q:$Q,ROWS($Q$1:Q1123))</f>
        <v>#NUM!</v>
      </c>
      <c r="S1124" s="34" t="str">
        <f>IF(AND('Entry point'!$B$22=Master!A1124,Master!AG1124="OWNER"),Master!B1124,"")</f>
        <v/>
      </c>
      <c r="T1124" s="34" t="e">
        <f>SMALL($S:$S,ROWS($S$1:S1123))</f>
        <v>#NUM!</v>
      </c>
      <c r="U1124" s="34" t="str">
        <f>IF(AND('Entry point'!$B$22=Master!A1124,Master!AG1124="PLANNING MANAGER"),Master!B1124,"")</f>
        <v/>
      </c>
      <c r="V1124" s="34" t="e">
        <f>SMALL($U:$U,ROWS($U$1:U1123))</f>
        <v>#NUM!</v>
      </c>
      <c r="W1124" s="34" t="str">
        <f>IF(AND('Entry point'!$B$22=Master!A1124,Master!AG1124="PROCUREMENT RESPONSIBLE"),Master!B1124,"")</f>
        <v/>
      </c>
      <c r="X1124" s="34" t="e">
        <f>SMALL($W:$W,ROWS($W$1:W1123))</f>
        <v>#NUM!</v>
      </c>
      <c r="Y1124" s="34" t="str">
        <f>IF(AND('Entry point'!$B$22=Master!A1124,Master!AG1124="TECH SUPERINTENDENT"),Master!B1124,"")</f>
        <v/>
      </c>
      <c r="Z1124" s="34" t="e">
        <f>SMALL($Y:$Y,ROWS($Y$1:Y1123))</f>
        <v>#NUM!</v>
      </c>
      <c r="AA1124" s="34" t="str">
        <f>IF(AND('Entry point'!$B$22=Master!A1124,Master!AG1124="HSEQ MANAGER"),Master!B1124,"")</f>
        <v/>
      </c>
      <c r="AB1124" s="34" t="e">
        <f>SMALL($AA:$AA,ROWS($AA$1:AA1123))</f>
        <v>#NUM!</v>
      </c>
      <c r="AC1124" s="34" t="str">
        <f>IF(AND('Entry point'!$B$22=Master!A1124,Master!AG1124="MARCAS"),Master!B1124,"")</f>
        <v/>
      </c>
      <c r="AD1124" s="34" t="e">
        <f>SMALL($AC:$AC,ROWS($AC$1:AC1123))</f>
        <v>#NUM!</v>
      </c>
      <c r="AE1124" s="34">
        <v>4</v>
      </c>
      <c r="AF1124" s="36" t="s">
        <v>483</v>
      </c>
      <c r="AG1124" s="36" t="s">
        <v>91</v>
      </c>
      <c r="AH1124" s="36"/>
    </row>
    <row r="1125" spans="1:34" ht="15.75" x14ac:dyDescent="0.25">
      <c r="A1125" s="40" t="s">
        <v>39</v>
      </c>
      <c r="B1125" s="34">
        <f>ROWS(A$1:$A1126)</f>
        <v>1126</v>
      </c>
      <c r="C1125" s="34" t="str">
        <f>IF(AND('Entry point'!$B$22=Master!A1125,Master!AG1125="ACCOUNTING"),Master!B1125,"")</f>
        <v/>
      </c>
      <c r="D1125" s="34" t="e">
        <f>SMALL($C:$C,ROWS($C$1:C1124))</f>
        <v>#NUM!</v>
      </c>
      <c r="E1125" s="34" t="str">
        <f>IF(AND('Entry point'!$B$22=Master!A1125,Master!AG1125="CREW MANAGEMENT PARTNER"),Master!B1125,"")</f>
        <v/>
      </c>
      <c r="F1125" s="34" t="e">
        <f>SMALL($E:$E,ROWS($E$1:E1124))</f>
        <v>#NUM!</v>
      </c>
      <c r="G1125" s="34" t="str">
        <f>IF(AND('Entry point'!$B$22=Master!A1125,Master!AG1125="FLEET MANAGER"),Master!B1125,"")</f>
        <v/>
      </c>
      <c r="H1125" s="34" t="e">
        <f>SMALL($G:$G,ROWS($G$1:G1124))</f>
        <v>#NUM!</v>
      </c>
      <c r="I1125" s="34" t="str">
        <f>IF(AND('Entry point'!$B$22=Master!A1125,Master!AG1125="GROUP ISD"),Master!B1125,"")</f>
        <v/>
      </c>
      <c r="J1125" s="34" t="e">
        <f>SMALL($I:$I,ROWS($I$1:I1124))</f>
        <v>#NUM!</v>
      </c>
      <c r="K1125" s="34" t="str">
        <f>IF(AND('Entry point'!$B$22=Master!A1125,Master!AG1125="MANAGING DIRECTOR, CREW MANAGEMENT"),Master!B1125,"")</f>
        <v/>
      </c>
      <c r="L1125" s="34" t="e">
        <f>SMALL($K:$K,ROWS($K$1:K1124))</f>
        <v>#NUM!</v>
      </c>
      <c r="M1125" s="34" t="str">
        <f>IF(AND('Entry point'!$B$22=Master!A1125,Master!AG1125="MARINE SUPERINTENDENT"),Master!B1125,"")</f>
        <v/>
      </c>
      <c r="N1125" s="34" t="e">
        <f>SMALL($M:$M,ROWS($M$1:M1124))</f>
        <v>#NUM!</v>
      </c>
      <c r="O1125" s="34" t="str">
        <f>IF(AND('Entry point'!$B$22=Master!A1125,Master!AG1125="MD"),Master!B1125,"")</f>
        <v/>
      </c>
      <c r="P1125" s="34" t="e">
        <f>SMALL($O:$O,ROWS($O$1:O1124))</f>
        <v>#NUM!</v>
      </c>
      <c r="Q1125" s="34" t="str">
        <f>IF(AND('Entry point'!$B$22=Master!A1125,Master!AG1125="OD"),Master!B1125,"")</f>
        <v/>
      </c>
      <c r="R1125" s="34" t="e">
        <f>SMALL($Q:$Q,ROWS($Q$1:Q1124))</f>
        <v>#NUM!</v>
      </c>
      <c r="S1125" s="34" t="str">
        <f>IF(AND('Entry point'!$B$22=Master!A1125,Master!AG1125="OWNER"),Master!B1125,"")</f>
        <v/>
      </c>
      <c r="T1125" s="34" t="e">
        <f>SMALL($S:$S,ROWS($S$1:S1124))</f>
        <v>#NUM!</v>
      </c>
      <c r="U1125" s="34" t="str">
        <f>IF(AND('Entry point'!$B$22=Master!A1125,Master!AG1125="PLANNING MANAGER"),Master!B1125,"")</f>
        <v/>
      </c>
      <c r="V1125" s="34" t="e">
        <f>SMALL($U:$U,ROWS($U$1:U1124))</f>
        <v>#NUM!</v>
      </c>
      <c r="W1125" s="34" t="str">
        <f>IF(AND('Entry point'!$B$22=Master!A1125,Master!AG1125="PROCUREMENT RESPONSIBLE"),Master!B1125,"")</f>
        <v/>
      </c>
      <c r="X1125" s="34" t="e">
        <f>SMALL($W:$W,ROWS($W$1:W1124))</f>
        <v>#NUM!</v>
      </c>
      <c r="Y1125" s="34" t="str">
        <f>IF(AND('Entry point'!$B$22=Master!A1125,Master!AG1125="TECH SUPERINTENDENT"),Master!B1125,"")</f>
        <v/>
      </c>
      <c r="Z1125" s="34" t="e">
        <f>SMALL($Y:$Y,ROWS($Y$1:Y1124))</f>
        <v>#NUM!</v>
      </c>
      <c r="AA1125" s="34" t="str">
        <f>IF(AND('Entry point'!$B$22=Master!A1125,Master!AG1125="HSEQ MANAGER"),Master!B1125,"")</f>
        <v/>
      </c>
      <c r="AB1125" s="34" t="e">
        <f>SMALL($AA:$AA,ROWS($AA$1:AA1124))</f>
        <v>#NUM!</v>
      </c>
      <c r="AC1125" s="34" t="str">
        <f>IF(AND('Entry point'!$B$22=Master!A1125,Master!AG1125="MARCAS"),Master!B1125,"")</f>
        <v/>
      </c>
      <c r="AD1125" s="34" t="e">
        <f>SMALL($AC:$AC,ROWS($AC$1:AC1124))</f>
        <v>#NUM!</v>
      </c>
      <c r="AE1125" s="34">
        <v>4</v>
      </c>
      <c r="AF1125" s="36" t="s">
        <v>471</v>
      </c>
      <c r="AG1125" s="36" t="s">
        <v>685</v>
      </c>
      <c r="AH1125" s="36"/>
    </row>
    <row r="1126" spans="1:34" ht="15.75" x14ac:dyDescent="0.25">
      <c r="A1126" s="40" t="s">
        <v>39</v>
      </c>
      <c r="B1126" s="34">
        <f>ROWS(A$1:$A1127)</f>
        <v>1127</v>
      </c>
      <c r="C1126" s="34" t="str">
        <f>IF(AND('Entry point'!$B$22=Master!A1126,Master!AG1126="ACCOUNTING"),Master!B1126,"")</f>
        <v/>
      </c>
      <c r="D1126" s="34" t="e">
        <f>SMALL($C:$C,ROWS($C$1:C1125))</f>
        <v>#NUM!</v>
      </c>
      <c r="E1126" s="34" t="str">
        <f>IF(AND('Entry point'!$B$22=Master!A1126,Master!AG1126="CREW MANAGEMENT PARTNER"),Master!B1126,"")</f>
        <v/>
      </c>
      <c r="F1126" s="34" t="e">
        <f>SMALL($E:$E,ROWS($E$1:E1125))</f>
        <v>#NUM!</v>
      </c>
      <c r="G1126" s="34" t="str">
        <f>IF(AND('Entry point'!$B$22=Master!A1126,Master!AG1126="FLEET MANAGER"),Master!B1126,"")</f>
        <v/>
      </c>
      <c r="H1126" s="34" t="e">
        <f>SMALL($G:$G,ROWS($G$1:G1125))</f>
        <v>#NUM!</v>
      </c>
      <c r="I1126" s="34" t="str">
        <f>IF(AND('Entry point'!$B$22=Master!A1126,Master!AG1126="GROUP ISD"),Master!B1126,"")</f>
        <v/>
      </c>
      <c r="J1126" s="34" t="e">
        <f>SMALL($I:$I,ROWS($I$1:I1125))</f>
        <v>#NUM!</v>
      </c>
      <c r="K1126" s="34" t="str">
        <f>IF(AND('Entry point'!$B$22=Master!A1126,Master!AG1126="MANAGING DIRECTOR, CREW MANAGEMENT"),Master!B1126,"")</f>
        <v/>
      </c>
      <c r="L1126" s="34" t="e">
        <f>SMALL($K:$K,ROWS($K$1:K1125))</f>
        <v>#NUM!</v>
      </c>
      <c r="M1126" s="34" t="str">
        <f>IF(AND('Entry point'!$B$22=Master!A1126,Master!AG1126="MARINE SUPERINTENDENT"),Master!B1126,"")</f>
        <v/>
      </c>
      <c r="N1126" s="34" t="e">
        <f>SMALL($M:$M,ROWS($M$1:M1125))</f>
        <v>#NUM!</v>
      </c>
      <c r="O1126" s="34" t="str">
        <f>IF(AND('Entry point'!$B$22=Master!A1126,Master!AG1126="MD"),Master!B1126,"")</f>
        <v/>
      </c>
      <c r="P1126" s="34" t="e">
        <f>SMALL($O:$O,ROWS($O$1:O1125))</f>
        <v>#NUM!</v>
      </c>
      <c r="Q1126" s="34" t="str">
        <f>IF(AND('Entry point'!$B$22=Master!A1126,Master!AG1126="OD"),Master!B1126,"")</f>
        <v/>
      </c>
      <c r="R1126" s="34" t="e">
        <f>SMALL($Q:$Q,ROWS($Q$1:Q1125))</f>
        <v>#NUM!</v>
      </c>
      <c r="S1126" s="34" t="str">
        <f>IF(AND('Entry point'!$B$22=Master!A1126,Master!AG1126="OWNER"),Master!B1126,"")</f>
        <v/>
      </c>
      <c r="T1126" s="34" t="e">
        <f>SMALL($S:$S,ROWS($S$1:S1125))</f>
        <v>#NUM!</v>
      </c>
      <c r="U1126" s="34" t="str">
        <f>IF(AND('Entry point'!$B$22=Master!A1126,Master!AG1126="PLANNING MANAGER"),Master!B1126,"")</f>
        <v/>
      </c>
      <c r="V1126" s="34" t="e">
        <f>SMALL($U:$U,ROWS($U$1:U1125))</f>
        <v>#NUM!</v>
      </c>
      <c r="W1126" s="34" t="str">
        <f>IF(AND('Entry point'!$B$22=Master!A1126,Master!AG1126="PROCUREMENT RESPONSIBLE"),Master!B1126,"")</f>
        <v/>
      </c>
      <c r="X1126" s="34" t="e">
        <f>SMALL($W:$W,ROWS($W$1:W1125))</f>
        <v>#NUM!</v>
      </c>
      <c r="Y1126" s="34" t="str">
        <f>IF(AND('Entry point'!$B$22=Master!A1126,Master!AG1126="TECH SUPERINTENDENT"),Master!B1126,"")</f>
        <v/>
      </c>
      <c r="Z1126" s="34" t="e">
        <f>SMALL($Y:$Y,ROWS($Y$1:Y1125))</f>
        <v>#NUM!</v>
      </c>
      <c r="AA1126" s="34" t="str">
        <f>IF(AND('Entry point'!$B$22=Master!A1126,Master!AG1126="HSEQ MANAGER"),Master!B1126,"")</f>
        <v/>
      </c>
      <c r="AB1126" s="34" t="e">
        <f>SMALL($AA:$AA,ROWS($AA$1:AA1125))</f>
        <v>#NUM!</v>
      </c>
      <c r="AC1126" s="34" t="str">
        <f>IF(AND('Entry point'!$B$22=Master!A1126,Master!AG1126="MARCAS"),Master!B1126,"")</f>
        <v/>
      </c>
      <c r="AD1126" s="34" t="e">
        <f>SMALL($AC:$AC,ROWS($AC$1:AC1125))</f>
        <v>#NUM!</v>
      </c>
      <c r="AE1126" s="34">
        <v>4</v>
      </c>
      <c r="AF1126" s="36" t="s">
        <v>417</v>
      </c>
      <c r="AG1126" s="36" t="s">
        <v>91</v>
      </c>
      <c r="AH1126" s="36" t="s">
        <v>418</v>
      </c>
    </row>
    <row r="1127" spans="1:34" ht="15.75" x14ac:dyDescent="0.25">
      <c r="A1127" s="40" t="s">
        <v>39</v>
      </c>
      <c r="B1127" s="34">
        <f>ROWS(A$1:$A1128)</f>
        <v>1128</v>
      </c>
      <c r="C1127" s="34" t="str">
        <f>IF(AND('Entry point'!$B$22=Master!A1127,Master!AG1127="ACCOUNTING"),Master!B1127,"")</f>
        <v/>
      </c>
      <c r="D1127" s="34" t="e">
        <f>SMALL($C:$C,ROWS($C$1:C1126))</f>
        <v>#NUM!</v>
      </c>
      <c r="E1127" s="34" t="str">
        <f>IF(AND('Entry point'!$B$22=Master!A1127,Master!AG1127="CREW MANAGEMENT PARTNER"),Master!B1127,"")</f>
        <v/>
      </c>
      <c r="F1127" s="34" t="e">
        <f>SMALL($E:$E,ROWS($E$1:E1126))</f>
        <v>#NUM!</v>
      </c>
      <c r="G1127" s="34" t="str">
        <f>IF(AND('Entry point'!$B$22=Master!A1127,Master!AG1127="FLEET MANAGER"),Master!B1127,"")</f>
        <v/>
      </c>
      <c r="H1127" s="34" t="e">
        <f>SMALL($G:$G,ROWS($G$1:G1126))</f>
        <v>#NUM!</v>
      </c>
      <c r="I1127" s="34" t="str">
        <f>IF(AND('Entry point'!$B$22=Master!A1127,Master!AG1127="GROUP ISD"),Master!B1127,"")</f>
        <v/>
      </c>
      <c r="J1127" s="34" t="e">
        <f>SMALL($I:$I,ROWS($I$1:I1126))</f>
        <v>#NUM!</v>
      </c>
      <c r="K1127" s="34" t="str">
        <f>IF(AND('Entry point'!$B$22=Master!A1127,Master!AG1127="MANAGING DIRECTOR, CREW MANAGEMENT"),Master!B1127,"")</f>
        <v/>
      </c>
      <c r="L1127" s="34" t="e">
        <f>SMALL($K:$K,ROWS($K$1:K1126))</f>
        <v>#NUM!</v>
      </c>
      <c r="M1127" s="34" t="str">
        <f>IF(AND('Entry point'!$B$22=Master!A1127,Master!AG1127="MARINE SUPERINTENDENT"),Master!B1127,"")</f>
        <v/>
      </c>
      <c r="N1127" s="34" t="e">
        <f>SMALL($M:$M,ROWS($M$1:M1126))</f>
        <v>#NUM!</v>
      </c>
      <c r="O1127" s="34" t="str">
        <f>IF(AND('Entry point'!$B$22=Master!A1127,Master!AG1127="MD"),Master!B1127,"")</f>
        <v/>
      </c>
      <c r="P1127" s="34" t="e">
        <f>SMALL($O:$O,ROWS($O$1:O1126))</f>
        <v>#NUM!</v>
      </c>
      <c r="Q1127" s="34" t="str">
        <f>IF(AND('Entry point'!$B$22=Master!A1127,Master!AG1127="OD"),Master!B1127,"")</f>
        <v/>
      </c>
      <c r="R1127" s="34" t="e">
        <f>SMALL($Q:$Q,ROWS($Q$1:Q1126))</f>
        <v>#NUM!</v>
      </c>
      <c r="S1127" s="34" t="str">
        <f>IF(AND('Entry point'!$B$22=Master!A1127,Master!AG1127="OWNER"),Master!B1127,"")</f>
        <v/>
      </c>
      <c r="T1127" s="34" t="e">
        <f>SMALL($S:$S,ROWS($S$1:S1126))</f>
        <v>#NUM!</v>
      </c>
      <c r="U1127" s="34" t="str">
        <f>IF(AND('Entry point'!$B$22=Master!A1127,Master!AG1127="PLANNING MANAGER"),Master!B1127,"")</f>
        <v/>
      </c>
      <c r="V1127" s="34" t="e">
        <f>SMALL($U:$U,ROWS($U$1:U1126))</f>
        <v>#NUM!</v>
      </c>
      <c r="W1127" s="34" t="str">
        <f>IF(AND('Entry point'!$B$22=Master!A1127,Master!AG1127="PROCUREMENT RESPONSIBLE"),Master!B1127,"")</f>
        <v/>
      </c>
      <c r="X1127" s="34" t="e">
        <f>SMALL($W:$W,ROWS($W$1:W1126))</f>
        <v>#NUM!</v>
      </c>
      <c r="Y1127" s="34" t="str">
        <f>IF(AND('Entry point'!$B$22=Master!A1127,Master!AG1127="TECH SUPERINTENDENT"),Master!B1127,"")</f>
        <v/>
      </c>
      <c r="Z1127" s="34" t="e">
        <f>SMALL($Y:$Y,ROWS($Y$1:Y1126))</f>
        <v>#NUM!</v>
      </c>
      <c r="AA1127" s="34" t="str">
        <f>IF(AND('Entry point'!$B$22=Master!A1127,Master!AG1127="HSEQ MANAGER"),Master!B1127,"")</f>
        <v/>
      </c>
      <c r="AB1127" s="34" t="e">
        <f>SMALL($AA:$AA,ROWS($AA$1:AA1126))</f>
        <v>#NUM!</v>
      </c>
      <c r="AC1127" s="34" t="str">
        <f>IF(AND('Entry point'!$B$22=Master!A1127,Master!AG1127="MARCAS"),Master!B1127,"")</f>
        <v/>
      </c>
      <c r="AD1127" s="34" t="e">
        <f>SMALL($AC:$AC,ROWS($AC$1:AC1126))</f>
        <v>#NUM!</v>
      </c>
      <c r="AE1127" s="34">
        <v>4</v>
      </c>
      <c r="AF1127" s="36" t="s">
        <v>683</v>
      </c>
      <c r="AG1127" s="36" t="s">
        <v>91</v>
      </c>
      <c r="AH1127" s="36"/>
    </row>
    <row r="1128" spans="1:34" ht="15.75" x14ac:dyDescent="0.25">
      <c r="A1128" s="40" t="s">
        <v>39</v>
      </c>
      <c r="B1128" s="34">
        <f>ROWS(A$1:$A1129)</f>
        <v>1129</v>
      </c>
      <c r="C1128" s="34" t="str">
        <f>IF(AND('Entry point'!$B$22=Master!A1128,Master!AG1128="ACCOUNTING"),Master!B1128,"")</f>
        <v/>
      </c>
      <c r="D1128" s="34" t="e">
        <f>SMALL($C:$C,ROWS($C$1:C1127))</f>
        <v>#NUM!</v>
      </c>
      <c r="E1128" s="34" t="str">
        <f>IF(AND('Entry point'!$B$22=Master!A1128,Master!AG1128="CREW MANAGEMENT PARTNER"),Master!B1128,"")</f>
        <v/>
      </c>
      <c r="F1128" s="34" t="e">
        <f>SMALL($E:$E,ROWS($E$1:E1127))</f>
        <v>#NUM!</v>
      </c>
      <c r="G1128" s="34" t="str">
        <f>IF(AND('Entry point'!$B$22=Master!A1128,Master!AG1128="FLEET MANAGER"),Master!B1128,"")</f>
        <v/>
      </c>
      <c r="H1128" s="34" t="e">
        <f>SMALL($G:$G,ROWS($G$1:G1127))</f>
        <v>#NUM!</v>
      </c>
      <c r="I1128" s="34" t="str">
        <f>IF(AND('Entry point'!$B$22=Master!A1128,Master!AG1128="GROUP ISD"),Master!B1128,"")</f>
        <v/>
      </c>
      <c r="J1128" s="34" t="e">
        <f>SMALL($I:$I,ROWS($I$1:I1127))</f>
        <v>#NUM!</v>
      </c>
      <c r="K1128" s="34" t="str">
        <f>IF(AND('Entry point'!$B$22=Master!A1128,Master!AG1128="MANAGING DIRECTOR, CREW MANAGEMENT"),Master!B1128,"")</f>
        <v/>
      </c>
      <c r="L1128" s="34" t="e">
        <f>SMALL($K:$K,ROWS($K$1:K1127))</f>
        <v>#NUM!</v>
      </c>
      <c r="M1128" s="34" t="str">
        <f>IF(AND('Entry point'!$B$22=Master!A1128,Master!AG1128="MARINE SUPERINTENDENT"),Master!B1128,"")</f>
        <v/>
      </c>
      <c r="N1128" s="34" t="e">
        <f>SMALL($M:$M,ROWS($M$1:M1127))</f>
        <v>#NUM!</v>
      </c>
      <c r="O1128" s="34" t="str">
        <f>IF(AND('Entry point'!$B$22=Master!A1128,Master!AG1128="MD"),Master!B1128,"")</f>
        <v/>
      </c>
      <c r="P1128" s="34" t="e">
        <f>SMALL($O:$O,ROWS($O$1:O1127))</f>
        <v>#NUM!</v>
      </c>
      <c r="Q1128" s="34" t="str">
        <f>IF(AND('Entry point'!$B$22=Master!A1128,Master!AG1128="OD"),Master!B1128,"")</f>
        <v/>
      </c>
      <c r="R1128" s="34" t="e">
        <f>SMALL($Q:$Q,ROWS($Q$1:Q1127))</f>
        <v>#NUM!</v>
      </c>
      <c r="S1128" s="34" t="str">
        <f>IF(AND('Entry point'!$B$22=Master!A1128,Master!AG1128="OWNER"),Master!B1128,"")</f>
        <v/>
      </c>
      <c r="T1128" s="34" t="e">
        <f>SMALL($S:$S,ROWS($S$1:S1127))</f>
        <v>#NUM!</v>
      </c>
      <c r="U1128" s="34" t="str">
        <f>IF(AND('Entry point'!$B$22=Master!A1128,Master!AG1128="PLANNING MANAGER"),Master!B1128,"")</f>
        <v/>
      </c>
      <c r="V1128" s="34" t="e">
        <f>SMALL($U:$U,ROWS($U$1:U1127))</f>
        <v>#NUM!</v>
      </c>
      <c r="W1128" s="34" t="str">
        <f>IF(AND('Entry point'!$B$22=Master!A1128,Master!AG1128="PROCUREMENT RESPONSIBLE"),Master!B1128,"")</f>
        <v/>
      </c>
      <c r="X1128" s="34" t="e">
        <f>SMALL($W:$W,ROWS($W$1:W1127))</f>
        <v>#NUM!</v>
      </c>
      <c r="Y1128" s="34" t="str">
        <f>IF(AND('Entry point'!$B$22=Master!A1128,Master!AG1128="TECH SUPERINTENDENT"),Master!B1128,"")</f>
        <v/>
      </c>
      <c r="Z1128" s="34" t="e">
        <f>SMALL($Y:$Y,ROWS($Y$1:Y1127))</f>
        <v>#NUM!</v>
      </c>
      <c r="AA1128" s="34" t="str">
        <f>IF(AND('Entry point'!$B$22=Master!A1128,Master!AG1128="HSEQ MANAGER"),Master!B1128,"")</f>
        <v/>
      </c>
      <c r="AB1128" s="34" t="e">
        <f>SMALL($AA:$AA,ROWS($AA$1:AA1127))</f>
        <v>#NUM!</v>
      </c>
      <c r="AC1128" s="34" t="str">
        <f>IF(AND('Entry point'!$B$22=Master!A1128,Master!AG1128="MARCAS"),Master!B1128,"")</f>
        <v/>
      </c>
      <c r="AD1128" s="34" t="e">
        <f>SMALL($AC:$AC,ROWS($AC$1:AC1127))</f>
        <v>#NUM!</v>
      </c>
      <c r="AE1128" s="34">
        <v>4</v>
      </c>
      <c r="AF1128" s="36" t="s">
        <v>474</v>
      </c>
      <c r="AG1128" s="36" t="s">
        <v>685</v>
      </c>
      <c r="AH1128" s="38"/>
    </row>
    <row r="1129" spans="1:34" ht="15.75" x14ac:dyDescent="0.25">
      <c r="A1129" s="40" t="s">
        <v>39</v>
      </c>
      <c r="B1129" s="34">
        <f>ROWS(A$1:$A1130)</f>
        <v>1130</v>
      </c>
      <c r="C1129" s="34" t="str">
        <f>IF(AND('Entry point'!$B$22=Master!A1129,Master!AG1129="ACCOUNTING"),Master!B1129,"")</f>
        <v/>
      </c>
      <c r="D1129" s="34" t="e">
        <f>SMALL($C:$C,ROWS($C$1:C1128))</f>
        <v>#NUM!</v>
      </c>
      <c r="E1129" s="34" t="str">
        <f>IF(AND('Entry point'!$B$22=Master!A1129,Master!AG1129="CREW MANAGEMENT PARTNER"),Master!B1129,"")</f>
        <v/>
      </c>
      <c r="F1129" s="34" t="e">
        <f>SMALL($E:$E,ROWS($E$1:E1128))</f>
        <v>#NUM!</v>
      </c>
      <c r="G1129" s="34" t="str">
        <f>IF(AND('Entry point'!$B$22=Master!A1129,Master!AG1129="FLEET MANAGER"),Master!B1129,"")</f>
        <v/>
      </c>
      <c r="H1129" s="34" t="e">
        <f>SMALL($G:$G,ROWS($G$1:G1128))</f>
        <v>#NUM!</v>
      </c>
      <c r="I1129" s="34" t="str">
        <f>IF(AND('Entry point'!$B$22=Master!A1129,Master!AG1129="GROUP ISD"),Master!B1129,"")</f>
        <v/>
      </c>
      <c r="J1129" s="34" t="e">
        <f>SMALL($I:$I,ROWS($I$1:I1128))</f>
        <v>#NUM!</v>
      </c>
      <c r="K1129" s="34" t="str">
        <f>IF(AND('Entry point'!$B$22=Master!A1129,Master!AG1129="MANAGING DIRECTOR, CREW MANAGEMENT"),Master!B1129,"")</f>
        <v/>
      </c>
      <c r="L1129" s="34" t="e">
        <f>SMALL($K:$K,ROWS($K$1:K1128))</f>
        <v>#NUM!</v>
      </c>
      <c r="M1129" s="34" t="str">
        <f>IF(AND('Entry point'!$B$22=Master!A1129,Master!AG1129="MARINE SUPERINTENDENT"),Master!B1129,"")</f>
        <v/>
      </c>
      <c r="N1129" s="34" t="e">
        <f>SMALL($M:$M,ROWS($M$1:M1128))</f>
        <v>#NUM!</v>
      </c>
      <c r="O1129" s="34" t="str">
        <f>IF(AND('Entry point'!$B$22=Master!A1129,Master!AG1129="MD"),Master!B1129,"")</f>
        <v/>
      </c>
      <c r="P1129" s="34" t="e">
        <f>SMALL($O:$O,ROWS($O$1:O1128))</f>
        <v>#NUM!</v>
      </c>
      <c r="Q1129" s="34" t="str">
        <f>IF(AND('Entry point'!$B$22=Master!A1129,Master!AG1129="OD"),Master!B1129,"")</f>
        <v/>
      </c>
      <c r="R1129" s="34" t="e">
        <f>SMALL($Q:$Q,ROWS($Q$1:Q1128))</f>
        <v>#NUM!</v>
      </c>
      <c r="S1129" s="34" t="str">
        <f>IF(AND('Entry point'!$B$22=Master!A1129,Master!AG1129="OWNER"),Master!B1129,"")</f>
        <v/>
      </c>
      <c r="T1129" s="34" t="e">
        <f>SMALL($S:$S,ROWS($S$1:S1128))</f>
        <v>#NUM!</v>
      </c>
      <c r="U1129" s="34" t="str">
        <f>IF(AND('Entry point'!$B$22=Master!A1129,Master!AG1129="PLANNING MANAGER"),Master!B1129,"")</f>
        <v/>
      </c>
      <c r="V1129" s="34" t="e">
        <f>SMALL($U:$U,ROWS($U$1:U1128))</f>
        <v>#NUM!</v>
      </c>
      <c r="W1129" s="34" t="str">
        <f>IF(AND('Entry point'!$B$22=Master!A1129,Master!AG1129="PROCUREMENT RESPONSIBLE"),Master!B1129,"")</f>
        <v/>
      </c>
      <c r="X1129" s="34" t="e">
        <f>SMALL($W:$W,ROWS($W$1:W1128))</f>
        <v>#NUM!</v>
      </c>
      <c r="Y1129" s="34" t="str">
        <f>IF(AND('Entry point'!$B$22=Master!A1129,Master!AG1129="TECH SUPERINTENDENT"),Master!B1129,"")</f>
        <v/>
      </c>
      <c r="Z1129" s="34" t="e">
        <f>SMALL($Y:$Y,ROWS($Y$1:Y1128))</f>
        <v>#NUM!</v>
      </c>
      <c r="AA1129" s="34" t="str">
        <f>IF(AND('Entry point'!$B$22=Master!A1129,Master!AG1129="HSEQ MANAGER"),Master!B1129,"")</f>
        <v/>
      </c>
      <c r="AB1129" s="34" t="e">
        <f>SMALL($AA:$AA,ROWS($AA$1:AA1128))</f>
        <v>#NUM!</v>
      </c>
      <c r="AC1129" s="34" t="str">
        <f>IF(AND('Entry point'!$B$22=Master!A1129,Master!AG1129="MARCAS"),Master!B1129,"")</f>
        <v/>
      </c>
      <c r="AD1129" s="34" t="e">
        <f>SMALL($AC:$AC,ROWS($AC$1:AC1128))</f>
        <v>#NUM!</v>
      </c>
      <c r="AE1129" s="34">
        <v>4</v>
      </c>
      <c r="AF1129" s="36" t="s">
        <v>442</v>
      </c>
      <c r="AG1129" s="36" t="s">
        <v>685</v>
      </c>
      <c r="AH1129" s="36" t="s">
        <v>441</v>
      </c>
    </row>
    <row r="1130" spans="1:34" ht="15.75" x14ac:dyDescent="0.25">
      <c r="A1130" s="40" t="s">
        <v>39</v>
      </c>
      <c r="B1130" s="34">
        <f>ROWS(A$1:$A1131)</f>
        <v>1131</v>
      </c>
      <c r="C1130" s="34" t="str">
        <f>IF(AND('Entry point'!$B$22=Master!A1130,Master!AG1130="ACCOUNTING"),Master!B1130,"")</f>
        <v/>
      </c>
      <c r="D1130" s="34" t="e">
        <f>SMALL($C:$C,ROWS($C$1:C1129))</f>
        <v>#NUM!</v>
      </c>
      <c r="E1130" s="34" t="str">
        <f>IF(AND('Entry point'!$B$22=Master!A1130,Master!AG1130="CREW MANAGEMENT PARTNER"),Master!B1130,"")</f>
        <v/>
      </c>
      <c r="F1130" s="34" t="e">
        <f>SMALL($E:$E,ROWS($E$1:E1129))</f>
        <v>#NUM!</v>
      </c>
      <c r="G1130" s="34" t="str">
        <f>IF(AND('Entry point'!$B$22=Master!A1130,Master!AG1130="FLEET MANAGER"),Master!B1130,"")</f>
        <v/>
      </c>
      <c r="H1130" s="34" t="e">
        <f>SMALL($G:$G,ROWS($G$1:G1129))</f>
        <v>#NUM!</v>
      </c>
      <c r="I1130" s="34" t="str">
        <f>IF(AND('Entry point'!$B$22=Master!A1130,Master!AG1130="GROUP ISD"),Master!B1130,"")</f>
        <v/>
      </c>
      <c r="J1130" s="34" t="e">
        <f>SMALL($I:$I,ROWS($I$1:I1129))</f>
        <v>#NUM!</v>
      </c>
      <c r="K1130" s="34" t="str">
        <f>IF(AND('Entry point'!$B$22=Master!A1130,Master!AG1130="MANAGING DIRECTOR, CREW MANAGEMENT"),Master!B1130,"")</f>
        <v/>
      </c>
      <c r="L1130" s="34" t="e">
        <f>SMALL($K:$K,ROWS($K$1:K1129))</f>
        <v>#NUM!</v>
      </c>
      <c r="M1130" s="34" t="str">
        <f>IF(AND('Entry point'!$B$22=Master!A1130,Master!AG1130="MARINE SUPERINTENDENT"),Master!B1130,"")</f>
        <v/>
      </c>
      <c r="N1130" s="34" t="e">
        <f>SMALL($M:$M,ROWS($M$1:M1129))</f>
        <v>#NUM!</v>
      </c>
      <c r="O1130" s="34" t="str">
        <f>IF(AND('Entry point'!$B$22=Master!A1130,Master!AG1130="MD"),Master!B1130,"")</f>
        <v/>
      </c>
      <c r="P1130" s="34" t="e">
        <f>SMALL($O:$O,ROWS($O$1:O1129))</f>
        <v>#NUM!</v>
      </c>
      <c r="Q1130" s="34" t="str">
        <f>IF(AND('Entry point'!$B$22=Master!A1130,Master!AG1130="OD"),Master!B1130,"")</f>
        <v/>
      </c>
      <c r="R1130" s="34" t="e">
        <f>SMALL($Q:$Q,ROWS($Q$1:Q1129))</f>
        <v>#NUM!</v>
      </c>
      <c r="S1130" s="34" t="str">
        <f>IF(AND('Entry point'!$B$22=Master!A1130,Master!AG1130="OWNER"),Master!B1130,"")</f>
        <v/>
      </c>
      <c r="T1130" s="34" t="e">
        <f>SMALL($S:$S,ROWS($S$1:S1129))</f>
        <v>#NUM!</v>
      </c>
      <c r="U1130" s="34" t="str">
        <f>IF(AND('Entry point'!$B$22=Master!A1130,Master!AG1130="PLANNING MANAGER"),Master!B1130,"")</f>
        <v/>
      </c>
      <c r="V1130" s="34" t="e">
        <f>SMALL($U:$U,ROWS($U$1:U1129))</f>
        <v>#NUM!</v>
      </c>
      <c r="W1130" s="34" t="str">
        <f>IF(AND('Entry point'!$B$22=Master!A1130,Master!AG1130="PROCUREMENT RESPONSIBLE"),Master!B1130,"")</f>
        <v/>
      </c>
      <c r="X1130" s="34" t="e">
        <f>SMALL($W:$W,ROWS($W$1:W1129))</f>
        <v>#NUM!</v>
      </c>
      <c r="Y1130" s="34" t="str">
        <f>IF(AND('Entry point'!$B$22=Master!A1130,Master!AG1130="TECH SUPERINTENDENT"),Master!B1130,"")</f>
        <v/>
      </c>
      <c r="Z1130" s="34" t="e">
        <f>SMALL($Y:$Y,ROWS($Y$1:Y1129))</f>
        <v>#NUM!</v>
      </c>
      <c r="AA1130" s="34" t="str">
        <f>IF(AND('Entry point'!$B$22=Master!A1130,Master!AG1130="HSEQ MANAGER"),Master!B1130,"")</f>
        <v/>
      </c>
      <c r="AB1130" s="34" t="e">
        <f>SMALL($AA:$AA,ROWS($AA$1:AA1129))</f>
        <v>#NUM!</v>
      </c>
      <c r="AC1130" s="34" t="str">
        <f>IF(AND('Entry point'!$B$22=Master!A1130,Master!AG1130="MARCAS"),Master!B1130,"")</f>
        <v/>
      </c>
      <c r="AD1130" s="34" t="e">
        <f>SMALL($AC:$AC,ROWS($AC$1:AC1129))</f>
        <v>#NUM!</v>
      </c>
      <c r="AE1130" s="34">
        <v>4</v>
      </c>
      <c r="AF1130" s="36" t="s">
        <v>440</v>
      </c>
      <c r="AG1130" s="36" t="s">
        <v>685</v>
      </c>
      <c r="AH1130" s="36" t="s">
        <v>441</v>
      </c>
    </row>
    <row r="1131" spans="1:34" ht="15.75" x14ac:dyDescent="0.25">
      <c r="A1131" s="40" t="s">
        <v>39</v>
      </c>
      <c r="B1131" s="34">
        <f>ROWS(A$1:$A1132)</f>
        <v>1132</v>
      </c>
      <c r="C1131" s="34" t="str">
        <f>IF(AND('Entry point'!$B$22=Master!A1131,Master!AG1131="ACCOUNTING"),Master!B1131,"")</f>
        <v/>
      </c>
      <c r="D1131" s="34" t="e">
        <f>SMALL($C:$C,ROWS($C$1:C1130))</f>
        <v>#NUM!</v>
      </c>
      <c r="E1131" s="34" t="str">
        <f>IF(AND('Entry point'!$B$22=Master!A1131,Master!AG1131="CREW MANAGEMENT PARTNER"),Master!B1131,"")</f>
        <v/>
      </c>
      <c r="F1131" s="34" t="e">
        <f>SMALL($E:$E,ROWS($E$1:E1130))</f>
        <v>#NUM!</v>
      </c>
      <c r="G1131" s="34" t="str">
        <f>IF(AND('Entry point'!$B$22=Master!A1131,Master!AG1131="FLEET MANAGER"),Master!B1131,"")</f>
        <v/>
      </c>
      <c r="H1131" s="34" t="e">
        <f>SMALL($G:$G,ROWS($G$1:G1130))</f>
        <v>#NUM!</v>
      </c>
      <c r="I1131" s="34" t="str">
        <f>IF(AND('Entry point'!$B$22=Master!A1131,Master!AG1131="GROUP ISD"),Master!B1131,"")</f>
        <v/>
      </c>
      <c r="J1131" s="34" t="e">
        <f>SMALL($I:$I,ROWS($I$1:I1130))</f>
        <v>#NUM!</v>
      </c>
      <c r="K1131" s="34" t="str">
        <f>IF(AND('Entry point'!$B$22=Master!A1131,Master!AG1131="MANAGING DIRECTOR, CREW MANAGEMENT"),Master!B1131,"")</f>
        <v/>
      </c>
      <c r="L1131" s="34" t="e">
        <f>SMALL($K:$K,ROWS($K$1:K1130))</f>
        <v>#NUM!</v>
      </c>
      <c r="M1131" s="34" t="str">
        <f>IF(AND('Entry point'!$B$22=Master!A1131,Master!AG1131="MARINE SUPERINTENDENT"),Master!B1131,"")</f>
        <v/>
      </c>
      <c r="N1131" s="34" t="e">
        <f>SMALL($M:$M,ROWS($M$1:M1130))</f>
        <v>#NUM!</v>
      </c>
      <c r="O1131" s="34" t="str">
        <f>IF(AND('Entry point'!$B$22=Master!A1131,Master!AG1131="MD"),Master!B1131,"")</f>
        <v/>
      </c>
      <c r="P1131" s="34" t="e">
        <f>SMALL($O:$O,ROWS($O$1:O1130))</f>
        <v>#NUM!</v>
      </c>
      <c r="Q1131" s="34" t="str">
        <f>IF(AND('Entry point'!$B$22=Master!A1131,Master!AG1131="OD"),Master!B1131,"")</f>
        <v/>
      </c>
      <c r="R1131" s="34" t="e">
        <f>SMALL($Q:$Q,ROWS($Q$1:Q1130))</f>
        <v>#NUM!</v>
      </c>
      <c r="S1131" s="34" t="str">
        <f>IF(AND('Entry point'!$B$22=Master!A1131,Master!AG1131="OWNER"),Master!B1131,"")</f>
        <v/>
      </c>
      <c r="T1131" s="34" t="e">
        <f>SMALL($S:$S,ROWS($S$1:S1130))</f>
        <v>#NUM!</v>
      </c>
      <c r="U1131" s="34" t="str">
        <f>IF(AND('Entry point'!$B$22=Master!A1131,Master!AG1131="PLANNING MANAGER"),Master!B1131,"")</f>
        <v/>
      </c>
      <c r="V1131" s="34" t="e">
        <f>SMALL($U:$U,ROWS($U$1:U1130))</f>
        <v>#NUM!</v>
      </c>
      <c r="W1131" s="34" t="str">
        <f>IF(AND('Entry point'!$B$22=Master!A1131,Master!AG1131="PROCUREMENT RESPONSIBLE"),Master!B1131,"")</f>
        <v/>
      </c>
      <c r="X1131" s="34" t="e">
        <f>SMALL($W:$W,ROWS($W$1:W1130))</f>
        <v>#NUM!</v>
      </c>
      <c r="Y1131" s="34" t="str">
        <f>IF(AND('Entry point'!$B$22=Master!A1131,Master!AG1131="TECH SUPERINTENDENT"),Master!B1131,"")</f>
        <v/>
      </c>
      <c r="Z1131" s="34" t="e">
        <f>SMALL($Y:$Y,ROWS($Y$1:Y1130))</f>
        <v>#NUM!</v>
      </c>
      <c r="AA1131" s="34" t="str">
        <f>IF(AND('Entry point'!$B$22=Master!A1131,Master!AG1131="HSEQ MANAGER"),Master!B1131,"")</f>
        <v/>
      </c>
      <c r="AB1131" s="34" t="e">
        <f>SMALL($AA:$AA,ROWS($AA$1:AA1130))</f>
        <v>#NUM!</v>
      </c>
      <c r="AC1131" s="34" t="str">
        <f>IF(AND('Entry point'!$B$22=Master!A1131,Master!AG1131="MARCAS"),Master!B1131,"")</f>
        <v/>
      </c>
      <c r="AD1131" s="34" t="e">
        <f>SMALL($AC:$AC,ROWS($AC$1:AC1130))</f>
        <v>#NUM!</v>
      </c>
      <c r="AE1131" s="34">
        <v>4</v>
      </c>
      <c r="AF1131" s="36" t="s">
        <v>477</v>
      </c>
      <c r="AG1131" s="36" t="s">
        <v>685</v>
      </c>
      <c r="AH1131" s="36"/>
    </row>
    <row r="1132" spans="1:34" ht="15.75" x14ac:dyDescent="0.25">
      <c r="A1132" s="40" t="s">
        <v>39</v>
      </c>
      <c r="B1132" s="34">
        <f>ROWS(A$1:$A1133)</f>
        <v>1133</v>
      </c>
      <c r="C1132" s="34" t="str">
        <f>IF(AND('Entry point'!$B$22=Master!A1132,Master!AG1132="ACCOUNTING"),Master!B1132,"")</f>
        <v/>
      </c>
      <c r="D1132" s="34" t="e">
        <f>SMALL($C:$C,ROWS($C$1:C1131))</f>
        <v>#NUM!</v>
      </c>
      <c r="E1132" s="34" t="str">
        <f>IF(AND('Entry point'!$B$22=Master!A1132,Master!AG1132="CREW MANAGEMENT PARTNER"),Master!B1132,"")</f>
        <v/>
      </c>
      <c r="F1132" s="34" t="e">
        <f>SMALL($E:$E,ROWS($E$1:E1131))</f>
        <v>#NUM!</v>
      </c>
      <c r="G1132" s="34" t="str">
        <f>IF(AND('Entry point'!$B$22=Master!A1132,Master!AG1132="FLEET MANAGER"),Master!B1132,"")</f>
        <v/>
      </c>
      <c r="H1132" s="34" t="e">
        <f>SMALL($G:$G,ROWS($G$1:G1131))</f>
        <v>#NUM!</v>
      </c>
      <c r="I1132" s="34" t="str">
        <f>IF(AND('Entry point'!$B$22=Master!A1132,Master!AG1132="GROUP ISD"),Master!B1132,"")</f>
        <v/>
      </c>
      <c r="J1132" s="34" t="e">
        <f>SMALL($I:$I,ROWS($I$1:I1131))</f>
        <v>#NUM!</v>
      </c>
      <c r="K1132" s="34" t="str">
        <f>IF(AND('Entry point'!$B$22=Master!A1132,Master!AG1132="MANAGING DIRECTOR, CREW MANAGEMENT"),Master!B1132,"")</f>
        <v/>
      </c>
      <c r="L1132" s="34" t="e">
        <f>SMALL($K:$K,ROWS($K$1:K1131))</f>
        <v>#NUM!</v>
      </c>
      <c r="M1132" s="34" t="str">
        <f>IF(AND('Entry point'!$B$22=Master!A1132,Master!AG1132="MARINE SUPERINTENDENT"),Master!B1132,"")</f>
        <v/>
      </c>
      <c r="N1132" s="34" t="e">
        <f>SMALL($M:$M,ROWS($M$1:M1131))</f>
        <v>#NUM!</v>
      </c>
      <c r="O1132" s="34" t="str">
        <f>IF(AND('Entry point'!$B$22=Master!A1132,Master!AG1132="MD"),Master!B1132,"")</f>
        <v/>
      </c>
      <c r="P1132" s="34" t="e">
        <f>SMALL($O:$O,ROWS($O$1:O1131))</f>
        <v>#NUM!</v>
      </c>
      <c r="Q1132" s="34" t="str">
        <f>IF(AND('Entry point'!$B$22=Master!A1132,Master!AG1132="OD"),Master!B1132,"")</f>
        <v/>
      </c>
      <c r="R1132" s="34" t="e">
        <f>SMALL($Q:$Q,ROWS($Q$1:Q1131))</f>
        <v>#NUM!</v>
      </c>
      <c r="S1132" s="34" t="str">
        <f>IF(AND('Entry point'!$B$22=Master!A1132,Master!AG1132="OWNER"),Master!B1132,"")</f>
        <v/>
      </c>
      <c r="T1132" s="34" t="e">
        <f>SMALL($S:$S,ROWS($S$1:S1131))</f>
        <v>#NUM!</v>
      </c>
      <c r="U1132" s="34" t="str">
        <f>IF(AND('Entry point'!$B$22=Master!A1132,Master!AG1132="PLANNING MANAGER"),Master!B1132,"")</f>
        <v/>
      </c>
      <c r="V1132" s="34" t="e">
        <f>SMALL($U:$U,ROWS($U$1:U1131))</f>
        <v>#NUM!</v>
      </c>
      <c r="W1132" s="34" t="str">
        <f>IF(AND('Entry point'!$B$22=Master!A1132,Master!AG1132="PROCUREMENT RESPONSIBLE"),Master!B1132,"")</f>
        <v/>
      </c>
      <c r="X1132" s="34" t="e">
        <f>SMALL($W:$W,ROWS($W$1:W1131))</f>
        <v>#NUM!</v>
      </c>
      <c r="Y1132" s="34" t="str">
        <f>IF(AND('Entry point'!$B$22=Master!A1132,Master!AG1132="TECH SUPERINTENDENT"),Master!B1132,"")</f>
        <v/>
      </c>
      <c r="Z1132" s="34" t="e">
        <f>SMALL($Y:$Y,ROWS($Y$1:Y1131))</f>
        <v>#NUM!</v>
      </c>
      <c r="AA1132" s="34" t="str">
        <f>IF(AND('Entry point'!$B$22=Master!A1132,Master!AG1132="HSEQ MANAGER"),Master!B1132,"")</f>
        <v/>
      </c>
      <c r="AB1132" s="34" t="e">
        <f>SMALL($AA:$AA,ROWS($AA$1:AA1131))</f>
        <v>#NUM!</v>
      </c>
      <c r="AC1132" s="34" t="str">
        <f>IF(AND('Entry point'!$B$22=Master!A1132,Master!AG1132="MARCAS"),Master!B1132,"")</f>
        <v/>
      </c>
      <c r="AD1132" s="34" t="e">
        <f>SMALL($AC:$AC,ROWS($AC$1:AC1131))</f>
        <v>#NUM!</v>
      </c>
      <c r="AE1132" s="34">
        <v>4</v>
      </c>
      <c r="AF1132" s="36" t="s">
        <v>478</v>
      </c>
      <c r="AG1132" s="36" t="s">
        <v>796</v>
      </c>
      <c r="AH1132" s="36"/>
    </row>
    <row r="1133" spans="1:34" ht="15.75" x14ac:dyDescent="0.25">
      <c r="A1133" s="40" t="s">
        <v>39</v>
      </c>
      <c r="B1133" s="34">
        <f>ROWS(A$1:$A1134)</f>
        <v>1134</v>
      </c>
      <c r="C1133" s="34" t="str">
        <f>IF(AND('Entry point'!$B$22=Master!A1133,Master!AG1133="ACCOUNTING"),Master!B1133,"")</f>
        <v/>
      </c>
      <c r="D1133" s="34" t="e">
        <f>SMALL($C:$C,ROWS($C$1:C1132))</f>
        <v>#NUM!</v>
      </c>
      <c r="E1133" s="34" t="str">
        <f>IF(AND('Entry point'!$B$22=Master!A1133,Master!AG1133="CREW MANAGEMENT PARTNER"),Master!B1133,"")</f>
        <v/>
      </c>
      <c r="F1133" s="34" t="e">
        <f>SMALL($E:$E,ROWS($E$1:E1132))</f>
        <v>#NUM!</v>
      </c>
      <c r="G1133" s="34" t="str">
        <f>IF(AND('Entry point'!$B$22=Master!A1133,Master!AG1133="FLEET MANAGER"),Master!B1133,"")</f>
        <v/>
      </c>
      <c r="H1133" s="34" t="e">
        <f>SMALL($G:$G,ROWS($G$1:G1132))</f>
        <v>#NUM!</v>
      </c>
      <c r="I1133" s="34" t="str">
        <f>IF(AND('Entry point'!$B$22=Master!A1133,Master!AG1133="GROUP ISD"),Master!B1133,"")</f>
        <v/>
      </c>
      <c r="J1133" s="34" t="e">
        <f>SMALL($I:$I,ROWS($I$1:I1132))</f>
        <v>#NUM!</v>
      </c>
      <c r="K1133" s="34" t="str">
        <f>IF(AND('Entry point'!$B$22=Master!A1133,Master!AG1133="MANAGING DIRECTOR, CREW MANAGEMENT"),Master!B1133,"")</f>
        <v/>
      </c>
      <c r="L1133" s="34" t="e">
        <f>SMALL($K:$K,ROWS($K$1:K1132))</f>
        <v>#NUM!</v>
      </c>
      <c r="M1133" s="34" t="str">
        <f>IF(AND('Entry point'!$B$22=Master!A1133,Master!AG1133="MARINE SUPERINTENDENT"),Master!B1133,"")</f>
        <v/>
      </c>
      <c r="N1133" s="34" t="e">
        <f>SMALL($M:$M,ROWS($M$1:M1132))</f>
        <v>#NUM!</v>
      </c>
      <c r="O1133" s="34" t="str">
        <f>IF(AND('Entry point'!$B$22=Master!A1133,Master!AG1133="MD"),Master!B1133,"")</f>
        <v/>
      </c>
      <c r="P1133" s="34" t="e">
        <f>SMALL($O:$O,ROWS($O$1:O1132))</f>
        <v>#NUM!</v>
      </c>
      <c r="Q1133" s="34" t="str">
        <f>IF(AND('Entry point'!$B$22=Master!A1133,Master!AG1133="OD"),Master!B1133,"")</f>
        <v/>
      </c>
      <c r="R1133" s="34" t="e">
        <f>SMALL($Q:$Q,ROWS($Q$1:Q1132))</f>
        <v>#NUM!</v>
      </c>
      <c r="S1133" s="34" t="str">
        <f>IF(AND('Entry point'!$B$22=Master!A1133,Master!AG1133="OWNER"),Master!B1133,"")</f>
        <v/>
      </c>
      <c r="T1133" s="34" t="e">
        <f>SMALL($S:$S,ROWS($S$1:S1132))</f>
        <v>#NUM!</v>
      </c>
      <c r="U1133" s="34" t="str">
        <f>IF(AND('Entry point'!$B$22=Master!A1133,Master!AG1133="PLANNING MANAGER"),Master!B1133,"")</f>
        <v/>
      </c>
      <c r="V1133" s="34" t="e">
        <f>SMALL($U:$U,ROWS($U$1:U1132))</f>
        <v>#NUM!</v>
      </c>
      <c r="W1133" s="34" t="str">
        <f>IF(AND('Entry point'!$B$22=Master!A1133,Master!AG1133="PROCUREMENT RESPONSIBLE"),Master!B1133,"")</f>
        <v/>
      </c>
      <c r="X1133" s="34" t="e">
        <f>SMALL($W:$W,ROWS($W$1:W1132))</f>
        <v>#NUM!</v>
      </c>
      <c r="Y1133" s="34" t="str">
        <f>IF(AND('Entry point'!$B$22=Master!A1133,Master!AG1133="TECH SUPERINTENDENT"),Master!B1133,"")</f>
        <v/>
      </c>
      <c r="Z1133" s="34" t="e">
        <f>SMALL($Y:$Y,ROWS($Y$1:Y1132))</f>
        <v>#NUM!</v>
      </c>
      <c r="AA1133" s="34" t="str">
        <f>IF(AND('Entry point'!$B$22=Master!A1133,Master!AG1133="HSEQ MANAGER"),Master!B1133,"")</f>
        <v/>
      </c>
      <c r="AB1133" s="34" t="e">
        <f>SMALL($AA:$AA,ROWS($AA$1:AA1132))</f>
        <v>#NUM!</v>
      </c>
      <c r="AC1133" s="34" t="str">
        <f>IF(AND('Entry point'!$B$22=Master!A1133,Master!AG1133="MARCAS"),Master!B1133,"")</f>
        <v/>
      </c>
      <c r="AD1133" s="34" t="e">
        <f>SMALL($AC:$AC,ROWS($AC$1:AC1132))</f>
        <v>#NUM!</v>
      </c>
      <c r="AE1133" s="34">
        <v>4</v>
      </c>
      <c r="AF1133" s="36" t="s">
        <v>482</v>
      </c>
      <c r="AG1133" s="36" t="s">
        <v>614</v>
      </c>
      <c r="AH1133" s="36"/>
    </row>
    <row r="1134" spans="1:34" ht="15.75" x14ac:dyDescent="0.25">
      <c r="A1134" s="40" t="s">
        <v>39</v>
      </c>
      <c r="B1134" s="34">
        <f>ROWS(A$1:$A1135)</f>
        <v>1135</v>
      </c>
      <c r="C1134" s="34" t="str">
        <f>IF(AND('Entry point'!$B$22=Master!A1134,Master!AG1134="ACCOUNTING"),Master!B1134,"")</f>
        <v/>
      </c>
      <c r="D1134" s="34" t="e">
        <f>SMALL($C:$C,ROWS($C$1:C1133))</f>
        <v>#NUM!</v>
      </c>
      <c r="E1134" s="34" t="str">
        <f>IF(AND('Entry point'!$B$22=Master!A1134,Master!AG1134="CREW MANAGEMENT PARTNER"),Master!B1134,"")</f>
        <v/>
      </c>
      <c r="F1134" s="34" t="e">
        <f>SMALL($E:$E,ROWS($E$1:E1133))</f>
        <v>#NUM!</v>
      </c>
      <c r="G1134" s="34" t="str">
        <f>IF(AND('Entry point'!$B$22=Master!A1134,Master!AG1134="FLEET MANAGER"),Master!B1134,"")</f>
        <v/>
      </c>
      <c r="H1134" s="34" t="e">
        <f>SMALL($G:$G,ROWS($G$1:G1133))</f>
        <v>#NUM!</v>
      </c>
      <c r="I1134" s="34" t="str">
        <f>IF(AND('Entry point'!$B$22=Master!A1134,Master!AG1134="GROUP ISD"),Master!B1134,"")</f>
        <v/>
      </c>
      <c r="J1134" s="34" t="e">
        <f>SMALL($I:$I,ROWS($I$1:I1133))</f>
        <v>#NUM!</v>
      </c>
      <c r="K1134" s="34" t="str">
        <f>IF(AND('Entry point'!$B$22=Master!A1134,Master!AG1134="MANAGING DIRECTOR, CREW MANAGEMENT"),Master!B1134,"")</f>
        <v/>
      </c>
      <c r="L1134" s="34" t="e">
        <f>SMALL($K:$K,ROWS($K$1:K1133))</f>
        <v>#NUM!</v>
      </c>
      <c r="M1134" s="34" t="str">
        <f>IF(AND('Entry point'!$B$22=Master!A1134,Master!AG1134="MARINE SUPERINTENDENT"),Master!B1134,"")</f>
        <v/>
      </c>
      <c r="N1134" s="34" t="e">
        <f>SMALL($M:$M,ROWS($M$1:M1133))</f>
        <v>#NUM!</v>
      </c>
      <c r="O1134" s="34" t="str">
        <f>IF(AND('Entry point'!$B$22=Master!A1134,Master!AG1134="MD"),Master!B1134,"")</f>
        <v/>
      </c>
      <c r="P1134" s="34" t="e">
        <f>SMALL($O:$O,ROWS($O$1:O1133))</f>
        <v>#NUM!</v>
      </c>
      <c r="Q1134" s="34" t="str">
        <f>IF(AND('Entry point'!$B$22=Master!A1134,Master!AG1134="OD"),Master!B1134,"")</f>
        <v/>
      </c>
      <c r="R1134" s="34" t="e">
        <f>SMALL($Q:$Q,ROWS($Q$1:Q1133))</f>
        <v>#NUM!</v>
      </c>
      <c r="S1134" s="34" t="str">
        <f>IF(AND('Entry point'!$B$22=Master!A1134,Master!AG1134="OWNER"),Master!B1134,"")</f>
        <v/>
      </c>
      <c r="T1134" s="34" t="e">
        <f>SMALL($S:$S,ROWS($S$1:S1133))</f>
        <v>#NUM!</v>
      </c>
      <c r="U1134" s="34" t="str">
        <f>IF(AND('Entry point'!$B$22=Master!A1134,Master!AG1134="PLANNING MANAGER"),Master!B1134,"")</f>
        <v/>
      </c>
      <c r="V1134" s="34" t="e">
        <f>SMALL($U:$U,ROWS($U$1:U1133))</f>
        <v>#NUM!</v>
      </c>
      <c r="W1134" s="34" t="str">
        <f>IF(AND('Entry point'!$B$22=Master!A1134,Master!AG1134="PROCUREMENT RESPONSIBLE"),Master!B1134,"")</f>
        <v/>
      </c>
      <c r="X1134" s="34" t="e">
        <f>SMALL($W:$W,ROWS($W$1:W1133))</f>
        <v>#NUM!</v>
      </c>
      <c r="Y1134" s="34" t="str">
        <f>IF(AND('Entry point'!$B$22=Master!A1134,Master!AG1134="TECH SUPERINTENDENT"),Master!B1134,"")</f>
        <v/>
      </c>
      <c r="Z1134" s="34" t="e">
        <f>SMALL($Y:$Y,ROWS($Y$1:Y1133))</f>
        <v>#NUM!</v>
      </c>
      <c r="AA1134" s="34" t="str">
        <f>IF(AND('Entry point'!$B$22=Master!A1134,Master!AG1134="HSEQ MANAGER"),Master!B1134,"")</f>
        <v/>
      </c>
      <c r="AB1134" s="34" t="e">
        <f>SMALL($AA:$AA,ROWS($AA$1:AA1133))</f>
        <v>#NUM!</v>
      </c>
      <c r="AC1134" s="34" t="str">
        <f>IF(AND('Entry point'!$B$22=Master!A1134,Master!AG1134="MARCAS"),Master!B1134,"")</f>
        <v/>
      </c>
      <c r="AD1134" s="34" t="e">
        <f>SMALL($AC:$AC,ROWS($AC$1:AC1133))</f>
        <v>#NUM!</v>
      </c>
      <c r="AE1134" s="34">
        <v>4</v>
      </c>
      <c r="AF1134" s="36" t="s">
        <v>479</v>
      </c>
      <c r="AG1134" s="36" t="s">
        <v>685</v>
      </c>
      <c r="AH1134" s="36"/>
    </row>
    <row r="1135" spans="1:34" ht="15.75" x14ac:dyDescent="0.25">
      <c r="A1135" s="40" t="s">
        <v>39</v>
      </c>
      <c r="B1135" s="34">
        <f>ROWS(A$1:$A1136)</f>
        <v>1136</v>
      </c>
      <c r="C1135" s="34" t="str">
        <f>IF(AND('Entry point'!$B$22=Master!A1135,Master!AG1135="ACCOUNTING"),Master!B1135,"")</f>
        <v/>
      </c>
      <c r="D1135" s="34" t="e">
        <f>SMALL($C:$C,ROWS($C$1:C1134))</f>
        <v>#NUM!</v>
      </c>
      <c r="E1135" s="34" t="str">
        <f>IF(AND('Entry point'!$B$22=Master!A1135,Master!AG1135="CREW MANAGEMENT PARTNER"),Master!B1135,"")</f>
        <v/>
      </c>
      <c r="F1135" s="34" t="e">
        <f>SMALL($E:$E,ROWS($E$1:E1134))</f>
        <v>#NUM!</v>
      </c>
      <c r="G1135" s="34" t="str">
        <f>IF(AND('Entry point'!$B$22=Master!A1135,Master!AG1135="FLEET MANAGER"),Master!B1135,"")</f>
        <v/>
      </c>
      <c r="H1135" s="34" t="e">
        <f>SMALL($G:$G,ROWS($G$1:G1134))</f>
        <v>#NUM!</v>
      </c>
      <c r="I1135" s="34" t="str">
        <f>IF(AND('Entry point'!$B$22=Master!A1135,Master!AG1135="GROUP ISD"),Master!B1135,"")</f>
        <v/>
      </c>
      <c r="J1135" s="34" t="e">
        <f>SMALL($I:$I,ROWS($I$1:I1134))</f>
        <v>#NUM!</v>
      </c>
      <c r="K1135" s="34" t="str">
        <f>IF(AND('Entry point'!$B$22=Master!A1135,Master!AG1135="MANAGING DIRECTOR, CREW MANAGEMENT"),Master!B1135,"")</f>
        <v/>
      </c>
      <c r="L1135" s="34" t="e">
        <f>SMALL($K:$K,ROWS($K$1:K1134))</f>
        <v>#NUM!</v>
      </c>
      <c r="M1135" s="34" t="str">
        <f>IF(AND('Entry point'!$B$22=Master!A1135,Master!AG1135="MARINE SUPERINTENDENT"),Master!B1135,"")</f>
        <v/>
      </c>
      <c r="N1135" s="34" t="e">
        <f>SMALL($M:$M,ROWS($M$1:M1134))</f>
        <v>#NUM!</v>
      </c>
      <c r="O1135" s="34" t="str">
        <f>IF(AND('Entry point'!$B$22=Master!A1135,Master!AG1135="MD"),Master!B1135,"")</f>
        <v/>
      </c>
      <c r="P1135" s="34" t="e">
        <f>SMALL($O:$O,ROWS($O$1:O1134))</f>
        <v>#NUM!</v>
      </c>
      <c r="Q1135" s="34" t="str">
        <f>IF(AND('Entry point'!$B$22=Master!A1135,Master!AG1135="OD"),Master!B1135,"")</f>
        <v/>
      </c>
      <c r="R1135" s="34" t="e">
        <f>SMALL($Q:$Q,ROWS($Q$1:Q1134))</f>
        <v>#NUM!</v>
      </c>
      <c r="S1135" s="34" t="str">
        <f>IF(AND('Entry point'!$B$22=Master!A1135,Master!AG1135="OWNER"),Master!B1135,"")</f>
        <v/>
      </c>
      <c r="T1135" s="34" t="e">
        <f>SMALL($S:$S,ROWS($S$1:S1134))</f>
        <v>#NUM!</v>
      </c>
      <c r="U1135" s="34" t="str">
        <f>IF(AND('Entry point'!$B$22=Master!A1135,Master!AG1135="PLANNING MANAGER"),Master!B1135,"")</f>
        <v/>
      </c>
      <c r="V1135" s="34" t="e">
        <f>SMALL($U:$U,ROWS($U$1:U1134))</f>
        <v>#NUM!</v>
      </c>
      <c r="W1135" s="34" t="str">
        <f>IF(AND('Entry point'!$B$22=Master!A1135,Master!AG1135="PROCUREMENT RESPONSIBLE"),Master!B1135,"")</f>
        <v/>
      </c>
      <c r="X1135" s="34" t="e">
        <f>SMALL($W:$W,ROWS($W$1:W1134))</f>
        <v>#NUM!</v>
      </c>
      <c r="Y1135" s="34" t="str">
        <f>IF(AND('Entry point'!$B$22=Master!A1135,Master!AG1135="TECH SUPERINTENDENT"),Master!B1135,"")</f>
        <v/>
      </c>
      <c r="Z1135" s="34" t="e">
        <f>SMALL($Y:$Y,ROWS($Y$1:Y1134))</f>
        <v>#NUM!</v>
      </c>
      <c r="AA1135" s="34" t="str">
        <f>IF(AND('Entry point'!$B$22=Master!A1135,Master!AG1135="HSEQ MANAGER"),Master!B1135,"")</f>
        <v/>
      </c>
      <c r="AB1135" s="34" t="e">
        <f>SMALL($AA:$AA,ROWS($AA$1:AA1134))</f>
        <v>#NUM!</v>
      </c>
      <c r="AC1135" s="34" t="str">
        <f>IF(AND('Entry point'!$B$22=Master!A1135,Master!AG1135="MARCAS"),Master!B1135,"")</f>
        <v/>
      </c>
      <c r="AD1135" s="34" t="e">
        <f>SMALL($AC:$AC,ROWS($AC$1:AC1134))</f>
        <v>#NUM!</v>
      </c>
      <c r="AE1135" s="34">
        <v>4</v>
      </c>
      <c r="AF1135" s="36" t="s">
        <v>480</v>
      </c>
      <c r="AG1135" s="36" t="s">
        <v>685</v>
      </c>
      <c r="AH1135" s="36"/>
    </row>
    <row r="1136" spans="1:34" ht="15.75" x14ac:dyDescent="0.25">
      <c r="A1136" s="40" t="s">
        <v>39</v>
      </c>
      <c r="B1136" s="34">
        <f>ROWS(A$1:$A1137)</f>
        <v>1137</v>
      </c>
      <c r="C1136" s="34" t="str">
        <f>IF(AND('Entry point'!$B$22=Master!A1136,Master!AG1136="ACCOUNTING"),Master!B1136,"")</f>
        <v/>
      </c>
      <c r="D1136" s="34" t="e">
        <f>SMALL($C:$C,ROWS($C$1:C1135))</f>
        <v>#NUM!</v>
      </c>
      <c r="E1136" s="34" t="str">
        <f>IF(AND('Entry point'!$B$22=Master!A1136,Master!AG1136="CREW MANAGEMENT PARTNER"),Master!B1136,"")</f>
        <v/>
      </c>
      <c r="F1136" s="34" t="e">
        <f>SMALL($E:$E,ROWS($E$1:E1135))</f>
        <v>#NUM!</v>
      </c>
      <c r="G1136" s="34" t="str">
        <f>IF(AND('Entry point'!$B$22=Master!A1136,Master!AG1136="FLEET MANAGER"),Master!B1136,"")</f>
        <v/>
      </c>
      <c r="H1136" s="34" t="e">
        <f>SMALL($G:$G,ROWS($G$1:G1135))</f>
        <v>#NUM!</v>
      </c>
      <c r="I1136" s="34" t="str">
        <f>IF(AND('Entry point'!$B$22=Master!A1136,Master!AG1136="GROUP ISD"),Master!B1136,"")</f>
        <v/>
      </c>
      <c r="J1136" s="34" t="e">
        <f>SMALL($I:$I,ROWS($I$1:I1135))</f>
        <v>#NUM!</v>
      </c>
      <c r="K1136" s="34" t="str">
        <f>IF(AND('Entry point'!$B$22=Master!A1136,Master!AG1136="MANAGING DIRECTOR, CREW MANAGEMENT"),Master!B1136,"")</f>
        <v/>
      </c>
      <c r="L1136" s="34" t="e">
        <f>SMALL($K:$K,ROWS($K$1:K1135))</f>
        <v>#NUM!</v>
      </c>
      <c r="M1136" s="34" t="str">
        <f>IF(AND('Entry point'!$B$22=Master!A1136,Master!AG1136="MARINE SUPERINTENDENT"),Master!B1136,"")</f>
        <v/>
      </c>
      <c r="N1136" s="34" t="e">
        <f>SMALL($M:$M,ROWS($M$1:M1135))</f>
        <v>#NUM!</v>
      </c>
      <c r="O1136" s="34" t="str">
        <f>IF(AND('Entry point'!$B$22=Master!A1136,Master!AG1136="MD"),Master!B1136,"")</f>
        <v/>
      </c>
      <c r="P1136" s="34" t="e">
        <f>SMALL($O:$O,ROWS($O$1:O1135))</f>
        <v>#NUM!</v>
      </c>
      <c r="Q1136" s="34" t="str">
        <f>IF(AND('Entry point'!$B$22=Master!A1136,Master!AG1136="OD"),Master!B1136,"")</f>
        <v/>
      </c>
      <c r="R1136" s="34" t="e">
        <f>SMALL($Q:$Q,ROWS($Q$1:Q1135))</f>
        <v>#NUM!</v>
      </c>
      <c r="S1136" s="34" t="str">
        <f>IF(AND('Entry point'!$B$22=Master!A1136,Master!AG1136="OWNER"),Master!B1136,"")</f>
        <v/>
      </c>
      <c r="T1136" s="34" t="e">
        <f>SMALL($S:$S,ROWS($S$1:S1135))</f>
        <v>#NUM!</v>
      </c>
      <c r="U1136" s="34" t="str">
        <f>IF(AND('Entry point'!$B$22=Master!A1136,Master!AG1136="PLANNING MANAGER"),Master!B1136,"")</f>
        <v/>
      </c>
      <c r="V1136" s="34" t="e">
        <f>SMALL($U:$U,ROWS($U$1:U1135))</f>
        <v>#NUM!</v>
      </c>
      <c r="W1136" s="34" t="str">
        <f>IF(AND('Entry point'!$B$22=Master!A1136,Master!AG1136="PROCUREMENT RESPONSIBLE"),Master!B1136,"")</f>
        <v/>
      </c>
      <c r="X1136" s="34" t="e">
        <f>SMALL($W:$W,ROWS($W$1:W1135))</f>
        <v>#NUM!</v>
      </c>
      <c r="Y1136" s="34" t="str">
        <f>IF(AND('Entry point'!$B$22=Master!A1136,Master!AG1136="TECH SUPERINTENDENT"),Master!B1136,"")</f>
        <v/>
      </c>
      <c r="Z1136" s="34" t="e">
        <f>SMALL($Y:$Y,ROWS($Y$1:Y1135))</f>
        <v>#NUM!</v>
      </c>
      <c r="AA1136" s="34" t="str">
        <f>IF(AND('Entry point'!$B$22=Master!A1136,Master!AG1136="HSEQ MANAGER"),Master!B1136,"")</f>
        <v/>
      </c>
      <c r="AB1136" s="34" t="e">
        <f>SMALL($AA:$AA,ROWS($AA$1:AA1135))</f>
        <v>#NUM!</v>
      </c>
      <c r="AC1136" s="34" t="str">
        <f>IF(AND('Entry point'!$B$22=Master!A1136,Master!AG1136="MARCAS"),Master!B1136,"")</f>
        <v/>
      </c>
      <c r="AD1136" s="34" t="e">
        <f>SMALL($AC:$AC,ROWS($AC$1:AC1135))</f>
        <v>#NUM!</v>
      </c>
      <c r="AE1136" s="34">
        <v>4</v>
      </c>
      <c r="AF1136" s="36" t="s">
        <v>445</v>
      </c>
      <c r="AG1136" s="36" t="s">
        <v>685</v>
      </c>
      <c r="AH1136" s="36" t="s">
        <v>444</v>
      </c>
    </row>
    <row r="1137" spans="1:34" ht="15.75" x14ac:dyDescent="0.25">
      <c r="A1137" s="40" t="s">
        <v>39</v>
      </c>
      <c r="B1137" s="34">
        <f>ROWS(A$1:$A1138)</f>
        <v>1138</v>
      </c>
      <c r="C1137" s="34" t="str">
        <f>IF(AND('Entry point'!$B$22=Master!A1137,Master!AG1137="ACCOUNTING"),Master!B1137,"")</f>
        <v/>
      </c>
      <c r="D1137" s="34" t="e">
        <f>SMALL($C:$C,ROWS($C$1:C1136))</f>
        <v>#NUM!</v>
      </c>
      <c r="E1137" s="34" t="str">
        <f>IF(AND('Entry point'!$B$22=Master!A1137,Master!AG1137="CREW MANAGEMENT PARTNER"),Master!B1137,"")</f>
        <v/>
      </c>
      <c r="F1137" s="34" t="e">
        <f>SMALL($E:$E,ROWS($E$1:E1136))</f>
        <v>#NUM!</v>
      </c>
      <c r="G1137" s="34" t="str">
        <f>IF(AND('Entry point'!$B$22=Master!A1137,Master!AG1137="FLEET MANAGER"),Master!B1137,"")</f>
        <v/>
      </c>
      <c r="H1137" s="34" t="e">
        <f>SMALL($G:$G,ROWS($G$1:G1136))</f>
        <v>#NUM!</v>
      </c>
      <c r="I1137" s="34" t="str">
        <f>IF(AND('Entry point'!$B$22=Master!A1137,Master!AG1137="GROUP ISD"),Master!B1137,"")</f>
        <v/>
      </c>
      <c r="J1137" s="34" t="e">
        <f>SMALL($I:$I,ROWS($I$1:I1136))</f>
        <v>#NUM!</v>
      </c>
      <c r="K1137" s="34" t="str">
        <f>IF(AND('Entry point'!$B$22=Master!A1137,Master!AG1137="MANAGING DIRECTOR, CREW MANAGEMENT"),Master!B1137,"")</f>
        <v/>
      </c>
      <c r="L1137" s="34" t="e">
        <f>SMALL($K:$K,ROWS($K$1:K1136))</f>
        <v>#NUM!</v>
      </c>
      <c r="M1137" s="34" t="str">
        <f>IF(AND('Entry point'!$B$22=Master!A1137,Master!AG1137="MARINE SUPERINTENDENT"),Master!B1137,"")</f>
        <v/>
      </c>
      <c r="N1137" s="34" t="e">
        <f>SMALL($M:$M,ROWS($M$1:M1136))</f>
        <v>#NUM!</v>
      </c>
      <c r="O1137" s="34" t="str">
        <f>IF(AND('Entry point'!$B$22=Master!A1137,Master!AG1137="MD"),Master!B1137,"")</f>
        <v/>
      </c>
      <c r="P1137" s="34" t="e">
        <f>SMALL($O:$O,ROWS($O$1:O1136))</f>
        <v>#NUM!</v>
      </c>
      <c r="Q1137" s="34" t="str">
        <f>IF(AND('Entry point'!$B$22=Master!A1137,Master!AG1137="OD"),Master!B1137,"")</f>
        <v/>
      </c>
      <c r="R1137" s="34" t="e">
        <f>SMALL($Q:$Q,ROWS($Q$1:Q1136))</f>
        <v>#NUM!</v>
      </c>
      <c r="S1137" s="34" t="str">
        <f>IF(AND('Entry point'!$B$22=Master!A1137,Master!AG1137="OWNER"),Master!B1137,"")</f>
        <v/>
      </c>
      <c r="T1137" s="34" t="e">
        <f>SMALL($S:$S,ROWS($S$1:S1136))</f>
        <v>#NUM!</v>
      </c>
      <c r="U1137" s="34" t="str">
        <f>IF(AND('Entry point'!$B$22=Master!A1137,Master!AG1137="PLANNING MANAGER"),Master!B1137,"")</f>
        <v/>
      </c>
      <c r="V1137" s="34" t="e">
        <f>SMALL($U:$U,ROWS($U$1:U1136))</f>
        <v>#NUM!</v>
      </c>
      <c r="W1137" s="34" t="str">
        <f>IF(AND('Entry point'!$B$22=Master!A1137,Master!AG1137="PROCUREMENT RESPONSIBLE"),Master!B1137,"")</f>
        <v/>
      </c>
      <c r="X1137" s="34" t="e">
        <f>SMALL($W:$W,ROWS($W$1:W1136))</f>
        <v>#NUM!</v>
      </c>
      <c r="Y1137" s="34" t="str">
        <f>IF(AND('Entry point'!$B$22=Master!A1137,Master!AG1137="TECH SUPERINTENDENT"),Master!B1137,"")</f>
        <v/>
      </c>
      <c r="Z1137" s="34" t="e">
        <f>SMALL($Y:$Y,ROWS($Y$1:Y1136))</f>
        <v>#NUM!</v>
      </c>
      <c r="AA1137" s="34" t="str">
        <f>IF(AND('Entry point'!$B$22=Master!A1137,Master!AG1137="HSEQ MANAGER"),Master!B1137,"")</f>
        <v/>
      </c>
      <c r="AB1137" s="34" t="e">
        <f>SMALL($AA:$AA,ROWS($AA$1:AA1136))</f>
        <v>#NUM!</v>
      </c>
      <c r="AC1137" s="34" t="str">
        <f>IF(AND('Entry point'!$B$22=Master!A1137,Master!AG1137="MARCAS"),Master!B1137,"")</f>
        <v/>
      </c>
      <c r="AD1137" s="34" t="e">
        <f>SMALL($AC:$AC,ROWS($AC$1:AC1136))</f>
        <v>#NUM!</v>
      </c>
      <c r="AE1137" s="34">
        <v>4</v>
      </c>
      <c r="AF1137" s="36" t="s">
        <v>481</v>
      </c>
      <c r="AG1137" s="36" t="s">
        <v>685</v>
      </c>
      <c r="AH1137" s="36"/>
    </row>
    <row r="1138" spans="1:34" ht="15.75" x14ac:dyDescent="0.25">
      <c r="A1138" s="40" t="s">
        <v>39</v>
      </c>
      <c r="B1138" s="34">
        <f>ROWS(A$1:$A1139)</f>
        <v>1139</v>
      </c>
      <c r="C1138" s="34" t="str">
        <f>IF(AND('Entry point'!$B$22=Master!A1138,Master!AG1138="ACCOUNTING"),Master!B1138,"")</f>
        <v/>
      </c>
      <c r="D1138" s="34" t="e">
        <f>SMALL($C:$C,ROWS($C$1:C1137))</f>
        <v>#NUM!</v>
      </c>
      <c r="E1138" s="34" t="str">
        <f>IF(AND('Entry point'!$B$22=Master!A1138,Master!AG1138="CREW MANAGEMENT PARTNER"),Master!B1138,"")</f>
        <v/>
      </c>
      <c r="F1138" s="34" t="e">
        <f>SMALL($E:$E,ROWS($E$1:E1137))</f>
        <v>#NUM!</v>
      </c>
      <c r="G1138" s="34" t="str">
        <f>IF(AND('Entry point'!$B$22=Master!A1138,Master!AG1138="FLEET MANAGER"),Master!B1138,"")</f>
        <v/>
      </c>
      <c r="H1138" s="34" t="e">
        <f>SMALL($G:$G,ROWS($G$1:G1137))</f>
        <v>#NUM!</v>
      </c>
      <c r="I1138" s="34" t="str">
        <f>IF(AND('Entry point'!$B$22=Master!A1138,Master!AG1138="GROUP ISD"),Master!B1138,"")</f>
        <v/>
      </c>
      <c r="J1138" s="34" t="e">
        <f>SMALL($I:$I,ROWS($I$1:I1137))</f>
        <v>#NUM!</v>
      </c>
      <c r="K1138" s="34" t="str">
        <f>IF(AND('Entry point'!$B$22=Master!A1138,Master!AG1138="MANAGING DIRECTOR, CREW MANAGEMENT"),Master!B1138,"")</f>
        <v/>
      </c>
      <c r="L1138" s="34" t="e">
        <f>SMALL($K:$K,ROWS($K$1:K1137))</f>
        <v>#NUM!</v>
      </c>
      <c r="M1138" s="34" t="str">
        <f>IF(AND('Entry point'!$B$22=Master!A1138,Master!AG1138="MARINE SUPERINTENDENT"),Master!B1138,"")</f>
        <v/>
      </c>
      <c r="N1138" s="34" t="e">
        <f>SMALL($M:$M,ROWS($M$1:M1137))</f>
        <v>#NUM!</v>
      </c>
      <c r="O1138" s="34" t="str">
        <f>IF(AND('Entry point'!$B$22=Master!A1138,Master!AG1138="MD"),Master!B1138,"")</f>
        <v/>
      </c>
      <c r="P1138" s="34" t="e">
        <f>SMALL($O:$O,ROWS($O$1:O1137))</f>
        <v>#NUM!</v>
      </c>
      <c r="Q1138" s="34" t="str">
        <f>IF(AND('Entry point'!$B$22=Master!A1138,Master!AG1138="OD"),Master!B1138,"")</f>
        <v/>
      </c>
      <c r="R1138" s="34" t="e">
        <f>SMALL($Q:$Q,ROWS($Q$1:Q1137))</f>
        <v>#NUM!</v>
      </c>
      <c r="S1138" s="34" t="str">
        <f>IF(AND('Entry point'!$B$22=Master!A1138,Master!AG1138="OWNER"),Master!B1138,"")</f>
        <v/>
      </c>
      <c r="T1138" s="34" t="e">
        <f>SMALL($S:$S,ROWS($S$1:S1137))</f>
        <v>#NUM!</v>
      </c>
      <c r="U1138" s="34" t="str">
        <f>IF(AND('Entry point'!$B$22=Master!A1138,Master!AG1138="PLANNING MANAGER"),Master!B1138,"")</f>
        <v/>
      </c>
      <c r="V1138" s="34" t="e">
        <f>SMALL($U:$U,ROWS($U$1:U1137))</f>
        <v>#NUM!</v>
      </c>
      <c r="W1138" s="34" t="str">
        <f>IF(AND('Entry point'!$B$22=Master!A1138,Master!AG1138="PROCUREMENT RESPONSIBLE"),Master!B1138,"")</f>
        <v/>
      </c>
      <c r="X1138" s="34" t="e">
        <f>SMALL($W:$W,ROWS($W$1:W1137))</f>
        <v>#NUM!</v>
      </c>
      <c r="Y1138" s="34" t="str">
        <f>IF(AND('Entry point'!$B$22=Master!A1138,Master!AG1138="TECH SUPERINTENDENT"),Master!B1138,"")</f>
        <v/>
      </c>
      <c r="Z1138" s="34" t="e">
        <f>SMALL($Y:$Y,ROWS($Y$1:Y1137))</f>
        <v>#NUM!</v>
      </c>
      <c r="AA1138" s="34" t="str">
        <f>IF(AND('Entry point'!$B$22=Master!A1138,Master!AG1138="HSEQ MANAGER"),Master!B1138,"")</f>
        <v/>
      </c>
      <c r="AB1138" s="34" t="e">
        <f>SMALL($AA:$AA,ROWS($AA$1:AA1137))</f>
        <v>#NUM!</v>
      </c>
      <c r="AC1138" s="34" t="str">
        <f>IF(AND('Entry point'!$B$22=Master!A1138,Master!AG1138="MARCAS"),Master!B1138,"")</f>
        <v/>
      </c>
      <c r="AD1138" s="34" t="e">
        <f>SMALL($AC:$AC,ROWS($AC$1:AC1137))</f>
        <v>#NUM!</v>
      </c>
      <c r="AE1138" s="34">
        <v>4</v>
      </c>
      <c r="AF1138" s="36" t="s">
        <v>405</v>
      </c>
      <c r="AG1138" s="36" t="s">
        <v>796</v>
      </c>
      <c r="AH1138" s="36" t="s">
        <v>406</v>
      </c>
    </row>
    <row r="1139" spans="1:34" ht="15.75" x14ac:dyDescent="0.25">
      <c r="A1139" s="40" t="s">
        <v>39</v>
      </c>
      <c r="B1139" s="34">
        <f>ROWS(A$1:$A1140)</f>
        <v>1140</v>
      </c>
      <c r="C1139" s="34" t="str">
        <f>IF(AND('Entry point'!$B$22=Master!A1139,Master!AG1139="ACCOUNTING"),Master!B1139,"")</f>
        <v/>
      </c>
      <c r="D1139" s="34" t="e">
        <f>SMALL($C:$C,ROWS($C$1:C1138))</f>
        <v>#NUM!</v>
      </c>
      <c r="E1139" s="34" t="str">
        <f>IF(AND('Entry point'!$B$22=Master!A1139,Master!AG1139="CREW MANAGEMENT PARTNER"),Master!B1139,"")</f>
        <v/>
      </c>
      <c r="F1139" s="34" t="e">
        <f>SMALL($E:$E,ROWS($E$1:E1138))</f>
        <v>#NUM!</v>
      </c>
      <c r="G1139" s="34" t="str">
        <f>IF(AND('Entry point'!$B$22=Master!A1139,Master!AG1139="FLEET MANAGER"),Master!B1139,"")</f>
        <v/>
      </c>
      <c r="H1139" s="34" t="e">
        <f>SMALL($G:$G,ROWS($G$1:G1138))</f>
        <v>#NUM!</v>
      </c>
      <c r="I1139" s="34" t="str">
        <f>IF(AND('Entry point'!$B$22=Master!A1139,Master!AG1139="GROUP ISD"),Master!B1139,"")</f>
        <v/>
      </c>
      <c r="J1139" s="34" t="e">
        <f>SMALL($I:$I,ROWS($I$1:I1138))</f>
        <v>#NUM!</v>
      </c>
      <c r="K1139" s="34" t="str">
        <f>IF(AND('Entry point'!$B$22=Master!A1139,Master!AG1139="MANAGING DIRECTOR, CREW MANAGEMENT"),Master!B1139,"")</f>
        <v/>
      </c>
      <c r="L1139" s="34" t="e">
        <f>SMALL($K:$K,ROWS($K$1:K1138))</f>
        <v>#NUM!</v>
      </c>
      <c r="M1139" s="34" t="str">
        <f>IF(AND('Entry point'!$B$22=Master!A1139,Master!AG1139="MARINE SUPERINTENDENT"),Master!B1139,"")</f>
        <v/>
      </c>
      <c r="N1139" s="34" t="e">
        <f>SMALL($M:$M,ROWS($M$1:M1138))</f>
        <v>#NUM!</v>
      </c>
      <c r="O1139" s="34" t="str">
        <f>IF(AND('Entry point'!$B$22=Master!A1139,Master!AG1139="MD"),Master!B1139,"")</f>
        <v/>
      </c>
      <c r="P1139" s="34" t="e">
        <f>SMALL($O:$O,ROWS($O$1:O1138))</f>
        <v>#NUM!</v>
      </c>
      <c r="Q1139" s="34" t="str">
        <f>IF(AND('Entry point'!$B$22=Master!A1139,Master!AG1139="OD"),Master!B1139,"")</f>
        <v/>
      </c>
      <c r="R1139" s="34" t="e">
        <f>SMALL($Q:$Q,ROWS($Q$1:Q1138))</f>
        <v>#NUM!</v>
      </c>
      <c r="S1139" s="34" t="str">
        <f>IF(AND('Entry point'!$B$22=Master!A1139,Master!AG1139="OWNER"),Master!B1139,"")</f>
        <v/>
      </c>
      <c r="T1139" s="34" t="e">
        <f>SMALL($S:$S,ROWS($S$1:S1138))</f>
        <v>#NUM!</v>
      </c>
      <c r="U1139" s="34" t="str">
        <f>IF(AND('Entry point'!$B$22=Master!A1139,Master!AG1139="PLANNING MANAGER"),Master!B1139,"")</f>
        <v/>
      </c>
      <c r="V1139" s="34" t="e">
        <f>SMALL($U:$U,ROWS($U$1:U1138))</f>
        <v>#NUM!</v>
      </c>
      <c r="W1139" s="34" t="str">
        <f>IF(AND('Entry point'!$B$22=Master!A1139,Master!AG1139="PROCUREMENT RESPONSIBLE"),Master!B1139,"")</f>
        <v/>
      </c>
      <c r="X1139" s="34" t="e">
        <f>SMALL($W:$W,ROWS($W$1:W1138))</f>
        <v>#NUM!</v>
      </c>
      <c r="Y1139" s="34" t="str">
        <f>IF(AND('Entry point'!$B$22=Master!A1139,Master!AG1139="TECH SUPERINTENDENT"),Master!B1139,"")</f>
        <v/>
      </c>
      <c r="Z1139" s="34" t="e">
        <f>SMALL($Y:$Y,ROWS($Y$1:Y1138))</f>
        <v>#NUM!</v>
      </c>
      <c r="AA1139" s="34" t="str">
        <f>IF(AND('Entry point'!$B$22=Master!A1139,Master!AG1139="HSEQ MANAGER"),Master!B1139,"")</f>
        <v/>
      </c>
      <c r="AB1139" s="34" t="e">
        <f>SMALL($AA:$AA,ROWS($AA$1:AA1138))</f>
        <v>#NUM!</v>
      </c>
      <c r="AC1139" s="34" t="str">
        <f>IF(AND('Entry point'!$B$22=Master!A1139,Master!AG1139="MARCAS"),Master!B1139,"")</f>
        <v/>
      </c>
      <c r="AD1139" s="34" t="e">
        <f>SMALL($AC:$AC,ROWS($AC$1:AC1138))</f>
        <v>#NUM!</v>
      </c>
      <c r="AE1139" s="34">
        <v>4</v>
      </c>
      <c r="AF1139" s="27" t="s">
        <v>551</v>
      </c>
      <c r="AG1139" s="36" t="s">
        <v>796</v>
      </c>
      <c r="AH1139" s="36"/>
    </row>
    <row r="1140" spans="1:34" ht="15.75" x14ac:dyDescent="0.25">
      <c r="A1140" s="40" t="s">
        <v>39</v>
      </c>
      <c r="B1140" s="34">
        <f>ROWS(A$1:$A1141)</f>
        <v>1141</v>
      </c>
      <c r="C1140" s="34" t="str">
        <f>IF(AND('Entry point'!$B$22=Master!A1140,Master!AG1140="ACCOUNTING"),Master!B1140,"")</f>
        <v/>
      </c>
      <c r="D1140" s="34" t="e">
        <f>SMALL($C:$C,ROWS($C$1:C1139))</f>
        <v>#NUM!</v>
      </c>
      <c r="E1140" s="34" t="str">
        <f>IF(AND('Entry point'!$B$22=Master!A1140,Master!AG1140="CREW MANAGEMENT PARTNER"),Master!B1140,"")</f>
        <v/>
      </c>
      <c r="F1140" s="34" t="e">
        <f>SMALL($E:$E,ROWS($E$1:E1139))</f>
        <v>#NUM!</v>
      </c>
      <c r="G1140" s="34" t="str">
        <f>IF(AND('Entry point'!$B$22=Master!A1140,Master!AG1140="FLEET MANAGER"),Master!B1140,"")</f>
        <v/>
      </c>
      <c r="H1140" s="34" t="e">
        <f>SMALL($G:$G,ROWS($G$1:G1139))</f>
        <v>#NUM!</v>
      </c>
      <c r="I1140" s="34" t="str">
        <f>IF(AND('Entry point'!$B$22=Master!A1140,Master!AG1140="GROUP ISD"),Master!B1140,"")</f>
        <v/>
      </c>
      <c r="J1140" s="34" t="e">
        <f>SMALL($I:$I,ROWS($I$1:I1139))</f>
        <v>#NUM!</v>
      </c>
      <c r="K1140" s="34" t="str">
        <f>IF(AND('Entry point'!$B$22=Master!A1140,Master!AG1140="MANAGING DIRECTOR, CREW MANAGEMENT"),Master!B1140,"")</f>
        <v/>
      </c>
      <c r="L1140" s="34" t="e">
        <f>SMALL($K:$K,ROWS($K$1:K1139))</f>
        <v>#NUM!</v>
      </c>
      <c r="M1140" s="34" t="str">
        <f>IF(AND('Entry point'!$B$22=Master!A1140,Master!AG1140="MARINE SUPERINTENDENT"),Master!B1140,"")</f>
        <v/>
      </c>
      <c r="N1140" s="34" t="e">
        <f>SMALL($M:$M,ROWS($M$1:M1139))</f>
        <v>#NUM!</v>
      </c>
      <c r="O1140" s="34" t="str">
        <f>IF(AND('Entry point'!$B$22=Master!A1140,Master!AG1140="MD"),Master!B1140,"")</f>
        <v/>
      </c>
      <c r="P1140" s="34" t="e">
        <f>SMALL($O:$O,ROWS($O$1:O1139))</f>
        <v>#NUM!</v>
      </c>
      <c r="Q1140" s="34" t="str">
        <f>IF(AND('Entry point'!$B$22=Master!A1140,Master!AG1140="OD"),Master!B1140,"")</f>
        <v/>
      </c>
      <c r="R1140" s="34" t="e">
        <f>SMALL($Q:$Q,ROWS($Q$1:Q1139))</f>
        <v>#NUM!</v>
      </c>
      <c r="S1140" s="34" t="str">
        <f>IF(AND('Entry point'!$B$22=Master!A1140,Master!AG1140="OWNER"),Master!B1140,"")</f>
        <v/>
      </c>
      <c r="T1140" s="34" t="e">
        <f>SMALL($S:$S,ROWS($S$1:S1139))</f>
        <v>#NUM!</v>
      </c>
      <c r="U1140" s="34" t="str">
        <f>IF(AND('Entry point'!$B$22=Master!A1140,Master!AG1140="PLANNING MANAGER"),Master!B1140,"")</f>
        <v/>
      </c>
      <c r="V1140" s="34" t="e">
        <f>SMALL($U:$U,ROWS($U$1:U1139))</f>
        <v>#NUM!</v>
      </c>
      <c r="W1140" s="34" t="str">
        <f>IF(AND('Entry point'!$B$22=Master!A1140,Master!AG1140="PROCUREMENT RESPONSIBLE"),Master!B1140,"")</f>
        <v/>
      </c>
      <c r="X1140" s="34" t="e">
        <f>SMALL($W:$W,ROWS($W$1:W1139))</f>
        <v>#NUM!</v>
      </c>
      <c r="Y1140" s="34" t="str">
        <f>IF(AND('Entry point'!$B$22=Master!A1140,Master!AG1140="TECH SUPERINTENDENT"),Master!B1140,"")</f>
        <v/>
      </c>
      <c r="Z1140" s="34" t="e">
        <f>SMALL($Y:$Y,ROWS($Y$1:Y1139))</f>
        <v>#NUM!</v>
      </c>
      <c r="AA1140" s="34" t="str">
        <f>IF(AND('Entry point'!$B$22=Master!A1140,Master!AG1140="HSEQ MANAGER"),Master!B1140,"")</f>
        <v/>
      </c>
      <c r="AB1140" s="34" t="e">
        <f>SMALL($AA:$AA,ROWS($AA$1:AA1139))</f>
        <v>#NUM!</v>
      </c>
      <c r="AC1140" s="34" t="str">
        <f>IF(AND('Entry point'!$B$22=Master!A1140,Master!AG1140="MARCAS"),Master!B1140,"")</f>
        <v/>
      </c>
      <c r="AD1140" s="34" t="e">
        <f>SMALL($AC:$AC,ROWS($AC$1:AC1139))</f>
        <v>#NUM!</v>
      </c>
      <c r="AE1140" s="34">
        <v>4</v>
      </c>
      <c r="AF1140" s="36" t="s">
        <v>446</v>
      </c>
      <c r="AG1140" s="36" t="s">
        <v>685</v>
      </c>
      <c r="AH1140" s="36" t="s">
        <v>447</v>
      </c>
    </row>
    <row r="1141" spans="1:34" ht="15.75" x14ac:dyDescent="0.25">
      <c r="A1141" s="40" t="s">
        <v>39</v>
      </c>
      <c r="B1141" s="34">
        <f>ROWS(A$1:$A1142)</f>
        <v>1142</v>
      </c>
      <c r="C1141" s="34" t="str">
        <f>IF(AND('Entry point'!$B$22=Master!A1141,Master!AG1141="ACCOUNTING"),Master!B1141,"")</f>
        <v/>
      </c>
      <c r="D1141" s="34" t="e">
        <f>SMALL($C:$C,ROWS($C$1:C1140))</f>
        <v>#NUM!</v>
      </c>
      <c r="E1141" s="34" t="str">
        <f>IF(AND('Entry point'!$B$22=Master!A1141,Master!AG1141="CREW MANAGEMENT PARTNER"),Master!B1141,"")</f>
        <v/>
      </c>
      <c r="F1141" s="34" t="e">
        <f>SMALL($E:$E,ROWS($E$1:E1140))</f>
        <v>#NUM!</v>
      </c>
      <c r="G1141" s="34" t="str">
        <f>IF(AND('Entry point'!$B$22=Master!A1141,Master!AG1141="FLEET MANAGER"),Master!B1141,"")</f>
        <v/>
      </c>
      <c r="H1141" s="34" t="e">
        <f>SMALL($G:$G,ROWS($G$1:G1140))</f>
        <v>#NUM!</v>
      </c>
      <c r="I1141" s="34" t="str">
        <f>IF(AND('Entry point'!$B$22=Master!A1141,Master!AG1141="GROUP ISD"),Master!B1141,"")</f>
        <v/>
      </c>
      <c r="J1141" s="34" t="e">
        <f>SMALL($I:$I,ROWS($I$1:I1140))</f>
        <v>#NUM!</v>
      </c>
      <c r="K1141" s="34" t="str">
        <f>IF(AND('Entry point'!$B$22=Master!A1141,Master!AG1141="MANAGING DIRECTOR, CREW MANAGEMENT"),Master!B1141,"")</f>
        <v/>
      </c>
      <c r="L1141" s="34" t="e">
        <f>SMALL($K:$K,ROWS($K$1:K1140))</f>
        <v>#NUM!</v>
      </c>
      <c r="M1141" s="34" t="str">
        <f>IF(AND('Entry point'!$B$22=Master!A1141,Master!AG1141="MARINE SUPERINTENDENT"),Master!B1141,"")</f>
        <v/>
      </c>
      <c r="N1141" s="34" t="e">
        <f>SMALL($M:$M,ROWS($M$1:M1140))</f>
        <v>#NUM!</v>
      </c>
      <c r="O1141" s="34" t="str">
        <f>IF(AND('Entry point'!$B$22=Master!A1141,Master!AG1141="MD"),Master!B1141,"")</f>
        <v/>
      </c>
      <c r="P1141" s="34" t="e">
        <f>SMALL($O:$O,ROWS($O$1:O1140))</f>
        <v>#NUM!</v>
      </c>
      <c r="Q1141" s="34" t="str">
        <f>IF(AND('Entry point'!$B$22=Master!A1141,Master!AG1141="OD"),Master!B1141,"")</f>
        <v/>
      </c>
      <c r="R1141" s="34" t="e">
        <f>SMALL($Q:$Q,ROWS($Q$1:Q1140))</f>
        <v>#NUM!</v>
      </c>
      <c r="S1141" s="34" t="str">
        <f>IF(AND('Entry point'!$B$22=Master!A1141,Master!AG1141="OWNER"),Master!B1141,"")</f>
        <v/>
      </c>
      <c r="T1141" s="34" t="e">
        <f>SMALL($S:$S,ROWS($S$1:S1140))</f>
        <v>#NUM!</v>
      </c>
      <c r="U1141" s="34" t="str">
        <f>IF(AND('Entry point'!$B$22=Master!A1141,Master!AG1141="PLANNING MANAGER"),Master!B1141,"")</f>
        <v/>
      </c>
      <c r="V1141" s="34" t="e">
        <f>SMALL($U:$U,ROWS($U$1:U1140))</f>
        <v>#NUM!</v>
      </c>
      <c r="W1141" s="34" t="str">
        <f>IF(AND('Entry point'!$B$22=Master!A1141,Master!AG1141="PROCUREMENT RESPONSIBLE"),Master!B1141,"")</f>
        <v/>
      </c>
      <c r="X1141" s="34" t="e">
        <f>SMALL($W:$W,ROWS($W$1:W1140))</f>
        <v>#NUM!</v>
      </c>
      <c r="Y1141" s="34" t="str">
        <f>IF(AND('Entry point'!$B$22=Master!A1141,Master!AG1141="TECH SUPERINTENDENT"),Master!B1141,"")</f>
        <v/>
      </c>
      <c r="Z1141" s="34" t="e">
        <f>SMALL($Y:$Y,ROWS($Y$1:Y1140))</f>
        <v>#NUM!</v>
      </c>
      <c r="AA1141" s="34" t="str">
        <f>IF(AND('Entry point'!$B$22=Master!A1141,Master!AG1141="HSEQ MANAGER"),Master!B1141,"")</f>
        <v/>
      </c>
      <c r="AB1141" s="34" t="e">
        <f>SMALL($AA:$AA,ROWS($AA$1:AA1140))</f>
        <v>#NUM!</v>
      </c>
      <c r="AC1141" s="34" t="str">
        <f>IF(AND('Entry point'!$B$22=Master!A1141,Master!AG1141="MARCAS"),Master!B1141,"")</f>
        <v/>
      </c>
      <c r="AD1141" s="34" t="e">
        <f>SMALL($AC:$AC,ROWS($AC$1:AC1140))</f>
        <v>#NUM!</v>
      </c>
      <c r="AE1141" s="34">
        <v>4</v>
      </c>
      <c r="AF1141" s="36" t="s">
        <v>756</v>
      </c>
      <c r="AG1141" s="36"/>
      <c r="AH1141" s="36"/>
    </row>
    <row r="1142" spans="1:34" ht="15.75" x14ac:dyDescent="0.25">
      <c r="A1142" s="40" t="s">
        <v>39</v>
      </c>
      <c r="B1142" s="34">
        <f>ROWS(A$1:$A1143)</f>
        <v>1143</v>
      </c>
      <c r="C1142" s="34" t="str">
        <f>IF(AND('Entry point'!$B$22=Master!A1142,Master!AG1142="ACCOUNTING"),Master!B1142,"")</f>
        <v/>
      </c>
      <c r="D1142" s="34" t="e">
        <f>SMALL($C:$C,ROWS($C$1:C1141))</f>
        <v>#NUM!</v>
      </c>
      <c r="E1142" s="34" t="str">
        <f>IF(AND('Entry point'!$B$22=Master!A1142,Master!AG1142="CREW MANAGEMENT PARTNER"),Master!B1142,"")</f>
        <v/>
      </c>
      <c r="F1142" s="34" t="e">
        <f>SMALL($E:$E,ROWS($E$1:E1141))</f>
        <v>#NUM!</v>
      </c>
      <c r="G1142" s="34" t="str">
        <f>IF(AND('Entry point'!$B$22=Master!A1142,Master!AG1142="FLEET MANAGER"),Master!B1142,"")</f>
        <v/>
      </c>
      <c r="H1142" s="34" t="e">
        <f>SMALL($G:$G,ROWS($G$1:G1141))</f>
        <v>#NUM!</v>
      </c>
      <c r="I1142" s="34" t="str">
        <f>IF(AND('Entry point'!$B$22=Master!A1142,Master!AG1142="GROUP ISD"),Master!B1142,"")</f>
        <v/>
      </c>
      <c r="J1142" s="34" t="e">
        <f>SMALL($I:$I,ROWS($I$1:I1141))</f>
        <v>#NUM!</v>
      </c>
      <c r="K1142" s="34" t="str">
        <f>IF(AND('Entry point'!$B$22=Master!A1142,Master!AG1142="MANAGING DIRECTOR, CREW MANAGEMENT"),Master!B1142,"")</f>
        <v/>
      </c>
      <c r="L1142" s="34" t="e">
        <f>SMALL($K:$K,ROWS($K$1:K1141))</f>
        <v>#NUM!</v>
      </c>
      <c r="M1142" s="34" t="str">
        <f>IF(AND('Entry point'!$B$22=Master!A1142,Master!AG1142="MARINE SUPERINTENDENT"),Master!B1142,"")</f>
        <v/>
      </c>
      <c r="N1142" s="34" t="e">
        <f>SMALL($M:$M,ROWS($M$1:M1141))</f>
        <v>#NUM!</v>
      </c>
      <c r="O1142" s="34" t="str">
        <f>IF(AND('Entry point'!$B$22=Master!A1142,Master!AG1142="MD"),Master!B1142,"")</f>
        <v/>
      </c>
      <c r="P1142" s="34" t="e">
        <f>SMALL($O:$O,ROWS($O$1:O1141))</f>
        <v>#NUM!</v>
      </c>
      <c r="Q1142" s="34" t="str">
        <f>IF(AND('Entry point'!$B$22=Master!A1142,Master!AG1142="OD"),Master!B1142,"")</f>
        <v/>
      </c>
      <c r="R1142" s="34" t="e">
        <f>SMALL($Q:$Q,ROWS($Q$1:Q1141))</f>
        <v>#NUM!</v>
      </c>
      <c r="S1142" s="34" t="str">
        <f>IF(AND('Entry point'!$B$22=Master!A1142,Master!AG1142="OWNER"),Master!B1142,"")</f>
        <v/>
      </c>
      <c r="T1142" s="34" t="e">
        <f>SMALL($S:$S,ROWS($S$1:S1141))</f>
        <v>#NUM!</v>
      </c>
      <c r="U1142" s="34" t="str">
        <f>IF(AND('Entry point'!$B$22=Master!A1142,Master!AG1142="PLANNING MANAGER"),Master!B1142,"")</f>
        <v/>
      </c>
      <c r="V1142" s="34" t="e">
        <f>SMALL($U:$U,ROWS($U$1:U1141))</f>
        <v>#NUM!</v>
      </c>
      <c r="W1142" s="34" t="str">
        <f>IF(AND('Entry point'!$B$22=Master!A1142,Master!AG1142="PROCUREMENT RESPONSIBLE"),Master!B1142,"")</f>
        <v/>
      </c>
      <c r="X1142" s="34" t="e">
        <f>SMALL($W:$W,ROWS($W$1:W1141))</f>
        <v>#NUM!</v>
      </c>
      <c r="Y1142" s="34" t="str">
        <f>IF(AND('Entry point'!$B$22=Master!A1142,Master!AG1142="TECH SUPERINTENDENT"),Master!B1142,"")</f>
        <v/>
      </c>
      <c r="Z1142" s="34" t="e">
        <f>SMALL($Y:$Y,ROWS($Y$1:Y1141))</f>
        <v>#NUM!</v>
      </c>
      <c r="AA1142" s="34" t="str">
        <f>IF(AND('Entry point'!$B$22=Master!A1142,Master!AG1142="HSEQ MANAGER"),Master!B1142,"")</f>
        <v/>
      </c>
      <c r="AB1142" s="34" t="e">
        <f>SMALL($AA:$AA,ROWS($AA$1:AA1141))</f>
        <v>#NUM!</v>
      </c>
      <c r="AC1142" s="34" t="str">
        <f>IF(AND('Entry point'!$B$22=Master!A1142,Master!AG1142="MARCAS"),Master!B1142,"")</f>
        <v/>
      </c>
      <c r="AD1142" s="34" t="e">
        <f>SMALL($AC:$AC,ROWS($AC$1:AC1141))</f>
        <v>#NUM!</v>
      </c>
      <c r="AE1142" s="34">
        <v>4</v>
      </c>
      <c r="AF1142" s="36" t="s">
        <v>757</v>
      </c>
      <c r="AG1142" s="36"/>
      <c r="AH1142" s="36"/>
    </row>
    <row r="1143" spans="1:34" ht="15.75" x14ac:dyDescent="0.25">
      <c r="A1143" s="34" t="s">
        <v>38</v>
      </c>
      <c r="B1143" s="34">
        <f>ROWS(A$1:$A1144)</f>
        <v>1144</v>
      </c>
      <c r="C1143" s="34" t="str">
        <f>IF(AND('Entry point'!$B$22=Master!A1143,Master!AG1143="ACCOUNTING"),Master!B1143,"")</f>
        <v/>
      </c>
      <c r="D1143" s="34" t="e">
        <f>SMALL($C:$C,ROWS($C$1:C1142))</f>
        <v>#NUM!</v>
      </c>
      <c r="E1143" s="34" t="str">
        <f>IF(AND('Entry point'!$B$22=Master!A1143,Master!AG1143="CREW MANAGEMENT PARTNER"),Master!B1143,"")</f>
        <v/>
      </c>
      <c r="F1143" s="34" t="e">
        <f>SMALL($E:$E,ROWS($E$1:E1142))</f>
        <v>#NUM!</v>
      </c>
      <c r="G1143" s="34" t="str">
        <f>IF(AND('Entry point'!$B$22=Master!A1143,Master!AG1143="FLEET MANAGER"),Master!B1143,"")</f>
        <v/>
      </c>
      <c r="H1143" s="34" t="e">
        <f>SMALL($G:$G,ROWS($G$1:G1142))</f>
        <v>#NUM!</v>
      </c>
      <c r="I1143" s="34" t="str">
        <f>IF(AND('Entry point'!$B$22=Master!A1143,Master!AG1143="GROUP ISD"),Master!B1143,"")</f>
        <v/>
      </c>
      <c r="J1143" s="34" t="e">
        <f>SMALL($I:$I,ROWS($I$1:I1142))</f>
        <v>#NUM!</v>
      </c>
      <c r="K1143" s="34" t="str">
        <f>IF(AND('Entry point'!$B$22=Master!A1143,Master!AG1143="MANAGING DIRECTOR, CREW MANAGEMENT"),Master!B1143,"")</f>
        <v/>
      </c>
      <c r="L1143" s="34" t="e">
        <f>SMALL($K:$K,ROWS($K$1:K1142))</f>
        <v>#NUM!</v>
      </c>
      <c r="M1143" s="34" t="str">
        <f>IF(AND('Entry point'!$B$22=Master!A1143,Master!AG1143="MARINE SUPERINTENDENT"),Master!B1143,"")</f>
        <v/>
      </c>
      <c r="N1143" s="34" t="e">
        <f>SMALL($M:$M,ROWS($M$1:M1142))</f>
        <v>#NUM!</v>
      </c>
      <c r="O1143" s="34" t="str">
        <f>IF(AND('Entry point'!$B$22=Master!A1143,Master!AG1143="MD"),Master!B1143,"")</f>
        <v/>
      </c>
      <c r="P1143" s="34" t="e">
        <f>SMALL($O:$O,ROWS($O$1:O1142))</f>
        <v>#NUM!</v>
      </c>
      <c r="Q1143" s="34" t="str">
        <f>IF(AND('Entry point'!$B$22=Master!A1143,Master!AG1143="OD"),Master!B1143,"")</f>
        <v/>
      </c>
      <c r="R1143" s="34" t="e">
        <f>SMALL($Q:$Q,ROWS($Q$1:Q1142))</f>
        <v>#NUM!</v>
      </c>
      <c r="S1143" s="34" t="str">
        <f>IF(AND('Entry point'!$B$22=Master!A1143,Master!AG1143="OWNER"),Master!B1143,"")</f>
        <v/>
      </c>
      <c r="T1143" s="34" t="e">
        <f>SMALL($S:$S,ROWS($S$1:S1142))</f>
        <v>#NUM!</v>
      </c>
      <c r="U1143" s="34" t="str">
        <f>IF(AND('Entry point'!$B$22=Master!A1143,Master!AG1143="PLANNING MANAGER"),Master!B1143,"")</f>
        <v/>
      </c>
      <c r="V1143" s="34" t="e">
        <f>SMALL($U:$U,ROWS($U$1:U1142))</f>
        <v>#NUM!</v>
      </c>
      <c r="W1143" s="34" t="str">
        <f>IF(AND('Entry point'!$B$22=Master!A1143,Master!AG1143="PROCUREMENT RESPONSIBLE"),Master!B1143,"")</f>
        <v/>
      </c>
      <c r="X1143" s="34" t="e">
        <f>SMALL($W:$W,ROWS($W$1:W1142))</f>
        <v>#NUM!</v>
      </c>
      <c r="Y1143" s="34" t="str">
        <f>IF(AND('Entry point'!$B$22=Master!A1143,Master!AG1143="TECH SUPERINTENDENT"),Master!B1143,"")</f>
        <v/>
      </c>
      <c r="Z1143" s="34" t="e">
        <f>SMALL($Y:$Y,ROWS($Y$1:Y1142))</f>
        <v>#NUM!</v>
      </c>
      <c r="AA1143" s="34" t="str">
        <f>IF(AND('Entry point'!$B$22=Master!A1143,Master!AG1143="HSEQ MANAGER"),Master!B1143,"")</f>
        <v/>
      </c>
      <c r="AB1143" s="34" t="e">
        <f>SMALL($AA:$AA,ROWS($AA$1:AA1142))</f>
        <v>#NUM!</v>
      </c>
      <c r="AC1143" s="34" t="str">
        <f>IF(AND('Entry point'!$B$22=Master!A1143,Master!AG1143="MARCAS"),Master!B1143,"")</f>
        <v/>
      </c>
      <c r="AD1143" s="34" t="e">
        <f>SMALL($AC:$AC,ROWS($AC$1:AC1142))</f>
        <v>#NUM!</v>
      </c>
      <c r="AE1143" s="34">
        <v>4</v>
      </c>
      <c r="AF1143" s="169" t="s">
        <v>684</v>
      </c>
      <c r="AG1143" s="36" t="s">
        <v>796</v>
      </c>
      <c r="AH1143" s="28"/>
    </row>
    <row r="1144" spans="1:34" ht="15.75" x14ac:dyDescent="0.25">
      <c r="A1144" s="34" t="s">
        <v>569</v>
      </c>
      <c r="B1144" s="34">
        <f>ROWS(A$1:$A1145)</f>
        <v>1145</v>
      </c>
      <c r="C1144" s="34" t="str">
        <f>IF(AND('Entry point'!$B$22=Master!A1144,Master!AG1144="ACCOUNTING"),Master!B1144,"")</f>
        <v/>
      </c>
      <c r="D1144" s="34" t="e">
        <f>SMALL($C:$C,ROWS($C$1:C1143))</f>
        <v>#NUM!</v>
      </c>
      <c r="E1144" s="34" t="str">
        <f>IF(AND('Entry point'!$B$22=Master!A1144,Master!AG1144="CREW MANAGEMENT PARTNER"),Master!B1144,"")</f>
        <v/>
      </c>
      <c r="F1144" s="34" t="e">
        <f>SMALL($E:$E,ROWS($E$1:E1143))</f>
        <v>#NUM!</v>
      </c>
      <c r="G1144" s="34" t="str">
        <f>IF(AND('Entry point'!$B$22=Master!A1144,Master!AG1144="FLEET MANAGER"),Master!B1144,"")</f>
        <v/>
      </c>
      <c r="H1144" s="34" t="e">
        <f>SMALL($G:$G,ROWS($G$1:G1143))</f>
        <v>#NUM!</v>
      </c>
      <c r="I1144" s="34" t="str">
        <f>IF(AND('Entry point'!$B$22=Master!A1144,Master!AG1144="GROUP ISD"),Master!B1144,"")</f>
        <v/>
      </c>
      <c r="J1144" s="34" t="e">
        <f>SMALL($I:$I,ROWS($I$1:I1143))</f>
        <v>#NUM!</v>
      </c>
      <c r="K1144" s="34" t="str">
        <f>IF(AND('Entry point'!$B$22=Master!A1144,Master!AG1144="MANAGING DIRECTOR, CREW MANAGEMENT"),Master!B1144,"")</f>
        <v/>
      </c>
      <c r="L1144" s="34" t="e">
        <f>SMALL($K:$K,ROWS($K$1:K1143))</f>
        <v>#NUM!</v>
      </c>
      <c r="M1144" s="34" t="str">
        <f>IF(AND('Entry point'!$B$22=Master!A1144,Master!AG1144="MARINE SUPERINTENDENT"),Master!B1144,"")</f>
        <v/>
      </c>
      <c r="N1144" s="34" t="e">
        <f>SMALL($M:$M,ROWS($M$1:M1143))</f>
        <v>#NUM!</v>
      </c>
      <c r="O1144" s="34" t="str">
        <f>IF(AND('Entry point'!$B$22=Master!A1144,Master!AG1144="MD"),Master!B1144,"")</f>
        <v/>
      </c>
      <c r="P1144" s="34" t="e">
        <f>SMALL($O:$O,ROWS($O$1:O1143))</f>
        <v>#NUM!</v>
      </c>
      <c r="Q1144" s="34" t="str">
        <f>IF(AND('Entry point'!$B$22=Master!A1144,Master!AG1144="OD"),Master!B1144,"")</f>
        <v/>
      </c>
      <c r="R1144" s="34" t="e">
        <f>SMALL($Q:$Q,ROWS($Q$1:Q1143))</f>
        <v>#NUM!</v>
      </c>
      <c r="S1144" s="34" t="str">
        <f>IF(AND('Entry point'!$B$22=Master!A1144,Master!AG1144="OWNER"),Master!B1144,"")</f>
        <v/>
      </c>
      <c r="T1144" s="34" t="e">
        <f>SMALL($S:$S,ROWS($S$1:S1143))</f>
        <v>#NUM!</v>
      </c>
      <c r="U1144" s="34" t="str">
        <f>IF(AND('Entry point'!$B$22=Master!A1144,Master!AG1144="PLANNING MANAGER"),Master!B1144,"")</f>
        <v/>
      </c>
      <c r="V1144" s="34" t="e">
        <f>SMALL($U:$U,ROWS($U$1:U1143))</f>
        <v>#NUM!</v>
      </c>
      <c r="W1144" s="34" t="str">
        <f>IF(AND('Entry point'!$B$22=Master!A1144,Master!AG1144="PROCUREMENT RESPONSIBLE"),Master!B1144,"")</f>
        <v/>
      </c>
      <c r="X1144" s="34" t="e">
        <f>SMALL($W:$W,ROWS($W$1:W1143))</f>
        <v>#NUM!</v>
      </c>
      <c r="Y1144" s="34" t="str">
        <f>IF(AND('Entry point'!$B$22=Master!A1144,Master!AG1144="TECH SUPERINTENDENT"),Master!B1144,"")</f>
        <v/>
      </c>
      <c r="Z1144" s="34" t="e">
        <f>SMALL($Y:$Y,ROWS($Y$1:Y1143))</f>
        <v>#NUM!</v>
      </c>
      <c r="AA1144" s="34">
        <f>IF(AND('Entry point'!$B$22=Master!A1144,Master!AG1144="HSEQ MANAGER"),Master!B1144,"")</f>
        <v>1145</v>
      </c>
      <c r="AB1144" s="34" t="e">
        <f>SMALL($AA:$AA,ROWS($AA$1:AA1143))</f>
        <v>#NUM!</v>
      </c>
      <c r="AC1144" s="34" t="str">
        <f>IF(AND('Entry point'!$B$22=Master!A1144,Master!AG1144="MARCAS"),Master!B1144,"")</f>
        <v/>
      </c>
      <c r="AD1144" s="34" t="e">
        <f>SMALL($AC:$AC,ROWS($AC$1:AC1143))</f>
        <v>#NUM!</v>
      </c>
      <c r="AE1144" s="34">
        <v>4</v>
      </c>
      <c r="AF1144" s="169" t="s">
        <v>684</v>
      </c>
      <c r="AG1144" s="36" t="s">
        <v>796</v>
      </c>
      <c r="AH1144" s="28"/>
    </row>
    <row r="1145" spans="1:34" ht="30" x14ac:dyDescent="0.25">
      <c r="A1145" s="34" t="s">
        <v>31</v>
      </c>
      <c r="B1145" s="34">
        <f>ROWS(A$1:$A1146)</f>
        <v>1146</v>
      </c>
      <c r="C1145" s="34" t="str">
        <f>IF(AND('Entry point'!$B$22=Master!A1145,Master!AG1145="ACCOUNTING"),Master!B1145,"")</f>
        <v/>
      </c>
      <c r="D1145" s="34" t="e">
        <f>SMALL($C:$C,ROWS($C$1:C1144))</f>
        <v>#NUM!</v>
      </c>
      <c r="E1145" s="34" t="str">
        <f>IF(AND('Entry point'!$B$22=Master!A1145,Master!AG1145="CREW MANAGEMENT PARTNER"),Master!B1145,"")</f>
        <v/>
      </c>
      <c r="F1145" s="34" t="e">
        <f>SMALL($E:$E,ROWS($E$1:E1144))</f>
        <v>#NUM!</v>
      </c>
      <c r="G1145" s="34" t="str">
        <f>IF(AND('Entry point'!$B$22=Master!A1145,Master!AG1145="FLEET MANAGER"),Master!B1145,"")</f>
        <v/>
      </c>
      <c r="H1145" s="34" t="e">
        <f>SMALL($G:$G,ROWS($G$1:G1144))</f>
        <v>#NUM!</v>
      </c>
      <c r="I1145" s="34" t="str">
        <f>IF(AND('Entry point'!$B$22=Master!A1145,Master!AG1145="GROUP ISD"),Master!B1145,"")</f>
        <v/>
      </c>
      <c r="J1145" s="34" t="e">
        <f>SMALL($I:$I,ROWS($I$1:I1144))</f>
        <v>#NUM!</v>
      </c>
      <c r="K1145" s="34" t="str">
        <f>IF(AND('Entry point'!$B$22=Master!A1145,Master!AG1145="MANAGING DIRECTOR, CREW MANAGEMENT"),Master!B1145,"")</f>
        <v/>
      </c>
      <c r="L1145" s="34" t="e">
        <f>SMALL($K:$K,ROWS($K$1:K1144))</f>
        <v>#NUM!</v>
      </c>
      <c r="M1145" s="34" t="str">
        <f>IF(AND('Entry point'!$B$22=Master!A1145,Master!AG1145="MARINE SUPERINTENDENT"),Master!B1145,"")</f>
        <v/>
      </c>
      <c r="N1145" s="34" t="e">
        <f>SMALL($M:$M,ROWS($M$1:M1144))</f>
        <v>#NUM!</v>
      </c>
      <c r="O1145" s="34" t="str">
        <f>IF(AND('Entry point'!$B$22=Master!A1145,Master!AG1145="MD"),Master!B1145,"")</f>
        <v/>
      </c>
      <c r="P1145" s="34" t="e">
        <f>SMALL($O:$O,ROWS($O$1:O1144))</f>
        <v>#NUM!</v>
      </c>
      <c r="Q1145" s="34" t="str">
        <f>IF(AND('Entry point'!$B$22=Master!A1145,Master!AG1145="OD"),Master!B1145,"")</f>
        <v/>
      </c>
      <c r="R1145" s="34" t="e">
        <f>SMALL($Q:$Q,ROWS($Q$1:Q1144))</f>
        <v>#NUM!</v>
      </c>
      <c r="S1145" s="34" t="str">
        <f>IF(AND('Entry point'!$B$22=Master!A1145,Master!AG1145="OWNER"),Master!B1145,"")</f>
        <v/>
      </c>
      <c r="T1145" s="34" t="e">
        <f>SMALL($S:$S,ROWS($S$1:S1144))</f>
        <v>#NUM!</v>
      </c>
      <c r="U1145" s="34" t="str">
        <f>IF(AND('Entry point'!$B$22=Master!A1145,Master!AG1145="PLANNING MANAGER"),Master!B1145,"")</f>
        <v/>
      </c>
      <c r="V1145" s="34" t="e">
        <f>SMALL($U:$U,ROWS($U$1:U1144))</f>
        <v>#NUM!</v>
      </c>
      <c r="W1145" s="34" t="str">
        <f>IF(AND('Entry point'!$B$22=Master!A1145,Master!AG1145="PROCUREMENT RESPONSIBLE"),Master!B1145,"")</f>
        <v/>
      </c>
      <c r="X1145" s="34" t="e">
        <f>SMALL($W:$W,ROWS($W$1:W1144))</f>
        <v>#NUM!</v>
      </c>
      <c r="Y1145" s="34" t="str">
        <f>IF(AND('Entry point'!$B$22=Master!A1145,Master!AG1145="TECH SUPERINTENDENT"),Master!B1145,"")</f>
        <v/>
      </c>
      <c r="Z1145" s="34" t="e">
        <f>SMALL($Y:$Y,ROWS($Y$1:Y1144))</f>
        <v>#NUM!</v>
      </c>
      <c r="AA1145" s="34" t="str">
        <f>IF(AND('Entry point'!$B$22=Master!A1145,Master!AG1145="HSEQ MANAGER"),Master!B1145,"")</f>
        <v/>
      </c>
      <c r="AB1145" s="34" t="e">
        <f>SMALL($AA:$AA,ROWS($AA$1:AA1144))</f>
        <v>#NUM!</v>
      </c>
      <c r="AC1145" s="34" t="str">
        <f>IF(AND('Entry point'!$B$22=Master!A1145,Master!AG1145="MARCAS"),Master!B1145,"")</f>
        <v/>
      </c>
      <c r="AD1145" s="34" t="e">
        <f>SMALL($AC:$AC,ROWS($AC$1:AC1144))</f>
        <v>#NUM!</v>
      </c>
      <c r="AE1145" s="34">
        <v>4</v>
      </c>
      <c r="AF1145" s="171" t="s">
        <v>687</v>
      </c>
      <c r="AG1145" s="36" t="s">
        <v>796</v>
      </c>
      <c r="AH1145" s="28"/>
    </row>
    <row r="1146" spans="1:34" ht="30" x14ac:dyDescent="0.25">
      <c r="A1146" s="40" t="s">
        <v>39</v>
      </c>
      <c r="B1146" s="34">
        <f>ROWS(A$1:$A1147)</f>
        <v>1147</v>
      </c>
      <c r="C1146" s="34" t="str">
        <f>IF(AND('Entry point'!$B$22=Master!A1146,Master!AG1146="ACCOUNTING"),Master!B1146,"")</f>
        <v/>
      </c>
      <c r="D1146" s="34" t="e">
        <f>SMALL($C:$C,ROWS($C$1:C1145))</f>
        <v>#NUM!</v>
      </c>
      <c r="E1146" s="34" t="str">
        <f>IF(AND('Entry point'!$B$22=Master!A1146,Master!AG1146="CREW MANAGEMENT PARTNER"),Master!B1146,"")</f>
        <v/>
      </c>
      <c r="F1146" s="34" t="e">
        <f>SMALL($E:$E,ROWS($E$1:E1145))</f>
        <v>#NUM!</v>
      </c>
      <c r="G1146" s="34" t="str">
        <f>IF(AND('Entry point'!$B$22=Master!A1146,Master!AG1146="FLEET MANAGER"),Master!B1146,"")</f>
        <v/>
      </c>
      <c r="H1146" s="34" t="e">
        <f>SMALL($G:$G,ROWS($G$1:G1145))</f>
        <v>#NUM!</v>
      </c>
      <c r="I1146" s="34" t="str">
        <f>IF(AND('Entry point'!$B$22=Master!A1146,Master!AG1146="GROUP ISD"),Master!B1146,"")</f>
        <v/>
      </c>
      <c r="J1146" s="34" t="e">
        <f>SMALL($I:$I,ROWS($I$1:I1145))</f>
        <v>#NUM!</v>
      </c>
      <c r="K1146" s="34" t="str">
        <f>IF(AND('Entry point'!$B$22=Master!A1146,Master!AG1146="MANAGING DIRECTOR, CREW MANAGEMENT"),Master!B1146,"")</f>
        <v/>
      </c>
      <c r="L1146" s="34" t="e">
        <f>SMALL($K:$K,ROWS($K$1:K1145))</f>
        <v>#NUM!</v>
      </c>
      <c r="M1146" s="34" t="str">
        <f>IF(AND('Entry point'!$B$22=Master!A1146,Master!AG1146="MARINE SUPERINTENDENT"),Master!B1146,"")</f>
        <v/>
      </c>
      <c r="N1146" s="34" t="e">
        <f>SMALL($M:$M,ROWS($M$1:M1145))</f>
        <v>#NUM!</v>
      </c>
      <c r="O1146" s="34" t="str">
        <f>IF(AND('Entry point'!$B$22=Master!A1146,Master!AG1146="MD"),Master!B1146,"")</f>
        <v/>
      </c>
      <c r="P1146" s="34" t="e">
        <f>SMALL($O:$O,ROWS($O$1:O1145))</f>
        <v>#NUM!</v>
      </c>
      <c r="Q1146" s="34" t="str">
        <f>IF(AND('Entry point'!$B$22=Master!A1146,Master!AG1146="OD"),Master!B1146,"")</f>
        <v/>
      </c>
      <c r="R1146" s="34" t="e">
        <f>SMALL($Q:$Q,ROWS($Q$1:Q1145))</f>
        <v>#NUM!</v>
      </c>
      <c r="S1146" s="34" t="str">
        <f>IF(AND('Entry point'!$B$22=Master!A1146,Master!AG1146="OWNER"),Master!B1146,"")</f>
        <v/>
      </c>
      <c r="T1146" s="34" t="e">
        <f>SMALL($S:$S,ROWS($S$1:S1145))</f>
        <v>#NUM!</v>
      </c>
      <c r="U1146" s="34" t="str">
        <f>IF(AND('Entry point'!$B$22=Master!A1146,Master!AG1146="PLANNING MANAGER"),Master!B1146,"")</f>
        <v/>
      </c>
      <c r="V1146" s="34" t="e">
        <f>SMALL($U:$U,ROWS($U$1:U1145))</f>
        <v>#NUM!</v>
      </c>
      <c r="W1146" s="34" t="str">
        <f>IF(AND('Entry point'!$B$22=Master!A1146,Master!AG1146="PROCUREMENT RESPONSIBLE"),Master!B1146,"")</f>
        <v/>
      </c>
      <c r="X1146" s="34" t="e">
        <f>SMALL($W:$W,ROWS($W$1:W1145))</f>
        <v>#NUM!</v>
      </c>
      <c r="Y1146" s="34" t="str">
        <f>IF(AND('Entry point'!$B$22=Master!A1146,Master!AG1146="TECH SUPERINTENDENT"),Master!B1146,"")</f>
        <v/>
      </c>
      <c r="Z1146" s="34" t="e">
        <f>SMALL($Y:$Y,ROWS($Y$1:Y1145))</f>
        <v>#NUM!</v>
      </c>
      <c r="AA1146" s="34" t="str">
        <f>IF(AND('Entry point'!$B$22=Master!A1146,Master!AG1146="HSEQ MANAGER"),Master!B1146,"")</f>
        <v/>
      </c>
      <c r="AB1146" s="34" t="e">
        <f>SMALL($AA:$AA,ROWS($AA$1:AA1145))</f>
        <v>#NUM!</v>
      </c>
      <c r="AC1146" s="34" t="str">
        <f>IF(AND('Entry point'!$B$22=Master!A1146,Master!AG1146="MARCAS"),Master!B1146,"")</f>
        <v/>
      </c>
      <c r="AD1146" s="34" t="e">
        <f>SMALL($AC:$AC,ROWS($AC$1:AC1145))</f>
        <v>#NUM!</v>
      </c>
      <c r="AE1146" s="34">
        <v>4</v>
      </c>
      <c r="AF1146" s="171" t="s">
        <v>687</v>
      </c>
      <c r="AG1146" s="36" t="s">
        <v>796</v>
      </c>
      <c r="AH1146" s="28"/>
    </row>
    <row r="1147" spans="1:34" ht="15.75" x14ac:dyDescent="0.25">
      <c r="A1147" s="34" t="s">
        <v>36</v>
      </c>
      <c r="B1147" s="34">
        <f>ROWS(A$1:$A1148)</f>
        <v>1148</v>
      </c>
      <c r="C1147" s="34" t="str">
        <f>IF(AND('Entry point'!$B$22=Master!A1147,Master!AG1147="ACCOUNTING"),Master!B1147,"")</f>
        <v/>
      </c>
      <c r="D1147" s="34" t="e">
        <f>SMALL($C:$C,ROWS($C$1:C1146))</f>
        <v>#NUM!</v>
      </c>
      <c r="E1147" s="34" t="str">
        <f>IF(AND('Entry point'!$B$22=Master!A1147,Master!AG1147="CREW MANAGEMENT PARTNER"),Master!B1147,"")</f>
        <v/>
      </c>
      <c r="F1147" s="34" t="e">
        <f>SMALL($E:$E,ROWS($E$1:E1146))</f>
        <v>#NUM!</v>
      </c>
      <c r="G1147" s="34" t="str">
        <f>IF(AND('Entry point'!$B$22=Master!A1147,Master!AG1147="FLEET MANAGER"),Master!B1147,"")</f>
        <v/>
      </c>
      <c r="H1147" s="34" t="e">
        <f>SMALL($G:$G,ROWS($G$1:G1146))</f>
        <v>#NUM!</v>
      </c>
      <c r="I1147" s="34" t="str">
        <f>IF(AND('Entry point'!$B$22=Master!A1147,Master!AG1147="GROUP ISD"),Master!B1147,"")</f>
        <v/>
      </c>
      <c r="J1147" s="34" t="e">
        <f>SMALL($I:$I,ROWS($I$1:I1146))</f>
        <v>#NUM!</v>
      </c>
      <c r="K1147" s="34" t="str">
        <f>IF(AND('Entry point'!$B$22=Master!A1147,Master!AG1147="MANAGING DIRECTOR, CREW MANAGEMENT"),Master!B1147,"")</f>
        <v/>
      </c>
      <c r="L1147" s="34" t="e">
        <f>SMALL($K:$K,ROWS($K$1:K1146))</f>
        <v>#NUM!</v>
      </c>
      <c r="M1147" s="34" t="str">
        <f>IF(AND('Entry point'!$B$22=Master!A1147,Master!AG1147="MARINE SUPERINTENDENT"),Master!B1147,"")</f>
        <v/>
      </c>
      <c r="N1147" s="34" t="e">
        <f>SMALL($M:$M,ROWS($M$1:M1146))</f>
        <v>#NUM!</v>
      </c>
      <c r="O1147" s="34" t="str">
        <f>IF(AND('Entry point'!$B$22=Master!A1147,Master!AG1147="MD"),Master!B1147,"")</f>
        <v/>
      </c>
      <c r="P1147" s="34" t="e">
        <f>SMALL($O:$O,ROWS($O$1:O1146))</f>
        <v>#NUM!</v>
      </c>
      <c r="Q1147" s="34" t="str">
        <f>IF(AND('Entry point'!$B$22=Master!A1147,Master!AG1147="OD"),Master!B1147,"")</f>
        <v/>
      </c>
      <c r="R1147" s="34" t="e">
        <f>SMALL($Q:$Q,ROWS($Q$1:Q1146))</f>
        <v>#NUM!</v>
      </c>
      <c r="S1147" s="34" t="str">
        <f>IF(AND('Entry point'!$B$22=Master!A1147,Master!AG1147="OWNER"),Master!B1147,"")</f>
        <v/>
      </c>
      <c r="T1147" s="34" t="e">
        <f>SMALL($S:$S,ROWS($S$1:S1146))</f>
        <v>#NUM!</v>
      </c>
      <c r="U1147" s="34" t="str">
        <f>IF(AND('Entry point'!$B$22=Master!A1147,Master!AG1147="PLANNING MANAGER"),Master!B1147,"")</f>
        <v/>
      </c>
      <c r="V1147" s="34" t="e">
        <f>SMALL($U:$U,ROWS($U$1:U1146))</f>
        <v>#NUM!</v>
      </c>
      <c r="W1147" s="34" t="str">
        <f>IF(AND('Entry point'!$B$22=Master!A1147,Master!AG1147="PROCUREMENT RESPONSIBLE"),Master!B1147,"")</f>
        <v/>
      </c>
      <c r="X1147" s="34" t="e">
        <f>SMALL($W:$W,ROWS($W$1:W1146))</f>
        <v>#NUM!</v>
      </c>
      <c r="Y1147" s="34" t="str">
        <f>IF(AND('Entry point'!$B$22=Master!A1147,Master!AG1147="TECH SUPERINTENDENT"),Master!B1147,"")</f>
        <v/>
      </c>
      <c r="Z1147" s="34" t="e">
        <f>SMALL($Y:$Y,ROWS($Y$1:Y1146))</f>
        <v>#NUM!</v>
      </c>
      <c r="AA1147" s="34" t="str">
        <f>IF(AND('Entry point'!$B$22=Master!A1147,Master!AG1147="HSEQ MANAGER"),Master!B1147,"")</f>
        <v/>
      </c>
      <c r="AB1147" s="34" t="e">
        <f>SMALL($AA:$AA,ROWS($AA$1:AA1146))</f>
        <v>#NUM!</v>
      </c>
      <c r="AC1147" s="34" t="str">
        <f>IF(AND('Entry point'!$B$22=Master!A1147,Master!AG1147="MARCAS"),Master!B1147,"")</f>
        <v/>
      </c>
      <c r="AD1147" s="34" t="e">
        <f>SMALL($AC:$AC,ROWS($AC$1:AC1146))</f>
        <v>#NUM!</v>
      </c>
      <c r="AE1147" s="34">
        <v>5</v>
      </c>
      <c r="AF1147" s="167" t="s">
        <v>87</v>
      </c>
      <c r="AG1147" s="36" t="s">
        <v>619</v>
      </c>
      <c r="AH1147" s="36"/>
    </row>
    <row r="1148" spans="1:34" ht="15.75" x14ac:dyDescent="0.25">
      <c r="A1148" s="34" t="s">
        <v>36</v>
      </c>
      <c r="B1148" s="34">
        <f>ROWS(A$1:$A1149)</f>
        <v>1149</v>
      </c>
      <c r="C1148" s="34" t="str">
        <f>IF(AND('Entry point'!$B$22=Master!A1148,Master!AG1148="ACCOUNTING"),Master!B1148,"")</f>
        <v/>
      </c>
      <c r="D1148" s="34" t="e">
        <f>SMALL($C:$C,ROWS($C$1:C1147))</f>
        <v>#NUM!</v>
      </c>
      <c r="E1148" s="34" t="str">
        <f>IF(AND('Entry point'!$B$22=Master!A1148,Master!AG1148="CREW MANAGEMENT PARTNER"),Master!B1148,"")</f>
        <v/>
      </c>
      <c r="F1148" s="34" t="e">
        <f>SMALL($E:$E,ROWS($E$1:E1147))</f>
        <v>#NUM!</v>
      </c>
      <c r="G1148" s="34" t="str">
        <f>IF(AND('Entry point'!$B$22=Master!A1148,Master!AG1148="FLEET MANAGER"),Master!B1148,"")</f>
        <v/>
      </c>
      <c r="H1148" s="34" t="e">
        <f>SMALL($G:$G,ROWS($G$1:G1147))</f>
        <v>#NUM!</v>
      </c>
      <c r="I1148" s="34" t="str">
        <f>IF(AND('Entry point'!$B$22=Master!A1148,Master!AG1148="GROUP ISD"),Master!B1148,"")</f>
        <v/>
      </c>
      <c r="J1148" s="34" t="e">
        <f>SMALL($I:$I,ROWS($I$1:I1147))</f>
        <v>#NUM!</v>
      </c>
      <c r="K1148" s="34" t="str">
        <f>IF(AND('Entry point'!$B$22=Master!A1148,Master!AG1148="MANAGING DIRECTOR, CREW MANAGEMENT"),Master!B1148,"")</f>
        <v/>
      </c>
      <c r="L1148" s="34" t="e">
        <f>SMALL($K:$K,ROWS($K$1:K1147))</f>
        <v>#NUM!</v>
      </c>
      <c r="M1148" s="34" t="str">
        <f>IF(AND('Entry point'!$B$22=Master!A1148,Master!AG1148="MARINE SUPERINTENDENT"),Master!B1148,"")</f>
        <v/>
      </c>
      <c r="N1148" s="34" t="e">
        <f>SMALL($M:$M,ROWS($M$1:M1147))</f>
        <v>#NUM!</v>
      </c>
      <c r="O1148" s="34" t="str">
        <f>IF(AND('Entry point'!$B$22=Master!A1148,Master!AG1148="MD"),Master!B1148,"")</f>
        <v/>
      </c>
      <c r="P1148" s="34" t="e">
        <f>SMALL($O:$O,ROWS($O$1:O1147))</f>
        <v>#NUM!</v>
      </c>
      <c r="Q1148" s="34" t="str">
        <f>IF(AND('Entry point'!$B$22=Master!A1148,Master!AG1148="OD"),Master!B1148,"")</f>
        <v/>
      </c>
      <c r="R1148" s="34" t="e">
        <f>SMALL($Q:$Q,ROWS($Q$1:Q1147))</f>
        <v>#NUM!</v>
      </c>
      <c r="S1148" s="34" t="str">
        <f>IF(AND('Entry point'!$B$22=Master!A1148,Master!AG1148="OWNER"),Master!B1148,"")</f>
        <v/>
      </c>
      <c r="T1148" s="34" t="e">
        <f>SMALL($S:$S,ROWS($S$1:S1147))</f>
        <v>#NUM!</v>
      </c>
      <c r="U1148" s="34" t="str">
        <f>IF(AND('Entry point'!$B$22=Master!A1148,Master!AG1148="PLANNING MANAGER"),Master!B1148,"")</f>
        <v/>
      </c>
      <c r="V1148" s="34" t="e">
        <f>SMALL($U:$U,ROWS($U$1:U1147))</f>
        <v>#NUM!</v>
      </c>
      <c r="W1148" s="34" t="str">
        <f>IF(AND('Entry point'!$B$22=Master!A1148,Master!AG1148="PROCUREMENT RESPONSIBLE"),Master!B1148,"")</f>
        <v/>
      </c>
      <c r="X1148" s="34" t="e">
        <f>SMALL($W:$W,ROWS($W$1:W1147))</f>
        <v>#NUM!</v>
      </c>
      <c r="Y1148" s="34" t="str">
        <f>IF(AND('Entry point'!$B$22=Master!A1148,Master!AG1148="TECH SUPERINTENDENT"),Master!B1148,"")</f>
        <v/>
      </c>
      <c r="Z1148" s="34" t="e">
        <f>SMALL($Y:$Y,ROWS($Y$1:Y1147))</f>
        <v>#NUM!</v>
      </c>
      <c r="AA1148" s="34" t="str">
        <f>IF(AND('Entry point'!$B$22=Master!A1148,Master!AG1148="HSEQ MANAGER"),Master!B1148,"")</f>
        <v/>
      </c>
      <c r="AB1148" s="34" t="e">
        <f>SMALL($AA:$AA,ROWS($AA$1:AA1147))</f>
        <v>#NUM!</v>
      </c>
      <c r="AC1148" s="34" t="str">
        <f>IF(AND('Entry point'!$B$22=Master!A1148,Master!AG1148="MARCAS"),Master!B1148,"")</f>
        <v/>
      </c>
      <c r="AD1148" s="34" t="e">
        <f>SMALL($AC:$AC,ROWS($AC$1:AC1147))</f>
        <v>#NUM!</v>
      </c>
      <c r="AE1148" s="34">
        <v>5</v>
      </c>
      <c r="AF1148" s="167" t="s">
        <v>88</v>
      </c>
      <c r="AG1148" s="36" t="s">
        <v>619</v>
      </c>
      <c r="AH1148" s="36"/>
    </row>
    <row r="1149" spans="1:34" ht="15.75" x14ac:dyDescent="0.25">
      <c r="A1149" s="34" t="s">
        <v>36</v>
      </c>
      <c r="B1149" s="34">
        <f>ROWS(A$1:$A1150)</f>
        <v>1150</v>
      </c>
      <c r="C1149" s="34" t="str">
        <f>IF(AND('Entry point'!$B$22=Master!A1149,Master!AG1149="ACCOUNTING"),Master!B1149,"")</f>
        <v/>
      </c>
      <c r="D1149" s="34" t="e">
        <f>SMALL($C:$C,ROWS($C$1:C1148))</f>
        <v>#NUM!</v>
      </c>
      <c r="E1149" s="34" t="str">
        <f>IF(AND('Entry point'!$B$22=Master!A1149,Master!AG1149="CREW MANAGEMENT PARTNER"),Master!B1149,"")</f>
        <v/>
      </c>
      <c r="F1149" s="34" t="e">
        <f>SMALL($E:$E,ROWS($E$1:E1148))</f>
        <v>#NUM!</v>
      </c>
      <c r="G1149" s="34" t="str">
        <f>IF(AND('Entry point'!$B$22=Master!A1149,Master!AG1149="FLEET MANAGER"),Master!B1149,"")</f>
        <v/>
      </c>
      <c r="H1149" s="34" t="e">
        <f>SMALL($G:$G,ROWS($G$1:G1148))</f>
        <v>#NUM!</v>
      </c>
      <c r="I1149" s="34" t="str">
        <f>IF(AND('Entry point'!$B$22=Master!A1149,Master!AG1149="GROUP ISD"),Master!B1149,"")</f>
        <v/>
      </c>
      <c r="J1149" s="34" t="e">
        <f>SMALL($I:$I,ROWS($I$1:I1148))</f>
        <v>#NUM!</v>
      </c>
      <c r="K1149" s="34" t="str">
        <f>IF(AND('Entry point'!$B$22=Master!A1149,Master!AG1149="MANAGING DIRECTOR, CREW MANAGEMENT"),Master!B1149,"")</f>
        <v/>
      </c>
      <c r="L1149" s="34" t="e">
        <f>SMALL($K:$K,ROWS($K$1:K1148))</f>
        <v>#NUM!</v>
      </c>
      <c r="M1149" s="34" t="str">
        <f>IF(AND('Entry point'!$B$22=Master!A1149,Master!AG1149="MARINE SUPERINTENDENT"),Master!B1149,"")</f>
        <v/>
      </c>
      <c r="N1149" s="34" t="e">
        <f>SMALL($M:$M,ROWS($M$1:M1148))</f>
        <v>#NUM!</v>
      </c>
      <c r="O1149" s="34" t="str">
        <f>IF(AND('Entry point'!$B$22=Master!A1149,Master!AG1149="MD"),Master!B1149,"")</f>
        <v/>
      </c>
      <c r="P1149" s="34" t="e">
        <f>SMALL($O:$O,ROWS($O$1:O1148))</f>
        <v>#NUM!</v>
      </c>
      <c r="Q1149" s="34" t="str">
        <f>IF(AND('Entry point'!$B$22=Master!A1149,Master!AG1149="OD"),Master!B1149,"")</f>
        <v/>
      </c>
      <c r="R1149" s="34" t="e">
        <f>SMALL($Q:$Q,ROWS($Q$1:Q1148))</f>
        <v>#NUM!</v>
      </c>
      <c r="S1149" s="34" t="str">
        <f>IF(AND('Entry point'!$B$22=Master!A1149,Master!AG1149="OWNER"),Master!B1149,"")</f>
        <v/>
      </c>
      <c r="T1149" s="34" t="e">
        <f>SMALL($S:$S,ROWS($S$1:S1148))</f>
        <v>#NUM!</v>
      </c>
      <c r="U1149" s="34" t="str">
        <f>IF(AND('Entry point'!$B$22=Master!A1149,Master!AG1149="PLANNING MANAGER"),Master!B1149,"")</f>
        <v/>
      </c>
      <c r="V1149" s="34" t="e">
        <f>SMALL($U:$U,ROWS($U$1:U1148))</f>
        <v>#NUM!</v>
      </c>
      <c r="W1149" s="34" t="str">
        <f>IF(AND('Entry point'!$B$22=Master!A1149,Master!AG1149="PROCUREMENT RESPONSIBLE"),Master!B1149,"")</f>
        <v/>
      </c>
      <c r="X1149" s="34" t="e">
        <f>SMALL($W:$W,ROWS($W$1:W1148))</f>
        <v>#NUM!</v>
      </c>
      <c r="Y1149" s="34" t="str">
        <f>IF(AND('Entry point'!$B$22=Master!A1149,Master!AG1149="TECH SUPERINTENDENT"),Master!B1149,"")</f>
        <v/>
      </c>
      <c r="Z1149" s="34" t="e">
        <f>SMALL($Y:$Y,ROWS($Y$1:Y1148))</f>
        <v>#NUM!</v>
      </c>
      <c r="AA1149" s="34" t="str">
        <f>IF(AND('Entry point'!$B$22=Master!A1149,Master!AG1149="HSEQ MANAGER"),Master!B1149,"")</f>
        <v/>
      </c>
      <c r="AB1149" s="34" t="e">
        <f>SMALL($AA:$AA,ROWS($AA$1:AA1148))</f>
        <v>#NUM!</v>
      </c>
      <c r="AC1149" s="34" t="str">
        <f>IF(AND('Entry point'!$B$22=Master!A1149,Master!AG1149="MARCAS"),Master!B1149,"")</f>
        <v/>
      </c>
      <c r="AD1149" s="34" t="e">
        <f>SMALL($AC:$AC,ROWS($AC$1:AC1148))</f>
        <v>#NUM!</v>
      </c>
      <c r="AE1149" s="34">
        <v>5</v>
      </c>
      <c r="AF1149" s="167" t="s">
        <v>655</v>
      </c>
      <c r="AG1149" s="36" t="s">
        <v>637</v>
      </c>
      <c r="AH1149" s="36"/>
    </row>
    <row r="1150" spans="1:34" ht="15.75" x14ac:dyDescent="0.25">
      <c r="A1150" s="34" t="s">
        <v>36</v>
      </c>
      <c r="B1150" s="34">
        <f>ROWS(A$1:$A1151)</f>
        <v>1151</v>
      </c>
      <c r="C1150" s="34" t="str">
        <f>IF(AND('Entry point'!$B$22=Master!A1150,Master!AG1150="ACCOUNTING"),Master!B1150,"")</f>
        <v/>
      </c>
      <c r="D1150" s="34" t="e">
        <f>SMALL($C:$C,ROWS($C$1:C1149))</f>
        <v>#NUM!</v>
      </c>
      <c r="E1150" s="34" t="str">
        <f>IF(AND('Entry point'!$B$22=Master!A1150,Master!AG1150="CREW MANAGEMENT PARTNER"),Master!B1150,"")</f>
        <v/>
      </c>
      <c r="F1150" s="34" t="e">
        <f>SMALL($E:$E,ROWS($E$1:E1149))</f>
        <v>#NUM!</v>
      </c>
      <c r="G1150" s="34" t="str">
        <f>IF(AND('Entry point'!$B$22=Master!A1150,Master!AG1150="FLEET MANAGER"),Master!B1150,"")</f>
        <v/>
      </c>
      <c r="H1150" s="34" t="e">
        <f>SMALL($G:$G,ROWS($G$1:G1149))</f>
        <v>#NUM!</v>
      </c>
      <c r="I1150" s="34" t="str">
        <f>IF(AND('Entry point'!$B$22=Master!A1150,Master!AG1150="GROUP ISD"),Master!B1150,"")</f>
        <v/>
      </c>
      <c r="J1150" s="34" t="e">
        <f>SMALL($I:$I,ROWS($I$1:I1149))</f>
        <v>#NUM!</v>
      </c>
      <c r="K1150" s="34" t="str">
        <f>IF(AND('Entry point'!$B$22=Master!A1150,Master!AG1150="MANAGING DIRECTOR, CREW MANAGEMENT"),Master!B1150,"")</f>
        <v/>
      </c>
      <c r="L1150" s="34" t="e">
        <f>SMALL($K:$K,ROWS($K$1:K1149))</f>
        <v>#NUM!</v>
      </c>
      <c r="M1150" s="34" t="str">
        <f>IF(AND('Entry point'!$B$22=Master!A1150,Master!AG1150="MARINE SUPERINTENDENT"),Master!B1150,"")</f>
        <v/>
      </c>
      <c r="N1150" s="34" t="e">
        <f>SMALL($M:$M,ROWS($M$1:M1149))</f>
        <v>#NUM!</v>
      </c>
      <c r="O1150" s="34" t="str">
        <f>IF(AND('Entry point'!$B$22=Master!A1150,Master!AG1150="MD"),Master!B1150,"")</f>
        <v/>
      </c>
      <c r="P1150" s="34" t="e">
        <f>SMALL($O:$O,ROWS($O$1:O1149))</f>
        <v>#NUM!</v>
      </c>
      <c r="Q1150" s="34" t="str">
        <f>IF(AND('Entry point'!$B$22=Master!A1150,Master!AG1150="OD"),Master!B1150,"")</f>
        <v/>
      </c>
      <c r="R1150" s="34" t="e">
        <f>SMALL($Q:$Q,ROWS($Q$1:Q1149))</f>
        <v>#NUM!</v>
      </c>
      <c r="S1150" s="34" t="str">
        <f>IF(AND('Entry point'!$B$22=Master!A1150,Master!AG1150="OWNER"),Master!B1150,"")</f>
        <v/>
      </c>
      <c r="T1150" s="34" t="e">
        <f>SMALL($S:$S,ROWS($S$1:S1149))</f>
        <v>#NUM!</v>
      </c>
      <c r="U1150" s="34" t="str">
        <f>IF(AND('Entry point'!$B$22=Master!A1150,Master!AG1150="PLANNING MANAGER"),Master!B1150,"")</f>
        <v/>
      </c>
      <c r="V1150" s="34" t="e">
        <f>SMALL($U:$U,ROWS($U$1:U1149))</f>
        <v>#NUM!</v>
      </c>
      <c r="W1150" s="34" t="str">
        <f>IF(AND('Entry point'!$B$22=Master!A1150,Master!AG1150="PROCUREMENT RESPONSIBLE"),Master!B1150,"")</f>
        <v/>
      </c>
      <c r="X1150" s="34" t="e">
        <f>SMALL($W:$W,ROWS($W$1:W1149))</f>
        <v>#NUM!</v>
      </c>
      <c r="Y1150" s="34" t="str">
        <f>IF(AND('Entry point'!$B$22=Master!A1150,Master!AG1150="TECH SUPERINTENDENT"),Master!B1150,"")</f>
        <v/>
      </c>
      <c r="Z1150" s="34" t="e">
        <f>SMALL($Y:$Y,ROWS($Y$1:Y1149))</f>
        <v>#NUM!</v>
      </c>
      <c r="AA1150" s="34" t="str">
        <f>IF(AND('Entry point'!$B$22=Master!A1150,Master!AG1150="HSEQ MANAGER"),Master!B1150,"")</f>
        <v/>
      </c>
      <c r="AB1150" s="34" t="e">
        <f>SMALL($AA:$AA,ROWS($AA$1:AA1149))</f>
        <v>#NUM!</v>
      </c>
      <c r="AC1150" s="34" t="str">
        <f>IF(AND('Entry point'!$B$22=Master!A1150,Master!AG1150="MARCAS"),Master!B1150,"")</f>
        <v/>
      </c>
      <c r="AD1150" s="34" t="e">
        <f>SMALL($AC:$AC,ROWS($AC$1:AC1149))</f>
        <v>#NUM!</v>
      </c>
      <c r="AE1150" s="34">
        <v>5</v>
      </c>
      <c r="AF1150" s="167" t="s">
        <v>86</v>
      </c>
      <c r="AG1150" s="36" t="s">
        <v>619</v>
      </c>
      <c r="AH1150" s="36"/>
    </row>
    <row r="1151" spans="1:34" ht="15.75" x14ac:dyDescent="0.25">
      <c r="A1151" s="34" t="s">
        <v>37</v>
      </c>
      <c r="B1151" s="34">
        <f>ROWS(A$1:$A1152)</f>
        <v>1152</v>
      </c>
      <c r="C1151" s="34" t="str">
        <f>IF(AND('Entry point'!$B$22=Master!A1151,Master!AG1151="ACCOUNTING"),Master!B1151,"")</f>
        <v/>
      </c>
      <c r="D1151" s="34" t="e">
        <f>SMALL($C:$C,ROWS($C$1:C1150))</f>
        <v>#NUM!</v>
      </c>
      <c r="E1151" s="34" t="str">
        <f>IF(AND('Entry point'!$B$22=Master!A1151,Master!AG1151="CREW MANAGEMENT PARTNER"),Master!B1151,"")</f>
        <v/>
      </c>
      <c r="F1151" s="34" t="e">
        <f>SMALL($E:$E,ROWS($E$1:E1150))</f>
        <v>#NUM!</v>
      </c>
      <c r="G1151" s="34" t="str">
        <f>IF(AND('Entry point'!$B$22=Master!A1151,Master!AG1151="FLEET MANAGER"),Master!B1151,"")</f>
        <v/>
      </c>
      <c r="H1151" s="34" t="e">
        <f>SMALL($G:$G,ROWS($G$1:G1150))</f>
        <v>#NUM!</v>
      </c>
      <c r="I1151" s="34" t="str">
        <f>IF(AND('Entry point'!$B$22=Master!A1151,Master!AG1151="GROUP ISD"),Master!B1151,"")</f>
        <v/>
      </c>
      <c r="J1151" s="34" t="e">
        <f>SMALL($I:$I,ROWS($I$1:I1150))</f>
        <v>#NUM!</v>
      </c>
      <c r="K1151" s="34" t="str">
        <f>IF(AND('Entry point'!$B$22=Master!A1151,Master!AG1151="MANAGING DIRECTOR, CREW MANAGEMENT"),Master!B1151,"")</f>
        <v/>
      </c>
      <c r="L1151" s="34" t="e">
        <f>SMALL($K:$K,ROWS($K$1:K1150))</f>
        <v>#NUM!</v>
      </c>
      <c r="M1151" s="34" t="str">
        <f>IF(AND('Entry point'!$B$22=Master!A1151,Master!AG1151="MARINE SUPERINTENDENT"),Master!B1151,"")</f>
        <v/>
      </c>
      <c r="N1151" s="34" t="e">
        <f>SMALL($M:$M,ROWS($M$1:M1150))</f>
        <v>#NUM!</v>
      </c>
      <c r="O1151" s="34" t="str">
        <f>IF(AND('Entry point'!$B$22=Master!A1151,Master!AG1151="MD"),Master!B1151,"")</f>
        <v/>
      </c>
      <c r="P1151" s="34" t="e">
        <f>SMALL($O:$O,ROWS($O$1:O1150))</f>
        <v>#NUM!</v>
      </c>
      <c r="Q1151" s="34" t="str">
        <f>IF(AND('Entry point'!$B$22=Master!A1151,Master!AG1151="OD"),Master!B1151,"")</f>
        <v/>
      </c>
      <c r="R1151" s="34" t="e">
        <f>SMALL($Q:$Q,ROWS($Q$1:Q1150))</f>
        <v>#NUM!</v>
      </c>
      <c r="S1151" s="34" t="str">
        <f>IF(AND('Entry point'!$B$22=Master!A1151,Master!AG1151="OWNER"),Master!B1151,"")</f>
        <v/>
      </c>
      <c r="T1151" s="34" t="e">
        <f>SMALL($S:$S,ROWS($S$1:S1150))</f>
        <v>#NUM!</v>
      </c>
      <c r="U1151" s="34" t="str">
        <f>IF(AND('Entry point'!$B$22=Master!A1151,Master!AG1151="PLANNING MANAGER"),Master!B1151,"")</f>
        <v/>
      </c>
      <c r="V1151" s="34" t="e">
        <f>SMALL($U:$U,ROWS($U$1:U1150))</f>
        <v>#NUM!</v>
      </c>
      <c r="W1151" s="34" t="str">
        <f>IF(AND('Entry point'!$B$22=Master!A1151,Master!AG1151="PROCUREMENT RESPONSIBLE"),Master!B1151,"")</f>
        <v/>
      </c>
      <c r="X1151" s="34" t="e">
        <f>SMALL($W:$W,ROWS($W$1:W1150))</f>
        <v>#NUM!</v>
      </c>
      <c r="Y1151" s="34" t="str">
        <f>IF(AND('Entry point'!$B$22=Master!A1151,Master!AG1151="TECH SUPERINTENDENT"),Master!B1151,"")</f>
        <v/>
      </c>
      <c r="Z1151" s="34" t="e">
        <f>SMALL($Y:$Y,ROWS($Y$1:Y1150))</f>
        <v>#NUM!</v>
      </c>
      <c r="AA1151" s="34" t="str">
        <f>IF(AND('Entry point'!$B$22=Master!A1151,Master!AG1151="HSEQ MANAGER"),Master!B1151,"")</f>
        <v/>
      </c>
      <c r="AB1151" s="34" t="e">
        <f>SMALL($AA:$AA,ROWS($AA$1:AA1150))</f>
        <v>#NUM!</v>
      </c>
      <c r="AC1151" s="34" t="str">
        <f>IF(AND('Entry point'!$B$22=Master!A1151,Master!AG1151="MARCAS"),Master!B1151,"")</f>
        <v/>
      </c>
      <c r="AD1151" s="34" t="e">
        <f>SMALL($AC:$AC,ROWS($AC$1:AC1150))</f>
        <v>#NUM!</v>
      </c>
      <c r="AE1151" s="34">
        <v>5</v>
      </c>
      <c r="AF1151" s="167" t="s">
        <v>85</v>
      </c>
      <c r="AG1151" s="36" t="s">
        <v>619</v>
      </c>
      <c r="AH1151" s="36"/>
    </row>
    <row r="1152" spans="1:34" ht="15.75" x14ac:dyDescent="0.25">
      <c r="A1152" s="34" t="s">
        <v>37</v>
      </c>
      <c r="B1152" s="34">
        <f>ROWS(A$1:$A1153)</f>
        <v>1153</v>
      </c>
      <c r="C1152" s="34" t="str">
        <f>IF(AND('Entry point'!$B$22=Master!A1152,Master!AG1152="ACCOUNTING"),Master!B1152,"")</f>
        <v/>
      </c>
      <c r="D1152" s="34" t="e">
        <f>SMALL($C:$C,ROWS($C$1:C1151))</f>
        <v>#NUM!</v>
      </c>
      <c r="E1152" s="34" t="str">
        <f>IF(AND('Entry point'!$B$22=Master!A1152,Master!AG1152="CREW MANAGEMENT PARTNER"),Master!B1152,"")</f>
        <v/>
      </c>
      <c r="F1152" s="34" t="e">
        <f>SMALL($E:$E,ROWS($E$1:E1151))</f>
        <v>#NUM!</v>
      </c>
      <c r="G1152" s="34" t="str">
        <f>IF(AND('Entry point'!$B$22=Master!A1152,Master!AG1152="FLEET MANAGER"),Master!B1152,"")</f>
        <v/>
      </c>
      <c r="H1152" s="34" t="e">
        <f>SMALL($G:$G,ROWS($G$1:G1151))</f>
        <v>#NUM!</v>
      </c>
      <c r="I1152" s="34" t="str">
        <f>IF(AND('Entry point'!$B$22=Master!A1152,Master!AG1152="GROUP ISD"),Master!B1152,"")</f>
        <v/>
      </c>
      <c r="J1152" s="34" t="e">
        <f>SMALL($I:$I,ROWS($I$1:I1151))</f>
        <v>#NUM!</v>
      </c>
      <c r="K1152" s="34" t="str">
        <f>IF(AND('Entry point'!$B$22=Master!A1152,Master!AG1152="MANAGING DIRECTOR, CREW MANAGEMENT"),Master!B1152,"")</f>
        <v/>
      </c>
      <c r="L1152" s="34" t="e">
        <f>SMALL($K:$K,ROWS($K$1:K1151))</f>
        <v>#NUM!</v>
      </c>
      <c r="M1152" s="34" t="str">
        <f>IF(AND('Entry point'!$B$22=Master!A1152,Master!AG1152="MARINE SUPERINTENDENT"),Master!B1152,"")</f>
        <v/>
      </c>
      <c r="N1152" s="34" t="e">
        <f>SMALL($M:$M,ROWS($M$1:M1151))</f>
        <v>#NUM!</v>
      </c>
      <c r="O1152" s="34" t="str">
        <f>IF(AND('Entry point'!$B$22=Master!A1152,Master!AG1152="MD"),Master!B1152,"")</f>
        <v/>
      </c>
      <c r="P1152" s="34" t="e">
        <f>SMALL($O:$O,ROWS($O$1:O1151))</f>
        <v>#NUM!</v>
      </c>
      <c r="Q1152" s="34" t="str">
        <f>IF(AND('Entry point'!$B$22=Master!A1152,Master!AG1152="OD"),Master!B1152,"")</f>
        <v/>
      </c>
      <c r="R1152" s="34" t="e">
        <f>SMALL($Q:$Q,ROWS($Q$1:Q1151))</f>
        <v>#NUM!</v>
      </c>
      <c r="S1152" s="34" t="str">
        <f>IF(AND('Entry point'!$B$22=Master!A1152,Master!AG1152="OWNER"),Master!B1152,"")</f>
        <v/>
      </c>
      <c r="T1152" s="34" t="e">
        <f>SMALL($S:$S,ROWS($S$1:S1151))</f>
        <v>#NUM!</v>
      </c>
      <c r="U1152" s="34" t="str">
        <f>IF(AND('Entry point'!$B$22=Master!A1152,Master!AG1152="PLANNING MANAGER"),Master!B1152,"")</f>
        <v/>
      </c>
      <c r="V1152" s="34" t="e">
        <f>SMALL($U:$U,ROWS($U$1:U1151))</f>
        <v>#NUM!</v>
      </c>
      <c r="W1152" s="34" t="str">
        <f>IF(AND('Entry point'!$B$22=Master!A1152,Master!AG1152="PROCUREMENT RESPONSIBLE"),Master!B1152,"")</f>
        <v/>
      </c>
      <c r="X1152" s="34" t="e">
        <f>SMALL($W:$W,ROWS($W$1:W1151))</f>
        <v>#NUM!</v>
      </c>
      <c r="Y1152" s="34" t="str">
        <f>IF(AND('Entry point'!$B$22=Master!A1152,Master!AG1152="TECH SUPERINTENDENT"),Master!B1152,"")</f>
        <v/>
      </c>
      <c r="Z1152" s="34" t="e">
        <f>SMALL($Y:$Y,ROWS($Y$1:Y1151))</f>
        <v>#NUM!</v>
      </c>
      <c r="AA1152" s="34" t="str">
        <f>IF(AND('Entry point'!$B$22=Master!A1152,Master!AG1152="HSEQ MANAGER"),Master!B1152,"")</f>
        <v/>
      </c>
      <c r="AB1152" s="34" t="e">
        <f>SMALL($AA:$AA,ROWS($AA$1:AA1151))</f>
        <v>#NUM!</v>
      </c>
      <c r="AC1152" s="34" t="str">
        <f>IF(AND('Entry point'!$B$22=Master!A1152,Master!AG1152="MARCAS"),Master!B1152,"")</f>
        <v/>
      </c>
      <c r="AD1152" s="34" t="e">
        <f>SMALL($AC:$AC,ROWS($AC$1:AC1151))</f>
        <v>#NUM!</v>
      </c>
      <c r="AE1152" s="34">
        <v>5</v>
      </c>
      <c r="AF1152" s="167" t="s">
        <v>645</v>
      </c>
      <c r="AG1152" s="36" t="s">
        <v>619</v>
      </c>
      <c r="AH1152" s="36"/>
    </row>
    <row r="1153" spans="1:34" ht="15.75" x14ac:dyDescent="0.25">
      <c r="A1153" s="34" t="s">
        <v>38</v>
      </c>
      <c r="B1153" s="34">
        <f>ROWS(A$1:$A1154)</f>
        <v>1154</v>
      </c>
      <c r="C1153" s="34" t="str">
        <f>IF(AND('Entry point'!$B$22=Master!A1153,Master!AG1153="ACCOUNTING"),Master!B1153,"")</f>
        <v/>
      </c>
      <c r="D1153" s="34" t="e">
        <f>SMALL($C:$C,ROWS($C$1:C1152))</f>
        <v>#NUM!</v>
      </c>
      <c r="E1153" s="34" t="str">
        <f>IF(AND('Entry point'!$B$22=Master!A1153,Master!AG1153="CREW MANAGEMENT PARTNER"),Master!B1153,"")</f>
        <v/>
      </c>
      <c r="F1153" s="34" t="e">
        <f>SMALL($E:$E,ROWS($E$1:E1152))</f>
        <v>#NUM!</v>
      </c>
      <c r="G1153" s="34" t="str">
        <f>IF(AND('Entry point'!$B$22=Master!A1153,Master!AG1153="FLEET MANAGER"),Master!B1153,"")</f>
        <v/>
      </c>
      <c r="H1153" s="34" t="e">
        <f>SMALL($G:$G,ROWS($G$1:G1152))</f>
        <v>#NUM!</v>
      </c>
      <c r="I1153" s="34" t="str">
        <f>IF(AND('Entry point'!$B$22=Master!A1153,Master!AG1153="GROUP ISD"),Master!B1153,"")</f>
        <v/>
      </c>
      <c r="J1153" s="34" t="e">
        <f>SMALL($I:$I,ROWS($I$1:I1152))</f>
        <v>#NUM!</v>
      </c>
      <c r="K1153" s="34" t="str">
        <f>IF(AND('Entry point'!$B$22=Master!A1153,Master!AG1153="MANAGING DIRECTOR, CREW MANAGEMENT"),Master!B1153,"")</f>
        <v/>
      </c>
      <c r="L1153" s="34" t="e">
        <f>SMALL($K:$K,ROWS($K$1:K1152))</f>
        <v>#NUM!</v>
      </c>
      <c r="M1153" s="34" t="str">
        <f>IF(AND('Entry point'!$B$22=Master!A1153,Master!AG1153="MARINE SUPERINTENDENT"),Master!B1153,"")</f>
        <v/>
      </c>
      <c r="N1153" s="34" t="e">
        <f>SMALL($M:$M,ROWS($M$1:M1152))</f>
        <v>#NUM!</v>
      </c>
      <c r="O1153" s="34" t="str">
        <f>IF(AND('Entry point'!$B$22=Master!A1153,Master!AG1153="MD"),Master!B1153,"")</f>
        <v/>
      </c>
      <c r="P1153" s="34" t="e">
        <f>SMALL($O:$O,ROWS($O$1:O1152))</f>
        <v>#NUM!</v>
      </c>
      <c r="Q1153" s="34" t="str">
        <f>IF(AND('Entry point'!$B$22=Master!A1153,Master!AG1153="OD"),Master!B1153,"")</f>
        <v/>
      </c>
      <c r="R1153" s="34" t="e">
        <f>SMALL($Q:$Q,ROWS($Q$1:Q1152))</f>
        <v>#NUM!</v>
      </c>
      <c r="S1153" s="34" t="str">
        <f>IF(AND('Entry point'!$B$22=Master!A1153,Master!AG1153="OWNER"),Master!B1153,"")</f>
        <v/>
      </c>
      <c r="T1153" s="34" t="e">
        <f>SMALL($S:$S,ROWS($S$1:S1152))</f>
        <v>#NUM!</v>
      </c>
      <c r="U1153" s="34" t="str">
        <f>IF(AND('Entry point'!$B$22=Master!A1153,Master!AG1153="PLANNING MANAGER"),Master!B1153,"")</f>
        <v/>
      </c>
      <c r="V1153" s="34" t="e">
        <f>SMALL($U:$U,ROWS($U$1:U1152))</f>
        <v>#NUM!</v>
      </c>
      <c r="W1153" s="34" t="str">
        <f>IF(AND('Entry point'!$B$22=Master!A1153,Master!AG1153="PROCUREMENT RESPONSIBLE"),Master!B1153,"")</f>
        <v/>
      </c>
      <c r="X1153" s="34" t="e">
        <f>SMALL($W:$W,ROWS($W$1:W1152))</f>
        <v>#NUM!</v>
      </c>
      <c r="Y1153" s="34" t="str">
        <f>IF(AND('Entry point'!$B$22=Master!A1153,Master!AG1153="TECH SUPERINTENDENT"),Master!B1153,"")</f>
        <v/>
      </c>
      <c r="Z1153" s="34" t="e">
        <f>SMALL($Y:$Y,ROWS($Y$1:Y1152))</f>
        <v>#NUM!</v>
      </c>
      <c r="AA1153" s="34" t="str">
        <f>IF(AND('Entry point'!$B$22=Master!A1153,Master!AG1153="HSEQ MANAGER"),Master!B1153,"")</f>
        <v/>
      </c>
      <c r="AB1153" s="34" t="e">
        <f>SMALL($AA:$AA,ROWS($AA$1:AA1152))</f>
        <v>#NUM!</v>
      </c>
      <c r="AC1153" s="34" t="str">
        <f>IF(AND('Entry point'!$B$22=Master!A1153,Master!AG1153="MARCAS"),Master!B1153,"")</f>
        <v/>
      </c>
      <c r="AD1153" s="34" t="e">
        <f>SMALL($AC:$AC,ROWS($AC$1:AC1152))</f>
        <v>#NUM!</v>
      </c>
      <c r="AE1153" s="34">
        <v>5</v>
      </c>
      <c r="AF1153" s="26" t="s">
        <v>399</v>
      </c>
      <c r="AG1153" s="36" t="s">
        <v>159</v>
      </c>
      <c r="AH1153" s="36"/>
    </row>
    <row r="1154" spans="1:34" ht="15.75" x14ac:dyDescent="0.25">
      <c r="A1154" s="34" t="s">
        <v>38</v>
      </c>
      <c r="B1154" s="34">
        <f>ROWS(A$1:$A1155)</f>
        <v>1155</v>
      </c>
      <c r="C1154" s="34" t="str">
        <f>IF(AND('Entry point'!$B$22=Master!A1154,Master!AG1154="ACCOUNTING"),Master!B1154,"")</f>
        <v/>
      </c>
      <c r="D1154" s="34" t="e">
        <f>SMALL($C:$C,ROWS($C$1:C1153))</f>
        <v>#NUM!</v>
      </c>
      <c r="E1154" s="34" t="str">
        <f>IF(AND('Entry point'!$B$22=Master!A1154,Master!AG1154="CREW MANAGEMENT PARTNER"),Master!B1154,"")</f>
        <v/>
      </c>
      <c r="F1154" s="34" t="e">
        <f>SMALL($E:$E,ROWS($E$1:E1153))</f>
        <v>#NUM!</v>
      </c>
      <c r="G1154" s="34" t="str">
        <f>IF(AND('Entry point'!$B$22=Master!A1154,Master!AG1154="FLEET MANAGER"),Master!B1154,"")</f>
        <v/>
      </c>
      <c r="H1154" s="34" t="e">
        <f>SMALL($G:$G,ROWS($G$1:G1153))</f>
        <v>#NUM!</v>
      </c>
      <c r="I1154" s="34" t="str">
        <f>IF(AND('Entry point'!$B$22=Master!A1154,Master!AG1154="GROUP ISD"),Master!B1154,"")</f>
        <v/>
      </c>
      <c r="J1154" s="34" t="e">
        <f>SMALL($I:$I,ROWS($I$1:I1153))</f>
        <v>#NUM!</v>
      </c>
      <c r="K1154" s="34" t="str">
        <f>IF(AND('Entry point'!$B$22=Master!A1154,Master!AG1154="MANAGING DIRECTOR, CREW MANAGEMENT"),Master!B1154,"")</f>
        <v/>
      </c>
      <c r="L1154" s="34" t="e">
        <f>SMALL($K:$K,ROWS($K$1:K1153))</f>
        <v>#NUM!</v>
      </c>
      <c r="M1154" s="34" t="str">
        <f>IF(AND('Entry point'!$B$22=Master!A1154,Master!AG1154="MARINE SUPERINTENDENT"),Master!B1154,"")</f>
        <v/>
      </c>
      <c r="N1154" s="34" t="e">
        <f>SMALL($M:$M,ROWS($M$1:M1153))</f>
        <v>#NUM!</v>
      </c>
      <c r="O1154" s="34" t="str">
        <f>IF(AND('Entry point'!$B$22=Master!A1154,Master!AG1154="MD"),Master!B1154,"")</f>
        <v/>
      </c>
      <c r="P1154" s="34" t="e">
        <f>SMALL($O:$O,ROWS($O$1:O1153))</f>
        <v>#NUM!</v>
      </c>
      <c r="Q1154" s="34" t="str">
        <f>IF(AND('Entry point'!$B$22=Master!A1154,Master!AG1154="OD"),Master!B1154,"")</f>
        <v/>
      </c>
      <c r="R1154" s="34" t="e">
        <f>SMALL($Q:$Q,ROWS($Q$1:Q1153))</f>
        <v>#NUM!</v>
      </c>
      <c r="S1154" s="34" t="str">
        <f>IF(AND('Entry point'!$B$22=Master!A1154,Master!AG1154="OWNER"),Master!B1154,"")</f>
        <v/>
      </c>
      <c r="T1154" s="34" t="e">
        <f>SMALL($S:$S,ROWS($S$1:S1153))</f>
        <v>#NUM!</v>
      </c>
      <c r="U1154" s="34" t="str">
        <f>IF(AND('Entry point'!$B$22=Master!A1154,Master!AG1154="PLANNING MANAGER"),Master!B1154,"")</f>
        <v/>
      </c>
      <c r="V1154" s="34" t="e">
        <f>SMALL($U:$U,ROWS($U$1:U1153))</f>
        <v>#NUM!</v>
      </c>
      <c r="W1154" s="34" t="str">
        <f>IF(AND('Entry point'!$B$22=Master!A1154,Master!AG1154="PROCUREMENT RESPONSIBLE"),Master!B1154,"")</f>
        <v/>
      </c>
      <c r="X1154" s="34" t="e">
        <f>SMALL($W:$W,ROWS($W$1:W1153))</f>
        <v>#NUM!</v>
      </c>
      <c r="Y1154" s="34" t="str">
        <f>IF(AND('Entry point'!$B$22=Master!A1154,Master!AG1154="TECH SUPERINTENDENT"),Master!B1154,"")</f>
        <v/>
      </c>
      <c r="Z1154" s="34" t="e">
        <f>SMALL($Y:$Y,ROWS($Y$1:Y1153))</f>
        <v>#NUM!</v>
      </c>
      <c r="AA1154" s="34" t="str">
        <f>IF(AND('Entry point'!$B$22=Master!A1154,Master!AG1154="HSEQ MANAGER"),Master!B1154,"")</f>
        <v/>
      </c>
      <c r="AB1154" s="34" t="e">
        <f>SMALL($AA:$AA,ROWS($AA$1:AA1153))</f>
        <v>#NUM!</v>
      </c>
      <c r="AC1154" s="34" t="str">
        <f>IF(AND('Entry point'!$B$22=Master!A1154,Master!AG1154="MARCAS"),Master!B1154,"")</f>
        <v/>
      </c>
      <c r="AD1154" s="34" t="e">
        <f>SMALL($AC:$AC,ROWS($AC$1:AC1153))</f>
        <v>#NUM!</v>
      </c>
      <c r="AE1154" s="34">
        <v>5</v>
      </c>
      <c r="AF1154" s="36" t="s">
        <v>564</v>
      </c>
      <c r="AG1154" s="36" t="s">
        <v>91</v>
      </c>
      <c r="AH1154" s="36"/>
    </row>
    <row r="1155" spans="1:34" ht="15.75" x14ac:dyDescent="0.25">
      <c r="A1155" s="34" t="s">
        <v>38</v>
      </c>
      <c r="B1155" s="34">
        <f>ROWS(A$1:$A1156)</f>
        <v>1156</v>
      </c>
      <c r="C1155" s="34" t="str">
        <f>IF(AND('Entry point'!$B$22=Master!A1155,Master!AG1155="ACCOUNTING"),Master!B1155,"")</f>
        <v/>
      </c>
      <c r="D1155" s="34" t="e">
        <f>SMALL($C:$C,ROWS($C$1:C1154))</f>
        <v>#NUM!</v>
      </c>
      <c r="E1155" s="34" t="str">
        <f>IF(AND('Entry point'!$B$22=Master!A1155,Master!AG1155="CREW MANAGEMENT PARTNER"),Master!B1155,"")</f>
        <v/>
      </c>
      <c r="F1155" s="34" t="e">
        <f>SMALL($E:$E,ROWS($E$1:E1154))</f>
        <v>#NUM!</v>
      </c>
      <c r="G1155" s="34" t="str">
        <f>IF(AND('Entry point'!$B$22=Master!A1155,Master!AG1155="FLEET MANAGER"),Master!B1155,"")</f>
        <v/>
      </c>
      <c r="H1155" s="34" t="e">
        <f>SMALL($G:$G,ROWS($G$1:G1154))</f>
        <v>#NUM!</v>
      </c>
      <c r="I1155" s="34" t="str">
        <f>IF(AND('Entry point'!$B$22=Master!A1155,Master!AG1155="GROUP ISD"),Master!B1155,"")</f>
        <v/>
      </c>
      <c r="J1155" s="34" t="e">
        <f>SMALL($I:$I,ROWS($I$1:I1154))</f>
        <v>#NUM!</v>
      </c>
      <c r="K1155" s="34" t="str">
        <f>IF(AND('Entry point'!$B$22=Master!A1155,Master!AG1155="MANAGING DIRECTOR, CREW MANAGEMENT"),Master!B1155,"")</f>
        <v/>
      </c>
      <c r="L1155" s="34" t="e">
        <f>SMALL($K:$K,ROWS($K$1:K1154))</f>
        <v>#NUM!</v>
      </c>
      <c r="M1155" s="34" t="str">
        <f>IF(AND('Entry point'!$B$22=Master!A1155,Master!AG1155="MARINE SUPERINTENDENT"),Master!B1155,"")</f>
        <v/>
      </c>
      <c r="N1155" s="34" t="e">
        <f>SMALL($M:$M,ROWS($M$1:M1154))</f>
        <v>#NUM!</v>
      </c>
      <c r="O1155" s="34" t="str">
        <f>IF(AND('Entry point'!$B$22=Master!A1155,Master!AG1155="MD"),Master!B1155,"")</f>
        <v/>
      </c>
      <c r="P1155" s="34" t="e">
        <f>SMALL($O:$O,ROWS($O$1:O1154))</f>
        <v>#NUM!</v>
      </c>
      <c r="Q1155" s="34" t="str">
        <f>IF(AND('Entry point'!$B$22=Master!A1155,Master!AG1155="OD"),Master!B1155,"")</f>
        <v/>
      </c>
      <c r="R1155" s="34" t="e">
        <f>SMALL($Q:$Q,ROWS($Q$1:Q1154))</f>
        <v>#NUM!</v>
      </c>
      <c r="S1155" s="34" t="str">
        <f>IF(AND('Entry point'!$B$22=Master!A1155,Master!AG1155="OWNER"),Master!B1155,"")</f>
        <v/>
      </c>
      <c r="T1155" s="34" t="e">
        <f>SMALL($S:$S,ROWS($S$1:S1154))</f>
        <v>#NUM!</v>
      </c>
      <c r="U1155" s="34" t="str">
        <f>IF(AND('Entry point'!$B$22=Master!A1155,Master!AG1155="PLANNING MANAGER"),Master!B1155,"")</f>
        <v/>
      </c>
      <c r="V1155" s="34" t="e">
        <f>SMALL($U:$U,ROWS($U$1:U1154))</f>
        <v>#NUM!</v>
      </c>
      <c r="W1155" s="34" t="str">
        <f>IF(AND('Entry point'!$B$22=Master!A1155,Master!AG1155="PROCUREMENT RESPONSIBLE"),Master!B1155,"")</f>
        <v/>
      </c>
      <c r="X1155" s="34" t="e">
        <f>SMALL($W:$W,ROWS($W$1:W1154))</f>
        <v>#NUM!</v>
      </c>
      <c r="Y1155" s="34" t="str">
        <f>IF(AND('Entry point'!$B$22=Master!A1155,Master!AG1155="TECH SUPERINTENDENT"),Master!B1155,"")</f>
        <v/>
      </c>
      <c r="Z1155" s="34" t="e">
        <f>SMALL($Y:$Y,ROWS($Y$1:Y1154))</f>
        <v>#NUM!</v>
      </c>
      <c r="AA1155" s="34" t="str">
        <f>IF(AND('Entry point'!$B$22=Master!A1155,Master!AG1155="HSEQ MANAGER"),Master!B1155,"")</f>
        <v/>
      </c>
      <c r="AB1155" s="34" t="e">
        <f>SMALL($AA:$AA,ROWS($AA$1:AA1154))</f>
        <v>#NUM!</v>
      </c>
      <c r="AC1155" s="34" t="str">
        <f>IF(AND('Entry point'!$B$22=Master!A1155,Master!AG1155="MARCAS"),Master!B1155,"")</f>
        <v/>
      </c>
      <c r="AD1155" s="34" t="e">
        <f>SMALL($AC:$AC,ROWS($AC$1:AC1154))</f>
        <v>#NUM!</v>
      </c>
      <c r="AE1155" s="34">
        <v>5</v>
      </c>
      <c r="AF1155" s="167" t="s">
        <v>87</v>
      </c>
      <c r="AG1155" s="36" t="s">
        <v>619</v>
      </c>
      <c r="AH1155" s="36"/>
    </row>
    <row r="1156" spans="1:34" ht="15.75" x14ac:dyDescent="0.25">
      <c r="A1156" s="34" t="s">
        <v>38</v>
      </c>
      <c r="B1156" s="34">
        <f>ROWS(A$1:$A1157)</f>
        <v>1157</v>
      </c>
      <c r="C1156" s="34" t="str">
        <f>IF(AND('Entry point'!$B$22=Master!A1156,Master!AG1156="ACCOUNTING"),Master!B1156,"")</f>
        <v/>
      </c>
      <c r="D1156" s="34" t="e">
        <f>SMALL($C:$C,ROWS($C$1:C1155))</f>
        <v>#NUM!</v>
      </c>
      <c r="E1156" s="34" t="str">
        <f>IF(AND('Entry point'!$B$22=Master!A1156,Master!AG1156="CREW MANAGEMENT PARTNER"),Master!B1156,"")</f>
        <v/>
      </c>
      <c r="F1156" s="34" t="e">
        <f>SMALL($E:$E,ROWS($E$1:E1155))</f>
        <v>#NUM!</v>
      </c>
      <c r="G1156" s="34" t="str">
        <f>IF(AND('Entry point'!$B$22=Master!A1156,Master!AG1156="FLEET MANAGER"),Master!B1156,"")</f>
        <v/>
      </c>
      <c r="H1156" s="34" t="e">
        <f>SMALL($G:$G,ROWS($G$1:G1155))</f>
        <v>#NUM!</v>
      </c>
      <c r="I1156" s="34" t="str">
        <f>IF(AND('Entry point'!$B$22=Master!A1156,Master!AG1156="GROUP ISD"),Master!B1156,"")</f>
        <v/>
      </c>
      <c r="J1156" s="34" t="e">
        <f>SMALL($I:$I,ROWS($I$1:I1155))</f>
        <v>#NUM!</v>
      </c>
      <c r="K1156" s="34" t="str">
        <f>IF(AND('Entry point'!$B$22=Master!A1156,Master!AG1156="MANAGING DIRECTOR, CREW MANAGEMENT"),Master!B1156,"")</f>
        <v/>
      </c>
      <c r="L1156" s="34" t="e">
        <f>SMALL($K:$K,ROWS($K$1:K1155))</f>
        <v>#NUM!</v>
      </c>
      <c r="M1156" s="34" t="str">
        <f>IF(AND('Entry point'!$B$22=Master!A1156,Master!AG1156="MARINE SUPERINTENDENT"),Master!B1156,"")</f>
        <v/>
      </c>
      <c r="N1156" s="34" t="e">
        <f>SMALL($M:$M,ROWS($M$1:M1155))</f>
        <v>#NUM!</v>
      </c>
      <c r="O1156" s="34" t="str">
        <f>IF(AND('Entry point'!$B$22=Master!A1156,Master!AG1156="MD"),Master!B1156,"")</f>
        <v/>
      </c>
      <c r="P1156" s="34" t="e">
        <f>SMALL($O:$O,ROWS($O$1:O1155))</f>
        <v>#NUM!</v>
      </c>
      <c r="Q1156" s="34" t="str">
        <f>IF(AND('Entry point'!$B$22=Master!A1156,Master!AG1156="OD"),Master!B1156,"")</f>
        <v/>
      </c>
      <c r="R1156" s="34" t="e">
        <f>SMALL($Q:$Q,ROWS($Q$1:Q1155))</f>
        <v>#NUM!</v>
      </c>
      <c r="S1156" s="34" t="str">
        <f>IF(AND('Entry point'!$B$22=Master!A1156,Master!AG1156="OWNER"),Master!B1156,"")</f>
        <v/>
      </c>
      <c r="T1156" s="34" t="e">
        <f>SMALL($S:$S,ROWS($S$1:S1155))</f>
        <v>#NUM!</v>
      </c>
      <c r="U1156" s="34" t="str">
        <f>IF(AND('Entry point'!$B$22=Master!A1156,Master!AG1156="PLANNING MANAGER"),Master!B1156,"")</f>
        <v/>
      </c>
      <c r="V1156" s="34" t="e">
        <f>SMALL($U:$U,ROWS($U$1:U1155))</f>
        <v>#NUM!</v>
      </c>
      <c r="W1156" s="34" t="str">
        <f>IF(AND('Entry point'!$B$22=Master!A1156,Master!AG1156="PROCUREMENT RESPONSIBLE"),Master!B1156,"")</f>
        <v/>
      </c>
      <c r="X1156" s="34" t="e">
        <f>SMALL($W:$W,ROWS($W$1:W1155))</f>
        <v>#NUM!</v>
      </c>
      <c r="Y1156" s="34" t="str">
        <f>IF(AND('Entry point'!$B$22=Master!A1156,Master!AG1156="TECH SUPERINTENDENT"),Master!B1156,"")</f>
        <v/>
      </c>
      <c r="Z1156" s="34" t="e">
        <f>SMALL($Y:$Y,ROWS($Y$1:Y1155))</f>
        <v>#NUM!</v>
      </c>
      <c r="AA1156" s="34" t="str">
        <f>IF(AND('Entry point'!$B$22=Master!A1156,Master!AG1156="HSEQ MANAGER"),Master!B1156,"")</f>
        <v/>
      </c>
      <c r="AB1156" s="34" t="e">
        <f>SMALL($AA:$AA,ROWS($AA$1:AA1155))</f>
        <v>#NUM!</v>
      </c>
      <c r="AC1156" s="34" t="str">
        <f>IF(AND('Entry point'!$B$22=Master!A1156,Master!AG1156="MARCAS"),Master!B1156,"")</f>
        <v/>
      </c>
      <c r="AD1156" s="34" t="e">
        <f>SMALL($AC:$AC,ROWS($AC$1:AC1155))</f>
        <v>#NUM!</v>
      </c>
      <c r="AE1156" s="34">
        <v>5</v>
      </c>
      <c r="AF1156" s="167" t="s">
        <v>88</v>
      </c>
      <c r="AG1156" s="36" t="s">
        <v>619</v>
      </c>
      <c r="AH1156" s="36"/>
    </row>
    <row r="1157" spans="1:34" ht="15.75" x14ac:dyDescent="0.25">
      <c r="A1157" s="34" t="s">
        <v>38</v>
      </c>
      <c r="B1157" s="34">
        <f>ROWS(A$1:$A1158)</f>
        <v>1158</v>
      </c>
      <c r="C1157" s="34" t="str">
        <f>IF(AND('Entry point'!$B$22=Master!A1157,Master!AG1157="ACCOUNTING"),Master!B1157,"")</f>
        <v/>
      </c>
      <c r="D1157" s="34" t="e">
        <f>SMALL($C:$C,ROWS($C$1:C1156))</f>
        <v>#NUM!</v>
      </c>
      <c r="E1157" s="34" t="str">
        <f>IF(AND('Entry point'!$B$22=Master!A1157,Master!AG1157="CREW MANAGEMENT PARTNER"),Master!B1157,"")</f>
        <v/>
      </c>
      <c r="F1157" s="34" t="e">
        <f>SMALL($E:$E,ROWS($E$1:E1156))</f>
        <v>#NUM!</v>
      </c>
      <c r="G1157" s="34" t="str">
        <f>IF(AND('Entry point'!$B$22=Master!A1157,Master!AG1157="FLEET MANAGER"),Master!B1157,"")</f>
        <v/>
      </c>
      <c r="H1157" s="34" t="e">
        <f>SMALL($G:$G,ROWS($G$1:G1156))</f>
        <v>#NUM!</v>
      </c>
      <c r="I1157" s="34" t="str">
        <f>IF(AND('Entry point'!$B$22=Master!A1157,Master!AG1157="GROUP ISD"),Master!B1157,"")</f>
        <v/>
      </c>
      <c r="J1157" s="34" t="e">
        <f>SMALL($I:$I,ROWS($I$1:I1156))</f>
        <v>#NUM!</v>
      </c>
      <c r="K1157" s="34" t="str">
        <f>IF(AND('Entry point'!$B$22=Master!A1157,Master!AG1157="MANAGING DIRECTOR, CREW MANAGEMENT"),Master!B1157,"")</f>
        <v/>
      </c>
      <c r="L1157" s="34" t="e">
        <f>SMALL($K:$K,ROWS($K$1:K1156))</f>
        <v>#NUM!</v>
      </c>
      <c r="M1157" s="34" t="str">
        <f>IF(AND('Entry point'!$B$22=Master!A1157,Master!AG1157="MARINE SUPERINTENDENT"),Master!B1157,"")</f>
        <v/>
      </c>
      <c r="N1157" s="34" t="e">
        <f>SMALL($M:$M,ROWS($M$1:M1156))</f>
        <v>#NUM!</v>
      </c>
      <c r="O1157" s="34" t="str">
        <f>IF(AND('Entry point'!$B$22=Master!A1157,Master!AG1157="MD"),Master!B1157,"")</f>
        <v/>
      </c>
      <c r="P1157" s="34" t="e">
        <f>SMALL($O:$O,ROWS($O$1:O1156))</f>
        <v>#NUM!</v>
      </c>
      <c r="Q1157" s="34" t="str">
        <f>IF(AND('Entry point'!$B$22=Master!A1157,Master!AG1157="OD"),Master!B1157,"")</f>
        <v/>
      </c>
      <c r="R1157" s="34" t="e">
        <f>SMALL($Q:$Q,ROWS($Q$1:Q1156))</f>
        <v>#NUM!</v>
      </c>
      <c r="S1157" s="34" t="str">
        <f>IF(AND('Entry point'!$B$22=Master!A1157,Master!AG1157="OWNER"),Master!B1157,"")</f>
        <v/>
      </c>
      <c r="T1157" s="34" t="e">
        <f>SMALL($S:$S,ROWS($S$1:S1156))</f>
        <v>#NUM!</v>
      </c>
      <c r="U1157" s="34" t="str">
        <f>IF(AND('Entry point'!$B$22=Master!A1157,Master!AG1157="PLANNING MANAGER"),Master!B1157,"")</f>
        <v/>
      </c>
      <c r="V1157" s="34" t="e">
        <f>SMALL($U:$U,ROWS($U$1:U1156))</f>
        <v>#NUM!</v>
      </c>
      <c r="W1157" s="34" t="str">
        <f>IF(AND('Entry point'!$B$22=Master!A1157,Master!AG1157="PROCUREMENT RESPONSIBLE"),Master!B1157,"")</f>
        <v/>
      </c>
      <c r="X1157" s="34" t="e">
        <f>SMALL($W:$W,ROWS($W$1:W1156))</f>
        <v>#NUM!</v>
      </c>
      <c r="Y1157" s="34" t="str">
        <f>IF(AND('Entry point'!$B$22=Master!A1157,Master!AG1157="TECH SUPERINTENDENT"),Master!B1157,"")</f>
        <v/>
      </c>
      <c r="Z1157" s="34" t="e">
        <f>SMALL($Y:$Y,ROWS($Y$1:Y1156))</f>
        <v>#NUM!</v>
      </c>
      <c r="AA1157" s="34" t="str">
        <f>IF(AND('Entry point'!$B$22=Master!A1157,Master!AG1157="HSEQ MANAGER"),Master!B1157,"")</f>
        <v/>
      </c>
      <c r="AB1157" s="34" t="e">
        <f>SMALL($AA:$AA,ROWS($AA$1:AA1156))</f>
        <v>#NUM!</v>
      </c>
      <c r="AC1157" s="34" t="str">
        <f>IF(AND('Entry point'!$B$22=Master!A1157,Master!AG1157="MARCAS"),Master!B1157,"")</f>
        <v/>
      </c>
      <c r="AD1157" s="34" t="e">
        <f>SMALL($AC:$AC,ROWS($AC$1:AC1156))</f>
        <v>#NUM!</v>
      </c>
      <c r="AE1157" s="34">
        <v>5</v>
      </c>
      <c r="AF1157" s="167" t="s">
        <v>655</v>
      </c>
      <c r="AG1157" s="36" t="s">
        <v>637</v>
      </c>
      <c r="AH1157" s="36"/>
    </row>
    <row r="1158" spans="1:34" ht="15.75" x14ac:dyDescent="0.25">
      <c r="A1158" s="34" t="s">
        <v>38</v>
      </c>
      <c r="B1158" s="34">
        <f>ROWS(A$1:$A1159)</f>
        <v>1159</v>
      </c>
      <c r="C1158" s="34" t="str">
        <f>IF(AND('Entry point'!$B$22=Master!A1158,Master!AG1158="ACCOUNTING"),Master!B1158,"")</f>
        <v/>
      </c>
      <c r="D1158" s="34" t="e">
        <f>SMALL($C:$C,ROWS($C$1:C1157))</f>
        <v>#NUM!</v>
      </c>
      <c r="E1158" s="34" t="str">
        <f>IF(AND('Entry point'!$B$22=Master!A1158,Master!AG1158="CREW MANAGEMENT PARTNER"),Master!B1158,"")</f>
        <v/>
      </c>
      <c r="F1158" s="34" t="e">
        <f>SMALL($E:$E,ROWS($E$1:E1157))</f>
        <v>#NUM!</v>
      </c>
      <c r="G1158" s="34" t="str">
        <f>IF(AND('Entry point'!$B$22=Master!A1158,Master!AG1158="FLEET MANAGER"),Master!B1158,"")</f>
        <v/>
      </c>
      <c r="H1158" s="34" t="e">
        <f>SMALL($G:$G,ROWS($G$1:G1157))</f>
        <v>#NUM!</v>
      </c>
      <c r="I1158" s="34" t="str">
        <f>IF(AND('Entry point'!$B$22=Master!A1158,Master!AG1158="GROUP ISD"),Master!B1158,"")</f>
        <v/>
      </c>
      <c r="J1158" s="34" t="e">
        <f>SMALL($I:$I,ROWS($I$1:I1157))</f>
        <v>#NUM!</v>
      </c>
      <c r="K1158" s="34" t="str">
        <f>IF(AND('Entry point'!$B$22=Master!A1158,Master!AG1158="MANAGING DIRECTOR, CREW MANAGEMENT"),Master!B1158,"")</f>
        <v/>
      </c>
      <c r="L1158" s="34" t="e">
        <f>SMALL($K:$K,ROWS($K$1:K1157))</f>
        <v>#NUM!</v>
      </c>
      <c r="M1158" s="34" t="str">
        <f>IF(AND('Entry point'!$B$22=Master!A1158,Master!AG1158="MARINE SUPERINTENDENT"),Master!B1158,"")</f>
        <v/>
      </c>
      <c r="N1158" s="34" t="e">
        <f>SMALL($M:$M,ROWS($M$1:M1157))</f>
        <v>#NUM!</v>
      </c>
      <c r="O1158" s="34" t="str">
        <f>IF(AND('Entry point'!$B$22=Master!A1158,Master!AG1158="MD"),Master!B1158,"")</f>
        <v/>
      </c>
      <c r="P1158" s="34" t="e">
        <f>SMALL($O:$O,ROWS($O$1:O1157))</f>
        <v>#NUM!</v>
      </c>
      <c r="Q1158" s="34" t="str">
        <f>IF(AND('Entry point'!$B$22=Master!A1158,Master!AG1158="OD"),Master!B1158,"")</f>
        <v/>
      </c>
      <c r="R1158" s="34" t="e">
        <f>SMALL($Q:$Q,ROWS($Q$1:Q1157))</f>
        <v>#NUM!</v>
      </c>
      <c r="S1158" s="34" t="str">
        <f>IF(AND('Entry point'!$B$22=Master!A1158,Master!AG1158="OWNER"),Master!B1158,"")</f>
        <v/>
      </c>
      <c r="T1158" s="34" t="e">
        <f>SMALL($S:$S,ROWS($S$1:S1157))</f>
        <v>#NUM!</v>
      </c>
      <c r="U1158" s="34" t="str">
        <f>IF(AND('Entry point'!$B$22=Master!A1158,Master!AG1158="PLANNING MANAGER"),Master!B1158,"")</f>
        <v/>
      </c>
      <c r="V1158" s="34" t="e">
        <f>SMALL($U:$U,ROWS($U$1:U1157))</f>
        <v>#NUM!</v>
      </c>
      <c r="W1158" s="34" t="str">
        <f>IF(AND('Entry point'!$B$22=Master!A1158,Master!AG1158="PROCUREMENT RESPONSIBLE"),Master!B1158,"")</f>
        <v/>
      </c>
      <c r="X1158" s="34" t="e">
        <f>SMALL($W:$W,ROWS($W$1:W1157))</f>
        <v>#NUM!</v>
      </c>
      <c r="Y1158" s="34" t="str">
        <f>IF(AND('Entry point'!$B$22=Master!A1158,Master!AG1158="TECH SUPERINTENDENT"),Master!B1158,"")</f>
        <v/>
      </c>
      <c r="Z1158" s="34" t="e">
        <f>SMALL($Y:$Y,ROWS($Y$1:Y1157))</f>
        <v>#NUM!</v>
      </c>
      <c r="AA1158" s="34" t="str">
        <f>IF(AND('Entry point'!$B$22=Master!A1158,Master!AG1158="HSEQ MANAGER"),Master!B1158,"")</f>
        <v/>
      </c>
      <c r="AB1158" s="34" t="e">
        <f>SMALL($AA:$AA,ROWS($AA$1:AA1157))</f>
        <v>#NUM!</v>
      </c>
      <c r="AC1158" s="34" t="str">
        <f>IF(AND('Entry point'!$B$22=Master!A1158,Master!AG1158="MARCAS"),Master!B1158,"")</f>
        <v/>
      </c>
      <c r="AD1158" s="34" t="e">
        <f>SMALL($AC:$AC,ROWS($AC$1:AC1157))</f>
        <v>#NUM!</v>
      </c>
      <c r="AE1158" s="34">
        <v>5</v>
      </c>
      <c r="AF1158" s="167" t="s">
        <v>86</v>
      </c>
      <c r="AG1158" s="36" t="s">
        <v>619</v>
      </c>
      <c r="AH1158" s="36"/>
    </row>
    <row r="1159" spans="1:34" ht="15.75" x14ac:dyDescent="0.25">
      <c r="A1159" s="34" t="s">
        <v>38</v>
      </c>
      <c r="B1159" s="34">
        <f>ROWS(A$1:$A1160)</f>
        <v>1160</v>
      </c>
      <c r="C1159" s="34" t="str">
        <f>IF(AND('Entry point'!$B$22=Master!A1159,Master!AG1159="ACCOUNTING"),Master!B1159,"")</f>
        <v/>
      </c>
      <c r="D1159" s="34" t="e">
        <f>SMALL($C:$C,ROWS($C$1:C1158))</f>
        <v>#NUM!</v>
      </c>
      <c r="E1159" s="34" t="str">
        <f>IF(AND('Entry point'!$B$22=Master!A1159,Master!AG1159="CREW MANAGEMENT PARTNER"),Master!B1159,"")</f>
        <v/>
      </c>
      <c r="F1159" s="34" t="e">
        <f>SMALL($E:$E,ROWS($E$1:E1158))</f>
        <v>#NUM!</v>
      </c>
      <c r="G1159" s="34" t="str">
        <f>IF(AND('Entry point'!$B$22=Master!A1159,Master!AG1159="FLEET MANAGER"),Master!B1159,"")</f>
        <v/>
      </c>
      <c r="H1159" s="34" t="e">
        <f>SMALL($G:$G,ROWS($G$1:G1158))</f>
        <v>#NUM!</v>
      </c>
      <c r="I1159" s="34" t="str">
        <f>IF(AND('Entry point'!$B$22=Master!A1159,Master!AG1159="GROUP ISD"),Master!B1159,"")</f>
        <v/>
      </c>
      <c r="J1159" s="34" t="e">
        <f>SMALL($I:$I,ROWS($I$1:I1158))</f>
        <v>#NUM!</v>
      </c>
      <c r="K1159" s="34" t="str">
        <f>IF(AND('Entry point'!$B$22=Master!A1159,Master!AG1159="MANAGING DIRECTOR, CREW MANAGEMENT"),Master!B1159,"")</f>
        <v/>
      </c>
      <c r="L1159" s="34" t="e">
        <f>SMALL($K:$K,ROWS($K$1:K1158))</f>
        <v>#NUM!</v>
      </c>
      <c r="M1159" s="34" t="str">
        <f>IF(AND('Entry point'!$B$22=Master!A1159,Master!AG1159="MARINE SUPERINTENDENT"),Master!B1159,"")</f>
        <v/>
      </c>
      <c r="N1159" s="34" t="e">
        <f>SMALL($M:$M,ROWS($M$1:M1158))</f>
        <v>#NUM!</v>
      </c>
      <c r="O1159" s="34" t="str">
        <f>IF(AND('Entry point'!$B$22=Master!A1159,Master!AG1159="MD"),Master!B1159,"")</f>
        <v/>
      </c>
      <c r="P1159" s="34" t="e">
        <f>SMALL($O:$O,ROWS($O$1:O1158))</f>
        <v>#NUM!</v>
      </c>
      <c r="Q1159" s="34" t="str">
        <f>IF(AND('Entry point'!$B$22=Master!A1159,Master!AG1159="OD"),Master!B1159,"")</f>
        <v/>
      </c>
      <c r="R1159" s="34" t="e">
        <f>SMALL($Q:$Q,ROWS($Q$1:Q1158))</f>
        <v>#NUM!</v>
      </c>
      <c r="S1159" s="34" t="str">
        <f>IF(AND('Entry point'!$B$22=Master!A1159,Master!AG1159="OWNER"),Master!B1159,"")</f>
        <v/>
      </c>
      <c r="T1159" s="34" t="e">
        <f>SMALL($S:$S,ROWS($S$1:S1158))</f>
        <v>#NUM!</v>
      </c>
      <c r="U1159" s="34" t="str">
        <f>IF(AND('Entry point'!$B$22=Master!A1159,Master!AG1159="PLANNING MANAGER"),Master!B1159,"")</f>
        <v/>
      </c>
      <c r="V1159" s="34" t="e">
        <f>SMALL($U:$U,ROWS($U$1:U1158))</f>
        <v>#NUM!</v>
      </c>
      <c r="W1159" s="34" t="str">
        <f>IF(AND('Entry point'!$B$22=Master!A1159,Master!AG1159="PROCUREMENT RESPONSIBLE"),Master!B1159,"")</f>
        <v/>
      </c>
      <c r="X1159" s="34" t="e">
        <f>SMALL($W:$W,ROWS($W$1:W1158))</f>
        <v>#NUM!</v>
      </c>
      <c r="Y1159" s="34" t="str">
        <f>IF(AND('Entry point'!$B$22=Master!A1159,Master!AG1159="TECH SUPERINTENDENT"),Master!B1159,"")</f>
        <v/>
      </c>
      <c r="Z1159" s="34" t="e">
        <f>SMALL($Y:$Y,ROWS($Y$1:Y1158))</f>
        <v>#NUM!</v>
      </c>
      <c r="AA1159" s="34" t="str">
        <f>IF(AND('Entry point'!$B$22=Master!A1159,Master!AG1159="HSEQ MANAGER"),Master!B1159,"")</f>
        <v/>
      </c>
      <c r="AB1159" s="34" t="e">
        <f>SMALL($AA:$AA,ROWS($AA$1:AA1158))</f>
        <v>#NUM!</v>
      </c>
      <c r="AC1159" s="34" t="str">
        <f>IF(AND('Entry point'!$B$22=Master!A1159,Master!AG1159="MARCAS"),Master!B1159,"")</f>
        <v/>
      </c>
      <c r="AD1159" s="34" t="e">
        <f>SMALL($AC:$AC,ROWS($AC$1:AC1158))</f>
        <v>#NUM!</v>
      </c>
      <c r="AE1159" s="34">
        <v>5</v>
      </c>
      <c r="AF1159" s="167" t="s">
        <v>792</v>
      </c>
      <c r="AG1159" s="36" t="s">
        <v>796</v>
      </c>
      <c r="AH1159" s="36"/>
    </row>
    <row r="1160" spans="1:34" ht="15.75" x14ac:dyDescent="0.25">
      <c r="A1160" s="40" t="s">
        <v>569</v>
      </c>
      <c r="B1160" s="34">
        <f>ROWS(A$1:$A1161)</f>
        <v>1161</v>
      </c>
      <c r="C1160" s="34" t="str">
        <f>IF(AND('Entry point'!$B$22=Master!A1160,Master!AG1160="ACCOUNTING"),Master!B1160,"")</f>
        <v/>
      </c>
      <c r="D1160" s="34" t="e">
        <f>SMALL($C:$C,ROWS($C$1:C1159))</f>
        <v>#NUM!</v>
      </c>
      <c r="E1160" s="34" t="str">
        <f>IF(AND('Entry point'!$B$22=Master!A1160,Master!AG1160="CREW MANAGEMENT PARTNER"),Master!B1160,"")</f>
        <v/>
      </c>
      <c r="F1160" s="34" t="e">
        <f>SMALL($E:$E,ROWS($E$1:E1159))</f>
        <v>#NUM!</v>
      </c>
      <c r="G1160" s="34" t="str">
        <f>IF(AND('Entry point'!$B$22=Master!A1160,Master!AG1160="FLEET MANAGER"),Master!B1160,"")</f>
        <v/>
      </c>
      <c r="H1160" s="34" t="e">
        <f>SMALL($G:$G,ROWS($G$1:G1159))</f>
        <v>#NUM!</v>
      </c>
      <c r="I1160" s="34" t="str">
        <f>IF(AND('Entry point'!$B$22=Master!A1160,Master!AG1160="GROUP ISD"),Master!B1160,"")</f>
        <v/>
      </c>
      <c r="J1160" s="34" t="e">
        <f>SMALL($I:$I,ROWS($I$1:I1159))</f>
        <v>#NUM!</v>
      </c>
      <c r="K1160" s="34" t="str">
        <f>IF(AND('Entry point'!$B$22=Master!A1160,Master!AG1160="MANAGING DIRECTOR, CREW MANAGEMENT"),Master!B1160,"")</f>
        <v/>
      </c>
      <c r="L1160" s="34" t="e">
        <f>SMALL($K:$K,ROWS($K$1:K1159))</f>
        <v>#NUM!</v>
      </c>
      <c r="M1160" s="34" t="str">
        <f>IF(AND('Entry point'!$B$22=Master!A1160,Master!AG1160="MARINE SUPERINTENDENT"),Master!B1160,"")</f>
        <v/>
      </c>
      <c r="N1160" s="34" t="e">
        <f>SMALL($M:$M,ROWS($M$1:M1159))</f>
        <v>#NUM!</v>
      </c>
      <c r="O1160" s="34" t="str">
        <f>IF(AND('Entry point'!$B$22=Master!A1160,Master!AG1160="MD"),Master!B1160,"")</f>
        <v/>
      </c>
      <c r="P1160" s="34" t="e">
        <f>SMALL($O:$O,ROWS($O$1:O1159))</f>
        <v>#NUM!</v>
      </c>
      <c r="Q1160" s="34" t="str">
        <f>IF(AND('Entry point'!$B$22=Master!A1160,Master!AG1160="OD"),Master!B1160,"")</f>
        <v/>
      </c>
      <c r="R1160" s="34" t="e">
        <f>SMALL($Q:$Q,ROWS($Q$1:Q1159))</f>
        <v>#NUM!</v>
      </c>
      <c r="S1160" s="34">
        <f>IF(AND('Entry point'!$B$22=Master!A1160,Master!AG1160="OWNER"),Master!B1160,"")</f>
        <v>1161</v>
      </c>
      <c r="T1160" s="34" t="e">
        <f>SMALL($S:$S,ROWS($S$1:S1159))</f>
        <v>#NUM!</v>
      </c>
      <c r="U1160" s="34" t="str">
        <f>IF(AND('Entry point'!$B$22=Master!A1160,Master!AG1160="PLANNING MANAGER"),Master!B1160,"")</f>
        <v/>
      </c>
      <c r="V1160" s="34" t="e">
        <f>SMALL($U:$U,ROWS($U$1:U1159))</f>
        <v>#NUM!</v>
      </c>
      <c r="W1160" s="34" t="str">
        <f>IF(AND('Entry point'!$B$22=Master!A1160,Master!AG1160="PROCUREMENT RESPONSIBLE"),Master!B1160,"")</f>
        <v/>
      </c>
      <c r="X1160" s="34" t="e">
        <f>SMALL($W:$W,ROWS($W$1:W1159))</f>
        <v>#NUM!</v>
      </c>
      <c r="Y1160" s="34" t="str">
        <f>IF(AND('Entry point'!$B$22=Master!A1160,Master!AG1160="TECH SUPERINTENDENT"),Master!B1160,"")</f>
        <v/>
      </c>
      <c r="Z1160" s="34" t="e">
        <f>SMALL($Y:$Y,ROWS($Y$1:Y1159))</f>
        <v>#NUM!</v>
      </c>
      <c r="AA1160" s="34" t="str">
        <f>IF(AND('Entry point'!$B$22=Master!A1160,Master!AG1160="HSEQ MANAGER"),Master!B1160,"")</f>
        <v/>
      </c>
      <c r="AB1160" s="34" t="e">
        <f>SMALL($AA:$AA,ROWS($AA$1:AA1159))</f>
        <v>#NUM!</v>
      </c>
      <c r="AC1160" s="34" t="str">
        <f>IF(AND('Entry point'!$B$22=Master!A1160,Master!AG1160="MARCAS"),Master!B1160,"")</f>
        <v/>
      </c>
      <c r="AD1160" s="34" t="e">
        <f>SMALL($AC:$AC,ROWS($AC$1:AC1159))</f>
        <v>#NUM!</v>
      </c>
      <c r="AE1160" s="34">
        <v>5</v>
      </c>
      <c r="AF1160" s="36" t="s">
        <v>399</v>
      </c>
      <c r="AG1160" s="36" t="s">
        <v>159</v>
      </c>
      <c r="AH1160" s="36"/>
    </row>
    <row r="1161" spans="1:34" ht="15.75" x14ac:dyDescent="0.25">
      <c r="A1161" s="40" t="s">
        <v>569</v>
      </c>
      <c r="B1161" s="34">
        <f>ROWS(A$1:$A1162)</f>
        <v>1162</v>
      </c>
      <c r="C1161" s="34" t="str">
        <f>IF(AND('Entry point'!$B$22=Master!A1161,Master!AG1161="ACCOUNTING"),Master!B1161,"")</f>
        <v/>
      </c>
      <c r="D1161" s="34" t="e">
        <f>SMALL($C:$C,ROWS($C$1:C1160))</f>
        <v>#NUM!</v>
      </c>
      <c r="E1161" s="34" t="str">
        <f>IF(AND('Entry point'!$B$22=Master!A1161,Master!AG1161="CREW MANAGEMENT PARTNER"),Master!B1161,"")</f>
        <v/>
      </c>
      <c r="F1161" s="34" t="e">
        <f>SMALL($E:$E,ROWS($E$1:E1160))</f>
        <v>#NUM!</v>
      </c>
      <c r="G1161" s="34" t="str">
        <f>IF(AND('Entry point'!$B$22=Master!A1161,Master!AG1161="FLEET MANAGER"),Master!B1161,"")</f>
        <v/>
      </c>
      <c r="H1161" s="34" t="e">
        <f>SMALL($G:$G,ROWS($G$1:G1160))</f>
        <v>#NUM!</v>
      </c>
      <c r="I1161" s="34" t="str">
        <f>IF(AND('Entry point'!$B$22=Master!A1161,Master!AG1161="GROUP ISD"),Master!B1161,"")</f>
        <v/>
      </c>
      <c r="J1161" s="34" t="e">
        <f>SMALL($I:$I,ROWS($I$1:I1160))</f>
        <v>#NUM!</v>
      </c>
      <c r="K1161" s="34" t="str">
        <f>IF(AND('Entry point'!$B$22=Master!A1161,Master!AG1161="MANAGING DIRECTOR, CREW MANAGEMENT"),Master!B1161,"")</f>
        <v/>
      </c>
      <c r="L1161" s="34" t="e">
        <f>SMALL($K:$K,ROWS($K$1:K1160))</f>
        <v>#NUM!</v>
      </c>
      <c r="M1161" s="34" t="str">
        <f>IF(AND('Entry point'!$B$22=Master!A1161,Master!AG1161="MARINE SUPERINTENDENT"),Master!B1161,"")</f>
        <v/>
      </c>
      <c r="N1161" s="34" t="e">
        <f>SMALL($M:$M,ROWS($M$1:M1160))</f>
        <v>#NUM!</v>
      </c>
      <c r="O1161" s="34" t="str">
        <f>IF(AND('Entry point'!$B$22=Master!A1161,Master!AG1161="MD"),Master!B1161,"")</f>
        <v/>
      </c>
      <c r="P1161" s="34" t="e">
        <f>SMALL($O:$O,ROWS($O$1:O1160))</f>
        <v>#NUM!</v>
      </c>
      <c r="Q1161" s="34" t="str">
        <f>IF(AND('Entry point'!$B$22=Master!A1161,Master!AG1161="OD"),Master!B1161,"")</f>
        <v/>
      </c>
      <c r="R1161" s="34" t="e">
        <f>SMALL($Q:$Q,ROWS($Q$1:Q1160))</f>
        <v>#NUM!</v>
      </c>
      <c r="S1161" s="34" t="str">
        <f>IF(AND('Entry point'!$B$22=Master!A1161,Master!AG1161="OWNER"),Master!B1161,"")</f>
        <v/>
      </c>
      <c r="T1161" s="34" t="e">
        <f>SMALL($S:$S,ROWS($S$1:S1160))</f>
        <v>#NUM!</v>
      </c>
      <c r="U1161" s="34" t="str">
        <f>IF(AND('Entry point'!$B$22=Master!A1161,Master!AG1161="PLANNING MANAGER"),Master!B1161,"")</f>
        <v/>
      </c>
      <c r="V1161" s="34" t="e">
        <f>SMALL($U:$U,ROWS($U$1:U1160))</f>
        <v>#NUM!</v>
      </c>
      <c r="W1161" s="34" t="str">
        <f>IF(AND('Entry point'!$B$22=Master!A1161,Master!AG1161="PROCUREMENT RESPONSIBLE"),Master!B1161,"")</f>
        <v/>
      </c>
      <c r="X1161" s="34" t="e">
        <f>SMALL($W:$W,ROWS($W$1:W1160))</f>
        <v>#NUM!</v>
      </c>
      <c r="Y1161" s="34">
        <f>IF(AND('Entry point'!$B$22=Master!A1161,Master!AG1161="TECH SUPERINTENDENT"),Master!B1161,"")</f>
        <v>1162</v>
      </c>
      <c r="Z1161" s="34" t="e">
        <f>SMALL($Y:$Y,ROWS($Y$1:Y1160))</f>
        <v>#NUM!</v>
      </c>
      <c r="AA1161" s="34" t="str">
        <f>IF(AND('Entry point'!$B$22=Master!A1161,Master!AG1161="HSEQ MANAGER"),Master!B1161,"")</f>
        <v/>
      </c>
      <c r="AB1161" s="34" t="e">
        <f>SMALL($AA:$AA,ROWS($AA$1:AA1160))</f>
        <v>#NUM!</v>
      </c>
      <c r="AC1161" s="34" t="str">
        <f>IF(AND('Entry point'!$B$22=Master!A1161,Master!AG1161="MARCAS"),Master!B1161,"")</f>
        <v/>
      </c>
      <c r="AD1161" s="34" t="e">
        <f>SMALL($AC:$AC,ROWS($AC$1:AC1160))</f>
        <v>#NUM!</v>
      </c>
      <c r="AE1161" s="34">
        <v>5</v>
      </c>
      <c r="AF1161" s="36" t="s">
        <v>564</v>
      </c>
      <c r="AG1161" s="36" t="s">
        <v>91</v>
      </c>
      <c r="AH1161" s="36"/>
    </row>
    <row r="1162" spans="1:34" ht="15.75" x14ac:dyDescent="0.25">
      <c r="A1162" s="40" t="s">
        <v>569</v>
      </c>
      <c r="B1162" s="34">
        <f>ROWS(A$1:$A1163)</f>
        <v>1163</v>
      </c>
      <c r="C1162" s="34" t="str">
        <f>IF(AND('Entry point'!$B$22=Master!A1162,Master!AG1162="ACCOUNTING"),Master!B1162,"")</f>
        <v/>
      </c>
      <c r="D1162" s="34" t="e">
        <f>SMALL($C:$C,ROWS($C$1:C1161))</f>
        <v>#NUM!</v>
      </c>
      <c r="E1162" s="34" t="str">
        <f>IF(AND('Entry point'!$B$22=Master!A1162,Master!AG1162="CREW MANAGEMENT PARTNER"),Master!B1162,"")</f>
        <v/>
      </c>
      <c r="F1162" s="34" t="e">
        <f>SMALL($E:$E,ROWS($E$1:E1161))</f>
        <v>#NUM!</v>
      </c>
      <c r="G1162" s="34" t="str">
        <f>IF(AND('Entry point'!$B$22=Master!A1162,Master!AG1162="FLEET MANAGER"),Master!B1162,"")</f>
        <v/>
      </c>
      <c r="H1162" s="34" t="e">
        <f>SMALL($G:$G,ROWS($G$1:G1161))</f>
        <v>#NUM!</v>
      </c>
      <c r="I1162" s="34" t="str">
        <f>IF(AND('Entry point'!$B$22=Master!A1162,Master!AG1162="GROUP ISD"),Master!B1162,"")</f>
        <v/>
      </c>
      <c r="J1162" s="34" t="e">
        <f>SMALL($I:$I,ROWS($I$1:I1161))</f>
        <v>#NUM!</v>
      </c>
      <c r="K1162" s="34" t="str">
        <f>IF(AND('Entry point'!$B$22=Master!A1162,Master!AG1162="MANAGING DIRECTOR, CREW MANAGEMENT"),Master!B1162,"")</f>
        <v/>
      </c>
      <c r="L1162" s="34" t="e">
        <f>SMALL($K:$K,ROWS($K$1:K1161))</f>
        <v>#NUM!</v>
      </c>
      <c r="M1162" s="34" t="str">
        <f>IF(AND('Entry point'!$B$22=Master!A1162,Master!AG1162="MARINE SUPERINTENDENT"),Master!B1162,"")</f>
        <v/>
      </c>
      <c r="N1162" s="34" t="e">
        <f>SMALL($M:$M,ROWS($M$1:M1161))</f>
        <v>#NUM!</v>
      </c>
      <c r="O1162" s="34" t="str">
        <f>IF(AND('Entry point'!$B$22=Master!A1162,Master!AG1162="MD"),Master!B1162,"")</f>
        <v/>
      </c>
      <c r="P1162" s="34" t="e">
        <f>SMALL($O:$O,ROWS($O$1:O1161))</f>
        <v>#NUM!</v>
      </c>
      <c r="Q1162" s="34" t="str">
        <f>IF(AND('Entry point'!$B$22=Master!A1162,Master!AG1162="OD"),Master!B1162,"")</f>
        <v/>
      </c>
      <c r="R1162" s="34" t="e">
        <f>SMALL($Q:$Q,ROWS($Q$1:Q1161))</f>
        <v>#NUM!</v>
      </c>
      <c r="S1162" s="34" t="str">
        <f>IF(AND('Entry point'!$B$22=Master!A1162,Master!AG1162="OWNER"),Master!B1162,"")</f>
        <v/>
      </c>
      <c r="T1162" s="34" t="e">
        <f>SMALL($S:$S,ROWS($S$1:S1161))</f>
        <v>#NUM!</v>
      </c>
      <c r="U1162" s="34">
        <f>IF(AND('Entry point'!$B$22=Master!A1162,Master!AG1162="PLANNING MANAGER"),Master!B1162,"")</f>
        <v>1163</v>
      </c>
      <c r="V1162" s="34" t="e">
        <f>SMALL($U:$U,ROWS($U$1:U1161))</f>
        <v>#NUM!</v>
      </c>
      <c r="W1162" s="34" t="str">
        <f>IF(AND('Entry point'!$B$22=Master!A1162,Master!AG1162="PROCUREMENT RESPONSIBLE"),Master!B1162,"")</f>
        <v/>
      </c>
      <c r="X1162" s="34" t="e">
        <f>SMALL($W:$W,ROWS($W$1:W1161))</f>
        <v>#NUM!</v>
      </c>
      <c r="Y1162" s="34" t="str">
        <f>IF(AND('Entry point'!$B$22=Master!A1162,Master!AG1162="TECH SUPERINTENDENT"),Master!B1162,"")</f>
        <v/>
      </c>
      <c r="Z1162" s="34" t="e">
        <f>SMALL($Y:$Y,ROWS($Y$1:Y1161))</f>
        <v>#NUM!</v>
      </c>
      <c r="AA1162" s="34" t="str">
        <f>IF(AND('Entry point'!$B$22=Master!A1162,Master!AG1162="HSEQ MANAGER"),Master!B1162,"")</f>
        <v/>
      </c>
      <c r="AB1162" s="34" t="e">
        <f>SMALL($AA:$AA,ROWS($AA$1:AA1161))</f>
        <v>#NUM!</v>
      </c>
      <c r="AC1162" s="34" t="str">
        <f>IF(AND('Entry point'!$B$22=Master!A1162,Master!AG1162="MARCAS"),Master!B1162,"")</f>
        <v/>
      </c>
      <c r="AD1162" s="34" t="e">
        <f>SMALL($AC:$AC,ROWS($AC$1:AC1161))</f>
        <v>#NUM!</v>
      </c>
      <c r="AE1162" s="34">
        <v>5</v>
      </c>
      <c r="AF1162" s="167" t="s">
        <v>87</v>
      </c>
      <c r="AG1162" s="36" t="s">
        <v>619</v>
      </c>
      <c r="AH1162" s="36"/>
    </row>
    <row r="1163" spans="1:34" ht="15.75" x14ac:dyDescent="0.25">
      <c r="A1163" s="40" t="s">
        <v>569</v>
      </c>
      <c r="B1163" s="34">
        <f>ROWS(A$1:$A1164)</f>
        <v>1164</v>
      </c>
      <c r="C1163" s="34" t="str">
        <f>IF(AND('Entry point'!$B$22=Master!A1163,Master!AG1163="ACCOUNTING"),Master!B1163,"")</f>
        <v/>
      </c>
      <c r="D1163" s="34" t="e">
        <f>SMALL($C:$C,ROWS($C$1:C1162))</f>
        <v>#NUM!</v>
      </c>
      <c r="E1163" s="34" t="str">
        <f>IF(AND('Entry point'!$B$22=Master!A1163,Master!AG1163="CREW MANAGEMENT PARTNER"),Master!B1163,"")</f>
        <v/>
      </c>
      <c r="F1163" s="34" t="e">
        <f>SMALL($E:$E,ROWS($E$1:E1162))</f>
        <v>#NUM!</v>
      </c>
      <c r="G1163" s="34" t="str">
        <f>IF(AND('Entry point'!$B$22=Master!A1163,Master!AG1163="FLEET MANAGER"),Master!B1163,"")</f>
        <v/>
      </c>
      <c r="H1163" s="34" t="e">
        <f>SMALL($G:$G,ROWS($G$1:G1162))</f>
        <v>#NUM!</v>
      </c>
      <c r="I1163" s="34" t="str">
        <f>IF(AND('Entry point'!$B$22=Master!A1163,Master!AG1163="GROUP ISD"),Master!B1163,"")</f>
        <v/>
      </c>
      <c r="J1163" s="34" t="e">
        <f>SMALL($I:$I,ROWS($I$1:I1162))</f>
        <v>#NUM!</v>
      </c>
      <c r="K1163" s="34" t="str">
        <f>IF(AND('Entry point'!$B$22=Master!A1163,Master!AG1163="MANAGING DIRECTOR, CREW MANAGEMENT"),Master!B1163,"")</f>
        <v/>
      </c>
      <c r="L1163" s="34" t="e">
        <f>SMALL($K:$K,ROWS($K$1:K1162))</f>
        <v>#NUM!</v>
      </c>
      <c r="M1163" s="34" t="str">
        <f>IF(AND('Entry point'!$B$22=Master!A1163,Master!AG1163="MARINE SUPERINTENDENT"),Master!B1163,"")</f>
        <v/>
      </c>
      <c r="N1163" s="34" t="e">
        <f>SMALL($M:$M,ROWS($M$1:M1162))</f>
        <v>#NUM!</v>
      </c>
      <c r="O1163" s="34" t="str">
        <f>IF(AND('Entry point'!$B$22=Master!A1163,Master!AG1163="MD"),Master!B1163,"")</f>
        <v/>
      </c>
      <c r="P1163" s="34" t="e">
        <f>SMALL($O:$O,ROWS($O$1:O1162))</f>
        <v>#NUM!</v>
      </c>
      <c r="Q1163" s="34" t="str">
        <f>IF(AND('Entry point'!$B$22=Master!A1163,Master!AG1163="OD"),Master!B1163,"")</f>
        <v/>
      </c>
      <c r="R1163" s="34" t="e">
        <f>SMALL($Q:$Q,ROWS($Q$1:Q1162))</f>
        <v>#NUM!</v>
      </c>
      <c r="S1163" s="34" t="str">
        <f>IF(AND('Entry point'!$B$22=Master!A1163,Master!AG1163="OWNER"),Master!B1163,"")</f>
        <v/>
      </c>
      <c r="T1163" s="34" t="e">
        <f>SMALL($S:$S,ROWS($S$1:S1162))</f>
        <v>#NUM!</v>
      </c>
      <c r="U1163" s="34">
        <f>IF(AND('Entry point'!$B$22=Master!A1163,Master!AG1163="PLANNING MANAGER"),Master!B1163,"")</f>
        <v>1164</v>
      </c>
      <c r="V1163" s="34" t="e">
        <f>SMALL($U:$U,ROWS($U$1:U1162))</f>
        <v>#NUM!</v>
      </c>
      <c r="W1163" s="34" t="str">
        <f>IF(AND('Entry point'!$B$22=Master!A1163,Master!AG1163="PROCUREMENT RESPONSIBLE"),Master!B1163,"")</f>
        <v/>
      </c>
      <c r="X1163" s="34" t="e">
        <f>SMALL($W:$W,ROWS($W$1:W1162))</f>
        <v>#NUM!</v>
      </c>
      <c r="Y1163" s="34" t="str">
        <f>IF(AND('Entry point'!$B$22=Master!A1163,Master!AG1163="TECH SUPERINTENDENT"),Master!B1163,"")</f>
        <v/>
      </c>
      <c r="Z1163" s="34" t="e">
        <f>SMALL($Y:$Y,ROWS($Y$1:Y1162))</f>
        <v>#NUM!</v>
      </c>
      <c r="AA1163" s="34" t="str">
        <f>IF(AND('Entry point'!$B$22=Master!A1163,Master!AG1163="HSEQ MANAGER"),Master!B1163,"")</f>
        <v/>
      </c>
      <c r="AB1163" s="34" t="e">
        <f>SMALL($AA:$AA,ROWS($AA$1:AA1162))</f>
        <v>#NUM!</v>
      </c>
      <c r="AC1163" s="34" t="str">
        <f>IF(AND('Entry point'!$B$22=Master!A1163,Master!AG1163="MARCAS"),Master!B1163,"")</f>
        <v/>
      </c>
      <c r="AD1163" s="34" t="e">
        <f>SMALL($AC:$AC,ROWS($AC$1:AC1162))</f>
        <v>#NUM!</v>
      </c>
      <c r="AE1163" s="34">
        <v>5</v>
      </c>
      <c r="AF1163" s="167" t="s">
        <v>88</v>
      </c>
      <c r="AG1163" s="36" t="s">
        <v>619</v>
      </c>
      <c r="AH1163" s="36"/>
    </row>
    <row r="1164" spans="1:34" ht="15.75" x14ac:dyDescent="0.25">
      <c r="A1164" s="40" t="s">
        <v>569</v>
      </c>
      <c r="B1164" s="34">
        <f>ROWS(A$1:$A1165)</f>
        <v>1165</v>
      </c>
      <c r="C1164" s="34" t="str">
        <f>IF(AND('Entry point'!$B$22=Master!A1164,Master!AG1164="ACCOUNTING"),Master!B1164,"")</f>
        <v/>
      </c>
      <c r="D1164" s="34" t="e">
        <f>SMALL($C:$C,ROWS($C$1:C1163))</f>
        <v>#NUM!</v>
      </c>
      <c r="E1164" s="34">
        <f>IF(AND('Entry point'!$B$22=Master!A1164,Master!AG1164="CREW MANAGEMENT PARTNER"),Master!B1164,"")</f>
        <v>1165</v>
      </c>
      <c r="F1164" s="34" t="e">
        <f>SMALL($E:$E,ROWS($E$1:E1163))</f>
        <v>#NUM!</v>
      </c>
      <c r="G1164" s="34" t="str">
        <f>IF(AND('Entry point'!$B$22=Master!A1164,Master!AG1164="FLEET MANAGER"),Master!B1164,"")</f>
        <v/>
      </c>
      <c r="H1164" s="34" t="e">
        <f>SMALL($G:$G,ROWS($G$1:G1163))</f>
        <v>#NUM!</v>
      </c>
      <c r="I1164" s="34" t="str">
        <f>IF(AND('Entry point'!$B$22=Master!A1164,Master!AG1164="GROUP ISD"),Master!B1164,"")</f>
        <v/>
      </c>
      <c r="J1164" s="34" t="e">
        <f>SMALL($I:$I,ROWS($I$1:I1163))</f>
        <v>#NUM!</v>
      </c>
      <c r="K1164" s="34" t="str">
        <f>IF(AND('Entry point'!$B$22=Master!A1164,Master!AG1164="MANAGING DIRECTOR, CREW MANAGEMENT"),Master!B1164,"")</f>
        <v/>
      </c>
      <c r="L1164" s="34" t="e">
        <f>SMALL($K:$K,ROWS($K$1:K1163))</f>
        <v>#NUM!</v>
      </c>
      <c r="M1164" s="34" t="str">
        <f>IF(AND('Entry point'!$B$22=Master!A1164,Master!AG1164="MARINE SUPERINTENDENT"),Master!B1164,"")</f>
        <v/>
      </c>
      <c r="N1164" s="34" t="e">
        <f>SMALL($M:$M,ROWS($M$1:M1163))</f>
        <v>#NUM!</v>
      </c>
      <c r="O1164" s="34" t="str">
        <f>IF(AND('Entry point'!$B$22=Master!A1164,Master!AG1164="MD"),Master!B1164,"")</f>
        <v/>
      </c>
      <c r="P1164" s="34" t="e">
        <f>SMALL($O:$O,ROWS($O$1:O1163))</f>
        <v>#NUM!</v>
      </c>
      <c r="Q1164" s="34" t="str">
        <f>IF(AND('Entry point'!$B$22=Master!A1164,Master!AG1164="OD"),Master!B1164,"")</f>
        <v/>
      </c>
      <c r="R1164" s="34" t="e">
        <f>SMALL($Q:$Q,ROWS($Q$1:Q1163))</f>
        <v>#NUM!</v>
      </c>
      <c r="S1164" s="34" t="str">
        <f>IF(AND('Entry point'!$B$22=Master!A1164,Master!AG1164="OWNER"),Master!B1164,"")</f>
        <v/>
      </c>
      <c r="T1164" s="34" t="e">
        <f>SMALL($S:$S,ROWS($S$1:S1163))</f>
        <v>#NUM!</v>
      </c>
      <c r="U1164" s="34" t="str">
        <f>IF(AND('Entry point'!$B$22=Master!A1164,Master!AG1164="PLANNING MANAGER"),Master!B1164,"")</f>
        <v/>
      </c>
      <c r="V1164" s="34" t="e">
        <f>SMALL($U:$U,ROWS($U$1:U1163))</f>
        <v>#NUM!</v>
      </c>
      <c r="W1164" s="34" t="str">
        <f>IF(AND('Entry point'!$B$22=Master!A1164,Master!AG1164="PROCUREMENT RESPONSIBLE"),Master!B1164,"")</f>
        <v/>
      </c>
      <c r="X1164" s="34" t="e">
        <f>SMALL($W:$W,ROWS($W$1:W1163))</f>
        <v>#NUM!</v>
      </c>
      <c r="Y1164" s="34" t="str">
        <f>IF(AND('Entry point'!$B$22=Master!A1164,Master!AG1164="TECH SUPERINTENDENT"),Master!B1164,"")</f>
        <v/>
      </c>
      <c r="Z1164" s="34" t="e">
        <f>SMALL($Y:$Y,ROWS($Y$1:Y1163))</f>
        <v>#NUM!</v>
      </c>
      <c r="AA1164" s="34" t="str">
        <f>IF(AND('Entry point'!$B$22=Master!A1164,Master!AG1164="HSEQ MANAGER"),Master!B1164,"")</f>
        <v/>
      </c>
      <c r="AB1164" s="34" t="e">
        <f>SMALL($AA:$AA,ROWS($AA$1:AA1163))</f>
        <v>#NUM!</v>
      </c>
      <c r="AC1164" s="34" t="str">
        <f>IF(AND('Entry point'!$B$22=Master!A1164,Master!AG1164="MARCAS"),Master!B1164,"")</f>
        <v/>
      </c>
      <c r="AD1164" s="34" t="e">
        <f>SMALL($AC:$AC,ROWS($AC$1:AC1163))</f>
        <v>#NUM!</v>
      </c>
      <c r="AE1164" s="34">
        <v>5</v>
      </c>
      <c r="AF1164" s="167" t="s">
        <v>655</v>
      </c>
      <c r="AG1164" s="36" t="s">
        <v>637</v>
      </c>
      <c r="AH1164" s="36"/>
    </row>
    <row r="1165" spans="1:34" ht="15.75" x14ac:dyDescent="0.25">
      <c r="A1165" s="40" t="s">
        <v>569</v>
      </c>
      <c r="B1165" s="34">
        <f>ROWS(A$1:$A1166)</f>
        <v>1166</v>
      </c>
      <c r="C1165" s="34" t="str">
        <f>IF(AND('Entry point'!$B$22=Master!A1165,Master!AG1165="ACCOUNTING"),Master!B1165,"")</f>
        <v/>
      </c>
      <c r="D1165" s="34" t="e">
        <f>SMALL($C:$C,ROWS($C$1:C1164))</f>
        <v>#NUM!</v>
      </c>
      <c r="E1165" s="34" t="str">
        <f>IF(AND('Entry point'!$B$22=Master!A1165,Master!AG1165="CREW MANAGEMENT PARTNER"),Master!B1165,"")</f>
        <v/>
      </c>
      <c r="F1165" s="34" t="e">
        <f>SMALL($E:$E,ROWS($E$1:E1164))</f>
        <v>#NUM!</v>
      </c>
      <c r="G1165" s="34" t="str">
        <f>IF(AND('Entry point'!$B$22=Master!A1165,Master!AG1165="FLEET MANAGER"),Master!B1165,"")</f>
        <v/>
      </c>
      <c r="H1165" s="34" t="e">
        <f>SMALL($G:$G,ROWS($G$1:G1164))</f>
        <v>#NUM!</v>
      </c>
      <c r="I1165" s="34" t="str">
        <f>IF(AND('Entry point'!$B$22=Master!A1165,Master!AG1165="GROUP ISD"),Master!B1165,"")</f>
        <v/>
      </c>
      <c r="J1165" s="34" t="e">
        <f>SMALL($I:$I,ROWS($I$1:I1164))</f>
        <v>#NUM!</v>
      </c>
      <c r="K1165" s="34" t="str">
        <f>IF(AND('Entry point'!$B$22=Master!A1165,Master!AG1165="MANAGING DIRECTOR, CREW MANAGEMENT"),Master!B1165,"")</f>
        <v/>
      </c>
      <c r="L1165" s="34" t="e">
        <f>SMALL($K:$K,ROWS($K$1:K1164))</f>
        <v>#NUM!</v>
      </c>
      <c r="M1165" s="34" t="str">
        <f>IF(AND('Entry point'!$B$22=Master!A1165,Master!AG1165="MARINE SUPERINTENDENT"),Master!B1165,"")</f>
        <v/>
      </c>
      <c r="N1165" s="34" t="e">
        <f>SMALL($M:$M,ROWS($M$1:M1164))</f>
        <v>#NUM!</v>
      </c>
      <c r="O1165" s="34" t="str">
        <f>IF(AND('Entry point'!$B$22=Master!A1165,Master!AG1165="MD"),Master!B1165,"")</f>
        <v/>
      </c>
      <c r="P1165" s="34" t="e">
        <f>SMALL($O:$O,ROWS($O$1:O1164))</f>
        <v>#NUM!</v>
      </c>
      <c r="Q1165" s="34" t="str">
        <f>IF(AND('Entry point'!$B$22=Master!A1165,Master!AG1165="OD"),Master!B1165,"")</f>
        <v/>
      </c>
      <c r="R1165" s="34" t="e">
        <f>SMALL($Q:$Q,ROWS($Q$1:Q1164))</f>
        <v>#NUM!</v>
      </c>
      <c r="S1165" s="34" t="str">
        <f>IF(AND('Entry point'!$B$22=Master!A1165,Master!AG1165="OWNER"),Master!B1165,"")</f>
        <v/>
      </c>
      <c r="T1165" s="34" t="e">
        <f>SMALL($S:$S,ROWS($S$1:S1164))</f>
        <v>#NUM!</v>
      </c>
      <c r="U1165" s="34">
        <f>IF(AND('Entry point'!$B$22=Master!A1165,Master!AG1165="PLANNING MANAGER"),Master!B1165,"")</f>
        <v>1166</v>
      </c>
      <c r="V1165" s="34" t="e">
        <f>SMALL($U:$U,ROWS($U$1:U1164))</f>
        <v>#NUM!</v>
      </c>
      <c r="W1165" s="34" t="str">
        <f>IF(AND('Entry point'!$B$22=Master!A1165,Master!AG1165="PROCUREMENT RESPONSIBLE"),Master!B1165,"")</f>
        <v/>
      </c>
      <c r="X1165" s="34" t="e">
        <f>SMALL($W:$W,ROWS($W$1:W1164))</f>
        <v>#NUM!</v>
      </c>
      <c r="Y1165" s="34" t="str">
        <f>IF(AND('Entry point'!$B$22=Master!A1165,Master!AG1165="TECH SUPERINTENDENT"),Master!B1165,"")</f>
        <v/>
      </c>
      <c r="Z1165" s="34" t="e">
        <f>SMALL($Y:$Y,ROWS($Y$1:Y1164))</f>
        <v>#NUM!</v>
      </c>
      <c r="AA1165" s="34" t="str">
        <f>IF(AND('Entry point'!$B$22=Master!A1165,Master!AG1165="HSEQ MANAGER"),Master!B1165,"")</f>
        <v/>
      </c>
      <c r="AB1165" s="34" t="e">
        <f>SMALL($AA:$AA,ROWS($AA$1:AA1164))</f>
        <v>#NUM!</v>
      </c>
      <c r="AC1165" s="34" t="str">
        <f>IF(AND('Entry point'!$B$22=Master!A1165,Master!AG1165="MARCAS"),Master!B1165,"")</f>
        <v/>
      </c>
      <c r="AD1165" s="34" t="e">
        <f>SMALL($AC:$AC,ROWS($AC$1:AC1164))</f>
        <v>#NUM!</v>
      </c>
      <c r="AE1165" s="34">
        <v>5</v>
      </c>
      <c r="AF1165" s="167" t="s">
        <v>86</v>
      </c>
      <c r="AG1165" s="36" t="s">
        <v>619</v>
      </c>
      <c r="AH1165" s="36"/>
    </row>
    <row r="1166" spans="1:34" ht="15.75" x14ac:dyDescent="0.25">
      <c r="A1166" s="40" t="s">
        <v>569</v>
      </c>
      <c r="B1166" s="34">
        <f>ROWS(A$1:$A1167)</f>
        <v>1167</v>
      </c>
      <c r="C1166" s="34" t="str">
        <f>IF(AND('Entry point'!$B$22=Master!A1166,Master!AG1166="ACCOUNTING"),Master!B1166,"")</f>
        <v/>
      </c>
      <c r="D1166" s="34" t="e">
        <f>SMALL($C:$C,ROWS($C$1:C1165))</f>
        <v>#NUM!</v>
      </c>
      <c r="E1166" s="34" t="str">
        <f>IF(AND('Entry point'!$B$22=Master!A1166,Master!AG1166="CREW MANAGEMENT PARTNER"),Master!B1166,"")</f>
        <v/>
      </c>
      <c r="F1166" s="34" t="e">
        <f>SMALL($E:$E,ROWS($E$1:E1165))</f>
        <v>#NUM!</v>
      </c>
      <c r="G1166" s="34" t="str">
        <f>IF(AND('Entry point'!$B$22=Master!A1166,Master!AG1166="FLEET MANAGER"),Master!B1166,"")</f>
        <v/>
      </c>
      <c r="H1166" s="34" t="e">
        <f>SMALL($G:$G,ROWS($G$1:G1165))</f>
        <v>#NUM!</v>
      </c>
      <c r="I1166" s="34" t="str">
        <f>IF(AND('Entry point'!$B$22=Master!A1166,Master!AG1166="GROUP ISD"),Master!B1166,"")</f>
        <v/>
      </c>
      <c r="J1166" s="34" t="e">
        <f>SMALL($I:$I,ROWS($I$1:I1165))</f>
        <v>#NUM!</v>
      </c>
      <c r="K1166" s="34" t="str">
        <f>IF(AND('Entry point'!$B$22=Master!A1166,Master!AG1166="MANAGING DIRECTOR, CREW MANAGEMENT"),Master!B1166,"")</f>
        <v/>
      </c>
      <c r="L1166" s="34" t="e">
        <f>SMALL($K:$K,ROWS($K$1:K1165))</f>
        <v>#NUM!</v>
      </c>
      <c r="M1166" s="34" t="str">
        <f>IF(AND('Entry point'!$B$22=Master!A1166,Master!AG1166="MARINE SUPERINTENDENT"),Master!B1166,"")</f>
        <v/>
      </c>
      <c r="N1166" s="34" t="e">
        <f>SMALL($M:$M,ROWS($M$1:M1165))</f>
        <v>#NUM!</v>
      </c>
      <c r="O1166" s="34" t="str">
        <f>IF(AND('Entry point'!$B$22=Master!A1166,Master!AG1166="MD"),Master!B1166,"")</f>
        <v/>
      </c>
      <c r="P1166" s="34" t="e">
        <f>SMALL($O:$O,ROWS($O$1:O1165))</f>
        <v>#NUM!</v>
      </c>
      <c r="Q1166" s="34" t="str">
        <f>IF(AND('Entry point'!$B$22=Master!A1166,Master!AG1166="OD"),Master!B1166,"")</f>
        <v/>
      </c>
      <c r="R1166" s="34" t="e">
        <f>SMALL($Q:$Q,ROWS($Q$1:Q1165))</f>
        <v>#NUM!</v>
      </c>
      <c r="S1166" s="34" t="str">
        <f>IF(AND('Entry point'!$B$22=Master!A1166,Master!AG1166="OWNER"),Master!B1166,"")</f>
        <v/>
      </c>
      <c r="T1166" s="34" t="e">
        <f>SMALL($S:$S,ROWS($S$1:S1165))</f>
        <v>#NUM!</v>
      </c>
      <c r="U1166" s="34" t="str">
        <f>IF(AND('Entry point'!$B$22=Master!A1166,Master!AG1166="PLANNING MANAGER"),Master!B1166,"")</f>
        <v/>
      </c>
      <c r="V1166" s="34" t="e">
        <f>SMALL($U:$U,ROWS($U$1:U1165))</f>
        <v>#NUM!</v>
      </c>
      <c r="W1166" s="34" t="str">
        <f>IF(AND('Entry point'!$B$22=Master!A1166,Master!AG1166="PROCUREMENT RESPONSIBLE"),Master!B1166,"")</f>
        <v/>
      </c>
      <c r="X1166" s="34" t="e">
        <f>SMALL($W:$W,ROWS($W$1:W1165))</f>
        <v>#NUM!</v>
      </c>
      <c r="Y1166" s="34" t="str">
        <f>IF(AND('Entry point'!$B$22=Master!A1166,Master!AG1166="TECH SUPERINTENDENT"),Master!B1166,"")</f>
        <v/>
      </c>
      <c r="Z1166" s="34" t="e">
        <f>SMALL($Y:$Y,ROWS($Y$1:Y1165))</f>
        <v>#NUM!</v>
      </c>
      <c r="AA1166" s="34">
        <f>IF(AND('Entry point'!$B$22=Master!A1166,Master!AG1166="HSEQ MANAGER"),Master!B1166,"")</f>
        <v>1167</v>
      </c>
      <c r="AB1166" s="34" t="e">
        <f>SMALL($AA:$AA,ROWS($AA$1:AA1165))</f>
        <v>#NUM!</v>
      </c>
      <c r="AC1166" s="34" t="str">
        <f>IF(AND('Entry point'!$B$22=Master!A1166,Master!AG1166="MARCAS"),Master!B1166,"")</f>
        <v/>
      </c>
      <c r="AD1166" s="34" t="e">
        <f>SMALL($AC:$AC,ROWS($AC$1:AC1165))</f>
        <v>#NUM!</v>
      </c>
      <c r="AE1166" s="34">
        <v>5</v>
      </c>
      <c r="AF1166" s="167" t="s">
        <v>792</v>
      </c>
      <c r="AG1166" s="36" t="s">
        <v>796</v>
      </c>
      <c r="AH1166" s="36"/>
    </row>
    <row r="1167" spans="1:34" ht="31.5" x14ac:dyDescent="0.25">
      <c r="A1167" s="34" t="s">
        <v>31</v>
      </c>
      <c r="B1167" s="34">
        <f>ROWS(A$1:$A1168)</f>
        <v>1168</v>
      </c>
      <c r="C1167" s="34" t="str">
        <f>IF(AND('Entry point'!$B$22=Master!A1167,Master!AG1167="ACCOUNTING"),Master!B1167,"")</f>
        <v/>
      </c>
      <c r="D1167" s="34" t="e">
        <f>SMALL($C:$C,ROWS($C$1:C1166))</f>
        <v>#NUM!</v>
      </c>
      <c r="E1167" s="34" t="str">
        <f>IF(AND('Entry point'!$B$22=Master!A1167,Master!AG1167="CREW MANAGEMENT PARTNER"),Master!B1167,"")</f>
        <v/>
      </c>
      <c r="F1167" s="34" t="e">
        <f>SMALL($E:$E,ROWS($E$1:E1166))</f>
        <v>#NUM!</v>
      </c>
      <c r="G1167" s="34" t="str">
        <f>IF(AND('Entry point'!$B$22=Master!A1167,Master!AG1167="FLEET MANAGER"),Master!B1167,"")</f>
        <v/>
      </c>
      <c r="H1167" s="34" t="e">
        <f>SMALL($G:$G,ROWS($G$1:G1166))</f>
        <v>#NUM!</v>
      </c>
      <c r="I1167" s="34" t="str">
        <f>IF(AND('Entry point'!$B$22=Master!A1167,Master!AG1167="GROUP ISD"),Master!B1167,"")</f>
        <v/>
      </c>
      <c r="J1167" s="34" t="e">
        <f>SMALL($I:$I,ROWS($I$1:I1166))</f>
        <v>#NUM!</v>
      </c>
      <c r="K1167" s="34" t="str">
        <f>IF(AND('Entry point'!$B$22=Master!A1167,Master!AG1167="MANAGING DIRECTOR, CREW MANAGEMENT"),Master!B1167,"")</f>
        <v/>
      </c>
      <c r="L1167" s="34" t="e">
        <f>SMALL($K:$K,ROWS($K$1:K1166))</f>
        <v>#NUM!</v>
      </c>
      <c r="M1167" s="34" t="str">
        <f>IF(AND('Entry point'!$B$22=Master!A1167,Master!AG1167="MARINE SUPERINTENDENT"),Master!B1167,"")</f>
        <v/>
      </c>
      <c r="N1167" s="34" t="e">
        <f>SMALL($M:$M,ROWS($M$1:M1166))</f>
        <v>#NUM!</v>
      </c>
      <c r="O1167" s="34" t="str">
        <f>IF(AND('Entry point'!$B$22=Master!A1167,Master!AG1167="MD"),Master!B1167,"")</f>
        <v/>
      </c>
      <c r="P1167" s="34" t="e">
        <f>SMALL($O:$O,ROWS($O$1:O1166))</f>
        <v>#NUM!</v>
      </c>
      <c r="Q1167" s="34" t="str">
        <f>IF(AND('Entry point'!$B$22=Master!A1167,Master!AG1167="OD"),Master!B1167,"")</f>
        <v/>
      </c>
      <c r="R1167" s="34" t="e">
        <f>SMALL($Q:$Q,ROWS($Q$1:Q1166))</f>
        <v>#NUM!</v>
      </c>
      <c r="S1167" s="34" t="str">
        <f>IF(AND('Entry point'!$B$22=Master!A1167,Master!AG1167="OWNER"),Master!B1167,"")</f>
        <v/>
      </c>
      <c r="T1167" s="34" t="e">
        <f>SMALL($S:$S,ROWS($S$1:S1166))</f>
        <v>#NUM!</v>
      </c>
      <c r="U1167" s="34" t="str">
        <f>IF(AND('Entry point'!$B$22=Master!A1167,Master!AG1167="PLANNING MANAGER"),Master!B1167,"")</f>
        <v/>
      </c>
      <c r="V1167" s="34" t="e">
        <f>SMALL($U:$U,ROWS($U$1:U1166))</f>
        <v>#NUM!</v>
      </c>
      <c r="W1167" s="34" t="str">
        <f>IF(AND('Entry point'!$B$22=Master!A1167,Master!AG1167="PROCUREMENT RESPONSIBLE"),Master!B1167,"")</f>
        <v/>
      </c>
      <c r="X1167" s="34" t="e">
        <f>SMALL($W:$W,ROWS($W$1:W1166))</f>
        <v>#NUM!</v>
      </c>
      <c r="Y1167" s="34" t="str">
        <f>IF(AND('Entry point'!$B$22=Master!A1167,Master!AG1167="TECH SUPERINTENDENT"),Master!B1167,"")</f>
        <v/>
      </c>
      <c r="Z1167" s="34" t="e">
        <f>SMALL($Y:$Y,ROWS($Y$1:Y1166))</f>
        <v>#NUM!</v>
      </c>
      <c r="AA1167" s="34" t="str">
        <f>IF(AND('Entry point'!$B$22=Master!A1167,Master!AG1167="HSEQ MANAGER"),Master!B1167,"")</f>
        <v/>
      </c>
      <c r="AB1167" s="34" t="e">
        <f>SMALL($AA:$AA,ROWS($AA$1:AA1166))</f>
        <v>#NUM!</v>
      </c>
      <c r="AC1167" s="34" t="str">
        <f>IF(AND('Entry point'!$B$22=Master!A1167,Master!AG1167="MARCAS"),Master!B1167,"")</f>
        <v/>
      </c>
      <c r="AD1167" s="34" t="e">
        <f>SMALL($AC:$AC,ROWS($AC$1:AC1166))</f>
        <v>#NUM!</v>
      </c>
      <c r="AE1167" s="34">
        <v>5</v>
      </c>
      <c r="AF1167" s="27" t="s">
        <v>485</v>
      </c>
      <c r="AG1167" s="36" t="s">
        <v>91</v>
      </c>
      <c r="AH1167" s="36"/>
    </row>
    <row r="1168" spans="1:34" ht="15.75" x14ac:dyDescent="0.25">
      <c r="A1168" s="34" t="s">
        <v>31</v>
      </c>
      <c r="B1168" s="34">
        <f>ROWS(A$1:$A1169)</f>
        <v>1169</v>
      </c>
      <c r="C1168" s="34" t="str">
        <f>IF(AND('Entry point'!$B$22=Master!A1168,Master!AG1168="ACCOUNTING"),Master!B1168,"")</f>
        <v/>
      </c>
      <c r="D1168" s="34" t="e">
        <f>SMALL($C:$C,ROWS($C$1:C1167))</f>
        <v>#NUM!</v>
      </c>
      <c r="E1168" s="34" t="str">
        <f>IF(AND('Entry point'!$B$22=Master!A1168,Master!AG1168="CREW MANAGEMENT PARTNER"),Master!B1168,"")</f>
        <v/>
      </c>
      <c r="F1168" s="34" t="e">
        <f>SMALL($E:$E,ROWS($E$1:E1167))</f>
        <v>#NUM!</v>
      </c>
      <c r="G1168" s="34" t="str">
        <f>IF(AND('Entry point'!$B$22=Master!A1168,Master!AG1168="FLEET MANAGER"),Master!B1168,"")</f>
        <v/>
      </c>
      <c r="H1168" s="34" t="e">
        <f>SMALL($G:$G,ROWS($G$1:G1167))</f>
        <v>#NUM!</v>
      </c>
      <c r="I1168" s="34" t="str">
        <f>IF(AND('Entry point'!$B$22=Master!A1168,Master!AG1168="GROUP ISD"),Master!B1168,"")</f>
        <v/>
      </c>
      <c r="J1168" s="34" t="e">
        <f>SMALL($I:$I,ROWS($I$1:I1167))</f>
        <v>#NUM!</v>
      </c>
      <c r="K1168" s="34" t="str">
        <f>IF(AND('Entry point'!$B$22=Master!A1168,Master!AG1168="MANAGING DIRECTOR, CREW MANAGEMENT"),Master!B1168,"")</f>
        <v/>
      </c>
      <c r="L1168" s="34" t="e">
        <f>SMALL($K:$K,ROWS($K$1:K1167))</f>
        <v>#NUM!</v>
      </c>
      <c r="M1168" s="34" t="str">
        <f>IF(AND('Entry point'!$B$22=Master!A1168,Master!AG1168="MARINE SUPERINTENDENT"),Master!B1168,"")</f>
        <v/>
      </c>
      <c r="N1168" s="34" t="e">
        <f>SMALL($M:$M,ROWS($M$1:M1167))</f>
        <v>#NUM!</v>
      </c>
      <c r="O1168" s="34" t="str">
        <f>IF(AND('Entry point'!$B$22=Master!A1168,Master!AG1168="MD"),Master!B1168,"")</f>
        <v/>
      </c>
      <c r="P1168" s="34" t="e">
        <f>SMALL($O:$O,ROWS($O$1:O1167))</f>
        <v>#NUM!</v>
      </c>
      <c r="Q1168" s="34" t="str">
        <f>IF(AND('Entry point'!$B$22=Master!A1168,Master!AG1168="OD"),Master!B1168,"")</f>
        <v/>
      </c>
      <c r="R1168" s="34" t="e">
        <f>SMALL($Q:$Q,ROWS($Q$1:Q1167))</f>
        <v>#NUM!</v>
      </c>
      <c r="S1168" s="34" t="str">
        <f>IF(AND('Entry point'!$B$22=Master!A1168,Master!AG1168="OWNER"),Master!B1168,"")</f>
        <v/>
      </c>
      <c r="T1168" s="34" t="e">
        <f>SMALL($S:$S,ROWS($S$1:S1167))</f>
        <v>#NUM!</v>
      </c>
      <c r="U1168" s="34" t="str">
        <f>IF(AND('Entry point'!$B$22=Master!A1168,Master!AG1168="PLANNING MANAGER"),Master!B1168,"")</f>
        <v/>
      </c>
      <c r="V1168" s="34" t="e">
        <f>SMALL($U:$U,ROWS($U$1:U1167))</f>
        <v>#NUM!</v>
      </c>
      <c r="W1168" s="34" t="str">
        <f>IF(AND('Entry point'!$B$22=Master!A1168,Master!AG1168="PROCUREMENT RESPONSIBLE"),Master!B1168,"")</f>
        <v/>
      </c>
      <c r="X1168" s="34" t="e">
        <f>SMALL($W:$W,ROWS($W$1:W1167))</f>
        <v>#NUM!</v>
      </c>
      <c r="Y1168" s="34" t="str">
        <f>IF(AND('Entry point'!$B$22=Master!A1168,Master!AG1168="TECH SUPERINTENDENT"),Master!B1168,"")</f>
        <v/>
      </c>
      <c r="Z1168" s="34" t="e">
        <f>SMALL($Y:$Y,ROWS($Y$1:Y1167))</f>
        <v>#NUM!</v>
      </c>
      <c r="AA1168" s="34" t="str">
        <f>IF(AND('Entry point'!$B$22=Master!A1168,Master!AG1168="HSEQ MANAGER"),Master!B1168,"")</f>
        <v/>
      </c>
      <c r="AB1168" s="34" t="e">
        <f>SMALL($AA:$AA,ROWS($AA$1:AA1167))</f>
        <v>#NUM!</v>
      </c>
      <c r="AC1168" s="34" t="str">
        <f>IF(AND('Entry point'!$B$22=Master!A1168,Master!AG1168="MARCAS"),Master!B1168,"")</f>
        <v/>
      </c>
      <c r="AD1168" s="34" t="e">
        <f>SMALL($AC:$AC,ROWS($AC$1:AC1167))</f>
        <v>#NUM!</v>
      </c>
      <c r="AE1168" s="34">
        <v>5</v>
      </c>
      <c r="AF1168" s="27" t="s">
        <v>484</v>
      </c>
      <c r="AG1168" s="36" t="s">
        <v>685</v>
      </c>
      <c r="AH1168" s="36"/>
    </row>
    <row r="1169" spans="1:34" ht="15.75" x14ac:dyDescent="0.25">
      <c r="A1169" s="34" t="s">
        <v>31</v>
      </c>
      <c r="B1169" s="34">
        <f>ROWS(A$1:$A1170)</f>
        <v>1170</v>
      </c>
      <c r="C1169" s="34" t="str">
        <f>IF(AND('Entry point'!$B$22=Master!A1169,Master!AG1169="ACCOUNTING"),Master!B1169,"")</f>
        <v/>
      </c>
      <c r="D1169" s="34" t="e">
        <f>SMALL($C:$C,ROWS($C$1:C1168))</f>
        <v>#NUM!</v>
      </c>
      <c r="E1169" s="34" t="str">
        <f>IF(AND('Entry point'!$B$22=Master!A1169,Master!AG1169="CREW MANAGEMENT PARTNER"),Master!B1169,"")</f>
        <v/>
      </c>
      <c r="F1169" s="34" t="e">
        <f>SMALL($E:$E,ROWS($E$1:E1168))</f>
        <v>#NUM!</v>
      </c>
      <c r="G1169" s="34" t="str">
        <f>IF(AND('Entry point'!$B$22=Master!A1169,Master!AG1169="FLEET MANAGER"),Master!B1169,"")</f>
        <v/>
      </c>
      <c r="H1169" s="34" t="e">
        <f>SMALL($G:$G,ROWS($G$1:G1168))</f>
        <v>#NUM!</v>
      </c>
      <c r="I1169" s="34" t="str">
        <f>IF(AND('Entry point'!$B$22=Master!A1169,Master!AG1169="GROUP ISD"),Master!B1169,"")</f>
        <v/>
      </c>
      <c r="J1169" s="34" t="e">
        <f>SMALL($I:$I,ROWS($I$1:I1168))</f>
        <v>#NUM!</v>
      </c>
      <c r="K1169" s="34" t="str">
        <f>IF(AND('Entry point'!$B$22=Master!A1169,Master!AG1169="MANAGING DIRECTOR, CREW MANAGEMENT"),Master!B1169,"")</f>
        <v/>
      </c>
      <c r="L1169" s="34" t="e">
        <f>SMALL($K:$K,ROWS($K$1:K1168))</f>
        <v>#NUM!</v>
      </c>
      <c r="M1169" s="34" t="str">
        <f>IF(AND('Entry point'!$B$22=Master!A1169,Master!AG1169="MARINE SUPERINTENDENT"),Master!B1169,"")</f>
        <v/>
      </c>
      <c r="N1169" s="34" t="e">
        <f>SMALL($M:$M,ROWS($M$1:M1168))</f>
        <v>#NUM!</v>
      </c>
      <c r="O1169" s="34" t="str">
        <f>IF(AND('Entry point'!$B$22=Master!A1169,Master!AG1169="MD"),Master!B1169,"")</f>
        <v/>
      </c>
      <c r="P1169" s="34" t="e">
        <f>SMALL($O:$O,ROWS($O$1:O1168))</f>
        <v>#NUM!</v>
      </c>
      <c r="Q1169" s="34" t="str">
        <f>IF(AND('Entry point'!$B$22=Master!A1169,Master!AG1169="OD"),Master!B1169,"")</f>
        <v/>
      </c>
      <c r="R1169" s="34" t="e">
        <f>SMALL($Q:$Q,ROWS($Q$1:Q1168))</f>
        <v>#NUM!</v>
      </c>
      <c r="S1169" s="34" t="str">
        <f>IF(AND('Entry point'!$B$22=Master!A1169,Master!AG1169="OWNER"),Master!B1169,"")</f>
        <v/>
      </c>
      <c r="T1169" s="34" t="e">
        <f>SMALL($S:$S,ROWS($S$1:S1168))</f>
        <v>#NUM!</v>
      </c>
      <c r="U1169" s="34" t="str">
        <f>IF(AND('Entry point'!$B$22=Master!A1169,Master!AG1169="PLANNING MANAGER"),Master!B1169,"")</f>
        <v/>
      </c>
      <c r="V1169" s="34" t="e">
        <f>SMALL($U:$U,ROWS($U$1:U1168))</f>
        <v>#NUM!</v>
      </c>
      <c r="W1169" s="34" t="str">
        <f>IF(AND('Entry point'!$B$22=Master!A1169,Master!AG1169="PROCUREMENT RESPONSIBLE"),Master!B1169,"")</f>
        <v/>
      </c>
      <c r="X1169" s="34" t="e">
        <f>SMALL($W:$W,ROWS($W$1:W1168))</f>
        <v>#NUM!</v>
      </c>
      <c r="Y1169" s="34" t="str">
        <f>IF(AND('Entry point'!$B$22=Master!A1169,Master!AG1169="TECH SUPERINTENDENT"),Master!B1169,"")</f>
        <v/>
      </c>
      <c r="Z1169" s="34" t="e">
        <f>SMALL($Y:$Y,ROWS($Y$1:Y1168))</f>
        <v>#NUM!</v>
      </c>
      <c r="AA1169" s="34" t="str">
        <f>IF(AND('Entry point'!$B$22=Master!A1169,Master!AG1169="HSEQ MANAGER"),Master!B1169,"")</f>
        <v/>
      </c>
      <c r="AB1169" s="34" t="e">
        <f>SMALL($AA:$AA,ROWS($AA$1:AA1168))</f>
        <v>#NUM!</v>
      </c>
      <c r="AC1169" s="34" t="str">
        <f>IF(AND('Entry point'!$B$22=Master!A1169,Master!AG1169="MARCAS"),Master!B1169,"")</f>
        <v/>
      </c>
      <c r="AD1169" s="34" t="e">
        <f>SMALL($AC:$AC,ROWS($AC$1:AC1168))</f>
        <v>#NUM!</v>
      </c>
      <c r="AE1169" s="34">
        <v>5</v>
      </c>
      <c r="AF1169" s="167" t="s">
        <v>85</v>
      </c>
      <c r="AG1169" s="36" t="s">
        <v>619</v>
      </c>
      <c r="AH1169" s="36"/>
    </row>
    <row r="1170" spans="1:34" ht="15.75" x14ac:dyDescent="0.25">
      <c r="A1170" s="34" t="s">
        <v>31</v>
      </c>
      <c r="B1170" s="34">
        <f>ROWS(A$1:$A1171)</f>
        <v>1171</v>
      </c>
      <c r="C1170" s="34" t="str">
        <f>IF(AND('Entry point'!$B$22=Master!A1170,Master!AG1170="ACCOUNTING"),Master!B1170,"")</f>
        <v/>
      </c>
      <c r="D1170" s="34" t="e">
        <f>SMALL($C:$C,ROWS($C$1:C1169))</f>
        <v>#NUM!</v>
      </c>
      <c r="E1170" s="34" t="str">
        <f>IF(AND('Entry point'!$B$22=Master!A1170,Master!AG1170="CREW MANAGEMENT PARTNER"),Master!B1170,"")</f>
        <v/>
      </c>
      <c r="F1170" s="34" t="e">
        <f>SMALL($E:$E,ROWS($E$1:E1169))</f>
        <v>#NUM!</v>
      </c>
      <c r="G1170" s="34" t="str">
        <f>IF(AND('Entry point'!$B$22=Master!A1170,Master!AG1170="FLEET MANAGER"),Master!B1170,"")</f>
        <v/>
      </c>
      <c r="H1170" s="34" t="e">
        <f>SMALL($G:$G,ROWS($G$1:G1169))</f>
        <v>#NUM!</v>
      </c>
      <c r="I1170" s="34" t="str">
        <f>IF(AND('Entry point'!$B$22=Master!A1170,Master!AG1170="GROUP ISD"),Master!B1170,"")</f>
        <v/>
      </c>
      <c r="J1170" s="34" t="e">
        <f>SMALL($I:$I,ROWS($I$1:I1169))</f>
        <v>#NUM!</v>
      </c>
      <c r="K1170" s="34" t="str">
        <f>IF(AND('Entry point'!$B$22=Master!A1170,Master!AG1170="MANAGING DIRECTOR, CREW MANAGEMENT"),Master!B1170,"")</f>
        <v/>
      </c>
      <c r="L1170" s="34" t="e">
        <f>SMALL($K:$K,ROWS($K$1:K1169))</f>
        <v>#NUM!</v>
      </c>
      <c r="M1170" s="34" t="str">
        <f>IF(AND('Entry point'!$B$22=Master!A1170,Master!AG1170="MARINE SUPERINTENDENT"),Master!B1170,"")</f>
        <v/>
      </c>
      <c r="N1170" s="34" t="e">
        <f>SMALL($M:$M,ROWS($M$1:M1169))</f>
        <v>#NUM!</v>
      </c>
      <c r="O1170" s="34" t="str">
        <f>IF(AND('Entry point'!$B$22=Master!A1170,Master!AG1170="MD"),Master!B1170,"")</f>
        <v/>
      </c>
      <c r="P1170" s="34" t="e">
        <f>SMALL($O:$O,ROWS($O$1:O1169))</f>
        <v>#NUM!</v>
      </c>
      <c r="Q1170" s="34" t="str">
        <f>IF(AND('Entry point'!$B$22=Master!A1170,Master!AG1170="OD"),Master!B1170,"")</f>
        <v/>
      </c>
      <c r="R1170" s="34" t="e">
        <f>SMALL($Q:$Q,ROWS($Q$1:Q1169))</f>
        <v>#NUM!</v>
      </c>
      <c r="S1170" s="34" t="str">
        <f>IF(AND('Entry point'!$B$22=Master!A1170,Master!AG1170="OWNER"),Master!B1170,"")</f>
        <v/>
      </c>
      <c r="T1170" s="34" t="e">
        <f>SMALL($S:$S,ROWS($S$1:S1169))</f>
        <v>#NUM!</v>
      </c>
      <c r="U1170" s="34" t="str">
        <f>IF(AND('Entry point'!$B$22=Master!A1170,Master!AG1170="PLANNING MANAGER"),Master!B1170,"")</f>
        <v/>
      </c>
      <c r="V1170" s="34" t="e">
        <f>SMALL($U:$U,ROWS($U$1:U1169))</f>
        <v>#NUM!</v>
      </c>
      <c r="W1170" s="34" t="str">
        <f>IF(AND('Entry point'!$B$22=Master!A1170,Master!AG1170="PROCUREMENT RESPONSIBLE"),Master!B1170,"")</f>
        <v/>
      </c>
      <c r="X1170" s="34" t="e">
        <f>SMALL($W:$W,ROWS($W$1:W1169))</f>
        <v>#NUM!</v>
      </c>
      <c r="Y1170" s="34" t="str">
        <f>IF(AND('Entry point'!$B$22=Master!A1170,Master!AG1170="TECH SUPERINTENDENT"),Master!B1170,"")</f>
        <v/>
      </c>
      <c r="Z1170" s="34" t="e">
        <f>SMALL($Y:$Y,ROWS($Y$1:Y1169))</f>
        <v>#NUM!</v>
      </c>
      <c r="AA1170" s="34" t="str">
        <f>IF(AND('Entry point'!$B$22=Master!A1170,Master!AG1170="HSEQ MANAGER"),Master!B1170,"")</f>
        <v/>
      </c>
      <c r="AB1170" s="34" t="e">
        <f>SMALL($AA:$AA,ROWS($AA$1:AA1169))</f>
        <v>#NUM!</v>
      </c>
      <c r="AC1170" s="34" t="str">
        <f>IF(AND('Entry point'!$B$22=Master!A1170,Master!AG1170="MARCAS"),Master!B1170,"")</f>
        <v/>
      </c>
      <c r="AD1170" s="34" t="e">
        <f>SMALL($AC:$AC,ROWS($AC$1:AC1169))</f>
        <v>#NUM!</v>
      </c>
      <c r="AE1170" s="34">
        <v>5</v>
      </c>
      <c r="AF1170" s="167" t="s">
        <v>645</v>
      </c>
      <c r="AG1170" s="36" t="s">
        <v>619</v>
      </c>
      <c r="AH1170" s="36"/>
    </row>
    <row r="1171" spans="1:34" ht="15.75" x14ac:dyDescent="0.25">
      <c r="A1171" s="40" t="s">
        <v>39</v>
      </c>
      <c r="B1171" s="34">
        <f>ROWS(A$1:$A1172)</f>
        <v>1172</v>
      </c>
      <c r="C1171" s="34" t="str">
        <f>IF(AND('Entry point'!$B$22=Master!A1171,Master!AG1171="ACCOUNTING"),Master!B1171,"")</f>
        <v/>
      </c>
      <c r="D1171" s="34" t="e">
        <f>SMALL($C:$C,ROWS($C$1:C1170))</f>
        <v>#NUM!</v>
      </c>
      <c r="E1171" s="34" t="str">
        <f>IF(AND('Entry point'!$B$22=Master!A1171,Master!AG1171="CREW MANAGEMENT PARTNER"),Master!B1171,"")</f>
        <v/>
      </c>
      <c r="F1171" s="34" t="e">
        <f>SMALL($E:$E,ROWS($E$1:E1170))</f>
        <v>#NUM!</v>
      </c>
      <c r="G1171" s="34" t="str">
        <f>IF(AND('Entry point'!$B$22=Master!A1171,Master!AG1171="FLEET MANAGER"),Master!B1171,"")</f>
        <v/>
      </c>
      <c r="H1171" s="34" t="e">
        <f>SMALL($G:$G,ROWS($G$1:G1170))</f>
        <v>#NUM!</v>
      </c>
      <c r="I1171" s="34" t="str">
        <f>IF(AND('Entry point'!$B$22=Master!A1171,Master!AG1171="GROUP ISD"),Master!B1171,"")</f>
        <v/>
      </c>
      <c r="J1171" s="34" t="e">
        <f>SMALL($I:$I,ROWS($I$1:I1170))</f>
        <v>#NUM!</v>
      </c>
      <c r="K1171" s="34" t="str">
        <f>IF(AND('Entry point'!$B$22=Master!A1171,Master!AG1171="MANAGING DIRECTOR, CREW MANAGEMENT"),Master!B1171,"")</f>
        <v/>
      </c>
      <c r="L1171" s="34" t="e">
        <f>SMALL($K:$K,ROWS($K$1:K1170))</f>
        <v>#NUM!</v>
      </c>
      <c r="M1171" s="34" t="str">
        <f>IF(AND('Entry point'!$B$22=Master!A1171,Master!AG1171="MARINE SUPERINTENDENT"),Master!B1171,"")</f>
        <v/>
      </c>
      <c r="N1171" s="34" t="e">
        <f>SMALL($M:$M,ROWS($M$1:M1170))</f>
        <v>#NUM!</v>
      </c>
      <c r="O1171" s="34" t="str">
        <f>IF(AND('Entry point'!$B$22=Master!A1171,Master!AG1171="MD"),Master!B1171,"")</f>
        <v/>
      </c>
      <c r="P1171" s="34" t="e">
        <f>SMALL($O:$O,ROWS($O$1:O1170))</f>
        <v>#NUM!</v>
      </c>
      <c r="Q1171" s="34" t="str">
        <f>IF(AND('Entry point'!$B$22=Master!A1171,Master!AG1171="OD"),Master!B1171,"")</f>
        <v/>
      </c>
      <c r="R1171" s="34" t="e">
        <f>SMALL($Q:$Q,ROWS($Q$1:Q1170))</f>
        <v>#NUM!</v>
      </c>
      <c r="S1171" s="34" t="str">
        <f>IF(AND('Entry point'!$B$22=Master!A1171,Master!AG1171="OWNER"),Master!B1171,"")</f>
        <v/>
      </c>
      <c r="T1171" s="34" t="e">
        <f>SMALL($S:$S,ROWS($S$1:S1170))</f>
        <v>#NUM!</v>
      </c>
      <c r="U1171" s="34" t="str">
        <f>IF(AND('Entry point'!$B$22=Master!A1171,Master!AG1171="PLANNING MANAGER"),Master!B1171,"")</f>
        <v/>
      </c>
      <c r="V1171" s="34" t="e">
        <f>SMALL($U:$U,ROWS($U$1:U1170))</f>
        <v>#NUM!</v>
      </c>
      <c r="W1171" s="34" t="str">
        <f>IF(AND('Entry point'!$B$22=Master!A1171,Master!AG1171="PROCUREMENT RESPONSIBLE"),Master!B1171,"")</f>
        <v/>
      </c>
      <c r="X1171" s="34" t="e">
        <f>SMALL($W:$W,ROWS($W$1:W1170))</f>
        <v>#NUM!</v>
      </c>
      <c r="Y1171" s="34" t="str">
        <f>IF(AND('Entry point'!$B$22=Master!A1171,Master!AG1171="TECH SUPERINTENDENT"),Master!B1171,"")</f>
        <v/>
      </c>
      <c r="Z1171" s="34" t="e">
        <f>SMALL($Y:$Y,ROWS($Y$1:Y1170))</f>
        <v>#NUM!</v>
      </c>
      <c r="AA1171" s="34" t="str">
        <f>IF(AND('Entry point'!$B$22=Master!A1171,Master!AG1171="HSEQ MANAGER"),Master!B1171,"")</f>
        <v/>
      </c>
      <c r="AB1171" s="34" t="e">
        <f>SMALL($AA:$AA,ROWS($AA$1:AA1170))</f>
        <v>#NUM!</v>
      </c>
      <c r="AC1171" s="34" t="str">
        <f>IF(AND('Entry point'!$B$22=Master!A1171,Master!AG1171="MARCAS"),Master!B1171,"")</f>
        <v/>
      </c>
      <c r="AD1171" s="34" t="e">
        <f>SMALL($AC:$AC,ROWS($AC$1:AC1170))</f>
        <v>#NUM!</v>
      </c>
      <c r="AE1171" s="34">
        <v>5</v>
      </c>
      <c r="AF1171" s="36" t="s">
        <v>485</v>
      </c>
      <c r="AG1171" s="36" t="s">
        <v>91</v>
      </c>
      <c r="AH1171" s="36"/>
    </row>
    <row r="1172" spans="1:34" ht="15.75" x14ac:dyDescent="0.25">
      <c r="A1172" s="40" t="s">
        <v>39</v>
      </c>
      <c r="B1172" s="34">
        <f>ROWS(A$1:$A1173)</f>
        <v>1173</v>
      </c>
      <c r="C1172" s="34" t="str">
        <f>IF(AND('Entry point'!$B$22=Master!A1172,Master!AG1172="ACCOUNTING"),Master!B1172,"")</f>
        <v/>
      </c>
      <c r="D1172" s="34" t="e">
        <f>SMALL($C:$C,ROWS($C$1:C1171))</f>
        <v>#NUM!</v>
      </c>
      <c r="E1172" s="34" t="str">
        <f>IF(AND('Entry point'!$B$22=Master!A1172,Master!AG1172="CREW MANAGEMENT PARTNER"),Master!B1172,"")</f>
        <v/>
      </c>
      <c r="F1172" s="34" t="e">
        <f>SMALL($E:$E,ROWS($E$1:E1171))</f>
        <v>#NUM!</v>
      </c>
      <c r="G1172" s="34" t="str">
        <f>IF(AND('Entry point'!$B$22=Master!A1172,Master!AG1172="FLEET MANAGER"),Master!B1172,"")</f>
        <v/>
      </c>
      <c r="H1172" s="34" t="e">
        <f>SMALL($G:$G,ROWS($G$1:G1171))</f>
        <v>#NUM!</v>
      </c>
      <c r="I1172" s="34" t="str">
        <f>IF(AND('Entry point'!$B$22=Master!A1172,Master!AG1172="GROUP ISD"),Master!B1172,"")</f>
        <v/>
      </c>
      <c r="J1172" s="34" t="e">
        <f>SMALL($I:$I,ROWS($I$1:I1171))</f>
        <v>#NUM!</v>
      </c>
      <c r="K1172" s="34" t="str">
        <f>IF(AND('Entry point'!$B$22=Master!A1172,Master!AG1172="MANAGING DIRECTOR, CREW MANAGEMENT"),Master!B1172,"")</f>
        <v/>
      </c>
      <c r="L1172" s="34" t="e">
        <f>SMALL($K:$K,ROWS($K$1:K1171))</f>
        <v>#NUM!</v>
      </c>
      <c r="M1172" s="34" t="str">
        <f>IF(AND('Entry point'!$B$22=Master!A1172,Master!AG1172="MARINE SUPERINTENDENT"),Master!B1172,"")</f>
        <v/>
      </c>
      <c r="N1172" s="34" t="e">
        <f>SMALL($M:$M,ROWS($M$1:M1171))</f>
        <v>#NUM!</v>
      </c>
      <c r="O1172" s="34" t="str">
        <f>IF(AND('Entry point'!$B$22=Master!A1172,Master!AG1172="MD"),Master!B1172,"")</f>
        <v/>
      </c>
      <c r="P1172" s="34" t="e">
        <f>SMALL($O:$O,ROWS($O$1:O1171))</f>
        <v>#NUM!</v>
      </c>
      <c r="Q1172" s="34" t="str">
        <f>IF(AND('Entry point'!$B$22=Master!A1172,Master!AG1172="OD"),Master!B1172,"")</f>
        <v/>
      </c>
      <c r="R1172" s="34" t="e">
        <f>SMALL($Q:$Q,ROWS($Q$1:Q1171))</f>
        <v>#NUM!</v>
      </c>
      <c r="S1172" s="34" t="str">
        <f>IF(AND('Entry point'!$B$22=Master!A1172,Master!AG1172="OWNER"),Master!B1172,"")</f>
        <v/>
      </c>
      <c r="T1172" s="34" t="e">
        <f>SMALL($S:$S,ROWS($S$1:S1171))</f>
        <v>#NUM!</v>
      </c>
      <c r="U1172" s="34" t="str">
        <f>IF(AND('Entry point'!$B$22=Master!A1172,Master!AG1172="PLANNING MANAGER"),Master!B1172,"")</f>
        <v/>
      </c>
      <c r="V1172" s="34" t="e">
        <f>SMALL($U:$U,ROWS($U$1:U1171))</f>
        <v>#NUM!</v>
      </c>
      <c r="W1172" s="34" t="str">
        <f>IF(AND('Entry point'!$B$22=Master!A1172,Master!AG1172="PROCUREMENT RESPONSIBLE"),Master!B1172,"")</f>
        <v/>
      </c>
      <c r="X1172" s="34" t="e">
        <f>SMALL($W:$W,ROWS($W$1:W1171))</f>
        <v>#NUM!</v>
      </c>
      <c r="Y1172" s="34" t="str">
        <f>IF(AND('Entry point'!$B$22=Master!A1172,Master!AG1172="TECH SUPERINTENDENT"),Master!B1172,"")</f>
        <v/>
      </c>
      <c r="Z1172" s="34" t="e">
        <f>SMALL($Y:$Y,ROWS($Y$1:Y1171))</f>
        <v>#NUM!</v>
      </c>
      <c r="AA1172" s="34" t="str">
        <f>IF(AND('Entry point'!$B$22=Master!A1172,Master!AG1172="HSEQ MANAGER"),Master!B1172,"")</f>
        <v/>
      </c>
      <c r="AB1172" s="34" t="e">
        <f>SMALL($AA:$AA,ROWS($AA$1:AA1171))</f>
        <v>#NUM!</v>
      </c>
      <c r="AC1172" s="34" t="str">
        <f>IF(AND('Entry point'!$B$22=Master!A1172,Master!AG1172="MARCAS"),Master!B1172,"")</f>
        <v/>
      </c>
      <c r="AD1172" s="34" t="e">
        <f>SMALL($AC:$AC,ROWS($AC$1:AC1171))</f>
        <v>#NUM!</v>
      </c>
      <c r="AE1172" s="34">
        <v>5</v>
      </c>
      <c r="AF1172" s="36" t="s">
        <v>484</v>
      </c>
      <c r="AG1172" s="36" t="s">
        <v>685</v>
      </c>
      <c r="AH1172" s="36"/>
    </row>
    <row r="1173" spans="1:34" ht="15.75" x14ac:dyDescent="0.25">
      <c r="A1173" s="40" t="s">
        <v>39</v>
      </c>
      <c r="B1173" s="34">
        <f>ROWS(A$1:$A1174)</f>
        <v>1174</v>
      </c>
      <c r="C1173" s="34" t="str">
        <f>IF(AND('Entry point'!$B$22=Master!A1173,Master!AG1173="ACCOUNTING"),Master!B1173,"")</f>
        <v/>
      </c>
      <c r="D1173" s="34" t="e">
        <f>SMALL($C:$C,ROWS($C$1:C1172))</f>
        <v>#NUM!</v>
      </c>
      <c r="E1173" s="34" t="str">
        <f>IF(AND('Entry point'!$B$22=Master!A1173,Master!AG1173="CREW MANAGEMENT PARTNER"),Master!B1173,"")</f>
        <v/>
      </c>
      <c r="F1173" s="34" t="e">
        <f>SMALL($E:$E,ROWS($E$1:E1172))</f>
        <v>#NUM!</v>
      </c>
      <c r="G1173" s="34" t="str">
        <f>IF(AND('Entry point'!$B$22=Master!A1173,Master!AG1173="FLEET MANAGER"),Master!B1173,"")</f>
        <v/>
      </c>
      <c r="H1173" s="34" t="e">
        <f>SMALL($G:$G,ROWS($G$1:G1172))</f>
        <v>#NUM!</v>
      </c>
      <c r="I1173" s="34" t="str">
        <f>IF(AND('Entry point'!$B$22=Master!A1173,Master!AG1173="GROUP ISD"),Master!B1173,"")</f>
        <v/>
      </c>
      <c r="J1173" s="34" t="e">
        <f>SMALL($I:$I,ROWS($I$1:I1172))</f>
        <v>#NUM!</v>
      </c>
      <c r="K1173" s="34" t="str">
        <f>IF(AND('Entry point'!$B$22=Master!A1173,Master!AG1173="MANAGING DIRECTOR, CREW MANAGEMENT"),Master!B1173,"")</f>
        <v/>
      </c>
      <c r="L1173" s="34" t="e">
        <f>SMALL($K:$K,ROWS($K$1:K1172))</f>
        <v>#NUM!</v>
      </c>
      <c r="M1173" s="34" t="str">
        <f>IF(AND('Entry point'!$B$22=Master!A1173,Master!AG1173="MARINE SUPERINTENDENT"),Master!B1173,"")</f>
        <v/>
      </c>
      <c r="N1173" s="34" t="e">
        <f>SMALL($M:$M,ROWS($M$1:M1172))</f>
        <v>#NUM!</v>
      </c>
      <c r="O1173" s="34" t="str">
        <f>IF(AND('Entry point'!$B$22=Master!A1173,Master!AG1173="MD"),Master!B1173,"")</f>
        <v/>
      </c>
      <c r="P1173" s="34" t="e">
        <f>SMALL($O:$O,ROWS($O$1:O1172))</f>
        <v>#NUM!</v>
      </c>
      <c r="Q1173" s="34" t="str">
        <f>IF(AND('Entry point'!$B$22=Master!A1173,Master!AG1173="OD"),Master!B1173,"")</f>
        <v/>
      </c>
      <c r="R1173" s="34" t="e">
        <f>SMALL($Q:$Q,ROWS($Q$1:Q1172))</f>
        <v>#NUM!</v>
      </c>
      <c r="S1173" s="34" t="str">
        <f>IF(AND('Entry point'!$B$22=Master!A1173,Master!AG1173="OWNER"),Master!B1173,"")</f>
        <v/>
      </c>
      <c r="T1173" s="34" t="e">
        <f>SMALL($S:$S,ROWS($S$1:S1172))</f>
        <v>#NUM!</v>
      </c>
      <c r="U1173" s="34" t="str">
        <f>IF(AND('Entry point'!$B$22=Master!A1173,Master!AG1173="PLANNING MANAGER"),Master!B1173,"")</f>
        <v/>
      </c>
      <c r="V1173" s="34" t="e">
        <f>SMALL($U:$U,ROWS($U$1:U1172))</f>
        <v>#NUM!</v>
      </c>
      <c r="W1173" s="34" t="str">
        <f>IF(AND('Entry point'!$B$22=Master!A1173,Master!AG1173="PROCUREMENT RESPONSIBLE"),Master!B1173,"")</f>
        <v/>
      </c>
      <c r="X1173" s="34" t="e">
        <f>SMALL($W:$W,ROWS($W$1:W1172))</f>
        <v>#NUM!</v>
      </c>
      <c r="Y1173" s="34" t="str">
        <f>IF(AND('Entry point'!$B$22=Master!A1173,Master!AG1173="TECH SUPERINTENDENT"),Master!B1173,"")</f>
        <v/>
      </c>
      <c r="Z1173" s="34" t="e">
        <f>SMALL($Y:$Y,ROWS($Y$1:Y1172))</f>
        <v>#NUM!</v>
      </c>
      <c r="AA1173" s="34" t="str">
        <f>IF(AND('Entry point'!$B$22=Master!A1173,Master!AG1173="HSEQ MANAGER"),Master!B1173,"")</f>
        <v/>
      </c>
      <c r="AB1173" s="34" t="e">
        <f>SMALL($AA:$AA,ROWS($AA$1:AA1172))</f>
        <v>#NUM!</v>
      </c>
      <c r="AC1173" s="34" t="str">
        <f>IF(AND('Entry point'!$B$22=Master!A1173,Master!AG1173="MARCAS"),Master!B1173,"")</f>
        <v/>
      </c>
      <c r="AD1173" s="34" t="e">
        <f>SMALL($AC:$AC,ROWS($AC$1:AC1172))</f>
        <v>#NUM!</v>
      </c>
      <c r="AE1173" s="34">
        <v>5</v>
      </c>
      <c r="AF1173" s="167" t="s">
        <v>85</v>
      </c>
      <c r="AG1173" s="36" t="s">
        <v>619</v>
      </c>
      <c r="AH1173" s="36"/>
    </row>
    <row r="1174" spans="1:34" ht="15.75" x14ac:dyDescent="0.25">
      <c r="A1174" s="40" t="s">
        <v>39</v>
      </c>
      <c r="B1174" s="34">
        <f>ROWS(A$1:$A1175)</f>
        <v>1175</v>
      </c>
      <c r="C1174" s="34" t="str">
        <f>IF(AND('Entry point'!$B$22=Master!A1174,Master!AG1174="ACCOUNTING"),Master!B1174,"")</f>
        <v/>
      </c>
      <c r="D1174" s="34" t="e">
        <f>SMALL($C:$C,ROWS($C$1:C1173))</f>
        <v>#NUM!</v>
      </c>
      <c r="E1174" s="34" t="str">
        <f>IF(AND('Entry point'!$B$22=Master!A1174,Master!AG1174="CREW MANAGEMENT PARTNER"),Master!B1174,"")</f>
        <v/>
      </c>
      <c r="F1174" s="34" t="e">
        <f>SMALL($E:$E,ROWS($E$1:E1173))</f>
        <v>#NUM!</v>
      </c>
      <c r="G1174" s="34" t="str">
        <f>IF(AND('Entry point'!$B$22=Master!A1174,Master!AG1174="FLEET MANAGER"),Master!B1174,"")</f>
        <v/>
      </c>
      <c r="H1174" s="34" t="e">
        <f>SMALL($G:$G,ROWS($G$1:G1173))</f>
        <v>#NUM!</v>
      </c>
      <c r="I1174" s="34" t="str">
        <f>IF(AND('Entry point'!$B$22=Master!A1174,Master!AG1174="GROUP ISD"),Master!B1174,"")</f>
        <v/>
      </c>
      <c r="J1174" s="34" t="e">
        <f>SMALL($I:$I,ROWS($I$1:I1173))</f>
        <v>#NUM!</v>
      </c>
      <c r="K1174" s="34" t="str">
        <f>IF(AND('Entry point'!$B$22=Master!A1174,Master!AG1174="MANAGING DIRECTOR, CREW MANAGEMENT"),Master!B1174,"")</f>
        <v/>
      </c>
      <c r="L1174" s="34" t="e">
        <f>SMALL($K:$K,ROWS($K$1:K1173))</f>
        <v>#NUM!</v>
      </c>
      <c r="M1174" s="34" t="str">
        <f>IF(AND('Entry point'!$B$22=Master!A1174,Master!AG1174="MARINE SUPERINTENDENT"),Master!B1174,"")</f>
        <v/>
      </c>
      <c r="N1174" s="34" t="e">
        <f>SMALL($M:$M,ROWS($M$1:M1173))</f>
        <v>#NUM!</v>
      </c>
      <c r="O1174" s="34" t="str">
        <f>IF(AND('Entry point'!$B$22=Master!A1174,Master!AG1174="MD"),Master!B1174,"")</f>
        <v/>
      </c>
      <c r="P1174" s="34" t="e">
        <f>SMALL($O:$O,ROWS($O$1:O1173))</f>
        <v>#NUM!</v>
      </c>
      <c r="Q1174" s="34" t="str">
        <f>IF(AND('Entry point'!$B$22=Master!A1174,Master!AG1174="OD"),Master!B1174,"")</f>
        <v/>
      </c>
      <c r="R1174" s="34" t="e">
        <f>SMALL($Q:$Q,ROWS($Q$1:Q1173))</f>
        <v>#NUM!</v>
      </c>
      <c r="S1174" s="34" t="str">
        <f>IF(AND('Entry point'!$B$22=Master!A1174,Master!AG1174="OWNER"),Master!B1174,"")</f>
        <v/>
      </c>
      <c r="T1174" s="34" t="e">
        <f>SMALL($S:$S,ROWS($S$1:S1173))</f>
        <v>#NUM!</v>
      </c>
      <c r="U1174" s="34" t="str">
        <f>IF(AND('Entry point'!$B$22=Master!A1174,Master!AG1174="PLANNING MANAGER"),Master!B1174,"")</f>
        <v/>
      </c>
      <c r="V1174" s="34" t="e">
        <f>SMALL($U:$U,ROWS($U$1:U1173))</f>
        <v>#NUM!</v>
      </c>
      <c r="W1174" s="34" t="str">
        <f>IF(AND('Entry point'!$B$22=Master!A1174,Master!AG1174="PROCUREMENT RESPONSIBLE"),Master!B1174,"")</f>
        <v/>
      </c>
      <c r="X1174" s="34" t="e">
        <f>SMALL($W:$W,ROWS($W$1:W1173))</f>
        <v>#NUM!</v>
      </c>
      <c r="Y1174" s="34" t="str">
        <f>IF(AND('Entry point'!$B$22=Master!A1174,Master!AG1174="TECH SUPERINTENDENT"),Master!B1174,"")</f>
        <v/>
      </c>
      <c r="Z1174" s="34" t="e">
        <f>SMALL($Y:$Y,ROWS($Y$1:Y1173))</f>
        <v>#NUM!</v>
      </c>
      <c r="AA1174" s="34" t="str">
        <f>IF(AND('Entry point'!$B$22=Master!A1174,Master!AG1174="HSEQ MANAGER"),Master!B1174,"")</f>
        <v/>
      </c>
      <c r="AB1174" s="34" t="e">
        <f>SMALL($AA:$AA,ROWS($AA$1:AA1173))</f>
        <v>#NUM!</v>
      </c>
      <c r="AC1174" s="34" t="str">
        <f>IF(AND('Entry point'!$B$22=Master!A1174,Master!AG1174="MARCAS"),Master!B1174,"")</f>
        <v/>
      </c>
      <c r="AD1174" s="34" t="e">
        <f>SMALL($AC:$AC,ROWS($AC$1:AC1173))</f>
        <v>#NUM!</v>
      </c>
      <c r="AE1174" s="34">
        <v>5</v>
      </c>
      <c r="AF1174" s="167" t="s">
        <v>645</v>
      </c>
      <c r="AG1174" s="36" t="s">
        <v>619</v>
      </c>
      <c r="AH1174" s="36"/>
    </row>
    <row r="1175" spans="1:34" ht="15.75" x14ac:dyDescent="0.25">
      <c r="A1175" s="34" t="s">
        <v>38</v>
      </c>
      <c r="B1175" s="34">
        <f>ROWS(A$1:$A1176)</f>
        <v>1176</v>
      </c>
      <c r="C1175" s="34" t="str">
        <f>IF(AND('Entry point'!$B$22=Master!A1175,Master!AG1175="ACCOUNTING"),Master!B1175,"")</f>
        <v/>
      </c>
      <c r="D1175" s="34" t="e">
        <f>SMALL($C:$C,ROWS($C$1:C1174))</f>
        <v>#NUM!</v>
      </c>
      <c r="E1175" s="34" t="str">
        <f>IF(AND('Entry point'!$B$22=Master!A1175,Master!AG1175="CREW MANAGEMENT PARTNER"),Master!B1175,"")</f>
        <v/>
      </c>
      <c r="F1175" s="34" t="e">
        <f>SMALL($E:$E,ROWS($E$1:E1174))</f>
        <v>#NUM!</v>
      </c>
      <c r="G1175" s="34" t="str">
        <f>IF(AND('Entry point'!$B$22=Master!A1175,Master!AG1175="FLEET MANAGER"),Master!B1175,"")</f>
        <v/>
      </c>
      <c r="H1175" s="34" t="e">
        <f>SMALL($G:$G,ROWS($G$1:G1174))</f>
        <v>#NUM!</v>
      </c>
      <c r="I1175" s="34" t="str">
        <f>IF(AND('Entry point'!$B$22=Master!A1175,Master!AG1175="GROUP ISD"),Master!B1175,"")</f>
        <v/>
      </c>
      <c r="J1175" s="34" t="e">
        <f>SMALL($I:$I,ROWS($I$1:I1174))</f>
        <v>#NUM!</v>
      </c>
      <c r="K1175" s="34" t="str">
        <f>IF(AND('Entry point'!$B$22=Master!A1175,Master!AG1175="MANAGING DIRECTOR, CREW MANAGEMENT"),Master!B1175,"")</f>
        <v/>
      </c>
      <c r="L1175" s="34" t="e">
        <f>SMALL($K:$K,ROWS($K$1:K1174))</f>
        <v>#NUM!</v>
      </c>
      <c r="M1175" s="34" t="str">
        <f>IF(AND('Entry point'!$B$22=Master!A1175,Master!AG1175="MARINE SUPERINTENDENT"),Master!B1175,"")</f>
        <v/>
      </c>
      <c r="N1175" s="34" t="e">
        <f>SMALL($M:$M,ROWS($M$1:M1174))</f>
        <v>#NUM!</v>
      </c>
      <c r="O1175" s="34" t="str">
        <f>IF(AND('Entry point'!$B$22=Master!A1175,Master!AG1175="MD"),Master!B1175,"")</f>
        <v/>
      </c>
      <c r="P1175" s="34" t="e">
        <f>SMALL($O:$O,ROWS($O$1:O1174))</f>
        <v>#NUM!</v>
      </c>
      <c r="Q1175" s="34" t="str">
        <f>IF(AND('Entry point'!$B$22=Master!A1175,Master!AG1175="OD"),Master!B1175,"")</f>
        <v/>
      </c>
      <c r="R1175" s="34" t="e">
        <f>SMALL($Q:$Q,ROWS($Q$1:Q1174))</f>
        <v>#NUM!</v>
      </c>
      <c r="S1175" s="34" t="str">
        <f>IF(AND('Entry point'!$B$22=Master!A1175,Master!AG1175="OWNER"),Master!B1175,"")</f>
        <v/>
      </c>
      <c r="T1175" s="34" t="e">
        <f>SMALL($S:$S,ROWS($S$1:S1174))</f>
        <v>#NUM!</v>
      </c>
      <c r="U1175" s="34" t="str">
        <f>IF(AND('Entry point'!$B$22=Master!A1175,Master!AG1175="PLANNING MANAGER"),Master!B1175,"")</f>
        <v/>
      </c>
      <c r="V1175" s="34" t="e">
        <f>SMALL($U:$U,ROWS($U$1:U1174))</f>
        <v>#NUM!</v>
      </c>
      <c r="W1175" s="34" t="str">
        <f>IF(AND('Entry point'!$B$22=Master!A1175,Master!AG1175="PROCUREMENT RESPONSIBLE"),Master!B1175,"")</f>
        <v/>
      </c>
      <c r="X1175" s="34" t="e">
        <f>SMALL($W:$W,ROWS($W$1:W1174))</f>
        <v>#NUM!</v>
      </c>
      <c r="Y1175" s="34" t="str">
        <f>IF(AND('Entry point'!$B$22=Master!A1175,Master!AG1175="TECH SUPERINTENDENT"),Master!B1175,"")</f>
        <v/>
      </c>
      <c r="Z1175" s="34" t="e">
        <f>SMALL($Y:$Y,ROWS($Y$1:Y1174))</f>
        <v>#NUM!</v>
      </c>
      <c r="AA1175" s="34" t="str">
        <f>IF(AND('Entry point'!$B$22=Master!A1175,Master!AG1175="HSEQ MANAGER"),Master!B1175,"")</f>
        <v/>
      </c>
      <c r="AB1175" s="34" t="e">
        <f>SMALL($AA:$AA,ROWS($AA$1:AA1174))</f>
        <v>#NUM!</v>
      </c>
      <c r="AC1175" s="34" t="str">
        <f>IF(AND('Entry point'!$B$22=Master!A1175,Master!AG1175="MARCAS"),Master!B1175,"")</f>
        <v/>
      </c>
      <c r="AD1175" s="34" t="e">
        <f>SMALL($AC:$AC,ROWS($AC$1:AC1174))</f>
        <v>#NUM!</v>
      </c>
      <c r="AE1175" s="34">
        <v>6</v>
      </c>
      <c r="AF1175" s="26" t="s">
        <v>400</v>
      </c>
      <c r="AG1175" s="36" t="s">
        <v>796</v>
      </c>
      <c r="AH1175" s="36"/>
    </row>
    <row r="1176" spans="1:34" ht="15.75" x14ac:dyDescent="0.25">
      <c r="A1176" s="40" t="s">
        <v>569</v>
      </c>
      <c r="B1176" s="34">
        <f>ROWS(A$1:$A1177)</f>
        <v>1177</v>
      </c>
      <c r="C1176" s="34" t="str">
        <f>IF(AND('Entry point'!$B$22=Master!A1176,Master!AG1176="ACCOUNTING"),Master!B1176,"")</f>
        <v/>
      </c>
      <c r="D1176" s="34" t="e">
        <f>SMALL($C:$C,ROWS($C$1:C1175))</f>
        <v>#NUM!</v>
      </c>
      <c r="E1176" s="34" t="str">
        <f>IF(AND('Entry point'!$B$22=Master!A1176,Master!AG1176="CREW MANAGEMENT PARTNER"),Master!B1176,"")</f>
        <v/>
      </c>
      <c r="F1176" s="34" t="e">
        <f>SMALL($E:$E,ROWS($E$1:E1175))</f>
        <v>#NUM!</v>
      </c>
      <c r="G1176" s="34" t="str">
        <f>IF(AND('Entry point'!$B$22=Master!A1176,Master!AG1176="FLEET MANAGER"),Master!B1176,"")</f>
        <v/>
      </c>
      <c r="H1176" s="34" t="e">
        <f>SMALL($G:$G,ROWS($G$1:G1175))</f>
        <v>#NUM!</v>
      </c>
      <c r="I1176" s="34" t="str">
        <f>IF(AND('Entry point'!$B$22=Master!A1176,Master!AG1176="GROUP ISD"),Master!B1176,"")</f>
        <v/>
      </c>
      <c r="J1176" s="34" t="e">
        <f>SMALL($I:$I,ROWS($I$1:I1175))</f>
        <v>#NUM!</v>
      </c>
      <c r="K1176" s="34" t="str">
        <f>IF(AND('Entry point'!$B$22=Master!A1176,Master!AG1176="MANAGING DIRECTOR, CREW MANAGEMENT"),Master!B1176,"")</f>
        <v/>
      </c>
      <c r="L1176" s="34" t="e">
        <f>SMALL($K:$K,ROWS($K$1:K1175))</f>
        <v>#NUM!</v>
      </c>
      <c r="M1176" s="34" t="str">
        <f>IF(AND('Entry point'!$B$22=Master!A1176,Master!AG1176="MARINE SUPERINTENDENT"),Master!B1176,"")</f>
        <v/>
      </c>
      <c r="N1176" s="34" t="e">
        <f>SMALL($M:$M,ROWS($M$1:M1175))</f>
        <v>#NUM!</v>
      </c>
      <c r="O1176" s="34" t="str">
        <f>IF(AND('Entry point'!$B$22=Master!A1176,Master!AG1176="MD"),Master!B1176,"")</f>
        <v/>
      </c>
      <c r="P1176" s="34" t="e">
        <f>SMALL($O:$O,ROWS($O$1:O1175))</f>
        <v>#NUM!</v>
      </c>
      <c r="Q1176" s="34" t="str">
        <f>IF(AND('Entry point'!$B$22=Master!A1176,Master!AG1176="OD"),Master!B1176,"")</f>
        <v/>
      </c>
      <c r="R1176" s="34" t="e">
        <f>SMALL($Q:$Q,ROWS($Q$1:Q1175))</f>
        <v>#NUM!</v>
      </c>
      <c r="S1176" s="34" t="str">
        <f>IF(AND('Entry point'!$B$22=Master!A1176,Master!AG1176="OWNER"),Master!B1176,"")</f>
        <v/>
      </c>
      <c r="T1176" s="34" t="e">
        <f>SMALL($S:$S,ROWS($S$1:S1175))</f>
        <v>#NUM!</v>
      </c>
      <c r="U1176" s="34" t="str">
        <f>IF(AND('Entry point'!$B$22=Master!A1176,Master!AG1176="PLANNING MANAGER"),Master!B1176,"")</f>
        <v/>
      </c>
      <c r="V1176" s="34" t="e">
        <f>SMALL($U:$U,ROWS($U$1:U1175))</f>
        <v>#NUM!</v>
      </c>
      <c r="W1176" s="34" t="str">
        <f>IF(AND('Entry point'!$B$22=Master!A1176,Master!AG1176="PROCUREMENT RESPONSIBLE"),Master!B1176,"")</f>
        <v/>
      </c>
      <c r="X1176" s="34" t="e">
        <f>SMALL($W:$W,ROWS($W$1:W1175))</f>
        <v>#NUM!</v>
      </c>
      <c r="Y1176" s="34" t="str">
        <f>IF(AND('Entry point'!$B$22=Master!A1176,Master!AG1176="TECH SUPERINTENDENT"),Master!B1176,"")</f>
        <v/>
      </c>
      <c r="Z1176" s="34" t="e">
        <f>SMALL($Y:$Y,ROWS($Y$1:Y1175))</f>
        <v>#NUM!</v>
      </c>
      <c r="AA1176" s="34">
        <f>IF(AND('Entry point'!$B$22=Master!A1176,Master!AG1176="HSEQ MANAGER"),Master!B1176,"")</f>
        <v>1177</v>
      </c>
      <c r="AB1176" s="34" t="e">
        <f>SMALL($AA:$AA,ROWS($AA$1:AA1175))</f>
        <v>#NUM!</v>
      </c>
      <c r="AC1176" s="34" t="str">
        <f>IF(AND('Entry point'!$B$22=Master!A1176,Master!AG1176="MARCAS"),Master!B1176,"")</f>
        <v/>
      </c>
      <c r="AD1176" s="34" t="e">
        <f>SMALL($AC:$AC,ROWS($AC$1:AC1175))</f>
        <v>#NUM!</v>
      </c>
      <c r="AE1176" s="34">
        <v>6</v>
      </c>
      <c r="AF1176" s="36" t="s">
        <v>400</v>
      </c>
      <c r="AG1176" s="36" t="s">
        <v>796</v>
      </c>
      <c r="AH1176" s="36"/>
    </row>
    <row r="1429" spans="33:33" x14ac:dyDescent="0.25">
      <c r="AG1429" s="180"/>
    </row>
  </sheetData>
  <sortState xmlns:xlrd2="http://schemas.microsoft.com/office/spreadsheetml/2017/richdata2" ref="A2:AH1184">
    <sortCondition ref="AE2:AE1184"/>
  </sortState>
  <conditionalFormatting sqref="B2:B1176">
    <cfRule type="duplicateValues" dxfId="0" priority="16"/>
  </conditionalFormatting>
  <hyperlinks>
    <hyperlink ref="AH111" r:id="rId1" xr:uid="{00000000-0004-0000-1300-000000000000}"/>
    <hyperlink ref="AH226" r:id="rId2" xr:uid="{00000000-0004-0000-1300-000001000000}"/>
    <hyperlink ref="AH917" r:id="rId3" xr:uid="{00000000-0004-0000-1300-000002000000}"/>
    <hyperlink ref="AH725" r:id="rId4" display="fairplay.ships@ihs.com" xr:uid="{00000000-0004-0000-1300-000003000000}"/>
  </hyperlinks>
  <pageMargins left="0.7" right="0.7" top="0.75" bottom="0.75" header="0.3" footer="0.3"/>
  <pageSetup paperSize="8" scale="37" fitToHeight="0" orientation="landscape"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300-000000000000}">
          <x14:formula1>
            <xm:f>Calc!$A$16:$A$27</xm:f>
          </x14:formula1>
          <xm:sqref>AG2:AG64 AG66:AG93 AG291 AG572 AG177:AG207 AG117:AG167 AG175 AG169:AG173 AG285:AG289 AG603:AG641 AG367:AG377 AG343:AG344 AG546:AG555 AG643:AG661 AG460:AG478 AG663 AG480 AG422:AG458 AG574:AG582 AG395:AG401 AG525 AG348:AG353 AG355 AG527:AG532 AG534 AG584:AG599 AG601 AG403:AG418 AG420 AG511:AG520 AG332:AG341 AG346 AG522:AG523 AG393 AG232:AG283 AG357:AG365 AG536:AG544 AG665 AG667 AG669 AG671 AG673 AG482 AG484 AG486 AG488 AG490 AG492 AG676:AG765 AG767:AG820 AG95:AG115 AG209:AG230 AG294:AG329 AG379:AG387 AG391 AG494:AG508 AG557:AG566 AG570 AG822:AG918 AG920:AG934 AG937:AG1011 AG1013:AG1025 AG1028:AG1080 AG1083 AG1086:AG1099 AG1101:AG1105 AG1108:AG1112 AG1115 AG1118:AG1131 AG1133:AG1137 AG1140:AG1142 AG1147:AG1158 AG1160:AG1165 AG1167:AG1174 AG1177:AG1048576</xm:sqref>
        </x14:dataValidation>
        <x14:dataValidation type="list" allowBlank="1" showInputMessage="1" showErrorMessage="1" xr:uid="{00000000-0002-0000-1300-000001000000}">
          <x14:formula1>
            <xm:f>Calc!$A$16:$A$28</xm:f>
          </x14:formula1>
          <xm:sqref>AG1 AG65 AG94 AG168 AG176 AG208 AG284 AG292:AG293 AG174 AG290 AG459 AG642 AG378 AG556 AG662 AG479 AG664 AG481 AG583 AG402 AG526 AG347 AG354 AG356 AG533 AG535 AG600 AG602 AG419 AG421 AG573 AG394 AG524 AG345 AG521 AG342 AG366 AG545 AG666 AG668 AG670 AG672 AG674:AG675 AG483 AG485 AG487 AG489 AG491 AG493 AG766 AG821</xm:sqref>
        </x14:dataValidation>
        <x14:dataValidation type="list" allowBlank="1" showInputMessage="1" showErrorMessage="1" xr:uid="{A44CCCD6-C4AA-44AB-ACFA-7783F6F60F7E}">
          <x14:formula1>
            <xm:f>Calc!$A$15:$A$27</xm:f>
          </x14:formula1>
          <xm:sqref>AG116 AG231 AG330:AG331 AG388:AG390 AG392 AG509:AG510 AG567:AG569 AG571 AG919 AG935:AG936 AG1012 AG1026:AG1027 AG1081:AG1082 AG1084:AG1085 AG1100 AG1106:AG1107 AG1113:AG1114 AG1116:AG1117 AG1132 AG1138:AG1139 AG1143:AG1146 AG1159 AG1166 AG1175:AG1176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I44"/>
  <sheetViews>
    <sheetView showGridLines="0" tabSelected="1" showRuler="0" view="pageBreakPreview" topLeftCell="C8" zoomScale="60" zoomScaleNormal="58" zoomScalePageLayoutView="85" workbookViewId="0">
      <selection activeCell="R16" sqref="R16"/>
    </sheetView>
  </sheetViews>
  <sheetFormatPr defaultColWidth="9.140625" defaultRowHeight="15" x14ac:dyDescent="0.25"/>
  <cols>
    <col min="1" max="1" width="17.140625" style="92" customWidth="1"/>
    <col min="2" max="2" width="74.42578125" style="92" customWidth="1"/>
    <col min="3" max="3" width="23.28515625" style="97" customWidth="1"/>
    <col min="4" max="4" width="50.85546875" style="92" bestFit="1" customWidth="1"/>
    <col min="5" max="5" width="13" style="92" hidden="1" customWidth="1"/>
    <col min="6" max="6" width="9.140625" style="92" hidden="1" customWidth="1"/>
    <col min="7" max="7" width="7.85546875" style="92" hidden="1" customWidth="1"/>
    <col min="8" max="11" width="6.85546875" style="92" hidden="1" customWidth="1"/>
    <col min="12" max="12" width="16.140625" style="92" hidden="1" customWidth="1"/>
    <col min="13" max="13" width="6.85546875" style="92" customWidth="1"/>
    <col min="14" max="14" width="22.7109375" style="92" bestFit="1" customWidth="1"/>
    <col min="15" max="15" width="25.7109375" style="92" customWidth="1"/>
    <col min="16" max="16" width="0" style="92" hidden="1" customWidth="1"/>
    <col min="17" max="17" width="11" style="92" hidden="1" customWidth="1"/>
    <col min="18" max="18" width="6.42578125" style="92" customWidth="1"/>
    <col min="19" max="20" width="9.140625" style="92"/>
    <col min="21" max="21" width="5.42578125" style="92" customWidth="1"/>
    <col min="22" max="22" width="5.85546875" style="92" customWidth="1"/>
    <col min="23" max="23" width="13.7109375" style="92" customWidth="1"/>
    <col min="24" max="24" width="17.140625" style="92" customWidth="1"/>
    <col min="25" max="28" width="9.140625" style="92"/>
    <col min="29" max="29" width="4.28515625" style="92" customWidth="1"/>
    <col min="30" max="16384" width="9.140625" style="92"/>
  </cols>
  <sheetData>
    <row r="1" spans="1:139" ht="18.75" customHeight="1" x14ac:dyDescent="0.25">
      <c r="A1" s="280" t="s">
        <v>734</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2"/>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row>
    <row r="2" spans="1:139" ht="15" customHeight="1" thickBot="1" x14ac:dyDescent="0.3">
      <c r="A2" s="283"/>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5"/>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row>
    <row r="3" spans="1:139" ht="15" customHeight="1" x14ac:dyDescent="0.25">
      <c r="A3" s="42"/>
      <c r="B3" s="43"/>
      <c r="C3" s="44"/>
      <c r="D3" s="43"/>
      <c r="E3" s="43"/>
      <c r="F3" s="43"/>
      <c r="G3" s="43"/>
      <c r="H3" s="43"/>
      <c r="I3" s="43"/>
      <c r="J3" s="43"/>
      <c r="K3" s="43"/>
      <c r="L3" s="43"/>
      <c r="M3" s="43"/>
      <c r="N3" s="43"/>
      <c r="O3" s="45"/>
      <c r="P3" s="43"/>
      <c r="Q3" s="43"/>
      <c r="R3" s="43"/>
      <c r="S3" s="43"/>
      <c r="T3" s="43"/>
      <c r="U3" s="43"/>
      <c r="V3" s="43"/>
      <c r="W3" s="43"/>
      <c r="X3" s="43"/>
      <c r="Y3" s="43"/>
      <c r="Z3" s="43"/>
      <c r="AA3" s="43"/>
      <c r="AB3" s="43"/>
      <c r="AC3" s="43"/>
      <c r="AD3" s="46"/>
    </row>
    <row r="4" spans="1:139" ht="15" customHeight="1" x14ac:dyDescent="0.25">
      <c r="A4" s="47"/>
      <c r="B4" s="48"/>
      <c r="C4" s="49"/>
      <c r="D4" s="48"/>
      <c r="E4" s="48"/>
      <c r="F4" s="48"/>
      <c r="G4" s="48"/>
      <c r="H4" s="48"/>
      <c r="I4" s="48"/>
      <c r="J4" s="48"/>
      <c r="K4" s="48"/>
      <c r="L4" s="48"/>
      <c r="M4" s="48"/>
      <c r="N4" s="48"/>
      <c r="O4" s="48"/>
      <c r="P4" s="48"/>
      <c r="Q4" s="48"/>
      <c r="R4" s="48"/>
      <c r="S4" s="48"/>
      <c r="T4" s="48"/>
      <c r="U4" s="48"/>
      <c r="V4" s="48"/>
      <c r="W4" s="48"/>
      <c r="X4" s="48"/>
      <c r="Y4" s="48"/>
      <c r="Z4" s="48"/>
      <c r="AA4" s="48"/>
      <c r="AB4" s="48"/>
      <c r="AC4" s="48"/>
      <c r="AD4" s="50"/>
    </row>
    <row r="5" spans="1:139" ht="15" customHeight="1" x14ac:dyDescent="0.25">
      <c r="A5" s="47"/>
      <c r="B5" s="48"/>
      <c r="C5" s="49"/>
      <c r="D5" s="48"/>
      <c r="E5" s="48"/>
      <c r="F5" s="48"/>
      <c r="G5" s="48"/>
      <c r="H5" s="48"/>
      <c r="I5" s="48"/>
      <c r="J5" s="48"/>
      <c r="K5" s="48"/>
      <c r="L5" s="48"/>
      <c r="M5" s="48"/>
      <c r="N5" s="48"/>
      <c r="O5" s="48"/>
      <c r="P5" s="48"/>
      <c r="Q5" s="48"/>
      <c r="R5" s="48"/>
      <c r="S5" s="48"/>
      <c r="T5" s="48"/>
      <c r="U5" s="48"/>
      <c r="V5" s="48"/>
      <c r="W5" s="48"/>
      <c r="X5" s="48"/>
      <c r="Y5" s="48"/>
      <c r="Z5" s="48"/>
      <c r="AA5" s="48"/>
      <c r="AB5" s="48"/>
      <c r="AC5" s="48"/>
      <c r="AD5" s="50"/>
    </row>
    <row r="6" spans="1:139" ht="15" customHeight="1" x14ac:dyDescent="0.25">
      <c r="A6" s="47"/>
      <c r="B6" s="48"/>
      <c r="C6" s="49"/>
      <c r="D6" s="48"/>
      <c r="E6" s="48"/>
      <c r="F6" s="48"/>
      <c r="G6" s="48"/>
      <c r="H6" s="48"/>
      <c r="I6" s="48"/>
      <c r="J6" s="48"/>
      <c r="K6" s="48"/>
      <c r="L6" s="48"/>
      <c r="M6" s="48"/>
      <c r="N6" s="48"/>
      <c r="O6" s="48"/>
      <c r="P6" s="48"/>
      <c r="Q6" s="48"/>
      <c r="R6" s="48"/>
      <c r="S6" s="48"/>
      <c r="T6" s="48"/>
      <c r="U6" s="48"/>
      <c r="V6" s="48"/>
      <c r="W6" s="48"/>
      <c r="X6" s="48"/>
      <c r="Y6" s="48"/>
      <c r="Z6" s="48"/>
      <c r="AA6" s="48"/>
      <c r="AB6" s="48"/>
      <c r="AC6" s="48"/>
      <c r="AD6" s="50"/>
    </row>
    <row r="7" spans="1:139" ht="15" customHeight="1" x14ac:dyDescent="0.25">
      <c r="A7" s="47"/>
      <c r="B7" s="48"/>
      <c r="C7" s="49"/>
      <c r="D7" s="48"/>
      <c r="E7" s="48"/>
      <c r="F7" s="48"/>
      <c r="G7" s="48"/>
      <c r="H7" s="48"/>
      <c r="I7" s="48"/>
      <c r="J7" s="48"/>
      <c r="K7" s="48"/>
      <c r="L7" s="48"/>
      <c r="M7" s="48"/>
      <c r="N7" s="48"/>
      <c r="O7" s="48"/>
      <c r="P7" s="48"/>
      <c r="Q7" s="48"/>
      <c r="R7" s="48"/>
      <c r="S7" s="48"/>
      <c r="T7" s="48"/>
      <c r="U7" s="48"/>
      <c r="V7" s="48"/>
      <c r="W7" s="48"/>
      <c r="X7" s="48"/>
      <c r="Y7" s="48"/>
      <c r="Z7" s="48"/>
      <c r="AA7" s="48"/>
      <c r="AB7" s="48"/>
      <c r="AC7" s="48"/>
      <c r="AD7" s="50"/>
    </row>
    <row r="8" spans="1:139" ht="15" customHeight="1" x14ac:dyDescent="0.25">
      <c r="A8" s="47"/>
      <c r="B8" s="48"/>
      <c r="C8" s="49"/>
      <c r="D8" s="48"/>
      <c r="E8" s="48"/>
      <c r="F8" s="48"/>
      <c r="G8" s="48"/>
      <c r="H8" s="48"/>
      <c r="I8" s="48"/>
      <c r="J8" s="48"/>
      <c r="K8" s="48"/>
      <c r="L8" s="48"/>
      <c r="M8" s="48"/>
      <c r="N8" s="48"/>
      <c r="O8" s="48"/>
      <c r="P8" s="48"/>
      <c r="Q8" s="48"/>
      <c r="R8" s="48"/>
      <c r="S8" s="48"/>
      <c r="T8" s="48"/>
      <c r="U8" s="48"/>
      <c r="V8" s="48"/>
      <c r="W8" s="48"/>
      <c r="X8" s="48"/>
      <c r="Y8" s="48"/>
      <c r="Z8" s="48"/>
      <c r="AA8" s="48"/>
      <c r="AB8" s="48"/>
      <c r="AC8" s="48"/>
      <c r="AD8" s="50"/>
    </row>
    <row r="9" spans="1:139" ht="15" customHeight="1" x14ac:dyDescent="0.25">
      <c r="A9" s="47"/>
      <c r="B9" s="48"/>
      <c r="C9" s="49"/>
      <c r="D9" s="48"/>
      <c r="E9" s="48"/>
      <c r="F9" s="48"/>
      <c r="G9" s="48"/>
      <c r="H9" s="48"/>
      <c r="I9" s="48"/>
      <c r="J9" s="48"/>
      <c r="K9" s="48"/>
      <c r="L9" s="48"/>
      <c r="M9" s="48"/>
      <c r="N9" s="48"/>
      <c r="O9" s="48"/>
      <c r="P9" s="48"/>
      <c r="Q9" s="48"/>
      <c r="R9" s="48"/>
      <c r="S9" s="48"/>
      <c r="T9" s="48"/>
      <c r="U9" s="48"/>
      <c r="V9" s="48"/>
      <c r="W9" s="48"/>
      <c r="X9" s="48"/>
      <c r="Y9" s="48"/>
      <c r="Z9" s="48"/>
      <c r="AA9" s="48"/>
      <c r="AB9" s="48"/>
      <c r="AC9" s="48"/>
      <c r="AD9" s="50"/>
    </row>
    <row r="10" spans="1:139" ht="15" customHeight="1" x14ac:dyDescent="0.25">
      <c r="A10" s="47"/>
      <c r="B10" s="48"/>
      <c r="C10" s="49"/>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50"/>
    </row>
    <row r="11" spans="1:139" ht="15" customHeight="1" x14ac:dyDescent="0.25">
      <c r="A11" s="47"/>
      <c r="B11" s="48"/>
      <c r="C11" s="49"/>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50"/>
    </row>
    <row r="12" spans="1:139" ht="15" customHeight="1" x14ac:dyDescent="0.25">
      <c r="A12" s="47"/>
      <c r="B12" s="48"/>
      <c r="C12" s="49"/>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50"/>
    </row>
    <row r="13" spans="1:139" ht="15" customHeight="1" x14ac:dyDescent="0.25">
      <c r="A13" s="47"/>
      <c r="B13" s="48"/>
      <c r="C13" s="49"/>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50"/>
    </row>
    <row r="14" spans="1:139" ht="15" customHeight="1" x14ac:dyDescent="0.25">
      <c r="A14" s="47"/>
      <c r="B14" s="48"/>
      <c r="C14" s="49"/>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50"/>
    </row>
    <row r="15" spans="1:139" ht="15" customHeight="1" x14ac:dyDescent="0.25">
      <c r="A15" s="47"/>
      <c r="B15" s="48"/>
      <c r="C15" s="49"/>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50"/>
    </row>
    <row r="16" spans="1:139" ht="15" customHeight="1" x14ac:dyDescent="0.25">
      <c r="A16" s="47"/>
      <c r="B16" s="48"/>
      <c r="C16" s="49"/>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50"/>
    </row>
    <row r="17" spans="1:30" ht="15" customHeight="1" x14ac:dyDescent="0.25">
      <c r="A17" s="47"/>
      <c r="B17" s="48"/>
      <c r="C17" s="49"/>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50"/>
    </row>
    <row r="18" spans="1:30" ht="15" customHeight="1" x14ac:dyDescent="0.25">
      <c r="A18" s="47"/>
      <c r="B18" s="48"/>
      <c r="C18" s="49"/>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50"/>
    </row>
    <row r="19" spans="1:30" ht="15" customHeight="1" x14ac:dyDescent="0.25">
      <c r="A19" s="47"/>
      <c r="B19" s="48"/>
      <c r="C19" s="49"/>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50"/>
    </row>
    <row r="20" spans="1:30" ht="15" customHeight="1" x14ac:dyDescent="0.25">
      <c r="A20" s="47"/>
      <c r="B20" s="48"/>
      <c r="C20" s="49"/>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50"/>
    </row>
    <row r="21" spans="1:30" ht="15" customHeight="1" x14ac:dyDescent="0.25">
      <c r="A21" s="47"/>
      <c r="B21" s="48"/>
      <c r="C21" s="49"/>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50"/>
    </row>
    <row r="22" spans="1:30" ht="15" customHeight="1" x14ac:dyDescent="0.25">
      <c r="A22" s="47"/>
      <c r="B22" s="48"/>
      <c r="C22" s="49"/>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50"/>
    </row>
    <row r="23" spans="1:30" ht="15" customHeight="1" x14ac:dyDescent="0.25">
      <c r="A23" s="47"/>
      <c r="B23" s="48"/>
      <c r="C23" s="49"/>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50"/>
    </row>
    <row r="24" spans="1:30" ht="15" customHeight="1" x14ac:dyDescent="0.25">
      <c r="A24" s="47"/>
      <c r="B24" s="48"/>
      <c r="C24" s="49"/>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50"/>
    </row>
    <row r="25" spans="1:30" ht="15" customHeight="1" x14ac:dyDescent="0.25">
      <c r="A25" s="47"/>
      <c r="B25" s="48"/>
      <c r="C25" s="49"/>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50"/>
    </row>
    <row r="26" spans="1:30" ht="15" customHeight="1" x14ac:dyDescent="0.25">
      <c r="A26" s="47"/>
      <c r="B26" s="48"/>
      <c r="C26" s="49"/>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50"/>
    </row>
    <row r="27" spans="1:30" ht="15" customHeight="1" x14ac:dyDescent="0.25">
      <c r="A27" s="47"/>
      <c r="B27" s="48"/>
      <c r="C27" s="49"/>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50"/>
    </row>
    <row r="28" spans="1:30" ht="15" customHeight="1" x14ac:dyDescent="0.25">
      <c r="A28" s="47"/>
      <c r="B28" s="48"/>
      <c r="C28" s="49"/>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50"/>
    </row>
    <row r="29" spans="1:30" ht="20.25" customHeight="1" thickBot="1" x14ac:dyDescent="0.3">
      <c r="A29" s="47"/>
      <c r="B29" s="48"/>
      <c r="C29" s="49"/>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50"/>
    </row>
    <row r="30" spans="1:30" ht="20.25" customHeight="1" thickBot="1" x14ac:dyDescent="0.3">
      <c r="A30" s="47"/>
      <c r="B30" s="51" t="s">
        <v>578</v>
      </c>
      <c r="C30" s="52">
        <f>'Entry point'!B18</f>
        <v>0</v>
      </c>
      <c r="D30" s="53"/>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50"/>
    </row>
    <row r="31" spans="1:30" s="93" customFormat="1" ht="20.25" customHeight="1" thickBot="1" x14ac:dyDescent="0.3">
      <c r="A31" s="54"/>
      <c r="B31" s="51" t="s">
        <v>579</v>
      </c>
      <c r="C31" s="52">
        <f>'Entry point'!B19</f>
        <v>0</v>
      </c>
      <c r="D31" s="53"/>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6"/>
    </row>
    <row r="32" spans="1:30" s="93" customFormat="1" ht="15" customHeight="1" thickBot="1" x14ac:dyDescent="0.3">
      <c r="A32" s="57"/>
      <c r="B32" s="58" t="s">
        <v>580</v>
      </c>
      <c r="C32" s="59" t="s">
        <v>581</v>
      </c>
      <c r="D32" s="58" t="s">
        <v>582</v>
      </c>
      <c r="E32" s="60" t="s">
        <v>583</v>
      </c>
      <c r="F32" s="61" t="s">
        <v>584</v>
      </c>
      <c r="G32" s="61" t="s">
        <v>585</v>
      </c>
      <c r="H32" s="61" t="s">
        <v>586</v>
      </c>
      <c r="I32" s="61" t="s">
        <v>587</v>
      </c>
      <c r="J32" s="61" t="s">
        <v>588</v>
      </c>
      <c r="K32" s="61" t="s">
        <v>589</v>
      </c>
      <c r="L32" s="62" t="s">
        <v>590</v>
      </c>
      <c r="M32" s="55"/>
      <c r="N32" s="63" t="s">
        <v>591</v>
      </c>
      <c r="O32" s="64" t="s">
        <v>592</v>
      </c>
      <c r="P32" s="64" t="s">
        <v>593</v>
      </c>
      <c r="Q32" s="65" t="s">
        <v>594</v>
      </c>
      <c r="R32" s="55"/>
      <c r="S32" s="55"/>
      <c r="T32" s="55"/>
      <c r="U32" s="55"/>
      <c r="V32" s="55"/>
      <c r="W32" s="55"/>
      <c r="X32" s="55"/>
      <c r="Y32" s="55"/>
      <c r="Z32" s="55"/>
      <c r="AA32" s="55"/>
      <c r="AB32" s="55"/>
      <c r="AC32" s="55"/>
      <c r="AD32" s="56"/>
    </row>
    <row r="33" spans="1:30" s="93" customFormat="1" ht="15" customHeight="1" thickBot="1" x14ac:dyDescent="0.3">
      <c r="A33" s="66"/>
      <c r="B33" s="67" t="s">
        <v>595</v>
      </c>
      <c r="C33" s="133">
        <f>C31</f>
        <v>0</v>
      </c>
      <c r="D33" s="133">
        <f>C31</f>
        <v>0</v>
      </c>
      <c r="E33" s="68" t="s">
        <v>589</v>
      </c>
      <c r="F33" s="69">
        <f t="shared" ref="F33:F41" si="0">IF(ISBLANK(C33),0,C33)</f>
        <v>0</v>
      </c>
      <c r="G33" s="70">
        <f t="shared" ref="G33:L41" si="1">IF(ISBLANK($D33),0,IF($E33=G$32,$D33-$C33+1,0))</f>
        <v>0</v>
      </c>
      <c r="H33" s="70">
        <f t="shared" si="1"/>
        <v>0</v>
      </c>
      <c r="I33" s="70">
        <f t="shared" si="1"/>
        <v>0</v>
      </c>
      <c r="J33" s="70">
        <f t="shared" si="1"/>
        <v>0</v>
      </c>
      <c r="K33" s="70">
        <f t="shared" si="1"/>
        <v>1</v>
      </c>
      <c r="L33" s="71">
        <f t="shared" si="1"/>
        <v>0</v>
      </c>
      <c r="M33" s="55"/>
      <c r="N33" s="134" t="s">
        <v>596</v>
      </c>
      <c r="O33" s="135"/>
      <c r="P33" s="72">
        <v>0.5</v>
      </c>
      <c r="Q33" s="73">
        <v>0.95</v>
      </c>
      <c r="R33" s="55"/>
      <c r="S33" s="55"/>
      <c r="T33" s="55"/>
      <c r="U33" s="55"/>
      <c r="V33" s="55"/>
      <c r="W33" s="55"/>
      <c r="X33" s="55"/>
      <c r="Y33" s="286" t="s">
        <v>597</v>
      </c>
      <c r="Z33" s="287"/>
      <c r="AA33" s="288"/>
      <c r="AB33" s="55"/>
      <c r="AC33" s="55"/>
      <c r="AD33" s="56"/>
    </row>
    <row r="34" spans="1:30" s="93" customFormat="1" ht="15" customHeight="1" thickBot="1" x14ac:dyDescent="0.3">
      <c r="A34" s="66"/>
      <c r="B34" s="127" t="s">
        <v>610</v>
      </c>
      <c r="C34" s="133">
        <f>D33</f>
        <v>0</v>
      </c>
      <c r="D34" s="133">
        <f>C34+Calc!B46</f>
        <v>0</v>
      </c>
      <c r="E34" s="68" t="s">
        <v>589</v>
      </c>
      <c r="F34" s="69">
        <f t="shared" si="0"/>
        <v>0</v>
      </c>
      <c r="G34" s="70">
        <f t="shared" si="1"/>
        <v>0</v>
      </c>
      <c r="H34" s="70">
        <f t="shared" si="1"/>
        <v>0</v>
      </c>
      <c r="I34" s="70">
        <f t="shared" si="1"/>
        <v>0</v>
      </c>
      <c r="J34" s="70">
        <f t="shared" si="1"/>
        <v>0</v>
      </c>
      <c r="K34" s="70">
        <f t="shared" si="1"/>
        <v>1</v>
      </c>
      <c r="L34" s="71">
        <f t="shared" si="1"/>
        <v>0</v>
      </c>
      <c r="M34" s="55"/>
      <c r="N34" s="134" t="s">
        <v>598</v>
      </c>
      <c r="O34" s="135"/>
      <c r="P34" s="74">
        <v>0.25</v>
      </c>
      <c r="Q34" s="75">
        <v>0.95</v>
      </c>
      <c r="R34" s="55"/>
      <c r="S34" s="55"/>
      <c r="T34" s="55"/>
      <c r="U34" s="55"/>
      <c r="V34" s="55"/>
      <c r="W34" s="55"/>
      <c r="X34" s="55"/>
      <c r="Y34" s="289">
        <f ca="1">IF(C30-TODAY()&gt;0,C30-TODAY(),0)</f>
        <v>0</v>
      </c>
      <c r="Z34" s="290"/>
      <c r="AA34" s="291"/>
      <c r="AB34" s="55"/>
      <c r="AC34" s="55"/>
      <c r="AD34" s="56"/>
    </row>
    <row r="35" spans="1:30" s="93" customFormat="1" ht="15" customHeight="1" thickBot="1" x14ac:dyDescent="0.3">
      <c r="A35" s="66"/>
      <c r="B35" s="127" t="s">
        <v>611</v>
      </c>
      <c r="C35" s="133">
        <f>D34</f>
        <v>0</v>
      </c>
      <c r="D35" s="133">
        <f>D34+Calc!B47</f>
        <v>0</v>
      </c>
      <c r="E35" s="68" t="s">
        <v>589</v>
      </c>
      <c r="F35" s="69">
        <f t="shared" si="0"/>
        <v>0</v>
      </c>
      <c r="G35" s="70">
        <f t="shared" si="1"/>
        <v>0</v>
      </c>
      <c r="H35" s="70">
        <f t="shared" si="1"/>
        <v>0</v>
      </c>
      <c r="I35" s="70">
        <f t="shared" si="1"/>
        <v>0</v>
      </c>
      <c r="J35" s="70">
        <f t="shared" si="1"/>
        <v>0</v>
      </c>
      <c r="K35" s="70">
        <f t="shared" si="1"/>
        <v>1</v>
      </c>
      <c r="L35" s="71">
        <f t="shared" si="1"/>
        <v>0</v>
      </c>
      <c r="M35" s="55"/>
      <c r="N35" s="134" t="s">
        <v>578</v>
      </c>
      <c r="O35" s="135">
        <f>C30</f>
        <v>0</v>
      </c>
      <c r="P35" s="74">
        <v>0.1</v>
      </c>
      <c r="Q35" s="75">
        <v>0.95</v>
      </c>
      <c r="R35" s="55"/>
      <c r="S35" s="55"/>
      <c r="T35" s="55"/>
      <c r="U35" s="55"/>
      <c r="V35" s="76"/>
      <c r="W35" s="55"/>
      <c r="X35" s="55"/>
      <c r="Y35" s="292"/>
      <c r="Z35" s="293"/>
      <c r="AA35" s="294"/>
      <c r="AB35" s="55"/>
      <c r="AC35" s="55"/>
      <c r="AD35" s="56"/>
    </row>
    <row r="36" spans="1:30" s="93" customFormat="1" ht="15" customHeight="1" thickBot="1" x14ac:dyDescent="0.3">
      <c r="A36" s="66"/>
      <c r="B36" s="127" t="s">
        <v>612</v>
      </c>
      <c r="C36" s="133">
        <f>D35</f>
        <v>0</v>
      </c>
      <c r="D36" s="133">
        <f>D35+Calc!B47</f>
        <v>0</v>
      </c>
      <c r="E36" s="68" t="s">
        <v>589</v>
      </c>
      <c r="F36" s="69">
        <f t="shared" si="0"/>
        <v>0</v>
      </c>
      <c r="G36" s="70">
        <f t="shared" si="1"/>
        <v>0</v>
      </c>
      <c r="H36" s="70">
        <f t="shared" si="1"/>
        <v>0</v>
      </c>
      <c r="I36" s="70">
        <f t="shared" si="1"/>
        <v>0</v>
      </c>
      <c r="J36" s="70">
        <f t="shared" si="1"/>
        <v>0</v>
      </c>
      <c r="K36" s="70">
        <f t="shared" si="1"/>
        <v>1</v>
      </c>
      <c r="L36" s="71">
        <f t="shared" si="1"/>
        <v>0</v>
      </c>
      <c r="M36" s="55"/>
      <c r="N36" s="134" t="s">
        <v>599</v>
      </c>
      <c r="O36" s="135">
        <f>D40</f>
        <v>60</v>
      </c>
      <c r="P36" s="74">
        <v>0.05</v>
      </c>
      <c r="Q36" s="75">
        <v>0.95</v>
      </c>
      <c r="R36" s="55"/>
      <c r="S36" s="55"/>
      <c r="T36" s="55"/>
      <c r="U36" s="55"/>
      <c r="V36" s="55"/>
      <c r="W36" s="132"/>
      <c r="X36" s="55"/>
      <c r="Y36" s="295"/>
      <c r="Z36" s="296"/>
      <c r="AA36" s="297"/>
      <c r="AB36" s="55"/>
      <c r="AC36" s="55"/>
      <c r="AD36" s="56"/>
    </row>
    <row r="37" spans="1:30" s="93" customFormat="1" ht="15" customHeight="1" thickBot="1" x14ac:dyDescent="0.3">
      <c r="A37" s="66"/>
      <c r="B37" s="67" t="s">
        <v>638</v>
      </c>
      <c r="C37" s="133">
        <f>C29</f>
        <v>0</v>
      </c>
      <c r="D37" s="133">
        <f>C29</f>
        <v>0</v>
      </c>
      <c r="E37" s="68" t="s">
        <v>589</v>
      </c>
      <c r="F37" s="69">
        <f t="shared" ref="F37" si="2">IF(ISBLANK(C37),0,C37)</f>
        <v>0</v>
      </c>
      <c r="G37" s="70">
        <f t="shared" si="1"/>
        <v>0</v>
      </c>
      <c r="H37" s="70">
        <f t="shared" si="1"/>
        <v>0</v>
      </c>
      <c r="I37" s="70">
        <f t="shared" si="1"/>
        <v>0</v>
      </c>
      <c r="J37" s="70">
        <f t="shared" si="1"/>
        <v>0</v>
      </c>
      <c r="K37" s="70">
        <f t="shared" si="1"/>
        <v>1</v>
      </c>
      <c r="L37" s="71">
        <f t="shared" si="1"/>
        <v>0</v>
      </c>
      <c r="M37" s="55"/>
      <c r="N37" s="77"/>
      <c r="O37" s="77"/>
      <c r="P37" s="74"/>
      <c r="Q37" s="75"/>
      <c r="R37" s="55"/>
      <c r="S37" s="55"/>
      <c r="T37" s="55"/>
      <c r="U37" s="55"/>
      <c r="V37" s="55"/>
      <c r="W37" s="55"/>
      <c r="X37" s="55"/>
      <c r="Y37" s="55"/>
      <c r="Z37" s="55"/>
      <c r="AA37" s="55"/>
      <c r="AB37" s="55"/>
      <c r="AC37" s="55"/>
      <c r="AD37" s="56"/>
    </row>
    <row r="38" spans="1:30" s="93" customFormat="1" ht="15" customHeight="1" thickBot="1" x14ac:dyDescent="0.3">
      <c r="A38" s="66"/>
      <c r="B38" s="67" t="s">
        <v>623</v>
      </c>
      <c r="C38" s="133">
        <f>C30</f>
        <v>0</v>
      </c>
      <c r="D38" s="133">
        <f>C30</f>
        <v>0</v>
      </c>
      <c r="E38" s="68" t="s">
        <v>589</v>
      </c>
      <c r="F38" s="69">
        <f t="shared" si="0"/>
        <v>0</v>
      </c>
      <c r="G38" s="70">
        <f t="shared" si="1"/>
        <v>0</v>
      </c>
      <c r="H38" s="70">
        <f t="shared" si="1"/>
        <v>0</v>
      </c>
      <c r="I38" s="70">
        <f t="shared" si="1"/>
        <v>0</v>
      </c>
      <c r="J38" s="70">
        <f t="shared" si="1"/>
        <v>0</v>
      </c>
      <c r="K38" s="70">
        <f t="shared" si="1"/>
        <v>1</v>
      </c>
      <c r="L38" s="71">
        <f t="shared" si="1"/>
        <v>0</v>
      </c>
      <c r="M38" s="55"/>
      <c r="N38" s="77"/>
      <c r="O38" s="77"/>
      <c r="P38" s="74"/>
      <c r="Q38" s="75"/>
      <c r="R38" s="55"/>
      <c r="S38" s="55"/>
      <c r="T38" s="55"/>
      <c r="U38" s="55"/>
      <c r="V38" s="55"/>
      <c r="W38" s="55"/>
      <c r="X38" s="55"/>
      <c r="Y38" s="55"/>
      <c r="Z38" s="55"/>
      <c r="AA38" s="55"/>
      <c r="AB38" s="55"/>
      <c r="AC38" s="55"/>
      <c r="AD38" s="56"/>
    </row>
    <row r="39" spans="1:30" s="93" customFormat="1" ht="15" customHeight="1" thickBot="1" x14ac:dyDescent="0.3">
      <c r="A39" s="66"/>
      <c r="B39" s="67" t="s">
        <v>600</v>
      </c>
      <c r="C39" s="133">
        <f>D38</f>
        <v>0</v>
      </c>
      <c r="D39" s="133">
        <f>C39+30</f>
        <v>30</v>
      </c>
      <c r="E39" s="68" t="s">
        <v>589</v>
      </c>
      <c r="F39" s="69">
        <f t="shared" si="0"/>
        <v>0</v>
      </c>
      <c r="G39" s="70">
        <f t="shared" si="1"/>
        <v>0</v>
      </c>
      <c r="H39" s="70">
        <f t="shared" si="1"/>
        <v>0</v>
      </c>
      <c r="I39" s="70">
        <f t="shared" si="1"/>
        <v>0</v>
      </c>
      <c r="J39" s="70">
        <f t="shared" si="1"/>
        <v>0</v>
      </c>
      <c r="K39" s="70">
        <f t="shared" si="1"/>
        <v>31</v>
      </c>
      <c r="L39" s="71">
        <f t="shared" si="1"/>
        <v>0</v>
      </c>
      <c r="M39" s="55"/>
      <c r="N39" s="78" t="s">
        <v>601</v>
      </c>
      <c r="O39" s="79">
        <f ca="1">TODAY()</f>
        <v>44249</v>
      </c>
      <c r="P39" s="80">
        <v>0</v>
      </c>
      <c r="Q39" s="81">
        <v>1</v>
      </c>
      <c r="R39" s="55"/>
      <c r="S39" s="55"/>
      <c r="T39" s="55"/>
      <c r="U39" s="55"/>
      <c r="V39" s="55"/>
      <c r="W39" s="55"/>
      <c r="X39" s="55"/>
      <c r="Y39" s="55"/>
      <c r="Z39" s="55"/>
      <c r="AA39" s="55"/>
      <c r="AB39" s="55"/>
      <c r="AC39" s="55"/>
      <c r="AD39" s="56"/>
    </row>
    <row r="40" spans="1:30" s="93" customFormat="1" ht="15" customHeight="1" x14ac:dyDescent="0.25">
      <c r="A40" s="66"/>
      <c r="B40" s="67" t="s">
        <v>602</v>
      </c>
      <c r="C40" s="133">
        <f>D39</f>
        <v>30</v>
      </c>
      <c r="D40" s="133">
        <f>C40+30</f>
        <v>60</v>
      </c>
      <c r="E40" s="68" t="s">
        <v>589</v>
      </c>
      <c r="F40" s="69">
        <f t="shared" si="0"/>
        <v>30</v>
      </c>
      <c r="G40" s="70">
        <f t="shared" si="1"/>
        <v>0</v>
      </c>
      <c r="H40" s="70">
        <f t="shared" si="1"/>
        <v>0</v>
      </c>
      <c r="I40" s="70">
        <f t="shared" si="1"/>
        <v>0</v>
      </c>
      <c r="J40" s="70">
        <f t="shared" si="1"/>
        <v>0</v>
      </c>
      <c r="K40" s="70">
        <f t="shared" si="1"/>
        <v>31</v>
      </c>
      <c r="L40" s="71">
        <f t="shared" si="1"/>
        <v>0</v>
      </c>
      <c r="M40" s="55"/>
      <c r="N40" s="55"/>
      <c r="O40" s="55"/>
      <c r="P40" s="55"/>
      <c r="Q40" s="55"/>
      <c r="R40" s="55"/>
      <c r="S40" s="55"/>
      <c r="T40" s="55"/>
      <c r="U40" s="55"/>
      <c r="V40" s="55"/>
      <c r="W40" s="55"/>
      <c r="X40" s="55"/>
      <c r="Y40" s="55"/>
      <c r="Z40" s="55"/>
      <c r="AA40" s="55"/>
      <c r="AB40" s="55"/>
      <c r="AC40" s="55"/>
      <c r="AD40" s="56"/>
    </row>
    <row r="41" spans="1:30" ht="15" customHeight="1" thickBot="1" x14ac:dyDescent="0.3">
      <c r="A41" s="82"/>
      <c r="B41" s="83"/>
      <c r="C41" s="84"/>
      <c r="D41" s="84"/>
      <c r="E41" s="85" t="s">
        <v>589</v>
      </c>
      <c r="F41" s="86">
        <f t="shared" si="0"/>
        <v>0</v>
      </c>
      <c r="G41" s="87">
        <f t="shared" si="1"/>
        <v>0</v>
      </c>
      <c r="H41" s="87">
        <f t="shared" si="1"/>
        <v>0</v>
      </c>
      <c r="I41" s="87">
        <f t="shared" si="1"/>
        <v>0</v>
      </c>
      <c r="J41" s="87">
        <f t="shared" si="1"/>
        <v>0</v>
      </c>
      <c r="K41" s="87">
        <f t="shared" si="1"/>
        <v>0</v>
      </c>
      <c r="L41" s="88">
        <f t="shared" si="1"/>
        <v>0</v>
      </c>
      <c r="M41" s="89"/>
      <c r="N41" s="89"/>
      <c r="O41" s="89"/>
      <c r="P41" s="89"/>
      <c r="Q41" s="89"/>
      <c r="R41" s="89"/>
      <c r="S41" s="89"/>
      <c r="T41" s="89"/>
      <c r="U41" s="89"/>
      <c r="V41" s="89"/>
      <c r="W41" s="89"/>
      <c r="X41" s="89"/>
      <c r="Y41" s="89"/>
      <c r="Z41" s="89"/>
      <c r="AA41" s="89"/>
      <c r="AB41" s="89"/>
      <c r="AC41" s="89"/>
      <c r="AD41" s="90"/>
    </row>
    <row r="43" spans="1:30" x14ac:dyDescent="0.25">
      <c r="B43" s="94"/>
      <c r="C43" s="95"/>
      <c r="D43" s="96"/>
      <c r="E43" s="96"/>
      <c r="F43" s="96"/>
      <c r="G43" s="96"/>
      <c r="H43" s="96"/>
      <c r="I43" s="96"/>
      <c r="J43" s="96"/>
      <c r="K43" s="96"/>
      <c r="L43" s="96"/>
      <c r="M43" s="96"/>
      <c r="N43" s="96"/>
      <c r="O43" s="96"/>
      <c r="P43" s="96"/>
      <c r="Q43" s="96"/>
      <c r="R43" s="96"/>
      <c r="S43" s="96"/>
      <c r="T43" s="96"/>
      <c r="U43" s="96"/>
      <c r="V43" s="96"/>
      <c r="W43" s="96"/>
      <c r="X43" s="96"/>
    </row>
    <row r="44" spans="1:30" x14ac:dyDescent="0.25">
      <c r="B44" s="96"/>
      <c r="C44" s="95"/>
      <c r="D44" s="96"/>
      <c r="E44" s="96"/>
      <c r="F44" s="96"/>
      <c r="G44" s="96"/>
      <c r="H44" s="96"/>
      <c r="I44" s="96"/>
      <c r="J44" s="96"/>
      <c r="K44" s="96"/>
      <c r="L44" s="96"/>
      <c r="M44" s="96"/>
      <c r="N44" s="96"/>
      <c r="O44" s="96"/>
      <c r="P44" s="96"/>
      <c r="Q44" s="96"/>
      <c r="R44" s="96"/>
      <c r="S44" s="96"/>
      <c r="T44" s="96"/>
      <c r="U44" s="96"/>
      <c r="V44" s="96"/>
      <c r="W44" s="96"/>
      <c r="X44" s="96"/>
    </row>
  </sheetData>
  <mergeCells count="3">
    <mergeCell ref="A1:AD2"/>
    <mergeCell ref="Y33:AA33"/>
    <mergeCell ref="Y34:AA36"/>
  </mergeCells>
  <dataValidations disablePrompts="1" count="1">
    <dataValidation type="list" allowBlank="1" sqref="E33:E41" xr:uid="{00000000-0002-0000-0200-000000000000}">
      <formula1>$G$32:$L$32</formula1>
    </dataValidation>
  </dataValidations>
  <pageMargins left="0.70866141732283472" right="0.70866141732283472" top="0.74803149606299213" bottom="0.74803149606299213" header="0.31496062992125984" footer="0.31496062992125984"/>
  <pageSetup paperSize="9" scale="63" fitToHeight="0" orientation="landscape" r:id="rId1"/>
  <headerFooter>
    <oddFooter>&amp;CRSQ19 &amp;R5.3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54"/>
  <sheetViews>
    <sheetView tabSelected="1" topLeftCell="A7" zoomScale="46" zoomScaleNormal="70" workbookViewId="0">
      <selection activeCell="R16" sqref="R16"/>
    </sheetView>
  </sheetViews>
  <sheetFormatPr defaultRowHeight="15" x14ac:dyDescent="0.25"/>
  <cols>
    <col min="23" max="23" width="45.42578125" customWidth="1"/>
    <col min="24" max="24" width="51.28515625" customWidth="1"/>
  </cols>
  <sheetData>
    <row r="1" spans="1:24" ht="18.75" thickBot="1" x14ac:dyDescent="0.3">
      <c r="A1" s="298" t="s">
        <v>608</v>
      </c>
      <c r="B1" s="299"/>
      <c r="C1" s="299"/>
      <c r="D1" s="299"/>
      <c r="E1" s="299"/>
      <c r="F1" s="299"/>
      <c r="G1" s="299"/>
      <c r="H1" s="299"/>
      <c r="I1" s="299"/>
      <c r="J1" s="299"/>
      <c r="K1" s="299"/>
      <c r="L1" s="299"/>
      <c r="M1" s="299"/>
      <c r="N1" s="299"/>
      <c r="O1" s="299"/>
      <c r="P1" s="299"/>
      <c r="Q1" s="299"/>
      <c r="R1" s="299"/>
      <c r="S1" s="299"/>
      <c r="T1" s="299"/>
      <c r="U1" s="299"/>
      <c r="V1" s="299"/>
      <c r="W1" s="299"/>
      <c r="X1" s="300"/>
    </row>
    <row r="2" spans="1:24" ht="15.75" thickBot="1" x14ac:dyDescent="0.3">
      <c r="A2" s="101"/>
      <c r="B2" s="102"/>
      <c r="C2" s="102"/>
      <c r="D2" s="102"/>
      <c r="E2" s="102"/>
      <c r="F2" s="102"/>
      <c r="G2" s="102"/>
      <c r="H2" s="102"/>
      <c r="I2" s="102"/>
      <c r="J2" s="102"/>
      <c r="K2" s="102"/>
      <c r="L2" s="102"/>
      <c r="M2" s="102"/>
      <c r="N2" s="102"/>
      <c r="O2" s="102"/>
      <c r="P2" s="102"/>
      <c r="Q2" s="102"/>
      <c r="R2" s="102"/>
      <c r="S2" s="102"/>
      <c r="T2" s="102"/>
      <c r="U2" s="102"/>
      <c r="V2" s="102"/>
      <c r="W2" s="102"/>
      <c r="X2" s="103"/>
    </row>
    <row r="3" spans="1:24" ht="15.75" thickTop="1" x14ac:dyDescent="0.25">
      <c r="A3" s="104"/>
      <c r="B3" s="105"/>
      <c r="C3" s="105"/>
      <c r="D3" s="105"/>
      <c r="E3" s="105"/>
      <c r="F3" s="105"/>
      <c r="G3" s="105"/>
      <c r="H3" s="105"/>
      <c r="I3" s="105"/>
      <c r="J3" s="105"/>
      <c r="K3" s="105"/>
      <c r="L3" s="105"/>
      <c r="M3" s="105"/>
      <c r="N3" s="105"/>
      <c r="O3" s="105"/>
      <c r="P3" s="105"/>
      <c r="Q3" s="105"/>
      <c r="R3" s="105"/>
      <c r="S3" s="105"/>
      <c r="T3" s="105"/>
      <c r="U3" s="105"/>
      <c r="V3" s="105"/>
      <c r="W3" s="105"/>
      <c r="X3" s="106"/>
    </row>
    <row r="4" spans="1:24" x14ac:dyDescent="0.25">
      <c r="A4" s="107"/>
      <c r="B4" s="6"/>
      <c r="C4" s="6"/>
      <c r="D4" s="6"/>
      <c r="E4" s="6"/>
      <c r="F4" s="6"/>
      <c r="G4" s="6"/>
      <c r="H4" s="6"/>
      <c r="I4" s="6"/>
      <c r="J4" s="6"/>
      <c r="K4" s="6"/>
      <c r="L4" s="6"/>
      <c r="M4" s="6"/>
      <c r="N4" s="6"/>
      <c r="O4" s="6"/>
      <c r="P4" s="6"/>
      <c r="Q4" s="6"/>
      <c r="R4" s="6"/>
      <c r="S4" s="6"/>
      <c r="T4" s="6"/>
      <c r="U4" s="6"/>
      <c r="V4" s="6"/>
      <c r="W4" s="6"/>
      <c r="X4" s="108"/>
    </row>
    <row r="5" spans="1:24" x14ac:dyDescent="0.25">
      <c r="A5" s="107"/>
      <c r="B5" s="6"/>
      <c r="C5" s="6"/>
      <c r="D5" s="6"/>
      <c r="E5" s="6"/>
      <c r="F5" s="6"/>
      <c r="G5" s="6"/>
      <c r="H5" s="6"/>
      <c r="I5" s="6"/>
      <c r="J5" s="6"/>
      <c r="K5" s="6"/>
      <c r="L5" s="6"/>
      <c r="M5" s="6"/>
      <c r="N5" s="6"/>
      <c r="O5" s="6"/>
      <c r="P5" s="6"/>
      <c r="Q5" s="6"/>
      <c r="R5" s="6"/>
      <c r="S5" s="6"/>
      <c r="T5" s="6"/>
      <c r="U5" s="6"/>
      <c r="V5" s="6"/>
      <c r="W5" s="6"/>
      <c r="X5" s="108"/>
    </row>
    <row r="6" spans="1:24" x14ac:dyDescent="0.25">
      <c r="A6" s="107"/>
      <c r="B6" s="6"/>
      <c r="C6" s="6"/>
      <c r="D6" s="6"/>
      <c r="E6" s="6"/>
      <c r="F6" s="6"/>
      <c r="G6" s="6"/>
      <c r="H6" s="6"/>
      <c r="I6" s="6"/>
      <c r="J6" s="6"/>
      <c r="K6" s="6"/>
      <c r="L6" s="6"/>
      <c r="M6" s="6"/>
      <c r="N6" s="6"/>
      <c r="O6" s="6"/>
      <c r="P6" s="6"/>
      <c r="Q6" s="6"/>
      <c r="R6" s="6"/>
      <c r="S6" s="6"/>
      <c r="T6" s="6"/>
      <c r="U6" s="6"/>
      <c r="V6" s="6"/>
      <c r="W6" s="6"/>
      <c r="X6" s="108"/>
    </row>
    <row r="7" spans="1:24" x14ac:dyDescent="0.25">
      <c r="A7" s="107"/>
      <c r="B7" s="6"/>
      <c r="C7" s="6"/>
      <c r="D7" s="6"/>
      <c r="E7" s="6"/>
      <c r="F7" s="6"/>
      <c r="G7" s="6"/>
      <c r="H7" s="6"/>
      <c r="I7" s="6"/>
      <c r="J7" s="6"/>
      <c r="K7" s="6"/>
      <c r="L7" s="6"/>
      <c r="M7" s="6"/>
      <c r="N7" s="6"/>
      <c r="O7" s="6"/>
      <c r="P7" s="6"/>
      <c r="Q7" s="6"/>
      <c r="R7" s="6"/>
      <c r="S7" s="6"/>
      <c r="T7" s="6"/>
      <c r="U7" s="6"/>
      <c r="V7" s="6"/>
      <c r="W7" s="6"/>
      <c r="X7" s="108"/>
    </row>
    <row r="8" spans="1:24" x14ac:dyDescent="0.25">
      <c r="A8" s="107"/>
      <c r="B8" s="6"/>
      <c r="C8" s="6"/>
      <c r="D8" s="6"/>
      <c r="E8" s="6"/>
      <c r="F8" s="6"/>
      <c r="G8" s="6"/>
      <c r="H8" s="6"/>
      <c r="I8" s="6"/>
      <c r="J8" s="6"/>
      <c r="K8" s="6"/>
      <c r="L8" s="6"/>
      <c r="M8" s="6"/>
      <c r="N8" s="6"/>
      <c r="O8" s="6"/>
      <c r="P8" s="6"/>
      <c r="Q8" s="6"/>
      <c r="R8" s="6"/>
      <c r="S8" s="6"/>
      <c r="T8" s="6"/>
      <c r="U8" s="6"/>
      <c r="V8" s="6"/>
      <c r="W8" s="6"/>
      <c r="X8" s="108"/>
    </row>
    <row r="9" spans="1:24" x14ac:dyDescent="0.25">
      <c r="A9" s="107"/>
      <c r="B9" s="6"/>
      <c r="C9" s="6"/>
      <c r="D9" s="6"/>
      <c r="E9" s="6"/>
      <c r="F9" s="6"/>
      <c r="G9" s="6"/>
      <c r="H9" s="6"/>
      <c r="I9" s="6"/>
      <c r="J9" s="6"/>
      <c r="K9" s="6"/>
      <c r="L9" s="6"/>
      <c r="M9" s="6"/>
      <c r="N9" s="6"/>
      <c r="O9" s="6"/>
      <c r="P9" s="6"/>
      <c r="Q9" s="6"/>
      <c r="R9" s="6"/>
      <c r="S9" s="6"/>
      <c r="T9" s="6"/>
      <c r="U9" s="6"/>
      <c r="V9" s="6"/>
      <c r="W9" s="6"/>
      <c r="X9" s="108"/>
    </row>
    <row r="10" spans="1:24" x14ac:dyDescent="0.25">
      <c r="A10" s="107"/>
      <c r="B10" s="6"/>
      <c r="C10" s="6"/>
      <c r="D10" s="6"/>
      <c r="E10" s="6"/>
      <c r="F10" s="6"/>
      <c r="G10" s="6"/>
      <c r="H10" s="6"/>
      <c r="I10" s="6"/>
      <c r="J10" s="6"/>
      <c r="K10" s="6"/>
      <c r="L10" s="6"/>
      <c r="M10" s="6"/>
      <c r="N10" s="6"/>
      <c r="O10" s="6"/>
      <c r="P10" s="6"/>
      <c r="Q10" s="6"/>
      <c r="R10" s="6"/>
      <c r="S10" s="6"/>
      <c r="T10" s="6"/>
      <c r="U10" s="6"/>
      <c r="V10" s="6"/>
      <c r="W10" s="6"/>
      <c r="X10" s="108"/>
    </row>
    <row r="11" spans="1:24" x14ac:dyDescent="0.25">
      <c r="A11" s="107"/>
      <c r="B11" s="6"/>
      <c r="C11" s="6"/>
      <c r="D11" s="6"/>
      <c r="E11" s="6"/>
      <c r="F11" s="6"/>
      <c r="G11" s="6"/>
      <c r="H11" s="6"/>
      <c r="I11" s="6"/>
      <c r="J11" s="6"/>
      <c r="K11" s="6"/>
      <c r="L11" s="6"/>
      <c r="M11" s="6"/>
      <c r="N11" s="6"/>
      <c r="O11" s="6"/>
      <c r="P11" s="6"/>
      <c r="Q11" s="6"/>
      <c r="R11" s="6"/>
      <c r="S11" s="6"/>
      <c r="T11" s="6"/>
      <c r="U11" s="6"/>
      <c r="V11" s="6"/>
      <c r="W11" s="6"/>
      <c r="X11" s="108"/>
    </row>
    <row r="12" spans="1:24" x14ac:dyDescent="0.25">
      <c r="A12" s="107"/>
      <c r="B12" s="6"/>
      <c r="C12" s="6"/>
      <c r="D12" s="6"/>
      <c r="E12" s="6"/>
      <c r="F12" s="6"/>
      <c r="G12" s="6"/>
      <c r="H12" s="6"/>
      <c r="I12" s="6"/>
      <c r="J12" s="6"/>
      <c r="K12" s="6"/>
      <c r="L12" s="6"/>
      <c r="M12" s="6"/>
      <c r="N12" s="6"/>
      <c r="O12" s="6"/>
      <c r="P12" s="6"/>
      <c r="Q12" s="6"/>
      <c r="R12" s="6"/>
      <c r="S12" s="6"/>
      <c r="T12" s="6"/>
      <c r="U12" s="6"/>
      <c r="V12" s="6"/>
      <c r="W12" s="6"/>
      <c r="X12" s="108"/>
    </row>
    <row r="13" spans="1:24" x14ac:dyDescent="0.25">
      <c r="A13" s="107"/>
      <c r="B13" s="6"/>
      <c r="C13" s="6"/>
      <c r="D13" s="6"/>
      <c r="E13" s="6"/>
      <c r="F13" s="6"/>
      <c r="G13" s="6"/>
      <c r="H13" s="6"/>
      <c r="I13" s="6"/>
      <c r="J13" s="6"/>
      <c r="K13" s="6"/>
      <c r="L13" s="6"/>
      <c r="M13" s="6"/>
      <c r="N13" s="6"/>
      <c r="O13" s="6"/>
      <c r="P13" s="6"/>
      <c r="Q13" s="6"/>
      <c r="R13" s="6"/>
      <c r="S13" s="6"/>
      <c r="T13" s="6"/>
      <c r="U13" s="6"/>
      <c r="V13" s="6"/>
      <c r="W13" s="6"/>
      <c r="X13" s="108"/>
    </row>
    <row r="14" spans="1:24" x14ac:dyDescent="0.25">
      <c r="A14" s="107"/>
      <c r="B14" s="6"/>
      <c r="C14" s="6"/>
      <c r="D14" s="6"/>
      <c r="E14" s="6"/>
      <c r="F14" s="6"/>
      <c r="G14" s="6"/>
      <c r="H14" s="6"/>
      <c r="I14" s="6"/>
      <c r="J14" s="6"/>
      <c r="K14" s="6"/>
      <c r="L14" s="6"/>
      <c r="M14" s="6"/>
      <c r="N14" s="6"/>
      <c r="O14" s="6"/>
      <c r="P14" s="6"/>
      <c r="Q14" s="6"/>
      <c r="R14" s="6"/>
      <c r="S14" s="6"/>
      <c r="T14" s="6"/>
      <c r="U14" s="6"/>
      <c r="V14" s="6"/>
      <c r="W14" s="6"/>
      <c r="X14" s="108"/>
    </row>
    <row r="15" spans="1:24" x14ac:dyDescent="0.25">
      <c r="A15" s="107"/>
      <c r="B15" s="6"/>
      <c r="C15" s="6"/>
      <c r="D15" s="6"/>
      <c r="E15" s="6"/>
      <c r="F15" s="6"/>
      <c r="G15" s="6"/>
      <c r="H15" s="6"/>
      <c r="I15" s="6"/>
      <c r="J15" s="6"/>
      <c r="K15" s="6"/>
      <c r="L15" s="6"/>
      <c r="M15" s="6"/>
      <c r="N15" s="6"/>
      <c r="O15" s="6"/>
      <c r="P15" s="6"/>
      <c r="Q15" s="6"/>
      <c r="R15" s="6"/>
      <c r="S15" s="6"/>
      <c r="T15" s="6"/>
      <c r="U15" s="6"/>
      <c r="V15" s="6"/>
      <c r="W15" s="6"/>
      <c r="X15" s="108"/>
    </row>
    <row r="16" spans="1:24" x14ac:dyDescent="0.25">
      <c r="A16" s="107"/>
      <c r="B16" s="6"/>
      <c r="C16" s="6"/>
      <c r="D16" s="6"/>
      <c r="E16" s="6"/>
      <c r="F16" s="6"/>
      <c r="G16" s="6"/>
      <c r="H16" s="6"/>
      <c r="I16" s="6"/>
      <c r="J16" s="6"/>
      <c r="K16" s="6"/>
      <c r="L16" s="6"/>
      <c r="M16" s="6"/>
      <c r="N16" s="6"/>
      <c r="O16" s="6"/>
      <c r="P16" s="6"/>
      <c r="Q16" s="6"/>
      <c r="R16" s="6"/>
      <c r="S16" s="6"/>
      <c r="T16" s="6"/>
      <c r="U16" s="6"/>
      <c r="V16" s="6"/>
      <c r="W16" s="6"/>
      <c r="X16" s="108"/>
    </row>
    <row r="17" spans="1:24" ht="15.75" thickBot="1" x14ac:dyDescent="0.3">
      <c r="A17" s="110"/>
      <c r="B17" s="109"/>
      <c r="C17" s="109"/>
      <c r="D17" s="109"/>
      <c r="E17" s="109"/>
      <c r="F17" s="109"/>
      <c r="G17" s="109"/>
      <c r="H17" s="109"/>
      <c r="I17" s="109"/>
      <c r="J17" s="109"/>
      <c r="K17" s="109"/>
      <c r="L17" s="109"/>
      <c r="M17" s="109"/>
      <c r="N17" s="109"/>
      <c r="O17" s="109"/>
      <c r="P17" s="109"/>
      <c r="Q17" s="109"/>
      <c r="R17" s="109"/>
      <c r="S17" s="109"/>
      <c r="T17" s="109"/>
      <c r="U17" s="109"/>
      <c r="V17" s="109"/>
      <c r="W17" s="109"/>
      <c r="X17" s="111"/>
    </row>
    <row r="18" spans="1:24" ht="15.75" thickTop="1" x14ac:dyDescent="0.25">
      <c r="A18" s="9"/>
      <c r="B18" s="6"/>
      <c r="C18" s="112"/>
      <c r="D18" s="6"/>
      <c r="E18" s="6"/>
      <c r="F18" s="6"/>
      <c r="G18" s="6"/>
      <c r="H18" s="6"/>
      <c r="I18" s="6"/>
      <c r="J18" s="6"/>
      <c r="K18" s="6"/>
      <c r="L18" s="6"/>
      <c r="M18" s="6"/>
      <c r="N18" s="6"/>
      <c r="O18" s="6"/>
      <c r="P18" s="6"/>
      <c r="Q18" s="6"/>
      <c r="R18" s="6"/>
      <c r="S18" s="6"/>
      <c r="T18" s="6"/>
      <c r="U18" s="6"/>
      <c r="V18" s="6"/>
      <c r="W18" s="6"/>
      <c r="X18" s="7"/>
    </row>
    <row r="19" spans="1:24" x14ac:dyDescent="0.25">
      <c r="A19" s="9"/>
      <c r="B19" s="6"/>
      <c r="C19" s="112"/>
      <c r="D19" s="6"/>
      <c r="E19" s="6"/>
      <c r="F19" s="6"/>
      <c r="G19" s="6"/>
      <c r="H19" s="6"/>
      <c r="I19" s="6"/>
      <c r="J19" s="6"/>
      <c r="K19" s="6"/>
      <c r="L19" s="6"/>
      <c r="M19" s="6"/>
      <c r="N19" s="6"/>
      <c r="O19" s="6"/>
      <c r="P19" s="6"/>
      <c r="Q19" s="6"/>
      <c r="R19" s="6"/>
      <c r="S19" s="6"/>
      <c r="T19" s="6"/>
      <c r="U19" s="6"/>
      <c r="V19" s="6"/>
      <c r="W19" s="112"/>
      <c r="X19" s="7"/>
    </row>
    <row r="20" spans="1:24" x14ac:dyDescent="0.25">
      <c r="A20" s="9"/>
      <c r="B20" s="6"/>
      <c r="C20" s="112"/>
      <c r="D20" s="6"/>
      <c r="E20" s="6"/>
      <c r="F20" s="6"/>
      <c r="G20" s="6"/>
      <c r="H20" s="6"/>
      <c r="I20" s="6"/>
      <c r="J20" s="6"/>
      <c r="K20" s="6"/>
      <c r="L20" s="6"/>
      <c r="M20" s="6"/>
      <c r="N20" s="6"/>
      <c r="O20" s="6"/>
      <c r="P20" s="6"/>
      <c r="Q20" s="6"/>
      <c r="R20" s="6"/>
      <c r="S20" s="6"/>
      <c r="T20" s="6"/>
      <c r="U20" s="6"/>
      <c r="V20" s="6"/>
      <c r="W20" s="112"/>
      <c r="X20" s="7"/>
    </row>
    <row r="21" spans="1:24" ht="21" x14ac:dyDescent="0.25">
      <c r="A21" s="9"/>
      <c r="B21" s="6"/>
      <c r="C21" s="112"/>
      <c r="D21" s="6"/>
      <c r="E21" s="6"/>
      <c r="F21" s="6"/>
      <c r="G21" s="6"/>
      <c r="H21" s="6"/>
      <c r="I21" s="6"/>
      <c r="J21" s="6"/>
      <c r="K21" s="6"/>
      <c r="L21" s="6"/>
      <c r="M21" s="6"/>
      <c r="N21" s="6"/>
      <c r="O21" s="6"/>
      <c r="P21" s="6"/>
      <c r="Q21" s="6"/>
      <c r="R21" s="6"/>
      <c r="S21" s="6"/>
      <c r="T21" s="6"/>
      <c r="U21" s="125"/>
      <c r="V21" s="124"/>
      <c r="W21" s="114"/>
      <c r="X21" s="115"/>
    </row>
    <row r="22" spans="1:24" ht="15.75" x14ac:dyDescent="0.25">
      <c r="A22" s="9"/>
      <c r="B22" s="6"/>
      <c r="C22" s="112"/>
      <c r="D22" s="6"/>
      <c r="E22" s="6"/>
      <c r="F22" s="6"/>
      <c r="G22" s="6"/>
      <c r="H22" s="6"/>
      <c r="I22" s="6"/>
      <c r="J22" s="6"/>
      <c r="K22" s="6"/>
      <c r="L22" s="6"/>
      <c r="M22" s="6"/>
      <c r="N22" s="6"/>
      <c r="O22" s="6"/>
      <c r="P22" s="6"/>
      <c r="Q22" s="6"/>
      <c r="R22" s="6"/>
      <c r="S22" s="6"/>
      <c r="T22" s="6"/>
      <c r="U22" s="116"/>
      <c r="V22" s="116"/>
      <c r="W22" s="116"/>
      <c r="X22" s="117"/>
    </row>
    <row r="23" spans="1:24" x14ac:dyDescent="0.25">
      <c r="A23" s="9"/>
      <c r="B23" s="6"/>
      <c r="C23" s="112"/>
      <c r="D23" s="6"/>
      <c r="E23" s="6"/>
      <c r="F23" s="6"/>
      <c r="G23" s="6"/>
      <c r="H23" s="6"/>
      <c r="I23" s="6"/>
      <c r="J23" s="6"/>
      <c r="K23" s="6"/>
      <c r="L23" s="6"/>
      <c r="M23" s="6"/>
      <c r="N23" s="6"/>
      <c r="O23" s="6"/>
      <c r="P23" s="6"/>
      <c r="Q23" s="6"/>
      <c r="R23" s="6"/>
      <c r="S23" s="6"/>
      <c r="T23" s="6"/>
      <c r="U23" s="118"/>
      <c r="V23" s="119"/>
      <c r="W23" s="120"/>
      <c r="X23" s="121"/>
    </row>
    <row r="24" spans="1:24" x14ac:dyDescent="0.25">
      <c r="A24" s="9"/>
      <c r="B24" s="6"/>
      <c r="C24" s="112"/>
      <c r="D24" s="6"/>
      <c r="E24" s="6"/>
      <c r="F24" s="6"/>
      <c r="G24" s="6"/>
      <c r="H24" s="6"/>
      <c r="I24" s="6"/>
      <c r="J24" s="6"/>
      <c r="K24" s="6"/>
      <c r="L24" s="6"/>
      <c r="M24" s="6"/>
      <c r="N24" s="6"/>
      <c r="O24" s="6"/>
      <c r="P24" s="6"/>
      <c r="Q24" s="6"/>
      <c r="R24" s="6"/>
      <c r="S24" s="6"/>
      <c r="T24" s="6"/>
      <c r="U24" s="118"/>
      <c r="V24" s="122"/>
      <c r="W24" s="120"/>
      <c r="X24" s="121"/>
    </row>
    <row r="25" spans="1:24" x14ac:dyDescent="0.25">
      <c r="A25" s="9"/>
      <c r="B25" s="6"/>
      <c r="C25" s="112"/>
      <c r="D25" s="6"/>
      <c r="E25" s="6"/>
      <c r="F25" s="6"/>
      <c r="G25" s="6"/>
      <c r="H25" s="6"/>
      <c r="I25" s="6"/>
      <c r="J25" s="6"/>
      <c r="K25" s="6"/>
      <c r="L25" s="6"/>
      <c r="M25" s="6"/>
      <c r="N25" s="6"/>
      <c r="O25" s="6"/>
      <c r="P25" s="6"/>
      <c r="Q25" s="6"/>
      <c r="R25" s="6"/>
      <c r="S25" s="6"/>
      <c r="T25" s="6"/>
      <c r="U25" s="118"/>
      <c r="V25" s="122"/>
      <c r="W25" s="120"/>
      <c r="X25" s="121"/>
    </row>
    <row r="26" spans="1:24" x14ac:dyDescent="0.25">
      <c r="A26" s="9"/>
      <c r="B26" s="6"/>
      <c r="C26" s="112"/>
      <c r="D26" s="6"/>
      <c r="E26" s="6"/>
      <c r="F26" s="6"/>
      <c r="G26" s="6"/>
      <c r="H26" s="6"/>
      <c r="I26" s="6"/>
      <c r="J26" s="6"/>
      <c r="K26" s="6"/>
      <c r="L26" s="6"/>
      <c r="M26" s="6"/>
      <c r="N26" s="6"/>
      <c r="O26" s="6"/>
      <c r="P26" s="6"/>
      <c r="Q26" s="6"/>
      <c r="R26" s="6"/>
      <c r="S26" s="6"/>
      <c r="T26" s="6"/>
      <c r="U26" s="118"/>
      <c r="V26" s="122"/>
      <c r="W26" s="120"/>
      <c r="X26" s="121"/>
    </row>
    <row r="27" spans="1:24" x14ac:dyDescent="0.25">
      <c r="A27" s="9"/>
      <c r="B27" s="6"/>
      <c r="C27" s="112"/>
      <c r="D27" s="6"/>
      <c r="E27" s="6"/>
      <c r="F27" s="6"/>
      <c r="G27" s="6"/>
      <c r="H27" s="6"/>
      <c r="I27" s="6"/>
      <c r="J27" s="6"/>
      <c r="K27" s="6"/>
      <c r="L27" s="6"/>
      <c r="M27" s="6"/>
      <c r="N27" s="6"/>
      <c r="O27" s="6"/>
      <c r="P27" s="6"/>
      <c r="Q27" s="6"/>
      <c r="R27" s="6"/>
      <c r="S27" s="6"/>
      <c r="T27" s="6"/>
      <c r="U27" s="118"/>
      <c r="V27" s="122"/>
      <c r="W27" s="120"/>
      <c r="X27" s="121"/>
    </row>
    <row r="28" spans="1:24" x14ac:dyDescent="0.25">
      <c r="A28" s="9"/>
      <c r="B28" s="6"/>
      <c r="C28" s="112"/>
      <c r="D28" s="6"/>
      <c r="E28" s="6"/>
      <c r="F28" s="6"/>
      <c r="G28" s="6"/>
      <c r="H28" s="6"/>
      <c r="I28" s="6"/>
      <c r="J28" s="6"/>
      <c r="K28" s="6"/>
      <c r="L28" s="6"/>
      <c r="M28" s="6"/>
      <c r="N28" s="6"/>
      <c r="O28" s="6"/>
      <c r="P28" s="6"/>
      <c r="Q28" s="6"/>
      <c r="R28" s="6"/>
      <c r="S28" s="6"/>
      <c r="T28" s="6"/>
      <c r="U28" s="118"/>
      <c r="V28" s="122"/>
      <c r="W28" s="120"/>
      <c r="X28" s="121"/>
    </row>
    <row r="29" spans="1:24" x14ac:dyDescent="0.25">
      <c r="A29" s="9"/>
      <c r="B29" s="6"/>
      <c r="C29" s="112"/>
      <c r="D29" s="6"/>
      <c r="E29" s="6"/>
      <c r="F29" s="6"/>
      <c r="G29" s="6"/>
      <c r="H29" s="6"/>
      <c r="I29" s="6"/>
      <c r="J29" s="6"/>
      <c r="K29" s="6"/>
      <c r="L29" s="6"/>
      <c r="M29" s="6"/>
      <c r="N29" s="6"/>
      <c r="O29" s="6"/>
      <c r="P29" s="6"/>
      <c r="Q29" s="6"/>
      <c r="R29" s="6"/>
      <c r="S29" s="6"/>
      <c r="T29" s="6"/>
      <c r="U29" s="118"/>
      <c r="V29" s="122"/>
      <c r="W29" s="120"/>
      <c r="X29" s="121"/>
    </row>
    <row r="30" spans="1:24" x14ac:dyDescent="0.25">
      <c r="A30" s="9"/>
      <c r="B30" s="6"/>
      <c r="C30" s="112"/>
      <c r="D30" s="6"/>
      <c r="E30" s="6"/>
      <c r="F30" s="6"/>
      <c r="G30" s="6"/>
      <c r="H30" s="6"/>
      <c r="I30" s="6"/>
      <c r="J30" s="6"/>
      <c r="K30" s="6"/>
      <c r="L30" s="6"/>
      <c r="M30" s="6"/>
      <c r="N30" s="6"/>
      <c r="O30" s="6"/>
      <c r="P30" s="6"/>
      <c r="Q30" s="6"/>
      <c r="R30" s="6"/>
      <c r="S30" s="6"/>
      <c r="T30" s="6"/>
      <c r="U30" s="118"/>
      <c r="V30" s="122"/>
      <c r="W30" s="120"/>
      <c r="X30" s="121"/>
    </row>
    <row r="31" spans="1:24" x14ac:dyDescent="0.25">
      <c r="A31" s="9"/>
      <c r="B31" s="6"/>
      <c r="C31" s="112"/>
      <c r="D31" s="6"/>
      <c r="E31" s="6"/>
      <c r="F31" s="6"/>
      <c r="G31" s="6"/>
      <c r="H31" s="6"/>
      <c r="I31" s="6"/>
      <c r="J31" s="6"/>
      <c r="K31" s="6"/>
      <c r="L31" s="6"/>
      <c r="M31" s="6"/>
      <c r="N31" s="6"/>
      <c r="O31" s="6"/>
      <c r="P31" s="6"/>
      <c r="Q31" s="6"/>
      <c r="R31" s="6"/>
      <c r="S31" s="6"/>
      <c r="T31" s="6"/>
      <c r="U31" s="118"/>
      <c r="V31" s="122"/>
      <c r="W31" s="120"/>
      <c r="X31" s="121"/>
    </row>
    <row r="32" spans="1:24" x14ac:dyDescent="0.25">
      <c r="A32" s="9"/>
      <c r="B32" s="6"/>
      <c r="C32" s="112"/>
      <c r="D32" s="6"/>
      <c r="E32" s="6"/>
      <c r="F32" s="6"/>
      <c r="G32" s="6"/>
      <c r="H32" s="6"/>
      <c r="I32" s="6"/>
      <c r="J32" s="6"/>
      <c r="K32" s="6"/>
      <c r="L32" s="6"/>
      <c r="M32" s="6"/>
      <c r="N32" s="6"/>
      <c r="O32" s="6"/>
      <c r="P32" s="6"/>
      <c r="Q32" s="6"/>
      <c r="R32" s="6"/>
      <c r="S32" s="6"/>
      <c r="T32" s="6"/>
      <c r="U32" s="118"/>
      <c r="V32" s="122"/>
      <c r="W32" s="120"/>
      <c r="X32" s="121"/>
    </row>
    <row r="33" spans="1:24" x14ac:dyDescent="0.25">
      <c r="A33" s="9"/>
      <c r="B33" s="6"/>
      <c r="C33" s="112"/>
      <c r="D33" s="6"/>
      <c r="E33" s="6"/>
      <c r="F33" s="6"/>
      <c r="G33" s="6"/>
      <c r="H33" s="6"/>
      <c r="I33" s="6"/>
      <c r="J33" s="6"/>
      <c r="K33" s="6"/>
      <c r="L33" s="6"/>
      <c r="M33" s="6"/>
      <c r="N33" s="6"/>
      <c r="O33" s="6"/>
      <c r="P33" s="6"/>
      <c r="Q33" s="6"/>
      <c r="R33" s="6"/>
      <c r="S33" s="6"/>
      <c r="T33" s="6"/>
      <c r="U33" s="6"/>
      <c r="V33" s="6"/>
      <c r="W33" s="6"/>
      <c r="X33" s="7"/>
    </row>
    <row r="34" spans="1:24" x14ac:dyDescent="0.25">
      <c r="A34" s="9"/>
      <c r="B34" s="6"/>
      <c r="C34" s="112"/>
      <c r="D34" s="6"/>
      <c r="E34" s="6"/>
      <c r="F34" s="6"/>
      <c r="G34" s="6"/>
      <c r="H34" s="6"/>
      <c r="I34" s="6"/>
      <c r="J34" s="6"/>
      <c r="K34" s="6"/>
      <c r="L34" s="6"/>
      <c r="M34" s="6"/>
      <c r="N34" s="6"/>
      <c r="O34" s="6"/>
      <c r="P34" s="6"/>
      <c r="Q34" s="6"/>
      <c r="R34" s="6"/>
      <c r="S34" s="6"/>
      <c r="T34" s="6"/>
      <c r="U34" s="6"/>
      <c r="V34" s="6"/>
      <c r="W34" s="6"/>
      <c r="X34" s="7"/>
    </row>
    <row r="35" spans="1:24" x14ac:dyDescent="0.25">
      <c r="A35" s="9"/>
      <c r="B35" s="6"/>
      <c r="C35" s="112"/>
      <c r="D35" s="6"/>
      <c r="E35" s="6"/>
      <c r="F35" s="6"/>
      <c r="G35" s="6"/>
      <c r="H35" s="6"/>
      <c r="I35" s="6"/>
      <c r="J35" s="6"/>
      <c r="K35" s="6"/>
      <c r="L35" s="6"/>
      <c r="M35" s="6"/>
      <c r="N35" s="6"/>
      <c r="O35" s="6"/>
      <c r="P35" s="6"/>
      <c r="Q35" s="6"/>
      <c r="R35" s="6"/>
      <c r="S35" s="6"/>
      <c r="T35" s="6"/>
      <c r="U35" s="6"/>
      <c r="V35" s="6"/>
      <c r="W35" s="6"/>
      <c r="X35" s="7"/>
    </row>
    <row r="36" spans="1:24" x14ac:dyDescent="0.25">
      <c r="A36" s="9"/>
      <c r="B36" s="6"/>
      <c r="C36" s="112"/>
      <c r="D36" s="6"/>
      <c r="E36" s="6"/>
      <c r="F36" s="6"/>
      <c r="G36" s="6"/>
      <c r="H36" s="6"/>
      <c r="I36" s="6"/>
      <c r="J36" s="6"/>
      <c r="K36" s="6"/>
      <c r="L36" s="6"/>
      <c r="M36" s="6"/>
      <c r="N36" s="6"/>
      <c r="O36" s="6"/>
      <c r="P36" s="6"/>
      <c r="Q36" s="6"/>
      <c r="R36" s="6"/>
      <c r="S36" s="6"/>
      <c r="T36" s="6"/>
      <c r="U36" s="6"/>
      <c r="V36" s="6"/>
      <c r="W36" s="6"/>
      <c r="X36" s="7"/>
    </row>
    <row r="37" spans="1:24" x14ac:dyDescent="0.25">
      <c r="A37" s="9"/>
      <c r="B37" s="6"/>
      <c r="C37" s="112"/>
      <c r="D37" s="6"/>
      <c r="E37" s="6"/>
      <c r="F37" s="6"/>
      <c r="G37" s="6"/>
      <c r="H37" s="6"/>
      <c r="I37" s="6"/>
      <c r="J37" s="6"/>
      <c r="K37" s="6"/>
      <c r="L37" s="6"/>
      <c r="M37" s="6"/>
      <c r="N37" s="6"/>
      <c r="O37" s="6"/>
      <c r="P37" s="6"/>
      <c r="Q37" s="6"/>
      <c r="R37" s="6"/>
      <c r="S37" s="6"/>
      <c r="T37" s="6"/>
      <c r="U37" s="6"/>
      <c r="V37" s="6"/>
      <c r="W37" s="6"/>
      <c r="X37" s="7"/>
    </row>
    <row r="38" spans="1:24" x14ac:dyDescent="0.25">
      <c r="A38" s="9"/>
      <c r="B38" s="6"/>
      <c r="C38" s="112"/>
      <c r="D38" s="6"/>
      <c r="E38" s="6"/>
      <c r="F38" s="6"/>
      <c r="G38" s="6"/>
      <c r="H38" s="6"/>
      <c r="I38" s="6"/>
      <c r="J38" s="6"/>
      <c r="K38" s="6"/>
      <c r="L38" s="6"/>
      <c r="M38" s="6"/>
      <c r="N38" s="6"/>
      <c r="O38" s="6"/>
      <c r="P38" s="6"/>
      <c r="Q38" s="6"/>
      <c r="R38" s="6"/>
      <c r="S38" s="6"/>
      <c r="T38" s="6"/>
      <c r="U38" s="6"/>
      <c r="V38" s="6"/>
      <c r="W38" s="6"/>
      <c r="X38" s="7"/>
    </row>
    <row r="39" spans="1:24" x14ac:dyDescent="0.25">
      <c r="A39" s="9"/>
      <c r="B39" s="6"/>
      <c r="C39" s="112"/>
      <c r="D39" s="6"/>
      <c r="E39" s="6"/>
      <c r="F39" s="6"/>
      <c r="G39" s="6"/>
      <c r="H39" s="6"/>
      <c r="I39" s="6"/>
      <c r="J39" s="6"/>
      <c r="K39" s="6"/>
      <c r="L39" s="6"/>
      <c r="M39" s="6"/>
      <c r="N39" s="6"/>
      <c r="O39" s="6"/>
      <c r="P39" s="6"/>
      <c r="Q39" s="6"/>
      <c r="R39" s="6"/>
      <c r="S39" s="6"/>
      <c r="T39" s="6"/>
      <c r="U39" s="6"/>
      <c r="V39" s="6"/>
      <c r="W39" s="6"/>
      <c r="X39" s="7"/>
    </row>
    <row r="40" spans="1:24" x14ac:dyDescent="0.25">
      <c r="A40" s="9"/>
      <c r="B40" s="6"/>
      <c r="C40" s="112"/>
      <c r="D40" s="6"/>
      <c r="E40" s="6"/>
      <c r="F40" s="6"/>
      <c r="G40" s="6"/>
      <c r="H40" s="6"/>
      <c r="I40" s="6"/>
      <c r="J40" s="6"/>
      <c r="K40" s="6"/>
      <c r="L40" s="6"/>
      <c r="M40" s="6"/>
      <c r="N40" s="6"/>
      <c r="O40" s="6"/>
      <c r="P40" s="6"/>
      <c r="Q40" s="6"/>
      <c r="R40" s="6"/>
      <c r="S40" s="6"/>
      <c r="T40" s="6"/>
      <c r="U40" s="6"/>
      <c r="V40" s="6"/>
      <c r="W40" s="6"/>
      <c r="X40" s="7"/>
    </row>
    <row r="41" spans="1:24" x14ac:dyDescent="0.25">
      <c r="A41" s="9"/>
      <c r="B41" s="6"/>
      <c r="C41" s="112"/>
      <c r="D41" s="6"/>
      <c r="E41" s="6"/>
      <c r="F41" s="6"/>
      <c r="G41" s="6"/>
      <c r="H41" s="6"/>
      <c r="I41" s="6"/>
      <c r="J41" s="6"/>
      <c r="K41" s="6"/>
      <c r="L41" s="6"/>
      <c r="M41" s="6"/>
      <c r="N41" s="6"/>
      <c r="O41" s="6"/>
      <c r="P41" s="6"/>
      <c r="Q41" s="6"/>
      <c r="R41" s="6"/>
      <c r="S41" s="6"/>
      <c r="T41" s="6"/>
      <c r="U41" s="6"/>
      <c r="V41" s="6"/>
      <c r="W41" s="6"/>
      <c r="X41" s="7"/>
    </row>
    <row r="42" spans="1:24" x14ac:dyDescent="0.25">
      <c r="A42" s="9"/>
      <c r="B42" s="6"/>
      <c r="C42" s="6"/>
      <c r="D42" s="6"/>
      <c r="E42" s="6"/>
      <c r="F42" s="6"/>
      <c r="G42" s="6"/>
      <c r="H42" s="6"/>
      <c r="I42" s="6"/>
      <c r="J42" s="6"/>
      <c r="K42" s="6"/>
      <c r="L42" s="6"/>
      <c r="M42" s="6"/>
      <c r="N42" s="6"/>
      <c r="O42" s="6"/>
      <c r="P42" s="6"/>
      <c r="Q42" s="6"/>
      <c r="R42" s="6"/>
      <c r="S42" s="6"/>
      <c r="T42" s="6"/>
      <c r="U42" s="6"/>
      <c r="V42" s="6"/>
      <c r="W42" s="6"/>
      <c r="X42" s="7"/>
    </row>
    <row r="43" spans="1:24" x14ac:dyDescent="0.25">
      <c r="A43" s="9"/>
      <c r="B43" s="6"/>
      <c r="C43" s="6"/>
      <c r="D43" s="6"/>
      <c r="E43" s="6"/>
      <c r="F43" s="6"/>
      <c r="G43" s="6"/>
      <c r="H43" s="6"/>
      <c r="I43" s="6"/>
      <c r="J43" s="6"/>
      <c r="K43" s="6"/>
      <c r="L43" s="6"/>
      <c r="M43" s="6"/>
      <c r="N43" s="6"/>
      <c r="O43" s="6"/>
      <c r="P43" s="6"/>
      <c r="Q43" s="6"/>
      <c r="R43" s="6"/>
      <c r="S43" s="6"/>
      <c r="T43" s="6"/>
      <c r="U43" s="6"/>
      <c r="V43" s="6"/>
      <c r="W43" s="6"/>
      <c r="X43" s="7"/>
    </row>
    <row r="44" spans="1:24" x14ac:dyDescent="0.25">
      <c r="A44" s="9"/>
      <c r="B44" s="6"/>
      <c r="C44" s="6"/>
      <c r="D44" s="6"/>
      <c r="E44" s="6"/>
      <c r="F44" s="6"/>
      <c r="G44" s="6"/>
      <c r="H44" s="6"/>
      <c r="I44" s="6"/>
      <c r="J44" s="6"/>
      <c r="K44" s="6"/>
      <c r="L44" s="6"/>
      <c r="M44" s="6"/>
      <c r="N44" s="6"/>
      <c r="O44" s="6"/>
      <c r="P44" s="6"/>
      <c r="Q44" s="6"/>
      <c r="R44" s="6"/>
      <c r="S44" s="113"/>
      <c r="T44" s="113"/>
      <c r="U44" s="113"/>
      <c r="V44" s="113"/>
      <c r="W44" s="113"/>
      <c r="X44" s="115"/>
    </row>
    <row r="45" spans="1:24" x14ac:dyDescent="0.25">
      <c r="A45" s="9"/>
      <c r="B45" s="6"/>
      <c r="C45" s="6"/>
      <c r="D45" s="6"/>
      <c r="E45" s="6"/>
      <c r="F45" s="6"/>
      <c r="G45" s="6"/>
      <c r="H45" s="6"/>
      <c r="I45" s="6"/>
      <c r="J45" s="6"/>
      <c r="K45" s="6"/>
      <c r="L45" s="6"/>
      <c r="M45" s="6"/>
      <c r="N45" s="6"/>
      <c r="O45" s="6"/>
      <c r="P45" s="6"/>
      <c r="Q45" s="6"/>
      <c r="R45" s="6"/>
      <c r="S45" s="113"/>
      <c r="T45" s="113"/>
      <c r="U45" s="113"/>
      <c r="V45" s="113"/>
      <c r="W45" s="113"/>
      <c r="X45" s="115"/>
    </row>
    <row r="46" spans="1:24" x14ac:dyDescent="0.25">
      <c r="A46" s="9"/>
      <c r="B46" s="6"/>
      <c r="C46" s="6"/>
      <c r="D46" s="6"/>
      <c r="E46" s="6"/>
      <c r="F46" s="6"/>
      <c r="G46" s="6"/>
      <c r="H46" s="6"/>
      <c r="I46" s="6"/>
      <c r="J46" s="6"/>
      <c r="K46" s="6"/>
      <c r="L46" s="6"/>
      <c r="M46" s="6"/>
      <c r="N46" s="6"/>
      <c r="O46" s="6"/>
      <c r="P46" s="6"/>
      <c r="Q46" s="6"/>
      <c r="R46" s="6"/>
      <c r="S46" s="113"/>
      <c r="T46" s="113"/>
      <c r="U46" s="113"/>
      <c r="V46" s="113"/>
      <c r="W46" s="113"/>
      <c r="X46" s="115"/>
    </row>
    <row r="47" spans="1:24" x14ac:dyDescent="0.25">
      <c r="A47" s="9"/>
      <c r="B47" s="6"/>
      <c r="C47" s="6"/>
      <c r="D47" s="6"/>
      <c r="E47" s="6"/>
      <c r="F47" s="6"/>
      <c r="G47" s="6"/>
      <c r="H47" s="6"/>
      <c r="I47" s="6"/>
      <c r="J47" s="6"/>
      <c r="K47" s="6"/>
      <c r="L47" s="6"/>
      <c r="M47" s="6"/>
      <c r="N47" s="6"/>
      <c r="O47" s="6"/>
      <c r="P47" s="6"/>
      <c r="Q47" s="6"/>
      <c r="R47" s="6"/>
      <c r="S47" s="113"/>
      <c r="T47" s="113"/>
      <c r="U47" s="113"/>
      <c r="V47" s="113"/>
      <c r="W47" s="113"/>
      <c r="X47" s="115"/>
    </row>
    <row r="48" spans="1:24" x14ac:dyDescent="0.25">
      <c r="A48" s="9"/>
      <c r="B48" s="6"/>
      <c r="C48" s="6"/>
      <c r="D48" s="6"/>
      <c r="E48" s="6"/>
      <c r="F48" s="6"/>
      <c r="G48" s="6"/>
      <c r="H48" s="6"/>
      <c r="I48" s="6"/>
      <c r="J48" s="6"/>
      <c r="K48" s="6"/>
      <c r="L48" s="6"/>
      <c r="M48" s="6"/>
      <c r="N48" s="6"/>
      <c r="O48" s="6"/>
      <c r="P48" s="6"/>
      <c r="Q48" s="6"/>
      <c r="R48" s="6"/>
      <c r="S48" s="113"/>
      <c r="T48" s="113"/>
      <c r="U48" s="113"/>
      <c r="V48" s="123"/>
      <c r="W48" s="113"/>
      <c r="X48" s="115"/>
    </row>
    <row r="49" spans="1:24" ht="15.75" thickBot="1" x14ac:dyDescent="0.3">
      <c r="A49" s="9"/>
      <c r="B49" s="6"/>
      <c r="C49" s="6"/>
      <c r="D49" s="6"/>
      <c r="E49" s="6"/>
      <c r="F49" s="6"/>
      <c r="G49" s="6"/>
      <c r="H49" s="6"/>
      <c r="I49" s="6"/>
      <c r="J49" s="6"/>
      <c r="K49" s="6"/>
      <c r="L49" s="6"/>
      <c r="M49" s="6"/>
      <c r="N49" s="6"/>
      <c r="O49" s="6"/>
      <c r="P49" s="6"/>
      <c r="Q49" s="6"/>
      <c r="R49" s="6"/>
      <c r="S49" s="113"/>
      <c r="T49" s="113"/>
      <c r="U49" s="113"/>
      <c r="V49" s="113"/>
      <c r="W49" s="113"/>
      <c r="X49" s="115"/>
    </row>
    <row r="50" spans="1:24" ht="41.25" customHeight="1" thickBot="1" x14ac:dyDescent="0.3">
      <c r="A50" s="9"/>
      <c r="B50" s="6"/>
      <c r="C50" s="6"/>
      <c r="D50" s="6"/>
      <c r="E50" s="6"/>
      <c r="F50" s="6"/>
      <c r="G50" s="6"/>
      <c r="H50" s="6"/>
      <c r="I50" s="6"/>
      <c r="J50" s="6"/>
      <c r="K50" s="301" t="s">
        <v>597</v>
      </c>
      <c r="L50" s="302"/>
      <c r="M50" s="302"/>
      <c r="N50" s="303">
        <f ca="1">ProjectTimeline!$Y$34</f>
        <v>0</v>
      </c>
      <c r="O50" s="302"/>
      <c r="P50" s="304"/>
      <c r="Q50" s="6"/>
      <c r="R50" s="6"/>
      <c r="S50" s="113"/>
      <c r="T50" s="113"/>
      <c r="U50" s="113"/>
      <c r="V50" s="113"/>
      <c r="W50" s="113"/>
      <c r="X50" s="115"/>
    </row>
    <row r="51" spans="1:24" x14ac:dyDescent="0.25">
      <c r="A51" s="9"/>
      <c r="B51" s="6"/>
      <c r="C51" s="6"/>
      <c r="D51" s="6"/>
      <c r="E51" s="6"/>
      <c r="F51" s="6"/>
      <c r="G51" s="6"/>
      <c r="H51" s="6"/>
      <c r="I51" s="6"/>
      <c r="J51" s="6"/>
      <c r="K51" s="6"/>
      <c r="L51" s="6"/>
      <c r="M51" s="6"/>
      <c r="N51" s="6"/>
      <c r="O51" s="6"/>
      <c r="P51" s="6"/>
      <c r="Q51" s="6"/>
      <c r="R51" s="6"/>
      <c r="S51" s="113"/>
      <c r="T51" s="113"/>
      <c r="U51" s="113"/>
      <c r="V51" s="113"/>
      <c r="W51" s="113"/>
      <c r="X51" s="115"/>
    </row>
    <row r="52" spans="1:24" x14ac:dyDescent="0.25">
      <c r="A52" s="9"/>
      <c r="B52" s="6"/>
      <c r="C52" s="6"/>
      <c r="D52" s="6"/>
      <c r="E52" s="6"/>
      <c r="F52" s="6"/>
      <c r="G52" s="6"/>
      <c r="H52" s="6"/>
      <c r="I52" s="6"/>
      <c r="J52" s="6"/>
      <c r="K52" s="6"/>
      <c r="L52" s="6"/>
      <c r="M52" s="6"/>
      <c r="N52" s="6"/>
      <c r="O52" s="6"/>
      <c r="P52" s="6"/>
      <c r="Q52" s="6"/>
      <c r="R52" s="6"/>
      <c r="S52" s="113"/>
      <c r="T52" s="113"/>
      <c r="U52" s="113"/>
      <c r="V52" s="113"/>
      <c r="W52" s="113"/>
      <c r="X52" s="115"/>
    </row>
    <row r="53" spans="1:24" x14ac:dyDescent="0.25">
      <c r="A53" s="9"/>
      <c r="B53" s="6"/>
      <c r="C53" s="6"/>
      <c r="D53" s="6"/>
      <c r="E53" s="6"/>
      <c r="F53" s="6"/>
      <c r="G53" s="6"/>
      <c r="H53" s="6"/>
      <c r="I53" s="6"/>
      <c r="J53" s="6"/>
      <c r="K53" s="6"/>
      <c r="L53" s="6"/>
      <c r="M53" s="6"/>
      <c r="N53" s="6"/>
      <c r="O53" s="6"/>
      <c r="P53" s="6"/>
      <c r="Q53" s="6"/>
      <c r="R53" s="6"/>
      <c r="S53" s="6"/>
      <c r="T53" s="6"/>
      <c r="U53" s="6"/>
      <c r="V53" s="6"/>
      <c r="W53" s="6"/>
      <c r="X53" s="7"/>
    </row>
    <row r="54" spans="1:24" ht="15.75" thickBot="1" x14ac:dyDescent="0.3">
      <c r="A54" s="21"/>
      <c r="B54" s="22"/>
      <c r="C54" s="22"/>
      <c r="D54" s="22"/>
      <c r="E54" s="22"/>
      <c r="F54" s="22"/>
      <c r="G54" s="22"/>
      <c r="H54" s="22"/>
      <c r="I54" s="22"/>
      <c r="J54" s="22"/>
      <c r="K54" s="22"/>
      <c r="L54" s="22"/>
      <c r="M54" s="22"/>
      <c r="N54" s="22"/>
      <c r="O54" s="22"/>
      <c r="P54" s="22"/>
      <c r="Q54" s="22"/>
      <c r="R54" s="22"/>
      <c r="S54" s="22"/>
      <c r="T54" s="22"/>
      <c r="U54" s="22"/>
      <c r="V54" s="22"/>
      <c r="W54" s="22"/>
      <c r="X54" s="23"/>
    </row>
  </sheetData>
  <sheetProtection algorithmName="SHA-512" hashValue="00GLS6Yutx65u33GZSjxDe+A5Ekou2Mzz1s6uWCu3JyVX8dbVN6yzZaFCk2SVjjYR+tEb07fEl5h41LHTC1zMw==" saltValue="YXqUPVDhPJlwMNbBqzMEQQ==" spinCount="100000" sheet="1" objects="1" scenarios="1"/>
  <mergeCells count="3">
    <mergeCell ref="A1:X1"/>
    <mergeCell ref="K50:M50"/>
    <mergeCell ref="N50:P50"/>
  </mergeCell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F47"/>
  <sheetViews>
    <sheetView topLeftCell="A9" zoomScale="52" zoomScaleNormal="70" workbookViewId="0">
      <selection activeCell="J21" sqref="J21"/>
    </sheetView>
  </sheetViews>
  <sheetFormatPr defaultRowHeight="15" x14ac:dyDescent="0.25"/>
  <cols>
    <col min="1" max="1" width="102.7109375" bestFit="1" customWidth="1"/>
    <col min="2" max="3" width="10" customWidth="1"/>
    <col min="4" max="4" width="9.140625" customWidth="1"/>
    <col min="5" max="5" width="10" customWidth="1"/>
    <col min="10" max="10" width="9.28515625" bestFit="1" customWidth="1"/>
    <col min="11" max="13" width="9.28515625" customWidth="1"/>
    <col min="14" max="14" width="10.140625" bestFit="1" customWidth="1"/>
    <col min="15" max="17" width="10.140625" customWidth="1"/>
    <col min="22" max="25" width="13.85546875" customWidth="1"/>
  </cols>
  <sheetData>
    <row r="1" spans="1:5" ht="21" x14ac:dyDescent="0.35">
      <c r="A1" s="24" t="s">
        <v>36</v>
      </c>
    </row>
    <row r="2" spans="1:5" ht="21" x14ac:dyDescent="0.35">
      <c r="A2" s="24" t="s">
        <v>37</v>
      </c>
    </row>
    <row r="3" spans="1:5" ht="21" x14ac:dyDescent="0.35">
      <c r="A3" s="24" t="s">
        <v>38</v>
      </c>
    </row>
    <row r="4" spans="1:5" ht="21" x14ac:dyDescent="0.35">
      <c r="A4" s="24" t="s">
        <v>569</v>
      </c>
    </row>
    <row r="5" spans="1:5" ht="21" x14ac:dyDescent="0.35">
      <c r="A5" s="24" t="s">
        <v>31</v>
      </c>
    </row>
    <row r="6" spans="1:5" ht="21" x14ac:dyDescent="0.35">
      <c r="A6" s="24" t="s">
        <v>39</v>
      </c>
    </row>
    <row r="9" spans="1:5" ht="21" x14ac:dyDescent="0.35">
      <c r="A9" s="24" t="s">
        <v>574</v>
      </c>
    </row>
    <row r="10" spans="1:5" ht="21" x14ac:dyDescent="0.35">
      <c r="A10" s="24" t="s">
        <v>575</v>
      </c>
    </row>
    <row r="11" spans="1:5" ht="21" x14ac:dyDescent="0.35">
      <c r="A11" s="24" t="s">
        <v>609</v>
      </c>
    </row>
    <row r="12" spans="1:5" ht="21" x14ac:dyDescent="0.35">
      <c r="A12" s="24" t="s">
        <v>576</v>
      </c>
    </row>
    <row r="15" spans="1:5" ht="21" x14ac:dyDescent="0.35">
      <c r="A15" s="224" t="s">
        <v>796</v>
      </c>
      <c r="B15" s="28"/>
    </row>
    <row r="16" spans="1:5" ht="25.5" x14ac:dyDescent="0.35">
      <c r="A16" s="28" t="s">
        <v>703</v>
      </c>
      <c r="B16" s="41" t="str">
        <f>T('Entry point'!$B$37)</f>
        <v/>
      </c>
      <c r="C16" s="197"/>
      <c r="D16" s="197"/>
      <c r="E16" s="197"/>
    </row>
    <row r="17" spans="1:58" ht="25.5" x14ac:dyDescent="0.35">
      <c r="A17" s="28" t="s">
        <v>159</v>
      </c>
      <c r="B17" s="41" t="str">
        <f>T('Entry point'!B20)</f>
        <v/>
      </c>
      <c r="C17" s="197"/>
      <c r="D17" s="197"/>
      <c r="E17" s="197"/>
    </row>
    <row r="18" spans="1:58" ht="25.5" x14ac:dyDescent="0.35">
      <c r="A18" s="28" t="s">
        <v>35</v>
      </c>
      <c r="B18" s="41" t="str">
        <f>T('Entry point'!$B$44)</f>
        <v/>
      </c>
      <c r="C18" s="197"/>
      <c r="D18" s="197"/>
      <c r="E18" s="197"/>
    </row>
    <row r="19" spans="1:58" ht="25.5" x14ac:dyDescent="0.35">
      <c r="A19" s="28" t="s">
        <v>91</v>
      </c>
      <c r="B19" s="41" t="str">
        <f>T('Entry point'!$B$52)</f>
        <v/>
      </c>
      <c r="C19" s="197"/>
      <c r="D19" s="197"/>
      <c r="E19" s="197"/>
    </row>
    <row r="20" spans="1:58" ht="25.5" x14ac:dyDescent="0.35">
      <c r="A20" s="28" t="s">
        <v>685</v>
      </c>
      <c r="B20" s="41" t="str">
        <f>T('Entry point'!$A$49)</f>
        <v/>
      </c>
      <c r="C20" s="197"/>
      <c r="D20" s="197"/>
      <c r="E20" s="197"/>
    </row>
    <row r="21" spans="1:58" ht="25.5" x14ac:dyDescent="0.35">
      <c r="A21" s="28" t="s">
        <v>686</v>
      </c>
      <c r="B21" s="41" t="str">
        <f>T('Entry point'!$D$56)</f>
        <v/>
      </c>
      <c r="C21" s="197"/>
      <c r="D21" s="197"/>
      <c r="E21" s="197"/>
    </row>
    <row r="22" spans="1:58" ht="25.5" x14ac:dyDescent="0.35">
      <c r="A22" s="28" t="s">
        <v>614</v>
      </c>
      <c r="B22" s="41" t="str">
        <f>T('Entry point'!$A$56)</f>
        <v/>
      </c>
      <c r="C22" s="197"/>
      <c r="D22" s="197"/>
      <c r="E22" s="197"/>
    </row>
    <row r="23" spans="1:58" ht="25.5" x14ac:dyDescent="0.35">
      <c r="A23" s="28" t="s">
        <v>637</v>
      </c>
      <c r="B23" s="41" t="str">
        <f>T('Entry point'!$F$44)</f>
        <v/>
      </c>
      <c r="C23" s="197"/>
      <c r="D23" s="197"/>
      <c r="E23" s="197"/>
    </row>
    <row r="24" spans="1:58" ht="25.5" x14ac:dyDescent="0.35">
      <c r="A24" s="28" t="s">
        <v>106</v>
      </c>
      <c r="B24" s="41" t="str">
        <f>T('Entry point'!D49)</f>
        <v/>
      </c>
      <c r="C24" s="197"/>
      <c r="D24" s="197"/>
      <c r="E24" s="197"/>
    </row>
    <row r="25" spans="1:58" ht="25.5" x14ac:dyDescent="0.35">
      <c r="A25" s="28" t="s">
        <v>619</v>
      </c>
      <c r="B25" s="41" t="str">
        <f>T('Entry point'!F49)</f>
        <v/>
      </c>
      <c r="C25" s="197"/>
      <c r="D25" s="197"/>
      <c r="E25" s="197"/>
    </row>
    <row r="26" spans="1:58" ht="25.5" x14ac:dyDescent="0.35">
      <c r="A26" s="28" t="s">
        <v>704</v>
      </c>
      <c r="B26" s="41" t="str">
        <f>T('Entry point'!F41)</f>
        <v/>
      </c>
      <c r="C26" s="197"/>
      <c r="D26" s="197"/>
      <c r="E26" s="197"/>
    </row>
    <row r="27" spans="1:58" ht="25.5" x14ac:dyDescent="0.35">
      <c r="A27" s="28" t="s">
        <v>620</v>
      </c>
      <c r="B27" s="41" t="str">
        <f>T('Entry point'!F37)</f>
        <v/>
      </c>
      <c r="C27" s="197"/>
      <c r="D27" s="197"/>
      <c r="E27" s="197"/>
    </row>
    <row r="28" spans="1:58" ht="25.5" x14ac:dyDescent="0.35">
      <c r="A28" s="28" t="s">
        <v>779</v>
      </c>
      <c r="B28" s="41"/>
      <c r="C28" s="197"/>
      <c r="D28" s="197"/>
      <c r="E28" s="197"/>
    </row>
    <row r="29" spans="1:58" x14ac:dyDescent="0.25">
      <c r="A29" t="s">
        <v>577</v>
      </c>
    </row>
    <row r="30" spans="1:58" ht="21.75" thickBot="1" x14ac:dyDescent="0.4">
      <c r="B30" s="310" t="s">
        <v>758</v>
      </c>
      <c r="C30" s="311"/>
      <c r="D30" s="311"/>
      <c r="E30" s="312"/>
      <c r="F30" s="313" t="s">
        <v>759</v>
      </c>
      <c r="G30" s="314"/>
      <c r="H30" s="314"/>
      <c r="I30" s="315"/>
      <c r="J30" s="316" t="s">
        <v>760</v>
      </c>
      <c r="K30" s="317"/>
      <c r="L30" s="317"/>
      <c r="M30" s="318"/>
      <c r="N30" s="305" t="s">
        <v>761</v>
      </c>
      <c r="O30" s="306"/>
      <c r="P30" s="306"/>
      <c r="Q30" s="306"/>
      <c r="R30" s="305" t="s">
        <v>762</v>
      </c>
      <c r="S30" s="306"/>
      <c r="T30" s="306"/>
      <c r="U30" s="307"/>
      <c r="V30" s="305" t="s">
        <v>763</v>
      </c>
      <c r="W30" s="306"/>
      <c r="X30" s="306"/>
      <c r="Y30" s="306"/>
      <c r="Z30" s="305" t="s">
        <v>703</v>
      </c>
      <c r="AA30" s="306"/>
      <c r="AB30" s="306"/>
      <c r="AC30" s="306"/>
      <c r="AD30" s="308" t="s">
        <v>704</v>
      </c>
      <c r="AE30" s="309"/>
      <c r="AF30" s="309"/>
      <c r="AG30" s="309"/>
      <c r="AH30" s="305" t="s">
        <v>764</v>
      </c>
      <c r="AI30" s="306"/>
      <c r="AJ30" s="306"/>
      <c r="AK30" s="307"/>
      <c r="AL30" s="305" t="s">
        <v>714</v>
      </c>
      <c r="AM30" s="306"/>
      <c r="AN30" s="306"/>
      <c r="AO30" s="306"/>
      <c r="AP30" s="305" t="s">
        <v>765</v>
      </c>
      <c r="AQ30" s="306"/>
      <c r="AR30" s="306"/>
      <c r="AS30" s="306"/>
      <c r="AT30" s="305" t="s">
        <v>766</v>
      </c>
      <c r="AU30" s="306"/>
      <c r="AV30" s="306"/>
      <c r="AW30" s="307"/>
      <c r="AX30" s="305" t="s">
        <v>767</v>
      </c>
      <c r="AY30" s="306"/>
      <c r="AZ30" s="306"/>
      <c r="BA30" s="307"/>
      <c r="BB30" s="305" t="s">
        <v>770</v>
      </c>
      <c r="BC30" s="306"/>
      <c r="BD30" s="306"/>
      <c r="BE30" s="307"/>
    </row>
    <row r="31" spans="1:58" x14ac:dyDescent="0.25">
      <c r="A31">
        <v>1</v>
      </c>
      <c r="B31" s="202">
        <f>COUNTIF(VFC!$A$3:$A$12,1)</f>
        <v>1</v>
      </c>
      <c r="C31" s="203">
        <f>COUNTIFS(VFC!$A$3:$A$12,1,VFC!$F$3:$F$12,"Completed")+COUNTIFS(VFC!$A$3:$A$12,1,VFC!$F$3:$F$12,"Not Applicable")</f>
        <v>0</v>
      </c>
      <c r="D31" s="219">
        <f>C31/B31</f>
        <v>0</v>
      </c>
      <c r="E31" s="222">
        <f>1-D31</f>
        <v>1</v>
      </c>
      <c r="F31" s="202">
        <f>COUNTIF(CMP!$A$3:$A$65,1)</f>
        <v>40</v>
      </c>
      <c r="G31" s="203">
        <f>COUNTIFS(CMP!$A$3:$A$65,1,CMP!$F$3:$F$65,"Completed")+COUNTIFS(CMP!$A$3:$A$65,1,CMP!$F$3:$F$65,"Not Applicable")</f>
        <v>0</v>
      </c>
      <c r="H31" s="219">
        <f>G31/F31</f>
        <v>0</v>
      </c>
      <c r="I31" s="222">
        <f>1-H31</f>
        <v>1</v>
      </c>
      <c r="J31" s="206">
        <f>COUNTIF(FM!$A$3:$A$44,1)</f>
        <v>16</v>
      </c>
      <c r="K31" s="207">
        <f>COUNTIFS(FM!$A$3:$A$44,1,FM!$F$3:$F$44,"Completed")+COUNTIFS(FM!$A$3:$A$44,1,FM!$F$3:$F$44,"Not Applicable")</f>
        <v>0</v>
      </c>
      <c r="L31" s="207">
        <f>K31/J31</f>
        <v>0</v>
      </c>
      <c r="M31" s="208">
        <f>1-L31</f>
        <v>1</v>
      </c>
      <c r="N31" s="210">
        <f>COUNTIF(ISD!$A$3:$A$18,1)</f>
        <v>1</v>
      </c>
      <c r="O31" s="211">
        <f>COUNTIFS(ISD!$A$3:$A$18,1,ISD!$F$3:$F$18,"Completed")+COUNTIFS(ISD!$A$3:$A$18,1,ISD!$F$3:$F$18,"Not Applicable")</f>
        <v>0</v>
      </c>
      <c r="P31" s="211">
        <f>O31/N31</f>
        <v>0</v>
      </c>
      <c r="Q31" s="208">
        <f>1-P31</f>
        <v>1</v>
      </c>
      <c r="R31" s="210">
        <f>COUNTIF('MD(CM)'!$A$3:$A$5,1)</f>
        <v>1</v>
      </c>
      <c r="S31" s="211">
        <f>COUNTIFS('MD(CM)'!$A$3:$A$5,1,'MD(CM)'!$F$3:$F$5,"Completed")+COUNTIFS('MD(CM)'!$A$3:$A$5,1,'MD(CM)'!$F$3:$F$5,"Not Applicable")</f>
        <v>0</v>
      </c>
      <c r="T31" s="211">
        <f>S31/R31</f>
        <v>0</v>
      </c>
      <c r="U31" s="212">
        <f>1-T31</f>
        <v>1</v>
      </c>
      <c r="V31" s="210">
        <f>COUNTIF('Marine SI'!$A$3:$A$113,1)</f>
        <v>0</v>
      </c>
      <c r="W31" s="211">
        <f>COUNTIFS('Marine SI'!$A$3:$A$113,1,'Marine SI'!$F$3:$F$113,"Completed")+COUNTIFS('Marine SI'!$A$3:$A$113,1,'Marine SI'!$F$3:$F$113,"Not Applicable")</f>
        <v>0</v>
      </c>
      <c r="X31" s="211" t="e">
        <f>W31/V31</f>
        <v>#DIV/0!</v>
      </c>
      <c r="Y31" s="212" t="e">
        <f>1-X31</f>
        <v>#DIV/0!</v>
      </c>
      <c r="Z31" s="210">
        <f>COUNTIF(' MD(SM)'!$A$3:$A$34,1)</f>
        <v>10</v>
      </c>
      <c r="AA31" s="211">
        <f>COUNTIFS(' MD(SM)'!$A$3:$A$34,1,' MD(SM)'!$F$3:$F$34,"Completed")+COUNTIFS(' MD(SM)'!$A$3:$A$34,1,' MD(SM)'!$F$3:$F$34,"Not Applicable")</f>
        <v>0</v>
      </c>
      <c r="AB31" s="211">
        <f>AA31/Z31</f>
        <v>0</v>
      </c>
      <c r="AC31" s="212">
        <f>1-AB31</f>
        <v>1</v>
      </c>
      <c r="AD31" s="202">
        <f>COUNTIF(OD!$A$3:$A$7,1)</f>
        <v>5</v>
      </c>
      <c r="AE31" s="203">
        <f>COUNTIFS(OD!$A$3:$A$7,1,OD!$F$3:$F$7,"Completed")+COUNTIFS(OD!$A$3:$A$7,1,OD!$F$3:$F$7,"Not Applicable")</f>
        <v>0</v>
      </c>
      <c r="AF31" s="203">
        <f>AE31/AD31</f>
        <v>0</v>
      </c>
      <c r="AG31" s="213">
        <f>1-AF31</f>
        <v>1</v>
      </c>
      <c r="AH31" s="210">
        <f>COUNTIF(Owner!$A$3:$A$30,1)</f>
        <v>6</v>
      </c>
      <c r="AI31" s="211">
        <f>COUNTIFS(Owner!$A$3:$A$30,1,Owner!$F$3:$F$30,"Completed")+COUNTIFS(Owner!$A$3:$A$30,1,Owner!$F$3:$F$30,"Not Applicable")</f>
        <v>0</v>
      </c>
      <c r="AJ31" s="211">
        <f>AI31/AH31</f>
        <v>0</v>
      </c>
      <c r="AK31" s="212">
        <f>1-AJ31</f>
        <v>1</v>
      </c>
      <c r="AL31" s="210">
        <f>COUNTIF('Planning Mng'!$A$3:$A$30,1)</f>
        <v>13</v>
      </c>
      <c r="AM31" s="211">
        <f>COUNTIFS('Planning Mng'!$A$3:$A$30,1,'Planning Mng'!$F$3:$F$30,"Completed")+COUNTIFS('Planning Mng'!$A$3:$A$30,1,'Planning Mng'!$F$3:$F$30,"Not Applicable")</f>
        <v>0</v>
      </c>
      <c r="AN31" s="211">
        <f>AM31/AL31</f>
        <v>0</v>
      </c>
      <c r="AO31" s="215">
        <f>1-AN31</f>
        <v>1</v>
      </c>
      <c r="AP31" s="216">
        <f>COUNTIF(FPO!$A$3:$A$39,1)</f>
        <v>1</v>
      </c>
      <c r="AQ31" s="211">
        <f>COUNTIFS(FPO!$A$3:$A$39,1,FPO!$H$3:$H$39,"Completed")+COUNTIFS(FPO!$A$3:$A$39,1,FPO!$H$3:$H$39,"Not Applicable")</f>
        <v>0</v>
      </c>
      <c r="AR31" s="211">
        <f>AQ31/AP31</f>
        <v>0</v>
      </c>
      <c r="AS31" s="212">
        <f>1-AR31</f>
        <v>1</v>
      </c>
      <c r="AT31" s="210">
        <f>COUNTIF('Fleet SI'!$A$3:$A$115,1)</f>
        <v>3</v>
      </c>
      <c r="AU31" s="211">
        <f>COUNTIFS('Fleet SI'!$A$3:$A$115,1,'Fleet SI'!$F$3:$F$115,"Completed")+COUNTIFS('Fleet SI'!$A$3:$A$115,1,'Fleet SI'!$F$3:$F$115,"Not Applicable")</f>
        <v>0</v>
      </c>
      <c r="AV31" s="211">
        <f>AU31/AT31</f>
        <v>0</v>
      </c>
      <c r="AW31" s="212">
        <f>1-AV31</f>
        <v>1</v>
      </c>
      <c r="AX31" s="210">
        <f>COUNTIF('HSEQ Mng'!$A$3:$A$113,1)</f>
        <v>1</v>
      </c>
      <c r="AY31" s="203">
        <f>COUNTIFS('HSEQ Mng'!$A$3:$A$113,1,'HSEQ Mng'!$F$3:$F$113,"Completed")+COUNTIFS('HSEQ Mng'!$A$3:$A$113,1,'HSEQ Mng'!$F$3:$F$113,"Not Applicable")</f>
        <v>0</v>
      </c>
      <c r="AZ31" s="203">
        <f>AY31/AX31</f>
        <v>0</v>
      </c>
      <c r="BA31" s="204">
        <f>1-AZ31</f>
        <v>1</v>
      </c>
      <c r="BB31" s="218">
        <f>B31+F31+J31+N31+R31+V31+Z31+AD31+AH31+AL31+AP31+AT31+AX31</f>
        <v>98</v>
      </c>
      <c r="BC31" s="207">
        <f>C31+G31+K31+O31+S31+W31+AA31+AE31+AI31+AM31+AQ31+AU31+AY31</f>
        <v>0</v>
      </c>
      <c r="BD31" s="220">
        <f>BC31/BB31</f>
        <v>0</v>
      </c>
      <c r="BE31" s="221">
        <f>(MAX(100%,BD31)-BD31)</f>
        <v>1</v>
      </c>
    </row>
    <row r="32" spans="1:58" x14ac:dyDescent="0.25">
      <c r="A32">
        <v>2</v>
      </c>
      <c r="B32" s="202">
        <f>COUNTIF(VFC!$A$3:$A$12,2)</f>
        <v>6</v>
      </c>
      <c r="C32" s="203">
        <f>COUNTIFS(VFC!$A$3:$A$12,2,VFC!$F$3:$F$12,"Completed")+COUNTIFS(VFC!$A$3:$A$12,2,VFC!$F$3:$F$12,"Not Applicable")</f>
        <v>0</v>
      </c>
      <c r="D32" s="211">
        <f t="shared" ref="D32:D36" si="0">C32/B32</f>
        <v>0</v>
      </c>
      <c r="E32" s="204">
        <f t="shared" ref="E32:E36" si="1">1-D32</f>
        <v>1</v>
      </c>
      <c r="F32" s="202">
        <f>COUNTIF(CMP!$A$3:$A$65,2)</f>
        <v>7</v>
      </c>
      <c r="G32" s="203">
        <f>COUNTIFS(CMP!$A$3:$A$65,2,CMP!$F$3:$F$65,"Completed")+COUNTIFS(CMP!$A$3:$A$65,2,CMP!$F$3:$F$65,"Not Applicable")</f>
        <v>0</v>
      </c>
      <c r="H32" s="203">
        <f t="shared" ref="H32:H36" si="2">G32/F32</f>
        <v>0</v>
      </c>
      <c r="I32" s="204">
        <f t="shared" ref="I32:I36" si="3">1-H32</f>
        <v>1</v>
      </c>
      <c r="J32" s="205">
        <f>COUNTIF(FM!$A$3:$A$44,2)</f>
        <v>16</v>
      </c>
      <c r="K32" s="201">
        <f>COUNTIFS(FM!$A$3:$A$44,2,FM!$F$3:$F$44,"Completed")+COUNTIFS(FM!$A$3:$A$44,2,FM!$F$3:$F$44,"Not Applicable")</f>
        <v>0</v>
      </c>
      <c r="L32" s="201">
        <f>K32/J32</f>
        <v>0</v>
      </c>
      <c r="M32" s="214">
        <f>1-L32</f>
        <v>1</v>
      </c>
      <c r="N32" s="210">
        <f>COUNTIF(ISD!$A$3:$A$18,2)</f>
        <v>0</v>
      </c>
      <c r="O32" s="211">
        <f>COUNTIFS(ISD!$A$3:$A$18,2,ISD!$F$3:$F$18,"Completed")+COUNTIFS(ISD!$A$3:$A$18,2,ISD!$F$3:$F$18,"Not Applicable")</f>
        <v>0</v>
      </c>
      <c r="P32" s="211" t="e">
        <f t="shared" ref="P32:P36" si="4">O32/N32</f>
        <v>#DIV/0!</v>
      </c>
      <c r="Q32" s="214" t="e">
        <f>1-P32</f>
        <v>#DIV/0!</v>
      </c>
      <c r="R32" s="210">
        <f>COUNTIF('MD(CM)'!$A$3:$A$5,2)</f>
        <v>0</v>
      </c>
      <c r="S32" s="211">
        <f>COUNTIFS('MD(CM)'!$A$3:$A$5,2,'MD(CM)'!$F$3:$F$5,"Completed")+COUNTIFS('MD(CM)'!$A$3:$A$5,2,'MD(CM)'!$F$3:$F$5,"Not Applicable")</f>
        <v>0</v>
      </c>
      <c r="T32" s="211" t="e">
        <f t="shared" ref="T32:T36" si="5">S32/R32</f>
        <v>#DIV/0!</v>
      </c>
      <c r="U32" s="212" t="e">
        <f t="shared" ref="U32:U36" si="6">1-T32</f>
        <v>#DIV/0!</v>
      </c>
      <c r="V32" s="210">
        <f>COUNTIF('Marine SI'!$A$3:$A$113,2)</f>
        <v>54</v>
      </c>
      <c r="W32" s="211">
        <f>COUNTIFS('Marine SI'!$A$3:$A$113,2,'Marine SI'!$F$3:$F$113,"Completed")+COUNTIFS('Marine SI'!$A$3:$A$113,2,'Marine SI'!$F$3:$F$113,"Not Applicable")</f>
        <v>0</v>
      </c>
      <c r="X32" s="211">
        <f t="shared" ref="X32:X36" si="7">W32/V32</f>
        <v>0</v>
      </c>
      <c r="Y32" s="212">
        <f t="shared" ref="Y32:Y36" si="8">1-X32</f>
        <v>1</v>
      </c>
      <c r="Z32" s="210">
        <f>COUNTIF(' MD(SM)'!$A$3:$A$34,2)</f>
        <v>0</v>
      </c>
      <c r="AA32" s="211">
        <f>COUNTIFS(' MD(SM)'!$A$3:$A$34,2,' MD(SM)'!$F$3:$F$34,"Completed")+COUNTIFS(' MD(SM)'!$A$3:$A$34,2,' MD(SM)'!$F$3:$F$34,"Not Applicable")</f>
        <v>0</v>
      </c>
      <c r="AB32" s="211" t="e">
        <f t="shared" ref="AB32:AB36" si="9">AA32/Z32</f>
        <v>#DIV/0!</v>
      </c>
      <c r="AC32" s="212" t="e">
        <f t="shared" ref="AC32:AC36" si="10">1-AB32</f>
        <v>#DIV/0!</v>
      </c>
      <c r="AD32" s="202">
        <f>COUNTIF(OD!$A$3:$A$7,2)</f>
        <v>0</v>
      </c>
      <c r="AE32" s="203">
        <f>COUNTIFS(OD!$A$3:$A$7,2,OD!$F$3:$F$7,"Completed")+COUNTIFS(OD!$A$3:$A$7,2,OD!$F$3:$F$7,"Not Applicable")</f>
        <v>0</v>
      </c>
      <c r="AF32" s="203" t="e">
        <f t="shared" ref="AF32:AF36" si="11">AE32/AD32</f>
        <v>#DIV/0!</v>
      </c>
      <c r="AG32" s="198" t="e">
        <f>1-AF32</f>
        <v>#DIV/0!</v>
      </c>
      <c r="AH32" s="210">
        <f>COUNTIF(Owner!$A$3:$A$30,2)</f>
        <v>17</v>
      </c>
      <c r="AI32" s="211">
        <f>COUNTIFS(Owner!$A$3:$A$30,2,Owner!$F$3:$F$30,"Completed")+COUNTIFS(Owner!$A$3:$A$30,2,Owner!$F$3:$F$30,"Not Applicable")</f>
        <v>0</v>
      </c>
      <c r="AJ32" s="211">
        <f t="shared" ref="AJ32:AJ36" si="12">AI32/AH32</f>
        <v>0</v>
      </c>
      <c r="AK32" s="212">
        <f t="shared" ref="AK32:AK36" si="13">1-AJ32</f>
        <v>1</v>
      </c>
      <c r="AL32" s="210">
        <f>COUNTIF('Planning Mng'!$A$3:$A$30,2)</f>
        <v>4</v>
      </c>
      <c r="AM32" s="211">
        <f>COUNTIFS('Planning Mng'!$A$3:$A$30,2,'Planning Mng'!$F$3:$F$30,"Completed")+COUNTIFS('Planning Mng'!$A$3:$A$30,2,'Planning Mng'!$F$3:$F$30,"Not Applicable")</f>
        <v>0</v>
      </c>
      <c r="AN32" s="211">
        <f t="shared" ref="AN32:AN36" si="14">AM32/AL32</f>
        <v>0</v>
      </c>
      <c r="AO32" s="198">
        <f>1-AN32</f>
        <v>1</v>
      </c>
      <c r="AP32" s="199">
        <f>COUNTIF(FPO!$A$3:$A$39,2)</f>
        <v>32</v>
      </c>
      <c r="AQ32" s="211">
        <f>COUNTIFS(FPO!$A$3:$A$39,2,FPO!$H$3:$H$39,"Completed")+COUNTIFS(FPO!$A$3:$A$39,2,FPO!$H$3:$H$39,"Not Applicable")</f>
        <v>0</v>
      </c>
      <c r="AR32" s="211">
        <f t="shared" ref="AR32:AR36" si="15">AQ32/AP32</f>
        <v>0</v>
      </c>
      <c r="AS32" s="212">
        <f t="shared" ref="AS32:AS36" si="16">1-AR32</f>
        <v>1</v>
      </c>
      <c r="AT32" s="210">
        <f>COUNTIF('Fleet SI'!$A$3:$A$115,2)</f>
        <v>17</v>
      </c>
      <c r="AU32" s="211">
        <f>COUNTIFS('Fleet SI'!$A$3:$A$115,2,'Fleet SI'!$F$3:$F$115,"Completed")+COUNTIFS('Fleet SI'!$A$3:$A$115,2,'Fleet SI'!$F$3:$F$115,"Not Applicable")</f>
        <v>0</v>
      </c>
      <c r="AV32" s="211">
        <f t="shared" ref="AV32:AV36" si="17">AU32/AT32</f>
        <v>0</v>
      </c>
      <c r="AW32" s="212">
        <f t="shared" ref="AW32:AW36" si="18">1-AV32</f>
        <v>1</v>
      </c>
      <c r="AX32" s="210">
        <f>COUNTIF('HSEQ Mng'!$A$3:$A$113,2)</f>
        <v>6</v>
      </c>
      <c r="AY32" s="203">
        <f>COUNTIFS('HSEQ Mng'!$A$3:$A$113,2,'HSEQ Mng'!$F$3:$F$113,"Completed")+COUNTIFS('HSEQ Mng'!$A$3:$A$113,2,'HSEQ Mng'!$F$3:$F$113,"Not Applicable")</f>
        <v>0</v>
      </c>
      <c r="AZ32" s="203">
        <f t="shared" ref="AZ32:AZ36" si="19">AY32/AX32</f>
        <v>0</v>
      </c>
      <c r="BA32" s="204">
        <f t="shared" ref="BA32:BA35" si="20">1-AZ32</f>
        <v>1</v>
      </c>
      <c r="BB32" s="218">
        <f t="shared" ref="BB32:BC36" si="21">B32+F32+J32+N32+R32+V32+Z32+AD32+AH32+AL32+AP32+AT32+AX32</f>
        <v>159</v>
      </c>
      <c r="BC32" s="201">
        <f t="shared" si="21"/>
        <v>0</v>
      </c>
      <c r="BD32" s="220">
        <f t="shared" ref="BD32:BD36" si="22">BC32/BB32</f>
        <v>0</v>
      </c>
      <c r="BE32" s="209">
        <f>(MAX(100%,BD32)-BD32)</f>
        <v>1</v>
      </c>
      <c r="BF32" s="200"/>
    </row>
    <row r="33" spans="1:58" x14ac:dyDescent="0.25">
      <c r="A33">
        <v>3</v>
      </c>
      <c r="B33" s="202">
        <f>COUNTIF(VFC!$A$3:$A$12,3)</f>
        <v>0</v>
      </c>
      <c r="C33" s="203">
        <f>COUNTIFS(VFC!$A$3:$A$12,3,VFC!$F$3:$F$12,"Completed")+COUNTIFS(VFC!$A$3:$A$12,3,VFC!$F$3:$F$12,"Not Applicable")</f>
        <v>0</v>
      </c>
      <c r="D33" s="217" t="e">
        <f t="shared" si="0"/>
        <v>#DIV/0!</v>
      </c>
      <c r="E33" s="204" t="e">
        <f t="shared" si="1"/>
        <v>#DIV/0!</v>
      </c>
      <c r="F33" s="202">
        <f>COUNTIF(CMP!$A$3:$A$65,3)</f>
        <v>4</v>
      </c>
      <c r="G33" s="203">
        <f>COUNTIFS(CMP!$A$3:$A$65,3,CMP!$F$3:$F$65,"Completed")+COUNTIFS(CMP!$A$3:$A$65,3,CMP!$F$3:$F$65,"Not Applicable")</f>
        <v>0</v>
      </c>
      <c r="H33" s="203">
        <f t="shared" si="2"/>
        <v>0</v>
      </c>
      <c r="I33" s="204">
        <f t="shared" si="3"/>
        <v>1</v>
      </c>
      <c r="J33" s="205">
        <f>COUNTIF(FM!$A$3:$A$44,3)</f>
        <v>3</v>
      </c>
      <c r="K33" s="201">
        <f>COUNTIFS(FM!$A$3:$A$44,3,FM!$F$3:$F$44,"Completed")+COUNTIFS(FM!$A$3:$A$44,3,FM!$F$3:$F$44,"Not Applicable")</f>
        <v>0</v>
      </c>
      <c r="L33" s="201">
        <f t="shared" ref="L33:L36" si="23">K33/J33</f>
        <v>0</v>
      </c>
      <c r="M33" s="214">
        <f t="shared" ref="M33:M36" si="24">1-L33</f>
        <v>1</v>
      </c>
      <c r="N33" s="210">
        <f>COUNTIF(ISD!$A$3:$A$18,3)</f>
        <v>12</v>
      </c>
      <c r="O33" s="211">
        <f>COUNTIFS(ISD!$A$3:$A$18,3,ISD!$F$3:$F$18,"Completed")+COUNTIFS(ISD!$A$3:$A$18,3,ISD!$F$3:$F$18,"Not Applicable")</f>
        <v>0</v>
      </c>
      <c r="P33" s="211">
        <f t="shared" si="4"/>
        <v>0</v>
      </c>
      <c r="Q33" s="214">
        <f t="shared" ref="Q33:Q36" si="25">1-P33</f>
        <v>1</v>
      </c>
      <c r="R33" s="210">
        <f>COUNTIF('MD(CM)'!$A$3:$A$5,3)</f>
        <v>0</v>
      </c>
      <c r="S33" s="211">
        <f>COUNTIFS('MD(CM)'!$A$3:$A$5,3,'MD(CM)'!$F$3:$F$5,"Completed")+COUNTIFS('MD(CM)'!$A$3:$A$5,3,'MD(CM)'!$F$3:$F$5,"Not Applicable")</f>
        <v>0</v>
      </c>
      <c r="T33" s="211" t="e">
        <f t="shared" si="5"/>
        <v>#DIV/0!</v>
      </c>
      <c r="U33" s="212" t="e">
        <f t="shared" si="6"/>
        <v>#DIV/0!</v>
      </c>
      <c r="V33" s="210">
        <f>COUNTIF('Marine SI'!$A$3:$A$113,3)</f>
        <v>6</v>
      </c>
      <c r="W33" s="211">
        <f>COUNTIFS('Marine SI'!$A$3:$A$113,3,'Marine SI'!$F$3:$F$113,"Completed")+COUNTIFS('Marine SI'!$A$3:$A$113,3,'Marine SI'!$F$3:$F$113,"Not Applicable")</f>
        <v>0</v>
      </c>
      <c r="X33" s="211">
        <f t="shared" si="7"/>
        <v>0</v>
      </c>
      <c r="Y33" s="212">
        <f t="shared" si="8"/>
        <v>1</v>
      </c>
      <c r="Z33" s="210">
        <f>COUNTIF(' MD(SM)'!$A$3:$A$34,3)</f>
        <v>0</v>
      </c>
      <c r="AA33" s="211">
        <f>COUNTIFS(' MD(SM)'!$A$3:$A$34,3,' MD(SM)'!$F$3:$F$34,"Completed")+COUNTIFS(' MD(SM)'!$A$3:$A$34,3,' MD(SM)'!$F$3:$F$34,"Not Applicable")</f>
        <v>0</v>
      </c>
      <c r="AB33" s="211" t="e">
        <f t="shared" si="9"/>
        <v>#DIV/0!</v>
      </c>
      <c r="AC33" s="212" t="e">
        <f t="shared" si="10"/>
        <v>#DIV/0!</v>
      </c>
      <c r="AD33" s="202">
        <f>COUNTIF(OD!$A$3:$A$7,3)</f>
        <v>0</v>
      </c>
      <c r="AE33" s="203">
        <f>COUNTIFS(OD!$A$3:$A$7,3,OD!$F$3:$F$7,"Completed")+COUNTIFS(OD!$A$3:$A$7,3,OD!$F$3:$F$7,"Not Applicable")</f>
        <v>0</v>
      </c>
      <c r="AF33" s="203" t="e">
        <f t="shared" si="11"/>
        <v>#DIV/0!</v>
      </c>
      <c r="AG33" s="198" t="e">
        <f t="shared" ref="AG33:AG36" si="26">1-AF33</f>
        <v>#DIV/0!</v>
      </c>
      <c r="AH33" s="210">
        <f>COUNTIF(Owner!$A$3:$A$30,3)</f>
        <v>1</v>
      </c>
      <c r="AI33" s="211">
        <f>COUNTIFS(Owner!$A$3:$A$30,3,Owner!$F$3:$F$30,"Completed")+COUNTIFS(Owner!$A$3:$A$30,3,Owner!$F$3:$F$30,"Not Applicable")</f>
        <v>0</v>
      </c>
      <c r="AJ33" s="211">
        <f t="shared" si="12"/>
        <v>0</v>
      </c>
      <c r="AK33" s="212">
        <f t="shared" si="13"/>
        <v>1</v>
      </c>
      <c r="AL33" s="210">
        <f>COUNTIF('Planning Mng'!$A$3:$A$30,3)</f>
        <v>2</v>
      </c>
      <c r="AM33" s="211">
        <f>COUNTIFS('Planning Mng'!$A$3:$A$30,3,'Planning Mng'!$F$3:$F$30,"Completed")+COUNTIFS('Planning Mng'!$A$3:$A$30,3,'Planning Mng'!$F$3:$F$30,"Not Applicable")</f>
        <v>0</v>
      </c>
      <c r="AN33" s="211">
        <f t="shared" si="14"/>
        <v>0</v>
      </c>
      <c r="AO33" s="198">
        <f t="shared" ref="AO33:AO36" si="27">1-AN33</f>
        <v>1</v>
      </c>
      <c r="AP33" s="199">
        <f>COUNTIF(FPO!$A$3:$A$39,3)</f>
        <v>0</v>
      </c>
      <c r="AQ33" s="211">
        <f>COUNTIFS(FPO!$A$3:$A$39,3,FPO!$H$3:$H$39,"Completed")+COUNTIFS(FPO!$A$3:$A$39,3,FPO!$H$3:$H$39,"Not Applicable")</f>
        <v>0</v>
      </c>
      <c r="AR33" s="211" t="e">
        <f t="shared" si="15"/>
        <v>#DIV/0!</v>
      </c>
      <c r="AS33" s="212" t="e">
        <f t="shared" si="16"/>
        <v>#DIV/0!</v>
      </c>
      <c r="AT33" s="210">
        <f>COUNTIF('Fleet SI'!$A$3:$A$115,3)</f>
        <v>27</v>
      </c>
      <c r="AU33" s="211">
        <f>COUNTIFS('Fleet SI'!$A$3:$A$115,3,'Fleet SI'!$F$3:$F$115,"Completed")+COUNTIFS('Fleet SI'!$A$3:$A$115,3,'Fleet SI'!$F$3:$F$115,"Not Applicable")</f>
        <v>0</v>
      </c>
      <c r="AV33" s="211">
        <f t="shared" si="17"/>
        <v>0</v>
      </c>
      <c r="AW33" s="212">
        <f t="shared" si="18"/>
        <v>1</v>
      </c>
      <c r="AX33" s="210">
        <f>COUNTIF('HSEQ Mng'!$A$3:$A$113,3)</f>
        <v>0</v>
      </c>
      <c r="AY33" s="203">
        <f>COUNTIFS('HSEQ Mng'!$A$3:$A$113,3,'HSEQ Mng'!$F$3:$F$113,"Completed")+COUNTIFS('HSEQ Mng'!$A$3:$A$113,3,'HSEQ Mng'!$F$3:$F$113,"Not Applicable")</f>
        <v>0</v>
      </c>
      <c r="AZ33" s="203" t="e">
        <f t="shared" si="19"/>
        <v>#DIV/0!</v>
      </c>
      <c r="BA33" s="204" t="e">
        <f t="shared" si="20"/>
        <v>#DIV/0!</v>
      </c>
      <c r="BB33" s="205">
        <f t="shared" si="21"/>
        <v>55</v>
      </c>
      <c r="BC33" s="201">
        <f t="shared" si="21"/>
        <v>0</v>
      </c>
      <c r="BD33" s="220">
        <f t="shared" si="22"/>
        <v>0</v>
      </c>
      <c r="BE33" s="209">
        <f t="shared" ref="BE33:BE36" si="28">(MAX(100%,BD33)-BD33)</f>
        <v>1</v>
      </c>
      <c r="BF33" s="200"/>
    </row>
    <row r="34" spans="1:58" x14ac:dyDescent="0.25">
      <c r="A34">
        <v>4</v>
      </c>
      <c r="B34" s="202">
        <f>COUNTIF(VFC!$A$3:$A$12,4)</f>
        <v>0</v>
      </c>
      <c r="C34" s="203">
        <f>COUNTIFS(VFC!$A$3:$A$12,4,VFC!$F$3:$F$12,"Completed")+COUNTIFS(VFC!$A$3:$A$12,4,VFC!$F$3:$F$12,"Not Applicable")</f>
        <v>0</v>
      </c>
      <c r="D34" s="211" t="e">
        <f t="shared" si="0"/>
        <v>#DIV/0!</v>
      </c>
      <c r="E34" s="204" t="e">
        <f t="shared" si="1"/>
        <v>#DIV/0!</v>
      </c>
      <c r="F34" s="202">
        <f>COUNTIF(CMP!$A$3:$A$65,4)</f>
        <v>0</v>
      </c>
      <c r="G34" s="203">
        <f>COUNTIFS(CMP!$A$3:$A$65,4,CMP!$F$3:$F$65,"Completed")+COUNTIFS(CMP!$A$3:$A$65,4,CMP!$F$3:$F$65,"Not Applicable")</f>
        <v>0</v>
      </c>
      <c r="H34" s="203" t="e">
        <f t="shared" si="2"/>
        <v>#DIV/0!</v>
      </c>
      <c r="I34" s="204" t="e">
        <f t="shared" si="3"/>
        <v>#DIV/0!</v>
      </c>
      <c r="J34" s="205">
        <f>COUNTIF(FM!$A$3:$A$44,4)</f>
        <v>0</v>
      </c>
      <c r="K34" s="201">
        <f>COUNTIFS(FM!$A$3:$A$44,4,FM!$F$3:$F$44,"Completed")+COUNTIFS(FM!$A$3:$A$44,4,FM!$F$3:$F$44,"Not Applicable")</f>
        <v>0</v>
      </c>
      <c r="L34" s="201" t="e">
        <f t="shared" si="23"/>
        <v>#DIV/0!</v>
      </c>
      <c r="M34" s="214" t="e">
        <f t="shared" si="24"/>
        <v>#DIV/0!</v>
      </c>
      <c r="N34" s="210">
        <f>COUNTIF(ISD!$A$3:$A$18,4)</f>
        <v>0</v>
      </c>
      <c r="O34" s="211">
        <f>COUNTIFS(ISD!$A$3:$A$18,4,ISD!$F$3:$F$18,"Completed")+COUNTIFS(ISD!$A$3:$A$18,4,ISD!$F$3:$F$18,"Not Applicable")</f>
        <v>0</v>
      </c>
      <c r="P34" s="211" t="e">
        <f t="shared" si="4"/>
        <v>#DIV/0!</v>
      </c>
      <c r="Q34" s="214" t="e">
        <f t="shared" si="25"/>
        <v>#DIV/0!</v>
      </c>
      <c r="R34" s="210">
        <f>COUNTIF('MD(CM)'!$A$3:$A$5,4)</f>
        <v>0</v>
      </c>
      <c r="S34" s="211">
        <f>COUNTIFS('MD(CM)'!$A$3:$A$5,4,'MD(CM)'!$F$3:$F$5,"Completed")+COUNTIFS('MD(CM)'!$A$3:$A$5,4,'MD(CM)'!$F$3:$F$5,"Not Applicable")</f>
        <v>0</v>
      </c>
      <c r="T34" s="211" t="e">
        <f t="shared" si="5"/>
        <v>#DIV/0!</v>
      </c>
      <c r="U34" s="212" t="e">
        <f t="shared" si="6"/>
        <v>#DIV/0!</v>
      </c>
      <c r="V34" s="210">
        <f>COUNTIF('Marine SI'!$A$3:$A$113,4)</f>
        <v>23</v>
      </c>
      <c r="W34" s="211">
        <f>COUNTIFS('Marine SI'!$A$3:$A$113,4,'Marine SI'!$F$3:$F$113,"Completed")+COUNTIFS('Marine SI'!$A$3:$A$113,4,'Marine SI'!$F$3:$F$113,"Not Applicable")</f>
        <v>0</v>
      </c>
      <c r="X34" s="211">
        <f t="shared" si="7"/>
        <v>0</v>
      </c>
      <c r="Y34" s="212">
        <f t="shared" si="8"/>
        <v>1</v>
      </c>
      <c r="Z34" s="210">
        <f>COUNTIF(' MD(SM)'!$A$3:$A$34,4)</f>
        <v>0</v>
      </c>
      <c r="AA34" s="211">
        <f>COUNTIFS(' MD(SM)'!$A$3:$A$34,4,' MD(SM)'!$F$3:$F$34,"Completed")+COUNTIFS(' MD(SM)'!$A$3:$A$34,4,' MD(SM)'!$F$3:$F$34,"Not Applicable")</f>
        <v>0</v>
      </c>
      <c r="AB34" s="211" t="e">
        <f t="shared" si="9"/>
        <v>#DIV/0!</v>
      </c>
      <c r="AC34" s="212" t="e">
        <f t="shared" si="10"/>
        <v>#DIV/0!</v>
      </c>
      <c r="AD34" s="202">
        <f>COUNTIF(OD!$A$3:$A$7,4)</f>
        <v>0</v>
      </c>
      <c r="AE34" s="203">
        <f>COUNTIFS(OD!$A$3:$A$7,4,OD!$F$3:$F$7,"Completed")+COUNTIFS(OD!$A$3:$A$7,4,OD!$F$3:$F$7,"Not Applicable")</f>
        <v>0</v>
      </c>
      <c r="AF34" s="203" t="e">
        <f t="shared" si="11"/>
        <v>#DIV/0!</v>
      </c>
      <c r="AG34" s="198" t="e">
        <f t="shared" si="26"/>
        <v>#DIV/0!</v>
      </c>
      <c r="AH34" s="210">
        <f>COUNTIF(Owner!$A$3:$A$30,4)</f>
        <v>0</v>
      </c>
      <c r="AI34" s="211">
        <f>COUNTIFS(Owner!$A$3:$A$30,4,Owner!$F$3:$F$30,"Completed")+COUNTIFS(Owner!$A$3:$A$30,4,Owner!$F$3:$F$30,"Not Applicable")</f>
        <v>0</v>
      </c>
      <c r="AJ34" s="211" t="e">
        <f t="shared" si="12"/>
        <v>#DIV/0!</v>
      </c>
      <c r="AK34" s="212" t="e">
        <f t="shared" si="13"/>
        <v>#DIV/0!</v>
      </c>
      <c r="AL34" s="210">
        <f>COUNTIF('Planning Mng'!$A$3:$A$30,4)</f>
        <v>2</v>
      </c>
      <c r="AM34" s="211">
        <f>COUNTIFS('Planning Mng'!$A$3:$A$30,4,'Planning Mng'!$F$3:$F$30,"Completed")+COUNTIFS('Planning Mng'!$A$3:$A$30,4,'Planning Mng'!$F$3:$F$30,"Not Applicable")</f>
        <v>0</v>
      </c>
      <c r="AN34" s="211">
        <f t="shared" si="14"/>
        <v>0</v>
      </c>
      <c r="AO34" s="198">
        <f t="shared" si="27"/>
        <v>1</v>
      </c>
      <c r="AP34" s="199">
        <f>COUNTIF(FPO!$A$3:$A$39,4)</f>
        <v>0</v>
      </c>
      <c r="AQ34" s="211">
        <f>COUNTIFS(FPO!$A$3:$A$39,4,FPO!$H$3:$H$39,"Completed")+COUNTIFS(FPO!$A$3:$A$39,4,FPO!$H$3:$H$39,"Not Applicable")</f>
        <v>0</v>
      </c>
      <c r="AR34" s="211" t="e">
        <f t="shared" si="15"/>
        <v>#DIV/0!</v>
      </c>
      <c r="AS34" s="212" t="e">
        <f t="shared" si="16"/>
        <v>#DIV/0!</v>
      </c>
      <c r="AT34" s="210">
        <f>COUNTIF('Fleet SI'!$A$3:$A$115,4)</f>
        <v>60</v>
      </c>
      <c r="AU34" s="211">
        <f>COUNTIFS('Fleet SI'!$A$3:$A$115,4,'Fleet SI'!$F$3:$F$115,"Completed")+COUNTIFS('Fleet SI'!$A$3:$A$115,4,'Fleet SI'!$F$3:$F$115,"Not Applicable")</f>
        <v>0</v>
      </c>
      <c r="AV34" s="211">
        <f t="shared" si="17"/>
        <v>0</v>
      </c>
      <c r="AW34" s="212">
        <f t="shared" si="18"/>
        <v>1</v>
      </c>
      <c r="AX34" s="210">
        <f>COUNTIF('HSEQ Mng'!$A$3:$A$113,4)</f>
        <v>4</v>
      </c>
      <c r="AY34" s="203">
        <f>COUNTIFS('HSEQ Mng'!$A$3:$A$113,4,'HSEQ Mng'!$F$3:$F$113,"Completed")+COUNTIFS('HSEQ Mng'!$A$3:$A$113,4,'HSEQ Mng'!$F$3:$F$113,"Not Applicable")</f>
        <v>0</v>
      </c>
      <c r="AZ34" s="203">
        <f t="shared" si="19"/>
        <v>0</v>
      </c>
      <c r="BA34" s="204">
        <f t="shared" si="20"/>
        <v>1</v>
      </c>
      <c r="BB34" s="218">
        <f t="shared" si="21"/>
        <v>89</v>
      </c>
      <c r="BC34" s="201">
        <f t="shared" si="21"/>
        <v>0</v>
      </c>
      <c r="BD34" s="220">
        <f t="shared" si="22"/>
        <v>0</v>
      </c>
      <c r="BE34" s="209">
        <f t="shared" si="28"/>
        <v>1</v>
      </c>
      <c r="BF34" s="200"/>
    </row>
    <row r="35" spans="1:58" x14ac:dyDescent="0.25">
      <c r="A35">
        <v>5</v>
      </c>
      <c r="B35" s="202">
        <f>COUNTIF(VFC!$A$3:$A$12,5)</f>
        <v>0</v>
      </c>
      <c r="C35" s="203">
        <f>COUNTIFS(VFC!$A$3:$A$12,5,VFC!$F$3:$F$12,"Completed")+COUNTIFS(VFC!$A$3:$A$12,5,VFC!$F$3:$F$12,"Not Applicable")</f>
        <v>0</v>
      </c>
      <c r="D35" s="211" t="e">
        <f t="shared" si="0"/>
        <v>#DIV/0!</v>
      </c>
      <c r="E35" s="204" t="e">
        <f t="shared" si="1"/>
        <v>#DIV/0!</v>
      </c>
      <c r="F35" s="202">
        <f>COUNTIF(CMP!$A$3:$A$65,5)</f>
        <v>1</v>
      </c>
      <c r="G35" s="203">
        <f>COUNTIFS(CMP!$A$3:$A$65,5,CMP!$F$3:$F$65,"Completed")+COUNTIFS(CMP!$A$3:$A$65,5,CMP!$F$3:$F$65,"Not Applicable")</f>
        <v>0</v>
      </c>
      <c r="H35" s="203">
        <f t="shared" si="2"/>
        <v>0</v>
      </c>
      <c r="I35" s="204">
        <f t="shared" si="3"/>
        <v>1</v>
      </c>
      <c r="J35" s="205">
        <f>COUNTIF(FM!$A$3:$A$44,5)</f>
        <v>0</v>
      </c>
      <c r="K35" s="201">
        <f>COUNTIFS(FM!$A$3:$A$44,5,FM!$F$3:$F$44,"Completed")+COUNTIFS(FM!$A$3:$A$44,5,FM!$F$3:$F$44,"Not Applicable")</f>
        <v>0</v>
      </c>
      <c r="L35" s="201" t="e">
        <f t="shared" si="23"/>
        <v>#DIV/0!</v>
      </c>
      <c r="M35" s="214" t="e">
        <f t="shared" si="24"/>
        <v>#DIV/0!</v>
      </c>
      <c r="N35" s="210">
        <f>COUNTIF(ISD!$A$3:$A$18,5)</f>
        <v>0</v>
      </c>
      <c r="O35" s="211">
        <f>COUNTIFS(ISD!$A$3:$A$18,5,ISD!$F$3:$F$18,"Completed")+COUNTIFS(ISD!$A$3:$A$18,5,ISD!$F$3:$F$18,"Not Applicable")</f>
        <v>0</v>
      </c>
      <c r="P35" s="211" t="e">
        <f t="shared" si="4"/>
        <v>#DIV/0!</v>
      </c>
      <c r="Q35" s="214" t="e">
        <f t="shared" si="25"/>
        <v>#DIV/0!</v>
      </c>
      <c r="R35" s="210">
        <f>COUNTIF('MD(CM)'!$A$3:$A$5,5)</f>
        <v>0</v>
      </c>
      <c r="S35" s="211">
        <f>COUNTIFS('MD(CM)'!$A$3:$A$5,5,'MD(CM)'!$F$3:$F$5,"Completed")+COUNTIFS('MD(CM)'!$A$3:$A$5,5,'MD(CM)'!$F$3:$F$5,"Not Applicable")</f>
        <v>0</v>
      </c>
      <c r="T35" s="211" t="e">
        <f t="shared" si="5"/>
        <v>#DIV/0!</v>
      </c>
      <c r="U35" s="212" t="e">
        <f t="shared" si="6"/>
        <v>#DIV/0!</v>
      </c>
      <c r="V35" s="210">
        <f>COUNTIF('Marine SI'!$A$3:$A$113,5)</f>
        <v>0</v>
      </c>
      <c r="W35" s="211">
        <f>COUNTIFS('Marine SI'!$A$3:$A$113,5,'Marine SI'!$F$3:$F$113,"Completed")+COUNTIFS('Marine SI'!$A$3:$A$113,5,'Marine SI'!$F$3:$F$113,"Not Applicable")</f>
        <v>0</v>
      </c>
      <c r="X35" s="211" t="e">
        <f t="shared" si="7"/>
        <v>#DIV/0!</v>
      </c>
      <c r="Y35" s="212" t="e">
        <f t="shared" si="8"/>
        <v>#DIV/0!</v>
      </c>
      <c r="Z35" s="210">
        <f>COUNTIF(' MD(SM)'!$A$3:$A$34,5)</f>
        <v>0</v>
      </c>
      <c r="AA35" s="211">
        <f>COUNTIFS(' MD(SM)'!$A$3:$A$34,5,' MD(SM)'!$F$3:$F$34,"Completed")+COUNTIFS(' MD(SM)'!$A$3:$A$34,5,' MD(SM)'!$F$3:$F$34,"Not Applicable")</f>
        <v>0</v>
      </c>
      <c r="AB35" s="211" t="e">
        <f t="shared" si="9"/>
        <v>#DIV/0!</v>
      </c>
      <c r="AC35" s="212" t="e">
        <f t="shared" si="10"/>
        <v>#DIV/0!</v>
      </c>
      <c r="AD35" s="202">
        <f>COUNTIF(OD!$A$3:$A$7,5)</f>
        <v>0</v>
      </c>
      <c r="AE35" s="203">
        <f>COUNTIFS(OD!$A$3:$A$7,5,OD!$F$3:$F$7,"Completed")+COUNTIFS(OD!$A$3:$A$7,5,OD!$F$3:$F$7,"Not Applicable")</f>
        <v>0</v>
      </c>
      <c r="AF35" s="203" t="e">
        <f t="shared" si="11"/>
        <v>#DIV/0!</v>
      </c>
      <c r="AG35" s="198" t="e">
        <f t="shared" si="26"/>
        <v>#DIV/0!</v>
      </c>
      <c r="AH35" s="210">
        <f>COUNTIF(Owner!$A$3:$A$30,5)</f>
        <v>1</v>
      </c>
      <c r="AI35" s="211">
        <f>COUNTIFS(Owner!$A$3:$A$30,5,Owner!$F$3:$F$30,"Completed")+COUNTIFS(Owner!$A$3:$A$30,5,Owner!$F$3:$F$30,"Not Applicable")</f>
        <v>0</v>
      </c>
      <c r="AJ35" s="211">
        <f t="shared" si="12"/>
        <v>0</v>
      </c>
      <c r="AK35" s="212">
        <f t="shared" si="13"/>
        <v>1</v>
      </c>
      <c r="AL35" s="210">
        <f>COUNTIF('Planning Mng'!$A$3:$A$30,5)</f>
        <v>3</v>
      </c>
      <c r="AM35" s="211">
        <f>COUNTIFS('Planning Mng'!$A$3:$A$30,5,'Planning Mng'!$F$3:$F$30,"Completed")+COUNTIFS('Planning Mng'!$A$3:$A$30,5,'Planning Mng'!$F$3:$F$30,"Not Applicable")</f>
        <v>0</v>
      </c>
      <c r="AN35" s="211">
        <f t="shared" si="14"/>
        <v>0</v>
      </c>
      <c r="AO35" s="198">
        <f t="shared" si="27"/>
        <v>1</v>
      </c>
      <c r="AP35" s="199">
        <f>COUNTIF(FPO!$A$3:$A$39,5)</f>
        <v>0</v>
      </c>
      <c r="AQ35" s="211">
        <f>COUNTIFS(FPO!$A$3:$A$39,5,FPO!$H$3:$H$39,"Completed")+COUNTIFS(FPO!$A$3:$A$39,5,FPO!$H$3:$H$39,"Not Applicable")</f>
        <v>0</v>
      </c>
      <c r="AR35" s="211" t="e">
        <f t="shared" si="15"/>
        <v>#DIV/0!</v>
      </c>
      <c r="AS35" s="212" t="e">
        <f t="shared" si="16"/>
        <v>#DIV/0!</v>
      </c>
      <c r="AT35" s="210">
        <f>COUNTIF('Fleet SI'!$A$3:$A$115,5)</f>
        <v>1</v>
      </c>
      <c r="AU35" s="211">
        <f>COUNTIFS('Fleet SI'!$A$3:$A$115,5,'Fleet SI'!$F$3:$F$115,"Completed")+COUNTIFS('Fleet SI'!$A$3:$A$115,5,'Fleet SI'!$F$3:$F$115,"Not Applicable")</f>
        <v>0</v>
      </c>
      <c r="AV35" s="211">
        <f t="shared" si="17"/>
        <v>0</v>
      </c>
      <c r="AW35" s="212">
        <f t="shared" si="18"/>
        <v>1</v>
      </c>
      <c r="AX35" s="210">
        <f>COUNTIF('HSEQ Mng'!$A$3:$A$113,5)</f>
        <v>1</v>
      </c>
      <c r="AY35" s="203">
        <f>COUNTIFS('HSEQ Mng'!$A$3:$A$113,5,'HSEQ Mng'!$F$3:$F$113,"Completed")+COUNTIFS('HSEQ Mng'!$A$3:$A$113,5,'HSEQ Mng'!$F$3:$F$113,"Not Applicable")</f>
        <v>0</v>
      </c>
      <c r="AZ35" s="203">
        <f t="shared" si="19"/>
        <v>0</v>
      </c>
      <c r="BA35" s="204">
        <f t="shared" si="20"/>
        <v>1</v>
      </c>
      <c r="BB35" s="205">
        <f t="shared" si="21"/>
        <v>7</v>
      </c>
      <c r="BC35" s="216">
        <f t="shared" si="21"/>
        <v>0</v>
      </c>
      <c r="BD35" s="220">
        <f t="shared" si="22"/>
        <v>0</v>
      </c>
      <c r="BE35" s="209">
        <f t="shared" si="28"/>
        <v>1</v>
      </c>
      <c r="BF35" s="200"/>
    </row>
    <row r="36" spans="1:58" x14ac:dyDescent="0.25">
      <c r="A36">
        <v>6</v>
      </c>
      <c r="B36" s="202">
        <f>COUNTIF(VFC!$A$3:$A$12,6)</f>
        <v>0</v>
      </c>
      <c r="C36" s="203">
        <f>COUNTIFS(VFC!$A$3:$A$12,6,VFC!$F$3:$F$12,"Completed")+COUNTIFS(VFC!$A$3:$A$12,6,VFC!$F$3:$F$12,"Not Applicable")</f>
        <v>0</v>
      </c>
      <c r="D36" s="211" t="e">
        <f t="shared" si="0"/>
        <v>#DIV/0!</v>
      </c>
      <c r="E36" s="204" t="e">
        <f t="shared" si="1"/>
        <v>#DIV/0!</v>
      </c>
      <c r="F36" s="202">
        <f>COUNTIF(CMP!$A$3:$A$65,6)</f>
        <v>0</v>
      </c>
      <c r="G36" s="203">
        <f>COUNTIFS(CMP!$A$3:$A$65,6,CMP!$F$3:$F$65,"Completed")+COUNTIFS(CMP!$A$3:$A$65,6,CMP!$F$3:$F$65,"Not Applicable")</f>
        <v>0</v>
      </c>
      <c r="H36" s="203" t="e">
        <f t="shared" si="2"/>
        <v>#DIV/0!</v>
      </c>
      <c r="I36" s="204" t="e">
        <f t="shared" si="3"/>
        <v>#DIV/0!</v>
      </c>
      <c r="J36" s="205">
        <f>COUNTIF(FM!$A$3:$A$44,6)</f>
        <v>0</v>
      </c>
      <c r="K36" s="201">
        <f>COUNTIFS(FM!$A$3:$A$44,6,FM!$F$3:$F$44,"Completed")+COUNTIFS(FM!$A$3:$A$44,6,FM!$F$3:$F$44,"Not Applicable")</f>
        <v>0</v>
      </c>
      <c r="L36" s="201" t="e">
        <f t="shared" si="23"/>
        <v>#DIV/0!</v>
      </c>
      <c r="M36" s="214" t="e">
        <f t="shared" si="24"/>
        <v>#DIV/0!</v>
      </c>
      <c r="N36" s="210">
        <f>COUNTIF(ISD!$A$3:$A$18,6)</f>
        <v>0</v>
      </c>
      <c r="O36" s="211">
        <f>COUNTIFS(ISD!$A$3:$A$18,6,ISD!$F$3:$F$18,"Completed")+COUNTIFS(ISD!$A$3:$A$18,6,ISD!$F$3:$F$18,"Not Applicable")</f>
        <v>0</v>
      </c>
      <c r="P36" s="211" t="e">
        <f t="shared" si="4"/>
        <v>#DIV/0!</v>
      </c>
      <c r="Q36" s="214" t="e">
        <f t="shared" si="25"/>
        <v>#DIV/0!</v>
      </c>
      <c r="R36" s="210">
        <f>COUNTIF('MD(CM)'!$A$3:$A$5,6)</f>
        <v>0</v>
      </c>
      <c r="S36" s="211">
        <f>COUNTIFS('MD(CM)'!$A$3:$A$5,6,'MD(CM)'!$F$3:$F$5,"Completed")+COUNTIFS('MD(CM)'!$A$3:$A$5,6,'MD(CM)'!$F$3:$F$5,"Not Applicable")</f>
        <v>0</v>
      </c>
      <c r="T36" s="211" t="e">
        <f t="shared" si="5"/>
        <v>#DIV/0!</v>
      </c>
      <c r="U36" s="212" t="e">
        <f t="shared" si="6"/>
        <v>#DIV/0!</v>
      </c>
      <c r="V36" s="210">
        <f>COUNTIF('Marine SI'!$A$3:$A$113,6)</f>
        <v>0</v>
      </c>
      <c r="W36" s="211">
        <f>COUNTIFS('Marine SI'!$A$3:$A$113,6,'Marine SI'!$F$3:$F$113,"Completed")+COUNTIFS('Marine SI'!$A$3:$A$113,6,'Marine SI'!$F$3:$F$113,"Not Applicable")</f>
        <v>0</v>
      </c>
      <c r="X36" s="211" t="e">
        <f t="shared" si="7"/>
        <v>#DIV/0!</v>
      </c>
      <c r="Y36" s="212" t="e">
        <f t="shared" si="8"/>
        <v>#DIV/0!</v>
      </c>
      <c r="Z36" s="210">
        <f>COUNTIF(' MD(SM)'!$A$3:$A$34,6)</f>
        <v>0</v>
      </c>
      <c r="AA36" s="211">
        <f>COUNTIFS(' MD(SM)'!$A$3:$A$34,6,' MD(SM)'!$F$3:$F$34,"Completed")+COUNTIFS(' MD(SM)'!$A$3:$A$34,6,' MD(SM)'!$F$3:$F$34,"Not Applicable")</f>
        <v>0</v>
      </c>
      <c r="AB36" s="211" t="e">
        <f t="shared" si="9"/>
        <v>#DIV/0!</v>
      </c>
      <c r="AC36" s="212" t="e">
        <f t="shared" si="10"/>
        <v>#DIV/0!</v>
      </c>
      <c r="AD36" s="202">
        <f>COUNTIF(OD!$A$3:$A$7,6)</f>
        <v>0</v>
      </c>
      <c r="AE36" s="203">
        <f>COUNTIFS(OD!$A$3:$A$7,6,OD!$F$3:$F$7,"Completed")+COUNTIFS(OD!$A$3:$A$7,6,OD!$F$3:$F$7,"Not Applicable")</f>
        <v>0</v>
      </c>
      <c r="AF36" s="203" t="e">
        <f t="shared" si="11"/>
        <v>#DIV/0!</v>
      </c>
      <c r="AG36" s="198" t="e">
        <f t="shared" si="26"/>
        <v>#DIV/0!</v>
      </c>
      <c r="AH36" s="210">
        <f>COUNTIF(Owner!$A$3:$A$30,6)</f>
        <v>0</v>
      </c>
      <c r="AI36" s="211">
        <f>COUNTIFS(Owner!$A$3:$A$30,6,Owner!$F$3:$F$30,"Completed")+COUNTIFS(Owner!$A$3:$A$30,6,Owner!$F$3:$F$30,"Not Applicable")</f>
        <v>0</v>
      </c>
      <c r="AJ36" s="211" t="e">
        <f t="shared" si="12"/>
        <v>#DIV/0!</v>
      </c>
      <c r="AK36" s="212" t="e">
        <f t="shared" si="13"/>
        <v>#DIV/0!</v>
      </c>
      <c r="AL36" s="210">
        <f>COUNTIF('Planning Mng'!$A$3:$A$30,6)</f>
        <v>0</v>
      </c>
      <c r="AM36" s="211">
        <f>COUNTIFS('Planning Mng'!$A$3:$A$30,6,'Planning Mng'!$F$3:$F$30,"Completed")+COUNTIFS('Planning Mng'!$A$3:$A$30,6,'Planning Mng'!$F$3:$F$30,"Not Applicable")</f>
        <v>0</v>
      </c>
      <c r="AN36" s="211" t="e">
        <f t="shared" si="14"/>
        <v>#DIV/0!</v>
      </c>
      <c r="AO36" s="198" t="e">
        <f t="shared" si="27"/>
        <v>#DIV/0!</v>
      </c>
      <c r="AP36" s="199">
        <f>COUNTIF(FPO!$A$3:$A$39,6)</f>
        <v>0</v>
      </c>
      <c r="AQ36" s="211">
        <f>COUNTIFS(FPO!$A$3:$A$39,6,FPO!$H$3:$H$39,"Completed")+COUNTIFS(FPO!$A$3:$A$39,6,FPO!$H$3:$H$39,"Not Applicable")</f>
        <v>0</v>
      </c>
      <c r="AR36" s="211" t="e">
        <f t="shared" si="15"/>
        <v>#DIV/0!</v>
      </c>
      <c r="AS36" s="212" t="e">
        <f t="shared" si="16"/>
        <v>#DIV/0!</v>
      </c>
      <c r="AT36" s="210">
        <f>COUNTIF('Fleet SI'!$A$3:$A$115,6)</f>
        <v>0</v>
      </c>
      <c r="AU36" s="211">
        <f>COUNTIFS('Fleet SI'!$A$3:$A$115,6,'Fleet SI'!$F$3:$F$115,"Completed")+COUNTIFS('Fleet SI'!$A$3:$A$115,6,'Fleet SI'!$F$3:$F$115,"Not Applicable")</f>
        <v>0</v>
      </c>
      <c r="AV36" s="211" t="e">
        <f t="shared" si="17"/>
        <v>#DIV/0!</v>
      </c>
      <c r="AW36" s="212" t="e">
        <f t="shared" si="18"/>
        <v>#DIV/0!</v>
      </c>
      <c r="AX36" s="210">
        <f>COUNTIF('HSEQ Mng'!$A$3:$A$113,6)</f>
        <v>1</v>
      </c>
      <c r="AY36" s="203">
        <f>COUNTIFS('HSEQ Mng'!$A$3:$A$113,6,'HSEQ Mng'!$F$3:$F$113,"Completed")+COUNTIFS('HSEQ Mng'!$A$3:$A$113,6,'HSEQ Mng'!$F$3:$F$113,"Not Applicable")</f>
        <v>0</v>
      </c>
      <c r="AZ36" s="203">
        <f t="shared" si="19"/>
        <v>0</v>
      </c>
      <c r="BA36" s="204">
        <f>1-AZ36</f>
        <v>1</v>
      </c>
      <c r="BB36" s="218">
        <f t="shared" si="21"/>
        <v>1</v>
      </c>
      <c r="BC36" s="201">
        <f t="shared" si="21"/>
        <v>0</v>
      </c>
      <c r="BD36" s="220">
        <f t="shared" si="22"/>
        <v>0</v>
      </c>
      <c r="BE36" s="209">
        <f t="shared" si="28"/>
        <v>1</v>
      </c>
      <c r="BF36" s="200"/>
    </row>
    <row r="40" spans="1:58" x14ac:dyDescent="0.25">
      <c r="A40" t="s">
        <v>603</v>
      </c>
      <c r="B40" s="98">
        <f>ProjectTimeline!C31</f>
        <v>0</v>
      </c>
      <c r="C40" s="98"/>
      <c r="D40" s="98"/>
      <c r="E40" s="98"/>
    </row>
    <row r="41" spans="1:58" x14ac:dyDescent="0.25">
      <c r="A41" t="s">
        <v>578</v>
      </c>
      <c r="B41" s="98">
        <f>ProjectTimeline!C30</f>
        <v>0</v>
      </c>
      <c r="C41" s="98"/>
      <c r="D41" s="98"/>
      <c r="E41" s="98"/>
    </row>
    <row r="42" spans="1:58" x14ac:dyDescent="0.25">
      <c r="B42" s="98"/>
      <c r="C42" s="98"/>
      <c r="D42" s="98"/>
      <c r="E42" s="98"/>
    </row>
    <row r="43" spans="1:58" x14ac:dyDescent="0.25">
      <c r="A43" t="s">
        <v>604</v>
      </c>
      <c r="B43" s="99">
        <f>B41-B40</f>
        <v>0</v>
      </c>
      <c r="C43" s="99"/>
      <c r="D43" s="99"/>
      <c r="E43" s="99"/>
    </row>
    <row r="44" spans="1:58" x14ac:dyDescent="0.25">
      <c r="B44" s="98"/>
      <c r="C44" s="98"/>
      <c r="D44" s="98"/>
      <c r="E44" s="98"/>
    </row>
    <row r="45" spans="1:58" x14ac:dyDescent="0.25">
      <c r="A45" t="s">
        <v>605</v>
      </c>
      <c r="B45" s="100">
        <f>$B$43/3</f>
        <v>0</v>
      </c>
      <c r="C45" s="100"/>
      <c r="D45" s="100"/>
      <c r="E45" s="100"/>
    </row>
    <row r="46" spans="1:58" x14ac:dyDescent="0.25">
      <c r="A46" t="s">
        <v>606</v>
      </c>
      <c r="B46" s="100">
        <f t="shared" ref="B46:B47" si="29">$B$43/3</f>
        <v>0</v>
      </c>
      <c r="C46" s="100"/>
      <c r="D46" s="100"/>
      <c r="E46" s="100"/>
    </row>
    <row r="47" spans="1:58" x14ac:dyDescent="0.25">
      <c r="A47" t="s">
        <v>607</v>
      </c>
      <c r="B47" s="100">
        <f t="shared" si="29"/>
        <v>0</v>
      </c>
      <c r="C47" s="100"/>
      <c r="D47" s="100"/>
      <c r="E47" s="100"/>
    </row>
  </sheetData>
  <sheetProtection algorithmName="SHA-512" hashValue="OiSOFdbsGdcTPWuOnMsoxo+glgNq/jjj+zzP8E25EiuV8+c1qqyzQjVRcJSSSderhk+ulMPtYhBsdkbi/JbNJg==" saltValue="XxHlkXyc2BXltJpL95Slvg==" spinCount="100000" sheet="1" objects="1" scenarios="1"/>
  <mergeCells count="14">
    <mergeCell ref="V30:Y30"/>
    <mergeCell ref="B30:E30"/>
    <mergeCell ref="F30:I30"/>
    <mergeCell ref="J30:M30"/>
    <mergeCell ref="N30:Q30"/>
    <mergeCell ref="R30:U30"/>
    <mergeCell ref="AX30:BA30"/>
    <mergeCell ref="BB30:BE30"/>
    <mergeCell ref="Z30:AC30"/>
    <mergeCell ref="AD30:AG30"/>
    <mergeCell ref="AH30:AK30"/>
    <mergeCell ref="AL30:AO30"/>
    <mergeCell ref="AP30:AS30"/>
    <mergeCell ref="AT30:AW3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80"/>
  </sheetPr>
  <dimension ref="A1:F34"/>
  <sheetViews>
    <sheetView tabSelected="1" view="pageBreakPreview" topLeftCell="A4" zoomScale="60" zoomScaleNormal="61"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0.28515625" customWidth="1"/>
    <col min="5" max="5" width="58.85546875" customWidth="1"/>
    <col min="6" max="6" width="19.42578125" customWidth="1"/>
  </cols>
  <sheetData>
    <row r="1" spans="1:6" ht="27.75" x14ac:dyDescent="0.25">
      <c r="A1" s="174"/>
      <c r="B1" s="174" t="s">
        <v>727</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IFERROR(INDEX(Master!$A$2:$AH$1177,(Master!P2-2),31),"")</f>
        <v>1</v>
      </c>
      <c r="B3" s="142" t="str">
        <f>IFERROR(INDEX(Master!$A$2:$AH$1177,(Master!$P2-2),32),"")</f>
        <v>Confirm  that V.Ships will be co-assured on Insurance Certificates of Entry and intended certificate of entry wording</v>
      </c>
      <c r="C3" s="181" t="str">
        <f>IF(AND('Entry point'!$B$37&lt;&gt;"",B3&lt;&gt;""),'Entry point'!$B$37,"")</f>
        <v/>
      </c>
      <c r="D3" s="181"/>
      <c r="E3" s="181" t="str">
        <f>IF(IFERROR(INDEX(Master!$A$2:$AH$1177,(Master!$P2-2),34),"")=0,"",IFERROR(INDEX(Master!$A$2:$AH$1177,(Master!$P2-2),34),""))</f>
        <v/>
      </c>
      <c r="F3" s="181"/>
    </row>
    <row r="4" spans="1:6" ht="15.75" x14ac:dyDescent="0.25">
      <c r="A4" s="143">
        <f>IFERROR(INDEX(Master!$A$2:$AH$1177,(Master!P3-2),31),"")</f>
        <v>1</v>
      </c>
      <c r="B4" s="142" t="str">
        <f>IFERROR(INDEX(Master!$A$2:$AH$1177,(Master!$P3-2),32),"")</f>
        <v>Crewman Agreement</v>
      </c>
      <c r="C4" s="181" t="str">
        <f>IF(AND('Entry point'!$B$37&lt;&gt;"",B4&lt;&gt;""),'Entry point'!$B$37,"")</f>
        <v/>
      </c>
      <c r="D4" s="181"/>
      <c r="E4" s="181" t="str">
        <f>IF(IFERROR(INDEX(Master!$A$2:$AH$1177,(Master!$P3-2),34),"")=0,"",IFERROR(INDEX(Master!$A$2:$AH$1177,(Master!$P3-2),34),""))</f>
        <v/>
      </c>
      <c r="F4" s="181"/>
    </row>
    <row r="5" spans="1:6" ht="15.75" x14ac:dyDescent="0.25">
      <c r="A5" s="143">
        <f>IFERROR(INDEX(Master!$A$2:$AH$1177,(Master!P4-2),31),"")</f>
        <v>1</v>
      </c>
      <c r="B5" s="142" t="str">
        <f>IFERROR(INDEX(Master!$A$2:$AH$1177,(Master!$P4-2),32),"")</f>
        <v>Establish if  V.Ships are to  quote for H&amp;M/P&amp;I / K&amp;R Insurance</v>
      </c>
      <c r="C5" s="181" t="str">
        <f>IF(AND('Entry point'!$B$37&lt;&gt;"",B5&lt;&gt;""),'Entry point'!$B$37,"")</f>
        <v/>
      </c>
      <c r="D5" s="181"/>
      <c r="E5" s="181" t="str">
        <f>IF(IFERROR(INDEX(Master!$A$2:$AH$1177,(Master!$P4-2),34),"")=0,"",IFERROR(INDEX(Master!$A$2:$AH$1177,(Master!$P4-2),34),""))</f>
        <v/>
      </c>
      <c r="F5" s="181"/>
    </row>
    <row r="6" spans="1:6" ht="15.75" x14ac:dyDescent="0.25">
      <c r="A6" s="143">
        <f>IFERROR(INDEX(Master!$A$2:$AH$1177,(Master!P5-2),31),"")</f>
        <v>1</v>
      </c>
      <c r="B6" s="142" t="str">
        <f>IFERROR(INDEX(Master!$A$2:$AH$1177,(Master!$P5-2),32),"")</f>
        <v>Establish if any specific accounting/reporting requirements - Customer Success Plan to be established as per VMS COP 1.7.3</v>
      </c>
      <c r="C6" s="181" t="str">
        <f>IF(AND('Entry point'!$B$37&lt;&gt;"",B6&lt;&gt;""),'Entry point'!$B$37,"")</f>
        <v/>
      </c>
      <c r="D6" s="181"/>
      <c r="E6" s="181" t="str">
        <f>IF(IFERROR(INDEX(Master!$A$2:$AH$1177,(Master!$P5-2),34),"")=0,"",IFERROR(INDEX(Master!$A$2:$AH$1177,(Master!$P5-2),34),""))</f>
        <v/>
      </c>
      <c r="F6" s="181"/>
    </row>
    <row r="7" spans="1:6" ht="15.75" x14ac:dyDescent="0.25">
      <c r="A7" s="143">
        <f>IFERROR(INDEX(Master!$A$2:$AH$1177,(Master!P6-2),31),"")</f>
        <v>1</v>
      </c>
      <c r="B7" s="142" t="str">
        <f>IFERROR(INDEX(Master!$A$2:$AH$1177,(Master!$P6-2),32),"")</f>
        <v>Establish if registration process is to be completed by V.Ships</v>
      </c>
      <c r="C7" s="181" t="str">
        <f>IF(AND('Entry point'!$B$37&lt;&gt;"",B7&lt;&gt;""),'Entry point'!$B$37,"")</f>
        <v/>
      </c>
      <c r="D7" s="181"/>
      <c r="E7" s="181" t="str">
        <f>IF(IFERROR(INDEX(Master!$A$2:$AH$1177,(Master!$P6-2),34),"")=0,"",IFERROR(INDEX(Master!$A$2:$AH$1177,(Master!$P6-2),34),""))</f>
        <v/>
      </c>
      <c r="F7" s="181"/>
    </row>
    <row r="8" spans="1:6" ht="15.75" x14ac:dyDescent="0.25">
      <c r="A8" s="143">
        <f>IFERROR(INDEX(Master!$A$2:$AH$1177,(Master!P7-2),31),"")</f>
        <v>1</v>
      </c>
      <c r="B8" s="142" t="str">
        <f>IFERROR(INDEX(Master!$A$2:$AH$1177,(Master!$P7-2),32),"")</f>
        <v>Legal Defense</v>
      </c>
      <c r="C8" s="181" t="str">
        <f>IF(AND('Entry point'!$B$37&lt;&gt;"",B8&lt;&gt;""),'Entry point'!$B$37,"")</f>
        <v/>
      </c>
      <c r="D8" s="181"/>
      <c r="E8" s="181" t="str">
        <f>IF(IFERROR(INDEX(Master!$A$2:$AH$1177,(Master!$P7-2),34),"")=0,"",IFERROR(INDEX(Master!$A$2:$AH$1177,(Master!$P7-2),34),""))</f>
        <v/>
      </c>
      <c r="F8" s="181"/>
    </row>
    <row r="9" spans="1:6" ht="15.75" x14ac:dyDescent="0.25">
      <c r="A9" s="143">
        <f>IFERROR(INDEX(Master!$A$2:$AH$1177,(Master!P8-2),31),"")</f>
        <v>1</v>
      </c>
      <c r="B9" s="142" t="str">
        <f>IFERROR(INDEX(Master!$A$2:$AH$1177,(Master!$P8-2),32),"")</f>
        <v>Letter of Authorization from owners appointing V.Ships as Technical Manager</v>
      </c>
      <c r="C9" s="181" t="str">
        <f>IF(AND('Entry point'!$B$37&lt;&gt;"",B9&lt;&gt;""),'Entry point'!$B$37,"")</f>
        <v/>
      </c>
      <c r="D9" s="181"/>
      <c r="E9" s="181" t="str">
        <f>IF(IFERROR(INDEX(Master!$A$2:$AH$1177,(Master!$P8-2),34),"")=0,"",IFERROR(INDEX(Master!$A$2:$AH$1177,(Master!$P8-2),34),""))</f>
        <v/>
      </c>
      <c r="F9" s="181"/>
    </row>
    <row r="10" spans="1:6" ht="15.75" x14ac:dyDescent="0.25">
      <c r="A10" s="143">
        <f>IFERROR(INDEX(Master!$A$2:$AH$1177,(Master!P9-2),31),"")</f>
        <v>1</v>
      </c>
      <c r="B10" s="142" t="str">
        <f>IFERROR(INDEX(Master!$A$2:$AH$1177,(Master!$P9-2),32),"")</f>
        <v>Management Agreement Signed</v>
      </c>
      <c r="C10" s="181" t="str">
        <f>IF(AND('Entry point'!$B$37&lt;&gt;"",B10&lt;&gt;""),'Entry point'!$B$37,"")</f>
        <v/>
      </c>
      <c r="D10" s="181"/>
      <c r="E10" s="181" t="str">
        <f>IF(IFERROR(INDEX(Master!$A$2:$AH$1177,(Master!$P9-2),34),"")=0,"",IFERROR(INDEX(Master!$A$2:$AH$1177,(Master!$P9-2),34),""))</f>
        <v/>
      </c>
      <c r="F10" s="181"/>
    </row>
    <row r="11" spans="1:6" ht="15.75" x14ac:dyDescent="0.25">
      <c r="A11" s="143">
        <f>IFERROR(INDEX(Master!$A$2:$AH$1177,(Master!P10-2),31),"")</f>
        <v>1</v>
      </c>
      <c r="B11" s="142" t="str">
        <f>IFERROR(INDEX(Master!$A$2:$AH$1177,(Master!$P10-2),32),"")</f>
        <v>Management contract forward to Owners</v>
      </c>
      <c r="C11" s="181" t="str">
        <f>IF(AND('Entry point'!$B$37&lt;&gt;"",B11&lt;&gt;""),'Entry point'!$B$37,"")</f>
        <v/>
      </c>
      <c r="D11" s="181"/>
      <c r="E11" s="181" t="str">
        <f>IF(IFERROR(INDEX(Master!$A$2:$AH$1177,(Master!$P10-2),34),"")=0,"",IFERROR(INDEX(Master!$A$2:$AH$1177,(Master!$P10-2),34),""))</f>
        <v/>
      </c>
      <c r="F11" s="181"/>
    </row>
    <row r="12" spans="1:6" ht="15.75" x14ac:dyDescent="0.25">
      <c r="A12" s="143">
        <f>IFERROR(INDEX(Master!$A$2:$AH$1177,(Master!P11-2),31),"")</f>
        <v>1</v>
      </c>
      <c r="B12" s="142" t="str">
        <f>IFERROR(INDEX(Master!$A$2:$AH$1177,(Master!$P11-2),32),"")</f>
        <v>Review Management Agreement (particularly liability issues and V.Ships Piracy clauses)</v>
      </c>
      <c r="C12" s="181" t="str">
        <f>IF(AND('Entry point'!$B$37&lt;&gt;"",B12&lt;&gt;""),'Entry point'!$B$37,"")</f>
        <v/>
      </c>
      <c r="D12" s="181"/>
      <c r="E12" s="181" t="str">
        <f>IF(IFERROR(INDEX(Master!$A$2:$AH$1177,(Master!$P11-2),34),"")=0,"",IFERROR(INDEX(Master!$A$2:$AH$1177,(Master!$P11-2),34),""))</f>
        <v/>
      </c>
      <c r="F12" s="181"/>
    </row>
    <row r="13" spans="1:6" ht="15.75" x14ac:dyDescent="0.25">
      <c r="A13" s="143" t="str">
        <f>IFERROR(INDEX(Master!$A$2:$AH$1177,(Master!P12-2),31),"")</f>
        <v/>
      </c>
      <c r="B13" s="142" t="str">
        <f>IFERROR(INDEX(Master!$A$2:$AH$1177,(Master!$P12-2),32),"")</f>
        <v/>
      </c>
      <c r="C13" s="181" t="str">
        <f>IF(AND('Entry point'!$B$37&lt;&gt;"",B13&lt;&gt;""),'Entry point'!$B$37,"")</f>
        <v/>
      </c>
      <c r="D13" s="181"/>
      <c r="E13" s="181" t="str">
        <f>IF(IFERROR(INDEX(Master!$A$2:$AH$1177,(Master!$P12-2),34),"")=0,"",IFERROR(INDEX(Master!$A$2:$AH$1177,(Master!$P12-2),34),""))</f>
        <v/>
      </c>
      <c r="F13" s="181"/>
    </row>
    <row r="14" spans="1:6" ht="15.75" x14ac:dyDescent="0.25">
      <c r="A14" s="143" t="str">
        <f>IFERROR(INDEX(Master!$A$2:$AH$1177,(Master!P13-2),31),"")</f>
        <v/>
      </c>
      <c r="B14" s="142" t="str">
        <f>IFERROR(INDEX(Master!$A$2:$AH$1177,(Master!$P13-2),32),"")</f>
        <v/>
      </c>
      <c r="C14" s="181" t="str">
        <f>IF(AND('Entry point'!$B$37&lt;&gt;"",B14&lt;&gt;""),'Entry point'!$B$37,"")</f>
        <v/>
      </c>
      <c r="D14" s="181"/>
      <c r="E14" s="181" t="str">
        <f>IF(IFERROR(INDEX(Master!$A$2:$AH$1177,(Master!$P13-2),34),"")=0,"",IFERROR(INDEX(Master!$A$2:$AH$1177,(Master!$P13-2),34),""))</f>
        <v/>
      </c>
      <c r="F14" s="181"/>
    </row>
    <row r="15" spans="1:6" ht="15.75" x14ac:dyDescent="0.25">
      <c r="A15" s="143" t="str">
        <f>IFERROR(INDEX(Master!$A$2:$AH$1177,(Master!P14-2),31),"")</f>
        <v/>
      </c>
      <c r="B15" s="142" t="str">
        <f>IFERROR(INDEX(Master!$A$2:$AH$1177,(Master!$P14-2),32),"")</f>
        <v/>
      </c>
      <c r="C15" s="181" t="str">
        <f>IF(AND('Entry point'!$B$37&lt;&gt;"",B15&lt;&gt;""),'Entry point'!$B$37,"")</f>
        <v/>
      </c>
      <c r="D15" s="181"/>
      <c r="E15" s="181" t="str">
        <f>IF(IFERROR(INDEX(Master!$A$2:$AH$1177,(Master!$P14-2),34),"")=0,"",IFERROR(INDEX(Master!$A$2:$AH$1177,(Master!$P14-2),34),""))</f>
        <v/>
      </c>
      <c r="F15" s="181"/>
    </row>
    <row r="16" spans="1:6" ht="15.75" x14ac:dyDescent="0.25">
      <c r="A16" s="143" t="str">
        <f>IFERROR(INDEX(Master!$A$2:$AH$1177,(Master!P15-2),31),"")</f>
        <v/>
      </c>
      <c r="B16" s="142" t="str">
        <f>IFERROR(INDEX(Master!$A$2:$AH$1177,(Master!$P15-2),32),"")</f>
        <v/>
      </c>
      <c r="C16" s="181" t="str">
        <f>IF(AND('Entry point'!$B$37&lt;&gt;"",B16&lt;&gt;""),'Entry point'!$B$37,"")</f>
        <v/>
      </c>
      <c r="D16" s="181"/>
      <c r="E16" s="181" t="str">
        <f>IF(IFERROR(INDEX(Master!$A$2:$AH$1177,(Master!$P15-2),34),"")=0,"",IFERROR(INDEX(Master!$A$2:$AH$1177,(Master!$P15-2),34),""))</f>
        <v/>
      </c>
      <c r="F16" s="181"/>
    </row>
    <row r="17" spans="1:6" ht="15.75" x14ac:dyDescent="0.25">
      <c r="A17" s="143" t="str">
        <f>IFERROR(INDEX(Master!$A$2:$AH$1177,(Master!P16-2),31),"")</f>
        <v/>
      </c>
      <c r="B17" s="142" t="str">
        <f>IFERROR(INDEX(Master!$A$2:$AH$1177,(Master!$P16-2),32),"")</f>
        <v/>
      </c>
      <c r="C17" s="181" t="str">
        <f>IF(AND('Entry point'!$B$37&lt;&gt;"",B17&lt;&gt;""),'Entry point'!$B$37,"")</f>
        <v/>
      </c>
      <c r="D17" s="181"/>
      <c r="E17" s="181" t="str">
        <f>IF(IFERROR(INDEX(Master!$A$2:$AH$1177,(Master!$P16-2),34),"")=0,"",IFERROR(INDEX(Master!$A$2:$AH$1177,(Master!$P16-2),34),""))</f>
        <v/>
      </c>
      <c r="F17" s="181"/>
    </row>
    <row r="18" spans="1:6" ht="15.75" x14ac:dyDescent="0.25">
      <c r="A18" s="143" t="str">
        <f>IFERROR(INDEX(Master!$A$2:$AH$1177,(Master!P17-2),31),"")</f>
        <v/>
      </c>
      <c r="B18" s="142" t="str">
        <f>IFERROR(INDEX(Master!$A$2:$AH$1177,(Master!$P17-2),32),"")</f>
        <v/>
      </c>
      <c r="C18" s="181" t="str">
        <f>IF(AND('Entry point'!$B$37&lt;&gt;"",B18&lt;&gt;""),'Entry point'!$B$37,"")</f>
        <v/>
      </c>
      <c r="D18" s="181"/>
      <c r="E18" s="181" t="str">
        <f>IF(IFERROR(INDEX(Master!$A$2:$AH$1177,(Master!$P17-2),34),"")=0,"",IFERROR(INDEX(Master!$A$2:$AH$1177,(Master!$P17-2),34),""))</f>
        <v/>
      </c>
      <c r="F18" s="181"/>
    </row>
    <row r="19" spans="1:6" ht="15.75" x14ac:dyDescent="0.25">
      <c r="A19" s="143" t="str">
        <f>IFERROR(INDEX(Master!$A$2:$AH$1177,(Master!P18-2),31),"")</f>
        <v/>
      </c>
      <c r="B19" s="142" t="str">
        <f>IFERROR(INDEX(Master!$A$2:$AH$1177,(Master!$P18-2),32),"")</f>
        <v/>
      </c>
      <c r="C19" s="181" t="str">
        <f>IF(AND('Entry point'!$B$37&lt;&gt;"",B19&lt;&gt;""),'Entry point'!$B$37,"")</f>
        <v/>
      </c>
      <c r="D19" s="181"/>
      <c r="E19" s="181" t="str">
        <f>IF(IFERROR(INDEX(Master!$A$2:$AH$1177,(Master!$P18-2),34),"")=0,"",IFERROR(INDEX(Master!$A$2:$AH$1177,(Master!$P18-2),34),""))</f>
        <v/>
      </c>
      <c r="F19" s="181"/>
    </row>
    <row r="20" spans="1:6" ht="15.75" x14ac:dyDescent="0.25">
      <c r="A20" s="143" t="str">
        <f>IFERROR(INDEX(Master!$A$2:$AH$1177,(Master!P19-2),31),"")</f>
        <v/>
      </c>
      <c r="B20" s="142" t="str">
        <f>IFERROR(INDEX(Master!$A$2:$AH$1177,(Master!$P19-2),32),"")</f>
        <v/>
      </c>
      <c r="C20" s="181" t="str">
        <f>IF(AND('Entry point'!$B$37&lt;&gt;"",B20&lt;&gt;""),'Entry point'!$B$37,"")</f>
        <v/>
      </c>
      <c r="D20" s="181"/>
      <c r="E20" s="181" t="str">
        <f>IF(IFERROR(INDEX(Master!$A$2:$AH$1177,(Master!$P19-2),34),"")=0,"",IFERROR(INDEX(Master!$A$2:$AH$1177,(Master!$P19-2),34),""))</f>
        <v/>
      </c>
      <c r="F20" s="181"/>
    </row>
    <row r="21" spans="1:6" ht="15.75" x14ac:dyDescent="0.25">
      <c r="A21" s="143" t="str">
        <f>IFERROR(INDEX(Master!$A$2:$AH$1177,(Master!P20-2),31),"")</f>
        <v/>
      </c>
      <c r="B21" s="142" t="str">
        <f>IFERROR(INDEX(Master!$A$2:$AH$1177,(Master!$P20-2),32),"")</f>
        <v/>
      </c>
      <c r="C21" s="181" t="str">
        <f>IF(AND('Entry point'!$B$37&lt;&gt;"",B21&lt;&gt;""),'Entry point'!$B$37,"")</f>
        <v/>
      </c>
      <c r="D21" s="181"/>
      <c r="E21" s="181" t="str">
        <f>IF(IFERROR(INDEX(Master!$A$2:$AH$1177,(Master!$P20-2),34),"")=0,"",IFERROR(INDEX(Master!$A$2:$AH$1177,(Master!$P20-2),34),""))</f>
        <v/>
      </c>
      <c r="F21" s="181"/>
    </row>
    <row r="22" spans="1:6" ht="15.75" x14ac:dyDescent="0.25">
      <c r="A22" s="143" t="str">
        <f>IFERROR(INDEX(Master!$A$2:$AH$1177,(Master!P21-2),31),"")</f>
        <v/>
      </c>
      <c r="B22" s="142" t="str">
        <f>IFERROR(INDEX(Master!$A$2:$AH$1177,(Master!$P21-2),32),"")</f>
        <v/>
      </c>
      <c r="C22" s="181" t="str">
        <f>IF(AND('Entry point'!$B$37&lt;&gt;"",B22&lt;&gt;""),'Entry point'!$B$37,"")</f>
        <v/>
      </c>
      <c r="D22" s="181"/>
      <c r="E22" s="181" t="str">
        <f>IF(IFERROR(INDEX(Master!$A$2:$AH$1177,(Master!$P21-2),34),"")=0,"",IFERROR(INDEX(Master!$A$2:$AH$1177,(Master!$P21-2),34),""))</f>
        <v/>
      </c>
      <c r="F22" s="181"/>
    </row>
    <row r="23" spans="1:6" ht="15.75" x14ac:dyDescent="0.25">
      <c r="A23" s="143" t="str">
        <f>IFERROR(INDEX(Master!$A$2:$AH$1177,(Master!P22-2),31),"")</f>
        <v/>
      </c>
      <c r="B23" s="142" t="str">
        <f>IFERROR(INDEX(Master!$A$2:$AH$1177,(Master!$P22-2),32),"")</f>
        <v/>
      </c>
      <c r="C23" s="181" t="str">
        <f>IF(AND('Entry point'!$B$37&lt;&gt;"",B23&lt;&gt;""),'Entry point'!$B$37,"")</f>
        <v/>
      </c>
      <c r="D23" s="181"/>
      <c r="E23" s="181" t="str">
        <f>IF(IFERROR(INDEX(Master!$A$2:$AH$1177,(Master!$P22-2),34),"")=0,"",IFERROR(INDEX(Master!$A$2:$AH$1177,(Master!$P22-2),34),""))</f>
        <v/>
      </c>
      <c r="F23" s="181"/>
    </row>
    <row r="24" spans="1:6" ht="15.75" x14ac:dyDescent="0.25">
      <c r="A24" s="143" t="str">
        <f>IFERROR(INDEX(Master!$A$2:$AH$1177,(Master!P23-2),31),"")</f>
        <v/>
      </c>
      <c r="B24" s="142" t="str">
        <f>IFERROR(INDEX(Master!$A$2:$AH$1177,(Master!$P23-2),32),"")</f>
        <v/>
      </c>
      <c r="C24" s="181" t="str">
        <f>IF(AND('Entry point'!$B$37&lt;&gt;"",B24&lt;&gt;""),'Entry point'!$B$37,"")</f>
        <v/>
      </c>
      <c r="D24" s="181"/>
      <c r="E24" s="181" t="str">
        <f>IF(IFERROR(INDEX(Master!$A$2:$AH$1177,(Master!$P23-2),34),"")=0,"",IFERROR(INDEX(Master!$A$2:$AH$1177,(Master!$P23-2),34),""))</f>
        <v/>
      </c>
      <c r="F24" s="181"/>
    </row>
    <row r="25" spans="1:6" ht="15.75" x14ac:dyDescent="0.25">
      <c r="A25" s="143" t="str">
        <f>IFERROR(INDEX(Master!$A$2:$AH$1177,(Master!P24-2),31),"")</f>
        <v/>
      </c>
      <c r="B25" s="142" t="str">
        <f>IFERROR(INDEX(Master!$A$2:$AH$1177,(Master!$P24-2),32),"")</f>
        <v/>
      </c>
      <c r="C25" s="181" t="str">
        <f>IF(AND('Entry point'!$B$37&lt;&gt;"",B25&lt;&gt;""),'Entry point'!$B$37,"")</f>
        <v/>
      </c>
      <c r="D25" s="181"/>
      <c r="E25" s="181" t="str">
        <f>IF(IFERROR(INDEX(Master!$A$2:$AH$1177,(Master!$P24-2),34),"")=0,"",IFERROR(INDEX(Master!$A$2:$AH$1177,(Master!$P24-2),34),""))</f>
        <v/>
      </c>
      <c r="F25" s="181"/>
    </row>
    <row r="26" spans="1:6" ht="15.75" x14ac:dyDescent="0.25">
      <c r="A26" s="143" t="str">
        <f>IFERROR(INDEX(Master!$A$2:$AH$1177,(Master!P25-2),31),"")</f>
        <v/>
      </c>
      <c r="B26" s="142" t="str">
        <f>IFERROR(INDEX(Master!$A$2:$AH$1177,(Master!$P25-2),32),"")</f>
        <v/>
      </c>
      <c r="C26" s="181" t="str">
        <f>IF(AND('Entry point'!$B$37&lt;&gt;"",B26&lt;&gt;""),'Entry point'!$B$37,"")</f>
        <v/>
      </c>
      <c r="D26" s="181"/>
      <c r="E26" s="181" t="str">
        <f>IF(IFERROR(INDEX(Master!$A$2:$AH$1177,(Master!$P25-2),34),"")=0,"",IFERROR(INDEX(Master!$A$2:$AH$1177,(Master!$P25-2),34),""))</f>
        <v/>
      </c>
      <c r="F26" s="181"/>
    </row>
    <row r="27" spans="1:6" ht="15.75" x14ac:dyDescent="0.25">
      <c r="A27" s="143" t="str">
        <f>IFERROR(INDEX(Master!$A$2:$AH$1177,(Master!P26-2),31),"")</f>
        <v/>
      </c>
      <c r="B27" s="142" t="str">
        <f>IFERROR(INDEX(Master!$A$2:$AH$1177,(Master!$P26-2),32),"")</f>
        <v/>
      </c>
      <c r="C27" s="181" t="str">
        <f>IF(AND('Entry point'!$B$37&lt;&gt;"",B27&lt;&gt;""),'Entry point'!$B$37,"")</f>
        <v/>
      </c>
      <c r="D27" s="181"/>
      <c r="E27" s="181" t="str">
        <f>IF(IFERROR(INDEX(Master!$A$2:$AH$1177,(Master!$P26-2),34),"")=0,"",IFERROR(INDEX(Master!$A$2:$AH$1177,(Master!$P26-2),34),""))</f>
        <v/>
      </c>
      <c r="F27" s="181"/>
    </row>
    <row r="28" spans="1:6" ht="15.75" x14ac:dyDescent="0.25">
      <c r="A28" s="143" t="str">
        <f>IFERROR(INDEX(Master!$A$2:$AH$1177,(Master!P27-2),31),"")</f>
        <v/>
      </c>
      <c r="B28" s="142" t="str">
        <f>IFERROR(INDEX(Master!$A$2:$AH$1177,(Master!$P27-2),32),"")</f>
        <v/>
      </c>
      <c r="C28" s="181" t="str">
        <f>IF(AND('Entry point'!$B$37&lt;&gt;"",B28&lt;&gt;""),'Entry point'!$B$37,"")</f>
        <v/>
      </c>
      <c r="D28" s="181"/>
      <c r="E28" s="181" t="str">
        <f>IF(IFERROR(INDEX(Master!$A$2:$AH$1177,(Master!$P27-2),34),"")=0,"",IFERROR(INDEX(Master!$A$2:$AH$1177,(Master!$P27-2),34),""))</f>
        <v/>
      </c>
      <c r="F28" s="181"/>
    </row>
    <row r="29" spans="1:6" ht="15.75" x14ac:dyDescent="0.25">
      <c r="A29" s="143" t="str">
        <f>IFERROR(INDEX(Master!$A$2:$AH$1177,(Master!P28-2),31),"")</f>
        <v/>
      </c>
      <c r="B29" s="142" t="str">
        <f>IFERROR(INDEX(Master!$A$2:$AH$1177,(Master!$P28-2),32),"")</f>
        <v/>
      </c>
      <c r="C29" s="181" t="str">
        <f>IF(AND('Entry point'!$B$37&lt;&gt;"",B29&lt;&gt;""),'Entry point'!$B$37,"")</f>
        <v/>
      </c>
      <c r="D29" s="181"/>
      <c r="E29" s="181" t="str">
        <f>IF(IFERROR(INDEX(Master!$A$2:$AH$1177,(Master!$P28-2),34),"")=0,"",IFERROR(INDEX(Master!$A$2:$AH$1177,(Master!$P28-2),34),""))</f>
        <v/>
      </c>
      <c r="F29" s="181"/>
    </row>
    <row r="30" spans="1:6" ht="15.75" x14ac:dyDescent="0.25">
      <c r="A30" s="143" t="str">
        <f>IFERROR(INDEX(Master!$A$2:$AH$1177,(Master!P29-2),31),"")</f>
        <v/>
      </c>
      <c r="B30" s="142" t="str">
        <f>IFERROR(INDEX(Master!$A$2:$AH$1177,(Master!$P29-2),32),"")</f>
        <v/>
      </c>
      <c r="C30" s="181" t="str">
        <f>IF(AND('Entry point'!$B$37&lt;&gt;"",B30&lt;&gt;""),'Entry point'!$B$37,"")</f>
        <v/>
      </c>
      <c r="D30" s="181"/>
      <c r="E30" s="181" t="str">
        <f>IF(IFERROR(INDEX(Master!$A$2:$AH$1177,(Master!$P29-2),34),"")=0,"",IFERROR(INDEX(Master!$A$2:$AH$1177,(Master!$P29-2),34),""))</f>
        <v/>
      </c>
      <c r="F30" s="181"/>
    </row>
    <row r="31" spans="1:6" ht="15.75" x14ac:dyDescent="0.25">
      <c r="A31" s="143" t="str">
        <f>IFERROR(INDEX(Master!$A$2:$AH$1177,(Master!P30-2),31),"")</f>
        <v/>
      </c>
      <c r="B31" s="142" t="str">
        <f>IFERROR(INDEX(Master!$A$2:$AH$1177,(Master!$P30-2),32),"")</f>
        <v/>
      </c>
      <c r="C31" s="181" t="str">
        <f>IF(AND('Entry point'!$B$37&lt;&gt;"",B31&lt;&gt;""),'Entry point'!$B$37,"")</f>
        <v/>
      </c>
      <c r="D31" s="181"/>
      <c r="E31" s="181" t="str">
        <f>IF(IFERROR(INDEX(Master!$A$2:$AH$1177,(Master!$P30-2),34),"")=0,"",IFERROR(INDEX(Master!$A$2:$AH$1177,(Master!$P30-2),34),""))</f>
        <v/>
      </c>
      <c r="F31" s="181"/>
    </row>
    <row r="32" spans="1:6" ht="15.75" x14ac:dyDescent="0.25">
      <c r="A32" s="143" t="str">
        <f>IFERROR(INDEX(Master!$A$2:$AH$1177,(Master!P31-2),31),"")</f>
        <v/>
      </c>
      <c r="B32" s="142" t="str">
        <f>IFERROR(INDEX(Master!$A$2:$AH$1177,(Master!$P31-2),32),"")</f>
        <v/>
      </c>
      <c r="C32" s="181" t="str">
        <f>IF(AND('Entry point'!$B$37&lt;&gt;"",B32&lt;&gt;""),'Entry point'!$B$37,"")</f>
        <v/>
      </c>
      <c r="D32" s="181"/>
      <c r="E32" s="181" t="str">
        <f>IF(IFERROR(INDEX(Master!$A$2:$AH$1177,(Master!$P31-2),34),"")=0,"",IFERROR(INDEX(Master!$A$2:$AH$1177,(Master!$P31-2),34),""))</f>
        <v/>
      </c>
      <c r="F32" s="181"/>
    </row>
    <row r="33" spans="1:6" ht="15.75" x14ac:dyDescent="0.25">
      <c r="A33" s="143" t="str">
        <f>IFERROR(INDEX(Master!$A$2:$AH$1177,(Master!P32-2),31),"")</f>
        <v/>
      </c>
      <c r="B33" s="142" t="str">
        <f>IFERROR(INDEX(Master!$A$2:$AH$1177,(Master!$P32-2),32),"")</f>
        <v/>
      </c>
      <c r="C33" s="181" t="str">
        <f>IF(AND('Entry point'!$B$37&lt;&gt;"",B33&lt;&gt;""),'Entry point'!$B$37,"")</f>
        <v/>
      </c>
      <c r="D33" s="181"/>
      <c r="E33" s="181" t="str">
        <f>IF(IFERROR(INDEX(Master!$A$2:$AH$1177,(Master!$P32-2),34),"")=0,"",IFERROR(INDEX(Master!$A$2:$AH$1177,(Master!$P32-2),34),""))</f>
        <v/>
      </c>
      <c r="F33" s="181"/>
    </row>
    <row r="34" spans="1:6" ht="15.75" x14ac:dyDescent="0.25">
      <c r="A34" s="143" t="str">
        <f>IFERROR(INDEX(Master!$A$2:$AH$1177,(Master!P33-2),31),"")</f>
        <v/>
      </c>
      <c r="B34" s="142" t="str">
        <f>IFERROR(INDEX(Master!$A$2:$AH$1177,(Master!$P33-2),32),"")</f>
        <v/>
      </c>
      <c r="C34" s="181" t="str">
        <f>IF(AND('Entry point'!$B$37&lt;&gt;"",B34&lt;&gt;""),'Entry point'!$B$37,"")</f>
        <v/>
      </c>
      <c r="D34" s="181"/>
      <c r="E34" s="181" t="str">
        <f>IF(IFERROR(INDEX(Master!$A$2:$AH$1177,(Master!$P33-2),34),"")=0,"",IFERROR(INDEX(Master!$A$2:$AH$1177,(Master!$P33-2),34),""))</f>
        <v/>
      </c>
      <c r="F34" s="181"/>
    </row>
  </sheetData>
  <protectedRanges>
    <protectedRange sqref="A1:D1 A2:C2" name="Range2"/>
    <protectedRange sqref="A3:A34" name="Range2_1"/>
    <protectedRange sqref="B3:B34" name="Range2_2"/>
    <protectedRange sqref="D2" name="Range2_3"/>
  </protectedRanges>
  <dataValidations count="1">
    <dataValidation type="list" allowBlank="1" showInputMessage="1" showErrorMessage="1" sqref="F3:F34" xr:uid="{00000000-0002-0000-05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80"/>
  </sheetPr>
  <dimension ref="A1:F35"/>
  <sheetViews>
    <sheetView tabSelected="1" view="pageBreakPreview" zoomScale="60" zoomScaleNormal="61" workbookViewId="0">
      <selection activeCell="R16" sqref="R16"/>
    </sheetView>
  </sheetViews>
  <sheetFormatPr defaultRowHeight="13.5" customHeight="1" x14ac:dyDescent="0.25"/>
  <cols>
    <col min="1" max="1" width="10.28515625" customWidth="1"/>
    <col min="2" max="2" width="150" customWidth="1"/>
    <col min="3" max="3" width="22.28515625" style="179" customWidth="1"/>
    <col min="4" max="4" width="28.42578125" customWidth="1"/>
    <col min="5" max="5" width="63.5703125" customWidth="1"/>
    <col min="6" max="6" width="19.42578125" customWidth="1"/>
  </cols>
  <sheetData>
    <row r="1" spans="1:6" ht="27" customHeight="1" x14ac:dyDescent="0.25">
      <c r="A1" s="174"/>
      <c r="B1" s="174" t="s">
        <v>728</v>
      </c>
      <c r="C1" s="141"/>
      <c r="D1" s="141"/>
      <c r="E1" s="139"/>
      <c r="F1" s="139"/>
    </row>
    <row r="2" spans="1:6" s="153" customFormat="1" ht="54" customHeight="1" x14ac:dyDescent="0.3">
      <c r="A2" s="151" t="s">
        <v>718</v>
      </c>
      <c r="B2" s="140" t="s">
        <v>719</v>
      </c>
      <c r="C2" s="152" t="s">
        <v>615</v>
      </c>
      <c r="D2" s="152" t="s">
        <v>731</v>
      </c>
      <c r="E2" s="140" t="s">
        <v>573</v>
      </c>
      <c r="F2" s="140" t="s">
        <v>720</v>
      </c>
    </row>
    <row r="3" spans="1:6" ht="13.5" customHeight="1" x14ac:dyDescent="0.25">
      <c r="A3" s="143">
        <f>IFERROR(INDEX(Master!$A$2:$AH$1177,(Master!R2-2),31),"")</f>
        <v>1</v>
      </c>
      <c r="B3" s="142" t="str">
        <f>IFERROR(INDEX(Master!$A$2:$AH$1177,(Master!$R2-2),32),"")</f>
        <v>Agree Computer Support required i.e. 24-hrs on-call support, Virus Protection, Annual shipboard computer systems audit.</v>
      </c>
      <c r="C3" s="181" t="str">
        <f>IF(AND('Entry point'!$B$41&lt;&gt;"",B3&lt;&gt;""),'Entry point'!$B$41,"")</f>
        <v/>
      </c>
      <c r="D3" s="181"/>
      <c r="E3" s="181" t="str">
        <f>IF(IFERROR(INDEX(Master!$A$2:$AH$1177,(Master!$R2-2),34),"")=0,"",IFERROR(INDEX(Master!$A$2:$AH$1177,(Master!$R2-2),34),""))</f>
        <v/>
      </c>
      <c r="F3" s="181"/>
    </row>
    <row r="4" spans="1:6" ht="13.5" customHeight="1" x14ac:dyDescent="0.25">
      <c r="A4" s="143">
        <f>IFERROR(INDEX(Master!$A$2:$AH$1177,(Master!R3-2),31),"")</f>
        <v>1</v>
      </c>
      <c r="B4" s="142" t="str">
        <f>IFERROR(INDEX(Master!$A$2:$AH$1177,(Master!$R3-2),32),"")</f>
        <v>Agree on reporting forms with Owners : how often and what to communicate</v>
      </c>
      <c r="C4" s="181" t="str">
        <f>IF(AND('Entry point'!$B$41&lt;&gt;"",B4&lt;&gt;""),'Entry point'!$B$41,"")</f>
        <v/>
      </c>
      <c r="D4" s="181"/>
      <c r="E4" s="181" t="str">
        <f>IF(IFERROR(INDEX(Master!$A$2:$AH$1177,(Master!$R3-2),34),"")=0,"",IFERROR(INDEX(Master!$A$2:$AH$1177,(Master!$R3-2),34),""))</f>
        <v/>
      </c>
      <c r="F4" s="181"/>
    </row>
    <row r="5" spans="1:6" ht="13.5" customHeight="1" x14ac:dyDescent="0.25">
      <c r="A5" s="143">
        <f>IFERROR(INDEX(Master!$A$2:$AH$1177,(Master!R4-2),31),"")</f>
        <v>1</v>
      </c>
      <c r="B5" s="142" t="str">
        <f>IFERROR(INDEX(Master!$A$2:$AH$1177,(Master!$R4-2),32),"")</f>
        <v>Agree shore staff travel allowance to vessels/Client office and discuss possibility of additional days in excess of that stated in Management Agreement</v>
      </c>
      <c r="C5" s="181" t="str">
        <f>IF(AND('Entry point'!$B$41&lt;&gt;"",B5&lt;&gt;""),'Entry point'!$B$41,"")</f>
        <v/>
      </c>
      <c r="D5" s="181"/>
      <c r="E5" s="181" t="str">
        <f>IF(IFERROR(INDEX(Master!$A$2:$AH$1177,(Master!$R4-2),34),"")=0,"",IFERROR(INDEX(Master!$A$2:$AH$1177,(Master!$R4-2),34),""))</f>
        <v/>
      </c>
      <c r="F5" s="181"/>
    </row>
    <row r="6" spans="1:6" ht="13.5" customHeight="1" x14ac:dyDescent="0.25">
      <c r="A6" s="143">
        <f>IFERROR(INDEX(Master!$A$2:$AH$1177,(Master!R5-2),31),"")</f>
        <v>1</v>
      </c>
      <c r="B6" s="142" t="str">
        <f>IFERROR(INDEX(Master!$A$2:$AH$1177,(Master!$R5-2),32),"")</f>
        <v>Ascertain if any  assistance required from Consulting for internal/external application i.e. Project Manager, Design Engineer etc.</v>
      </c>
      <c r="C6" s="181" t="str">
        <f>IF(AND('Entry point'!$B$41&lt;&gt;"",B6&lt;&gt;""),'Entry point'!$B$41,"")</f>
        <v/>
      </c>
      <c r="D6" s="181"/>
      <c r="E6" s="181" t="str">
        <f>IF(IFERROR(INDEX(Master!$A$2:$AH$1177,(Master!$R5-2),34),"")=0,"",IFERROR(INDEX(Master!$A$2:$AH$1177,(Master!$R5-2),34),""))</f>
        <v/>
      </c>
      <c r="F6" s="181"/>
    </row>
    <row r="7" spans="1:6" ht="13.5" customHeight="1" x14ac:dyDescent="0.25">
      <c r="A7" s="143">
        <f>IFERROR(INDEX(Master!$A$2:$AH$1177,(Master!R6-2),31),"")</f>
        <v>1</v>
      </c>
      <c r="B7" s="142" t="str">
        <f>IFERROR(INDEX(Master!$A$2:$AH$1177,(Master!$R6-2),32),"")</f>
        <v>Customer Success Plan</v>
      </c>
      <c r="C7" s="181" t="str">
        <f>IF(AND('Entry point'!$B$41&lt;&gt;"",B7&lt;&gt;""),'Entry point'!$B$41,"")</f>
        <v/>
      </c>
      <c r="D7" s="181"/>
      <c r="E7" s="181" t="str">
        <f>IF(IFERROR(INDEX(Master!$A$2:$AH$1177,(Master!$R6-2),34),"")=0,"",IFERROR(INDEX(Master!$A$2:$AH$1177,(Master!$R6-2),34),""))</f>
        <v/>
      </c>
      <c r="F7" s="181"/>
    </row>
    <row r="8" spans="1:6" ht="13.5" customHeight="1" x14ac:dyDescent="0.25">
      <c r="A8" s="143">
        <f>IFERROR(INDEX(Master!$A$2:$AH$1177,(Master!R7-2),31),"")</f>
        <v>1</v>
      </c>
      <c r="B8" s="142" t="str">
        <f>IFERROR(INDEX(Master!$A$2:$AH$1177,(Master!$R7-2),32),"")</f>
        <v>Discuss Planned Maintenance requirement; existing Owners preferred or ShipSure Ship Maintainer Software.</v>
      </c>
      <c r="C8" s="181" t="str">
        <f>IF(AND('Entry point'!$B$41&lt;&gt;"",B8&lt;&gt;""),'Entry point'!$B$41,"")</f>
        <v/>
      </c>
      <c r="D8" s="181"/>
      <c r="E8" s="181" t="str">
        <f>IF(IFERROR(INDEX(Master!$A$2:$AH$1177,(Master!$R7-2),34),"")=0,"",IFERROR(INDEX(Master!$A$2:$AH$1177,(Master!$R7-2),34),""))</f>
        <v/>
      </c>
      <c r="F8" s="181"/>
    </row>
    <row r="9" spans="1:6" ht="13.5" customHeight="1" x14ac:dyDescent="0.25">
      <c r="A9" s="143">
        <f>IFERROR(INDEX(Master!$A$2:$AH$1177,(Master!R8-2),31),"")</f>
        <v>1</v>
      </c>
      <c r="B9" s="142" t="str">
        <f>IFERROR(INDEX(Master!$A$2:$AH$1177,(Master!$R8-2),32),"")</f>
        <v xml:space="preserve">Discuss specific Oil Major Requirement for Vessel Suitability e.g. Vessel’s Type &amp; Age, Officers Experience etc and explain V.Ships policy </v>
      </c>
      <c r="C9" s="181" t="str">
        <f>IF(AND('Entry point'!$B$41&lt;&gt;"",B9&lt;&gt;""),'Entry point'!$B$41,"")</f>
        <v/>
      </c>
      <c r="D9" s="181"/>
      <c r="E9" s="181" t="str">
        <f>IF(IFERROR(INDEX(Master!$A$2:$AH$1177,(Master!$R8-2),34),"")=0,"",IFERROR(INDEX(Master!$A$2:$AH$1177,(Master!$R8-2),34),""))</f>
        <v/>
      </c>
      <c r="F9" s="181"/>
    </row>
    <row r="10" spans="1:6" ht="13.5" customHeight="1" x14ac:dyDescent="0.25">
      <c r="A10" s="143">
        <f>IFERROR(INDEX(Master!$A$2:$AH$1177,(Master!R9-2),31),"")</f>
        <v>1</v>
      </c>
      <c r="B10" s="142" t="str">
        <f>IFERROR(INDEX(Master!$A$2:$AH$1177,(Master!$R9-2),32),"")</f>
        <v>Discuss specific Oil Major Vetting Inspection requirements for the intended trade / charterers / Pool.</v>
      </c>
      <c r="C10" s="181" t="str">
        <f>IF(AND('Entry point'!$B$41&lt;&gt;"",B10&lt;&gt;""),'Entry point'!$B$41,"")</f>
        <v/>
      </c>
      <c r="D10" s="181"/>
      <c r="E10" s="181" t="str">
        <f>IF(IFERROR(INDEX(Master!$A$2:$AH$1177,(Master!$R9-2),34),"")=0,"",IFERROR(INDEX(Master!$A$2:$AH$1177,(Master!$R9-2),34),""))</f>
        <v/>
      </c>
      <c r="F10" s="181"/>
    </row>
    <row r="11" spans="1:6" ht="13.5" customHeight="1" x14ac:dyDescent="0.25">
      <c r="A11" s="143">
        <f>IFERROR(INDEX(Master!$A$2:$AH$1177,(Master!R10-2),31),"")</f>
        <v>1</v>
      </c>
      <c r="B11" s="142" t="str">
        <f>IFERROR(INDEX(Master!$A$2:$AH$1177,(Master!$R10-2),32),"")</f>
        <v>Discuss V.Ships' internal inspection and audit requirements</v>
      </c>
      <c r="C11" s="181" t="str">
        <f>IF(AND('Entry point'!$B$41&lt;&gt;"",B11&lt;&gt;""),'Entry point'!$B$41,"")</f>
        <v/>
      </c>
      <c r="D11" s="181"/>
      <c r="E11" s="181" t="str">
        <f>IF(IFERROR(INDEX(Master!$A$2:$AH$1177,(Master!$R10-2),34),"")=0,"",IFERROR(INDEX(Master!$A$2:$AH$1177,(Master!$R10-2),34),""))</f>
        <v/>
      </c>
      <c r="F11" s="181"/>
    </row>
    <row r="12" spans="1:6" ht="13.5" customHeight="1" x14ac:dyDescent="0.25">
      <c r="A12" s="143">
        <f>IFERROR(INDEX(Master!$A$2:$AH$1177,(Master!R11-2),31),"")</f>
        <v>1</v>
      </c>
      <c r="B12" s="142" t="str">
        <f>IFERROR(INDEX(Master!$A$2:$AH$1177,(Master!$R11-2),32),"")</f>
        <v>Discuss/agree ISS Agency Appointment</v>
      </c>
      <c r="C12" s="181" t="str">
        <f>IF(AND('Entry point'!$B$41&lt;&gt;"",B12&lt;&gt;""),'Entry point'!$B$41,"")</f>
        <v/>
      </c>
      <c r="D12" s="181"/>
      <c r="E12" s="181" t="str">
        <f>IF(IFERROR(INDEX(Master!$A$2:$AH$1177,(Master!$R11-2),34),"")=0,"",IFERROR(INDEX(Master!$A$2:$AH$1177,(Master!$R11-2),34),""))</f>
        <v/>
      </c>
      <c r="F12" s="181"/>
    </row>
    <row r="13" spans="1:6" ht="13.5" customHeight="1" x14ac:dyDescent="0.25">
      <c r="A13" s="143">
        <f>IFERROR(INDEX(Master!$A$2:$AH$1177,(Master!R12-2),31),"")</f>
        <v>1</v>
      </c>
      <c r="B13" s="142" t="str">
        <f>IFERROR(INDEX(Master!$A$2:$AH$1177,(Master!$R12-2),32),"")</f>
        <v>Explain V Ships' standard accounting format and emphasize importance  of prompt funding both routinely and for any expenditure over the budget or for non budgeted crew items</v>
      </c>
      <c r="C13" s="181" t="str">
        <f>IF(AND('Entry point'!$B$41&lt;&gt;"",B13&lt;&gt;""),'Entry point'!$B$41,"")</f>
        <v/>
      </c>
      <c r="D13" s="181"/>
      <c r="E13" s="181" t="str">
        <f>IF(IFERROR(INDEX(Master!$A$2:$AH$1177,(Master!$R12-2),34),"")=0,"",IFERROR(INDEX(Master!$A$2:$AH$1177,(Master!$R12-2),34),""))</f>
        <v/>
      </c>
      <c r="F13" s="181"/>
    </row>
    <row r="14" spans="1:6" ht="13.5" customHeight="1" x14ac:dyDescent="0.25">
      <c r="A14" s="143">
        <f>IFERROR(INDEX(Master!$A$2:$AH$1177,(Master!R13-2),31),"")</f>
        <v>1</v>
      </c>
      <c r="B14" s="142" t="str">
        <f>IFERROR(INDEX(Master!$A$2:$AH$1177,(Master!$R13-2),32),"")</f>
        <v>Invoice for Pre-Delivery cost sent to Owners</v>
      </c>
      <c r="C14" s="181" t="str">
        <f>IF(AND('Entry point'!$B$41&lt;&gt;"",B14&lt;&gt;""),'Entry point'!$B$41,"")</f>
        <v/>
      </c>
      <c r="D14" s="181"/>
      <c r="E14" s="181" t="str">
        <f>IF(IFERROR(INDEX(Master!$A$2:$AH$1177,(Master!$R13-2),34),"")=0,"",IFERROR(INDEX(Master!$A$2:$AH$1177,(Master!$R13-2),34),""))</f>
        <v/>
      </c>
      <c r="F14" s="181"/>
    </row>
    <row r="15" spans="1:6" ht="13.5" customHeight="1" x14ac:dyDescent="0.25">
      <c r="A15" s="143">
        <f>IFERROR(INDEX(Master!$A$2:$AH$1177,(Master!R14-2),31),"")</f>
        <v>1</v>
      </c>
      <c r="B15" s="142" t="str">
        <f>IFERROR(INDEX(Master!$A$2:$AH$1177,(Master!$R14-2),32),"")</f>
        <v>Management cell point of contact advised to Owners / Charterers</v>
      </c>
      <c r="C15" s="181" t="str">
        <f>IF(AND('Entry point'!$B$41&lt;&gt;"",B15&lt;&gt;""),'Entry point'!$B$41,"")</f>
        <v/>
      </c>
      <c r="D15" s="181"/>
      <c r="E15" s="181" t="str">
        <f>IF(IFERROR(INDEX(Master!$A$2:$AH$1177,(Master!$R14-2),34),"")=0,"",IFERROR(INDEX(Master!$A$2:$AH$1177,(Master!$R14-2),34),""))</f>
        <v/>
      </c>
      <c r="F15" s="181"/>
    </row>
    <row r="16" spans="1:6" ht="13.5" customHeight="1" x14ac:dyDescent="0.25">
      <c r="A16" s="143">
        <f>IFERROR(INDEX(Master!$A$2:$AH$1177,(Master!R15-2),31),"")</f>
        <v>1</v>
      </c>
      <c r="B16" s="142" t="str">
        <f>IFERROR(INDEX(Master!$A$2:$AH$1177,(Master!$R15-2),32),"")</f>
        <v>Obtain full vessel details (including client's fleet brochure if available)</v>
      </c>
      <c r="C16" s="181" t="str">
        <f>IF(AND('Entry point'!$B$41&lt;&gt;"",B16&lt;&gt;""),'Entry point'!$B$41,"")</f>
        <v/>
      </c>
      <c r="D16" s="181"/>
      <c r="E16" s="181" t="str">
        <f>IF(IFERROR(INDEX(Master!$A$2:$AH$1177,(Master!$R15-2),34),"")=0,"",IFERROR(INDEX(Master!$A$2:$AH$1177,(Master!$R15-2),34),""))</f>
        <v/>
      </c>
      <c r="F16" s="181"/>
    </row>
    <row r="17" spans="1:6" ht="13.5" customHeight="1" x14ac:dyDescent="0.25">
      <c r="A17" s="143">
        <f>IFERROR(INDEX(Master!$A$2:$AH$1177,(Master!R16-2),31),"")</f>
        <v>1</v>
      </c>
      <c r="B17" s="142" t="str">
        <f>IFERROR(INDEX(Master!$A$2:$AH$1177,(Master!$R16-2),32),"")</f>
        <v>Operating Budget completed</v>
      </c>
      <c r="C17" s="181" t="str">
        <f>IF(AND('Entry point'!$B$41&lt;&gt;"",B17&lt;&gt;""),'Entry point'!$B$41,"")</f>
        <v/>
      </c>
      <c r="D17" s="181"/>
      <c r="E17" s="181" t="str">
        <f>IF(IFERROR(INDEX(Master!$A$2:$AH$1177,(Master!$R16-2),34),"")=0,"",IFERROR(INDEX(Master!$A$2:$AH$1177,(Master!$R16-2),34),""))</f>
        <v/>
      </c>
      <c r="F17" s="181"/>
    </row>
    <row r="18" spans="1:6" ht="13.5" customHeight="1" x14ac:dyDescent="0.25">
      <c r="A18" s="143">
        <f>IFERROR(INDEX(Master!$A$2:$AH$1177,(Master!R17-2),31),"")</f>
        <v>1</v>
      </c>
      <c r="B18" s="142" t="str">
        <f>IFERROR(INDEX(Master!$A$2:$AH$1177,(Master!$R17-2),32),"")</f>
        <v>Predelivery cost /Take over cost prepared</v>
      </c>
      <c r="C18" s="181" t="str">
        <f>IF(AND('Entry point'!$B$41&lt;&gt;"",B18&lt;&gt;""),'Entry point'!$B$41,"")</f>
        <v/>
      </c>
      <c r="D18" s="181"/>
      <c r="E18" s="181" t="str">
        <f>IF(IFERROR(INDEX(Master!$A$2:$AH$1177,(Master!$R17-2),34),"")=0,"",IFERROR(INDEX(Master!$A$2:$AH$1177,(Master!$R17-2),34),""))</f>
        <v/>
      </c>
      <c r="F18" s="181"/>
    </row>
    <row r="19" spans="1:6" ht="13.5" customHeight="1" x14ac:dyDescent="0.25">
      <c r="A19" s="143">
        <f>IFERROR(INDEX(Master!$A$2:$AH$1177,(Master!R18-2),31),"")</f>
        <v>1</v>
      </c>
      <c r="B19" s="142" t="str">
        <f>IFERROR(INDEX(Master!$A$2:$AH$1177,(Master!$R18-2),32),"")</f>
        <v>Vessel Set up on ShipSure with company number.Note: There are  two start dates  – Purchasing Start date  (for pre-delivery items)and Management Start Date. By inserting a Management Start date, the vessel will appear in all active modules of SS such as Inspection manager, HazOcc, and all associated dashboards.</v>
      </c>
      <c r="C19" s="181" t="str">
        <f>IF(AND('Entry point'!$B$41&lt;&gt;"",B19&lt;&gt;""),'Entry point'!$B$41,"")</f>
        <v/>
      </c>
      <c r="D19" s="181"/>
      <c r="E19" s="181" t="str">
        <f>IF(IFERROR(INDEX(Master!$A$2:$AH$1177,(Master!$R18-2),34),"")=0,"",IFERROR(INDEX(Master!$A$2:$AH$1177,(Master!$R18-2),34),""))</f>
        <v/>
      </c>
      <c r="F19" s="181"/>
    </row>
    <row r="20" spans="1:6" ht="13.5" customHeight="1" x14ac:dyDescent="0.25">
      <c r="A20" s="143">
        <f>IFERROR(INDEX(Master!$A$2:$AH$1177,(Master!R19-2),31),"")</f>
        <v>1</v>
      </c>
      <c r="B20" s="142" t="str">
        <f>IFERROR(INDEX(Master!$A$2:$AH$1177,(Master!$R19-2),32),"")</f>
        <v>Designated Planning Cell / Mobilisation cells / team members</v>
      </c>
      <c r="C20" s="181" t="str">
        <f>IF(AND('Entry point'!$B$41&lt;&gt;"",B20&lt;&gt;""),'Entry point'!$B$41,"")</f>
        <v/>
      </c>
      <c r="D20" s="181"/>
      <c r="E20" s="181" t="str">
        <f>IF(IFERROR(INDEX(Master!$A$2:$AH$1177,(Master!$R19-2),34),"")=0,"",IFERROR(INDEX(Master!$A$2:$AH$1177,(Master!$R19-2),34),""))</f>
        <v/>
      </c>
      <c r="F20" s="181"/>
    </row>
    <row r="21" spans="1:6" ht="13.5" customHeight="1" x14ac:dyDescent="0.25">
      <c r="A21" s="143">
        <f>IFERROR(INDEX(Master!$A$2:$AH$1177,(Master!R20-2),31),"")</f>
        <v>1</v>
      </c>
      <c r="B21" s="142" t="str">
        <f>IFERROR(INDEX(Master!$A$2:$AH$1177,(Master!$R20-2),32),"")</f>
        <v>If TPA being used, MLC2006 compliant and certified and agreement signed?</v>
      </c>
      <c r="C21" s="181" t="str">
        <f>IF(AND('Entry point'!$B$41&lt;&gt;"",B21&lt;&gt;""),'Entry point'!$B$41,"")</f>
        <v/>
      </c>
      <c r="D21" s="181"/>
      <c r="E21" s="181" t="str">
        <f>IF(IFERROR(INDEX(Master!$A$2:$AH$1177,(Master!$R20-2),34),"")=0,"",IFERROR(INDEX(Master!$A$2:$AH$1177,(Master!$R20-2),34),""))</f>
        <v/>
      </c>
      <c r="F21" s="181"/>
    </row>
    <row r="22" spans="1:6" ht="13.5" customHeight="1" x14ac:dyDescent="0.25">
      <c r="A22" s="143">
        <f>IFERROR(INDEX(Master!$A$2:$AH$1177,(Master!R21-2),31),"")</f>
        <v>1</v>
      </c>
      <c r="B22" s="142" t="str">
        <f>IFERROR(INDEX(Master!$A$2:$AH$1177,(Master!$R21-2),32),"")</f>
        <v>Agencies used</v>
      </c>
      <c r="C22" s="181" t="str">
        <f>IF(AND('Entry point'!$B$41&lt;&gt;"",B22&lt;&gt;""),'Entry point'!$B$41,"")</f>
        <v/>
      </c>
      <c r="D22" s="181"/>
      <c r="E22" s="181" t="str">
        <f>IF(IFERROR(INDEX(Master!$A$2:$AH$1177,(Master!$R21-2),34),"")=0,"",IFERROR(INDEX(Master!$A$2:$AH$1177,(Master!$R21-2),34),""))</f>
        <v xml:space="preserve">Agency appointment process/preferences. Information to be shared with Marcas. </v>
      </c>
      <c r="F22" s="181"/>
    </row>
    <row r="23" spans="1:6" ht="13.5" customHeight="1" x14ac:dyDescent="0.25">
      <c r="A23" s="143">
        <f>IFERROR(INDEX(Master!$A$2:$AH$1177,(Master!R22-2),31),"")</f>
        <v>2</v>
      </c>
      <c r="B23" s="142" t="str">
        <f>IFERROR(INDEX(Master!$A$2:$AH$1177,(Master!$R22-2),32),"")</f>
        <v>Contract with Class for annual block fee agreement</v>
      </c>
      <c r="C23" s="181" t="str">
        <f>IF(AND('Entry point'!$B$41&lt;&gt;"",B23&lt;&gt;""),'Entry point'!$B$41,"")</f>
        <v/>
      </c>
      <c r="D23" s="181"/>
      <c r="E23" s="181" t="str">
        <f>IF(IFERROR(INDEX(Master!$A$2:$AH$1177,(Master!$R22-2),34),"")=0,"",IFERROR(INDEX(Master!$A$2:$AH$1177,(Master!$R22-2),34),""))</f>
        <v/>
      </c>
      <c r="F23" s="181"/>
    </row>
    <row r="24" spans="1:6" ht="13.5" customHeight="1" x14ac:dyDescent="0.25">
      <c r="A24" s="143">
        <f>IFERROR(INDEX(Master!$A$2:$AH$1177,(Master!R23-2),31),"")</f>
        <v>2</v>
      </c>
      <c r="B24" s="142" t="str">
        <f>IFERROR(INDEX(Master!$A$2:$AH$1177,(Master!$R23-2),32),"")</f>
        <v>Sea trial date</v>
      </c>
      <c r="C24" s="181" t="str">
        <f>IF(AND('Entry point'!$B$41&lt;&gt;"",B24&lt;&gt;""),'Entry point'!$B$41,"")</f>
        <v/>
      </c>
      <c r="D24" s="181"/>
      <c r="E24" s="181" t="str">
        <f>IF(IFERROR(INDEX(Master!$A$2:$AH$1177,(Master!$R23-2),34),"")=0,"",IFERROR(INDEX(Master!$A$2:$AH$1177,(Master!$R23-2),34),""))</f>
        <v/>
      </c>
      <c r="F24" s="181"/>
    </row>
    <row r="25" spans="1:6" ht="13.5" customHeight="1" x14ac:dyDescent="0.25">
      <c r="A25" s="143">
        <f>IFERROR(INDEX(Master!$A$2:$AH$1177,(Master!R24-2),31),"")</f>
        <v>2</v>
      </c>
      <c r="B25" s="142" t="str">
        <f>IFERROR(INDEX(Master!$A$2:$AH$1177,(Master!$R24-2),32),"")</f>
        <v>Vessel Trading Area</v>
      </c>
      <c r="C25" s="181" t="str">
        <f>IF(AND('Entry point'!$B$41&lt;&gt;"",B25&lt;&gt;""),'Entry point'!$B$41,"")</f>
        <v/>
      </c>
      <c r="D25" s="181"/>
      <c r="E25" s="181" t="str">
        <f>IF(IFERROR(INDEX(Master!$A$2:$AH$1177,(Master!$R24-2),34),"")=0,"",IFERROR(INDEX(Master!$A$2:$AH$1177,(Master!$R24-2),34),""))</f>
        <v>Information to be shared with Marcas</v>
      </c>
      <c r="F25" s="181"/>
    </row>
    <row r="26" spans="1:6" ht="13.5" customHeight="1" x14ac:dyDescent="0.25">
      <c r="A26" s="143">
        <f>IFERROR(INDEX(Master!$A$2:$AH$1177,(Master!R25-2),31),"")</f>
        <v>2</v>
      </c>
      <c r="B26" s="142" t="str">
        <f>IFERROR(INDEX(Master!$A$2:$AH$1177,(Master!$R25-2),32),"")</f>
        <v>Provisions &amp; Catering</v>
      </c>
      <c r="C26" s="181" t="str">
        <f>IF(AND('Entry point'!$B$41&lt;&gt;"",B26&lt;&gt;""),'Entry point'!$B$41,"")</f>
        <v/>
      </c>
      <c r="D26" s="181"/>
      <c r="E26" s="181" t="str">
        <f>IF(IFERROR(INDEX(Master!$A$2:$AH$1177,(Master!$R25-2),34),"")=0,"",IFERROR(INDEX(Master!$A$2:$AH$1177,(Master!$R25-2),34),""))</f>
        <v xml:space="preserve">List of products bought using IMPA codes if possible. Information to be shared with Marcas. </v>
      </c>
      <c r="F26" s="181"/>
    </row>
    <row r="27" spans="1:6" ht="13.5" customHeight="1" x14ac:dyDescent="0.25">
      <c r="A27" s="143">
        <f>IFERROR(INDEX(Master!$A$2:$AH$1177,(Master!R26-2),31),"")</f>
        <v>3</v>
      </c>
      <c r="B27" s="142" t="str">
        <f>IFERROR(INDEX(Master!$A$2:$AH$1177,(Master!$R26-2),32),"")</f>
        <v>Free of Encumbrance Certificate</v>
      </c>
      <c r="C27" s="181" t="str">
        <f>IF(AND('Entry point'!$B$41&lt;&gt;"",B27&lt;&gt;""),'Entry point'!$B$41,"")</f>
        <v/>
      </c>
      <c r="D27" s="181"/>
      <c r="E27" s="181" t="str">
        <f>IF(IFERROR(INDEX(Master!$A$2:$AH$1177,(Master!$R26-2),34),"")=0,"",IFERROR(INDEX(Master!$A$2:$AH$1177,(Master!$R26-2),34),""))</f>
        <v/>
      </c>
      <c r="F27" s="181"/>
    </row>
    <row r="28" spans="1:6" ht="13.5" customHeight="1" x14ac:dyDescent="0.25">
      <c r="A28" s="143">
        <f>IFERROR(INDEX(Master!$A$2:$AH$1177,(Master!R27-2),31),"")</f>
        <v>4</v>
      </c>
      <c r="B28" s="142" t="str">
        <f>IFERROR(INDEX(Master!$A$2:$AH$1177,(Master!$R27-2),32),"")</f>
        <v>Bill of sale</v>
      </c>
      <c r="C28" s="181" t="str">
        <f>IF(AND('Entry point'!$B$41&lt;&gt;"",B28&lt;&gt;""),'Entry point'!$B$41,"")</f>
        <v/>
      </c>
      <c r="D28" s="181"/>
      <c r="E28" s="181" t="str">
        <f>IF(IFERROR(INDEX(Master!$A$2:$AH$1177,(Master!$R27-2),34),"")=0,"",IFERROR(INDEX(Master!$A$2:$AH$1177,(Master!$R27-2),34),""))</f>
        <v/>
      </c>
      <c r="F28" s="181"/>
    </row>
    <row r="29" spans="1:6" ht="13.5" customHeight="1" x14ac:dyDescent="0.25">
      <c r="A29" s="143" t="str">
        <f>IFERROR(INDEX(Master!$A$2:$AH$1177,(Master!R28-2),31),"")</f>
        <v/>
      </c>
      <c r="B29" s="142" t="str">
        <f>IFERROR(INDEX(Master!$A$2:$AH$1177,(Master!$R28-2),32),"")</f>
        <v/>
      </c>
      <c r="C29" s="181" t="str">
        <f>IF(AND('Entry point'!$B$41&lt;&gt;"",B29&lt;&gt;""),'Entry point'!$B$41,"")</f>
        <v/>
      </c>
      <c r="D29" s="181"/>
      <c r="E29" s="181" t="str">
        <f>IF(IFERROR(INDEX(Master!$A$2:$AH$1177,(Master!$R28-2),34),"")=0,"",IFERROR(INDEX(Master!$A$2:$AH$1177,(Master!$R28-2),34),""))</f>
        <v/>
      </c>
      <c r="F29" s="181"/>
    </row>
    <row r="30" spans="1:6" ht="13.5" customHeight="1" x14ac:dyDescent="0.25">
      <c r="A30" s="143" t="str">
        <f>IFERROR(INDEX(Master!$A$2:$AH$1177,(Master!R29-2),31),"")</f>
        <v/>
      </c>
      <c r="B30" s="142" t="str">
        <f>IFERROR(INDEX(Master!$A$2:$AH$1177,(Master!$R29-2),32),"")</f>
        <v/>
      </c>
      <c r="C30" s="181" t="str">
        <f>IF(AND('Entry point'!$B$41&lt;&gt;"",B30&lt;&gt;""),'Entry point'!$B$41,"")</f>
        <v/>
      </c>
      <c r="D30" s="181"/>
      <c r="E30" s="181" t="str">
        <f>IF(IFERROR(INDEX(Master!$A$2:$AH$1177,(Master!$R29-2),34),"")=0,"",IFERROR(INDEX(Master!$A$2:$AH$1177,(Master!$R29-2),34),""))</f>
        <v/>
      </c>
      <c r="F30" s="181"/>
    </row>
    <row r="31" spans="1:6" ht="13.5" customHeight="1" x14ac:dyDescent="0.25">
      <c r="A31" s="143" t="str">
        <f>IFERROR(INDEX(Master!$A$2:$AH$1177,(Master!R30-2),31),"")</f>
        <v/>
      </c>
      <c r="B31" s="142" t="str">
        <f>IFERROR(INDEX(Master!$A$2:$AH$1177,(Master!$R30-2),32),"")</f>
        <v/>
      </c>
      <c r="C31" s="181" t="str">
        <f>IF(AND('Entry point'!$B$41&lt;&gt;"",B31&lt;&gt;""),'Entry point'!$B$41,"")</f>
        <v/>
      </c>
      <c r="D31" s="181"/>
      <c r="E31" s="181" t="str">
        <f>IF(IFERROR(INDEX(Master!$A$2:$AH$1177,(Master!$R30-2),34),"")=0,"",IFERROR(INDEX(Master!$A$2:$AH$1177,(Master!$R30-2),34),""))</f>
        <v/>
      </c>
      <c r="F31" s="181"/>
    </row>
    <row r="32" spans="1:6" ht="13.5" customHeight="1" x14ac:dyDescent="0.25">
      <c r="A32" s="143" t="str">
        <f>IFERROR(INDEX(Master!$A$2:$AH$1177,(Master!R31-2),31),"")</f>
        <v/>
      </c>
      <c r="B32" s="142" t="str">
        <f>IFERROR(INDEX(Master!$A$2:$AH$1177,(Master!$R31-2),32),"")</f>
        <v/>
      </c>
      <c r="C32" s="181" t="str">
        <f>IF(AND('Entry point'!$B$41&lt;&gt;"",B32&lt;&gt;""),'Entry point'!$B$41,"")</f>
        <v/>
      </c>
      <c r="D32" s="181"/>
      <c r="E32" s="181" t="str">
        <f>IF(IFERROR(INDEX(Master!$A$2:$AH$1177,(Master!$R31-2),34),"")=0,"",IFERROR(INDEX(Master!$A$2:$AH$1177,(Master!$R31-2),34),""))</f>
        <v/>
      </c>
      <c r="F32" s="181"/>
    </row>
    <row r="33" spans="1:6" ht="13.5" customHeight="1" x14ac:dyDescent="0.25">
      <c r="A33" s="143" t="str">
        <f>IFERROR(INDEX(Master!$A$2:$AH$1177,(Master!R32-2),31),"")</f>
        <v/>
      </c>
      <c r="B33" s="142" t="str">
        <f>IFERROR(INDEX(Master!$A$2:$AH$1177,(Master!$R32-2),32),"")</f>
        <v/>
      </c>
      <c r="C33" s="181" t="str">
        <f>IF(AND('Entry point'!$B$41&lt;&gt;"",B33&lt;&gt;""),'Entry point'!$B$41,"")</f>
        <v/>
      </c>
      <c r="D33" s="181"/>
      <c r="E33" s="181" t="str">
        <f>IF(IFERROR(INDEX(Master!$A$2:$AH$1177,(Master!$R32-2),34),"")=0,"",IFERROR(INDEX(Master!$A$2:$AH$1177,(Master!$R32-2),34),""))</f>
        <v/>
      </c>
      <c r="F33" s="181"/>
    </row>
    <row r="34" spans="1:6" ht="13.5" customHeight="1" x14ac:dyDescent="0.25">
      <c r="A34" s="143" t="str">
        <f>IFERROR(INDEX(Master!$A$2:$AH$1177,(Master!R33-2),31),"")</f>
        <v/>
      </c>
      <c r="B34" s="142" t="str">
        <f>IFERROR(INDEX(Master!$A$2:$AH$1177,(Master!$R33-2),32),"")</f>
        <v/>
      </c>
      <c r="C34" s="181" t="str">
        <f>IF(AND('Entry point'!$B$41&lt;&gt;"",B34&lt;&gt;""),'Entry point'!$B$41,"")</f>
        <v/>
      </c>
      <c r="D34" s="181"/>
      <c r="E34" s="181" t="str">
        <f>IF(IFERROR(INDEX(Master!$A$2:$AH$1177,(Master!$R33-2),34),"")=0,"",IFERROR(INDEX(Master!$A$2:$AH$1177,(Master!$R33-2),34),""))</f>
        <v/>
      </c>
      <c r="F34" s="181"/>
    </row>
    <row r="35" spans="1:6" ht="13.5" customHeight="1" x14ac:dyDescent="0.25">
      <c r="A35" s="143" t="str">
        <f>IFERROR(INDEX(Master!$A$2:$AH$1177,(Master!R34-2),31),"")</f>
        <v/>
      </c>
      <c r="B35" s="142" t="str">
        <f>IFERROR(INDEX(Master!$A$2:$AH$1177,(Master!$R34-2),32),"")</f>
        <v/>
      </c>
      <c r="C35" s="181" t="str">
        <f>IF(AND('Entry point'!$B$41&lt;&gt;"",B35&lt;&gt;""),'Entry point'!$B$41,"")</f>
        <v/>
      </c>
      <c r="D35" s="181"/>
      <c r="E35" s="181" t="str">
        <f>IF(IFERROR(INDEX(Master!$A$2:$AH$1177,(Master!$R34-2),34),"")=0,"",IFERROR(INDEX(Master!$A$2:$AH$1177,(Master!$R34-2),34),""))</f>
        <v/>
      </c>
      <c r="F35" s="181"/>
    </row>
  </sheetData>
  <protectedRanges>
    <protectedRange sqref="A1:D1 A2:C2" name="Range2"/>
    <protectedRange sqref="A3:A35" name="Range2_1"/>
    <protectedRange sqref="B3:B35" name="Range2_2"/>
    <protectedRange sqref="D2" name="Range2_3"/>
  </protectedRanges>
  <dataValidations count="1">
    <dataValidation type="list" allowBlank="1" showInputMessage="1" showErrorMessage="1" sqref="F3:F35" xr:uid="{00000000-0002-0000-06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80"/>
  </sheetPr>
  <dimension ref="A1:F44"/>
  <sheetViews>
    <sheetView tabSelected="1" view="pageBreakPreview" topLeftCell="C1" zoomScale="60" zoomScaleNormal="57" workbookViewId="0">
      <selection activeCell="R16" sqref="R16"/>
    </sheetView>
  </sheetViews>
  <sheetFormatPr defaultRowHeight="15" x14ac:dyDescent="0.25"/>
  <cols>
    <col min="1" max="1" width="8.140625" customWidth="1"/>
    <col min="2" max="2" width="129.7109375" customWidth="1"/>
    <col min="3" max="3" width="22.28515625" style="179" customWidth="1"/>
    <col min="4" max="4" width="31.42578125" customWidth="1"/>
    <col min="5" max="5" width="97.5703125" style="175" customWidth="1"/>
    <col min="6" max="6" width="19.42578125" customWidth="1"/>
  </cols>
  <sheetData>
    <row r="1" spans="1:6" ht="27.75" x14ac:dyDescent="0.25">
      <c r="A1" s="174"/>
      <c r="B1" s="174" t="s">
        <v>723</v>
      </c>
      <c r="C1" s="141"/>
      <c r="D1" s="141"/>
      <c r="E1" s="177"/>
      <c r="F1" s="139"/>
    </row>
    <row r="2" spans="1:6" s="153" customFormat="1" ht="54" x14ac:dyDescent="0.3">
      <c r="A2" s="151" t="s">
        <v>718</v>
      </c>
      <c r="B2" s="140" t="s">
        <v>719</v>
      </c>
      <c r="C2" s="152" t="s">
        <v>615</v>
      </c>
      <c r="D2" s="152" t="s">
        <v>731</v>
      </c>
      <c r="E2" s="152" t="s">
        <v>573</v>
      </c>
      <c r="F2" s="140" t="s">
        <v>720</v>
      </c>
    </row>
    <row r="3" spans="1:6" ht="15.75" x14ac:dyDescent="0.25">
      <c r="A3" s="143">
        <f>IFERROR(INDEX(Master!$A$2:$AH$1177,(Master!H2-2),31),"")</f>
        <v>1</v>
      </c>
      <c r="B3" s="142" t="str">
        <f>IFERROR(INDEX(Master!$A$2:$AH$1177,(Master!$H2-2),32),"")</f>
        <v>2020 - Suphur cap - Ship Implementation plan agreed with Technical Project team</v>
      </c>
      <c r="C3" s="181" t="str">
        <f>IF(AND('Entry point'!$B$44&lt;&gt;"",B3&lt;&gt;""),'Entry point'!$B$44,"")</f>
        <v/>
      </c>
      <c r="D3" s="181"/>
      <c r="E3" s="181" t="str">
        <f>IF(IFERROR(INDEX(Master!$A$2:$AH$1177,(Master!$H2-2),34),"")=0,"",IFERROR(INDEX(Master!$A$2:$AH$1177,(Master!$H2-2),34),""))</f>
        <v/>
      </c>
      <c r="F3" s="181"/>
    </row>
    <row r="4" spans="1:6" ht="31.5" x14ac:dyDescent="0.25">
      <c r="A4" s="143">
        <f>IFERROR(INDEX(Master!$A$2:$AH$1177,(Master!H3-2),31),"")</f>
        <v>1</v>
      </c>
      <c r="B4" s="142" t="str">
        <f>IFERROR(INDEX(Master!$A$2:$AH$1177,(Master!$H3-2),32),"")</f>
        <v>Arrange for SEEMP Part II ( mandatory) and EU MRV (if required) monitoring plans. Contact V.Insight</v>
      </c>
      <c r="C4" s="181" t="str">
        <f>IF(AND('Entry point'!$B$44&lt;&gt;"",B4&lt;&gt;""),'Entry point'!$B$44,"")</f>
        <v/>
      </c>
      <c r="D4" s="181"/>
      <c r="E4" s="181" t="str">
        <f>IF(IFERROR(INDEX(Master!$A$2:$AH$1177,(Master!$H3-2),34),"")=0,"",IFERROR(INDEX(Master!$A$2:$AH$1177,(Master!$H3-2),34),""))</f>
        <v/>
      </c>
      <c r="F4" s="181"/>
    </row>
    <row r="5" spans="1:6" ht="15.75" x14ac:dyDescent="0.25">
      <c r="A5" s="143">
        <f>IFERROR(INDEX(Master!$A$2:$AH$1177,(Master!H4-2),31),"")</f>
        <v>1</v>
      </c>
      <c r="B5" s="142" t="str">
        <f>IFERROR(INDEX(Master!$A$2:$AH$1177,(Master!$H4-2),32),"")</f>
        <v>Assignment of Superintendent/Back up Superintendent - Name of Superintendent</v>
      </c>
      <c r="C5" s="181" t="str">
        <f>IF(AND('Entry point'!$B$44&lt;&gt;"",B5&lt;&gt;""),'Entry point'!$B$44,"")</f>
        <v/>
      </c>
      <c r="D5" s="181"/>
      <c r="E5" s="181" t="str">
        <f>IF(IFERROR(INDEX(Master!$A$2:$AH$1177,(Master!$H4-2),34),"")=0,"",IFERROR(INDEX(Master!$A$2:$AH$1177,(Master!$H4-2),34),""))</f>
        <v/>
      </c>
      <c r="F5" s="181"/>
    </row>
    <row r="6" spans="1:6" ht="47.25" x14ac:dyDescent="0.25">
      <c r="A6" s="143">
        <f>IFERROR(INDEX(Master!$A$2:$AH$1177,(Master!H5-2),31),"")</f>
        <v>1</v>
      </c>
      <c r="B6" s="142" t="str">
        <f>IFERROR(INDEX(Master!$A$2:$AH$1177,(Master!$H5-2),32),"")</f>
        <v>Ensure that all previous voyage data for the last 12 months has been transferred across to V.Ships including BDNs and Cargo records. Your vessel cannot comply with EU MRV requirements without this data. Regardless if vessel did not call EU in calendar year. Contact V.Insight</v>
      </c>
      <c r="C6" s="181" t="str">
        <f>IF(AND('Entry point'!$B$44&lt;&gt;"",B6&lt;&gt;""),'Entry point'!$B$44,"")</f>
        <v/>
      </c>
      <c r="D6" s="181"/>
      <c r="E6" s="181" t="str">
        <f>IF(IFERROR(INDEX(Master!$A$2:$AH$1177,(Master!$H5-2),34),"")=0,"",IFERROR(INDEX(Master!$A$2:$AH$1177,(Master!$H5-2),34),""))</f>
        <v/>
      </c>
      <c r="F6" s="181"/>
    </row>
    <row r="7" spans="1:6" ht="15.75" x14ac:dyDescent="0.25">
      <c r="A7" s="143">
        <f>IFERROR(INDEX(Master!$A$2:$AH$1177,(Master!H6-2),31),"")</f>
        <v>1</v>
      </c>
      <c r="B7" s="142" t="str">
        <f>IFERROR(INDEX(Master!$A$2:$AH$1177,(Master!$H6-2),32),"")</f>
        <v>Inspection Report received</v>
      </c>
      <c r="C7" s="181" t="str">
        <f>IF(AND('Entry point'!$B$44&lt;&gt;"",B7&lt;&gt;""),'Entry point'!$B$44,"")</f>
        <v/>
      </c>
      <c r="D7" s="181"/>
      <c r="E7" s="181" t="str">
        <f>IF(IFERROR(INDEX(Master!$A$2:$AH$1177,(Master!$H6-2),34),"")=0,"",IFERROR(INDEX(Master!$A$2:$AH$1177,(Master!$H6-2),34),""))</f>
        <v/>
      </c>
      <c r="F7" s="181"/>
    </row>
    <row r="8" spans="1:6" ht="15.75" x14ac:dyDescent="0.25">
      <c r="A8" s="143">
        <f>IFERROR(INDEX(Master!$A$2:$AH$1177,(Master!H7-2),31),"")</f>
        <v>1</v>
      </c>
      <c r="B8" s="142" t="str">
        <f>IFERROR(INDEX(Master!$A$2:$AH$1177,(Master!$H7-2),32),"")</f>
        <v>IT service required for setting up</v>
      </c>
      <c r="C8" s="181" t="str">
        <f>IF(AND('Entry point'!$B$44&lt;&gt;"",B8&lt;&gt;""),'Entry point'!$B$44,"")</f>
        <v/>
      </c>
      <c r="D8" s="181"/>
      <c r="E8" s="181" t="str">
        <f>IF(IFERROR(INDEX(Master!$A$2:$AH$1177,(Master!$H7-2),34),"")=0,"",IFERROR(INDEX(Master!$A$2:$AH$1177,(Master!$H7-2),34),""))</f>
        <v/>
      </c>
      <c r="F8" s="181"/>
    </row>
    <row r="9" spans="1:6" ht="15.75" x14ac:dyDescent="0.25">
      <c r="A9" s="143">
        <f>IFERROR(INDEX(Master!$A$2:$AH$1177,(Master!H8-2),31),"")</f>
        <v>1</v>
      </c>
      <c r="B9" s="142" t="str">
        <f>IFERROR(INDEX(Master!$A$2:$AH$1177,(Master!$H8-2),32),"")</f>
        <v>LO Supplier to be confirmed</v>
      </c>
      <c r="C9" s="181" t="str">
        <f>IF(AND('Entry point'!$B$44&lt;&gt;"",B9&lt;&gt;""),'Entry point'!$B$44,"")</f>
        <v/>
      </c>
      <c r="D9" s="181"/>
      <c r="E9" s="181" t="str">
        <f>IF(IFERROR(INDEX(Master!$A$2:$AH$1177,(Master!$H8-2),34),"")=0,"",IFERROR(INDEX(Master!$A$2:$AH$1177,(Master!$H8-2),34),""))</f>
        <v>Main grades lifting; reciprocal trading constraints, any concern with particular suppliers</v>
      </c>
      <c r="F9" s="181"/>
    </row>
    <row r="10" spans="1:6" ht="15.75" x14ac:dyDescent="0.25">
      <c r="A10" s="143">
        <f>IFERROR(INDEX(Master!$A$2:$AH$1177,(Master!H9-2),31),"")</f>
        <v>1</v>
      </c>
      <c r="B10" s="142" t="str">
        <f>IFERROR(INDEX(Master!$A$2:$AH$1177,(Master!$H9-2),32),"")</f>
        <v>MOT fee signed</v>
      </c>
      <c r="C10" s="181" t="str">
        <f>IF(AND('Entry point'!$B$44&lt;&gt;"",B10&lt;&gt;""),'Entry point'!$B$44,"")</f>
        <v/>
      </c>
      <c r="D10" s="181"/>
      <c r="E10" s="181" t="str">
        <f>IF(IFERROR(INDEX(Master!$A$2:$AH$1177,(Master!$H9-2),34),"")=0,"",IFERROR(INDEX(Master!$A$2:$AH$1177,(Master!$H9-2),34),""))</f>
        <v/>
      </c>
      <c r="F10" s="181"/>
    </row>
    <row r="11" spans="1:6" ht="15.75" x14ac:dyDescent="0.25">
      <c r="A11" s="143">
        <f>IFERROR(INDEX(Master!$A$2:$AH$1177,(Master!H10-2),31),"")</f>
        <v>1</v>
      </c>
      <c r="B11" s="142" t="str">
        <f>IFERROR(INDEX(Master!$A$2:$AH$1177,(Master!$H10-2),32),"")</f>
        <v>Pre Delivery files established as per COP 1.6.8</v>
      </c>
      <c r="C11" s="181" t="str">
        <f>IF(AND('Entry point'!$B$44&lt;&gt;"",B11&lt;&gt;""),'Entry point'!$B$44,"")</f>
        <v/>
      </c>
      <c r="D11" s="181"/>
      <c r="E11" s="181" t="str">
        <f>IF(IFERROR(INDEX(Master!$A$2:$AH$1177,(Master!$H10-2),34),"")=0,"",IFERROR(INDEX(Master!$A$2:$AH$1177,(Master!$H10-2),34),""))</f>
        <v/>
      </c>
      <c r="F11" s="181"/>
    </row>
    <row r="12" spans="1:6" ht="15.75" x14ac:dyDescent="0.25">
      <c r="A12" s="143">
        <f>IFERROR(INDEX(Master!$A$2:$AH$1177,(Master!H11-2),31),"")</f>
        <v>1</v>
      </c>
      <c r="B12" s="142" t="str">
        <f>IFERROR(INDEX(Master!$A$2:$AH$1177,(Master!$H11-2),32),"")</f>
        <v>RSQ02 sent to the HSEQ Department / HSEQ Managersent to HSEQ Department</v>
      </c>
      <c r="C12" s="181" t="str">
        <f>IF(AND('Entry point'!$B$44&lt;&gt;"",B12&lt;&gt;""),'Entry point'!$B$44,"")</f>
        <v/>
      </c>
      <c r="D12" s="181"/>
      <c r="E12" s="181" t="str">
        <f>IF(IFERROR(INDEX(Master!$A$2:$AH$1177,(Master!$H11-2),34),"")=0,"",IFERROR(INDEX(Master!$A$2:$AH$1177,(Master!$H11-2),34),""))</f>
        <v/>
      </c>
      <c r="F12" s="181"/>
    </row>
    <row r="13" spans="1:6" ht="15.75" x14ac:dyDescent="0.25">
      <c r="A13" s="143">
        <f>IFERROR(INDEX(Master!$A$2:$AH$1177,(Master!H12-2),31),"")</f>
        <v>1</v>
      </c>
      <c r="B13" s="142" t="str">
        <f>IFERROR(INDEX(Master!$A$2:$AH$1177,(Master!$H12-2),32),"")</f>
        <v>Share point set up</v>
      </c>
      <c r="C13" s="181" t="str">
        <f>IF(AND('Entry point'!$B$44&lt;&gt;"",B13&lt;&gt;""),'Entry point'!$B$44,"")</f>
        <v/>
      </c>
      <c r="D13" s="181"/>
      <c r="E13" s="181" t="str">
        <f>IF(IFERROR(INDEX(Master!$A$2:$AH$1177,(Master!$H12-2),34),"")=0,"",IFERROR(INDEX(Master!$A$2:$AH$1177,(Master!$H12-2),34),""))</f>
        <v/>
      </c>
      <c r="F13" s="181"/>
    </row>
    <row r="14" spans="1:6" ht="15.75" x14ac:dyDescent="0.25">
      <c r="A14" s="143">
        <f>IFERROR(INDEX(Master!$A$2:$AH$1177,(Master!H13-2),31),"")</f>
        <v>1</v>
      </c>
      <c r="B14" s="142" t="str">
        <f>IFERROR(INDEX(Master!$A$2:$AH$1177,(Master!$H13-2),32),"")</f>
        <v>Ship's account setup in Shipnet and Shipworks ( where applicable)</v>
      </c>
      <c r="C14" s="181" t="str">
        <f>IF(AND('Entry point'!$B$44&lt;&gt;"",B14&lt;&gt;""),'Entry point'!$B$44,"")</f>
        <v/>
      </c>
      <c r="D14" s="181"/>
      <c r="E14" s="181" t="str">
        <f>IF(IFERROR(INDEX(Master!$A$2:$AH$1177,(Master!$H13-2),34),"")=0,"",IFERROR(INDEX(Master!$A$2:$AH$1177,(Master!$H13-2),34),""))</f>
        <v/>
      </c>
      <c r="F14" s="181"/>
    </row>
    <row r="15" spans="1:6" ht="15.75" x14ac:dyDescent="0.25">
      <c r="A15" s="143">
        <f>IFERROR(INDEX(Master!$A$2:$AH$1177,(Master!H14-2),31),"")</f>
        <v>1</v>
      </c>
      <c r="B15" s="142" t="str">
        <f>IFERROR(INDEX(Master!$A$2:$AH$1177,(Master!$H14-2),32),"")</f>
        <v>SMD Fee Schedule sent?</v>
      </c>
      <c r="C15" s="181" t="str">
        <f>IF(AND('Entry point'!$B$44&lt;&gt;"",B15&lt;&gt;""),'Entry point'!$B$44,"")</f>
        <v/>
      </c>
      <c r="D15" s="181"/>
      <c r="E15" s="181" t="str">
        <f>IF(IFERROR(INDEX(Master!$A$2:$AH$1177,(Master!$H14-2),34),"")=0,"",IFERROR(INDEX(Master!$A$2:$AH$1177,(Master!$H14-2),34),""))</f>
        <v>smdfeeschedulerecipients@vships.com</v>
      </c>
      <c r="F15" s="181"/>
    </row>
    <row r="16" spans="1:6" ht="15.75" x14ac:dyDescent="0.25">
      <c r="A16" s="143">
        <f>IFERROR(INDEX(Master!$A$2:$AH$1177,(Master!H15-2),31),"")</f>
        <v>1</v>
      </c>
      <c r="B16" s="142" t="str">
        <f>IFERROR(INDEX(Master!$A$2:$AH$1177,(Master!$H15-2),32),"")</f>
        <v>Superintendent team assigned for taking delivery</v>
      </c>
      <c r="C16" s="181" t="str">
        <f>IF(AND('Entry point'!$B$44&lt;&gt;"",B16&lt;&gt;""),'Entry point'!$B$44,"")</f>
        <v/>
      </c>
      <c r="D16" s="181"/>
      <c r="E16" s="181" t="str">
        <f>IF(IFERROR(INDEX(Master!$A$2:$AH$1177,(Master!$H15-2),34),"")=0,"",IFERROR(INDEX(Master!$A$2:$AH$1177,(Master!$H15-2),34),""))</f>
        <v/>
      </c>
      <c r="F16" s="181"/>
    </row>
    <row r="17" spans="1:6" ht="15.75" x14ac:dyDescent="0.25">
      <c r="A17" s="143">
        <f>IFERROR(INDEX(Master!$A$2:$AH$1177,(Master!H16-2),31),"")</f>
        <v>1</v>
      </c>
      <c r="B17" s="142" t="str">
        <f>IFERROR(INDEX(Master!$A$2:$AH$1177,(Master!$H16-2),32),"")</f>
        <v>Vessel delivery schedule and updates</v>
      </c>
      <c r="C17" s="181" t="str">
        <f>IF(AND('Entry point'!$B$44&lt;&gt;"",B17&lt;&gt;""),'Entry point'!$B$44,"")</f>
        <v/>
      </c>
      <c r="D17" s="181"/>
      <c r="E17" s="181" t="str">
        <f>IF(IFERROR(INDEX(Master!$A$2:$AH$1177,(Master!$H16-2),34),"")=0,"",IFERROR(INDEX(Master!$A$2:$AH$1177,(Master!$H16-2),34),""))</f>
        <v/>
      </c>
      <c r="F17" s="181"/>
    </row>
    <row r="18" spans="1:6" ht="49.5" customHeight="1" x14ac:dyDescent="0.25">
      <c r="A18" s="143">
        <f>IFERROR(INDEX(Master!$A$2:$AH$1177,(Master!H17-2),31),"")</f>
        <v>1</v>
      </c>
      <c r="B18" s="142" t="str">
        <f>IFERROR(INDEX(Master!$A$2:$AH$1177,(Master!$H17-2),32),"")</f>
        <v>•	Seek approval from outgoing Management Office to transfer PMS data to new Shipsure vessel entity.</v>
      </c>
      <c r="C18" s="181" t="str">
        <f>IF(AND('Entry point'!$B$44&lt;&gt;"",B18&lt;&gt;""),'Entry point'!$B$44,"")</f>
        <v/>
      </c>
      <c r="D18" s="181"/>
      <c r="E18" s="181" t="str">
        <f>IF(IFERROR(INDEX(Master!$A$2:$AH$1177,(Master!$H17-2),34),"")=0,"",IFERROR(INDEX(Master!$A$2:$AH$1177,(Master!$H17-2),34),""))</f>
        <v xml:space="preserve"> Approval for data transfer shall be requested from Sellers by the outgoing management office (If there is no change of ownership, and only an internal change of manager, this is not an issue as the same vessel entity is used.)</v>
      </c>
      <c r="F18" s="181"/>
    </row>
    <row r="19" spans="1:6" ht="15.75" x14ac:dyDescent="0.25">
      <c r="A19" s="143">
        <f>IFERROR(INDEX(Master!$A$2:$AH$1177,(Master!H18-2),31),"")</f>
        <v>2</v>
      </c>
      <c r="B19" s="142" t="str">
        <f>IFERROR(INDEX(Master!$A$2:$AH$1177,(Master!$H18-2),32),"")</f>
        <v>Chart &amp; Publication Folio Management Contract</v>
      </c>
      <c r="C19" s="181" t="str">
        <f>IF(AND('Entry point'!$B$44&lt;&gt;"",B19&lt;&gt;""),'Entry point'!$B$44,"")</f>
        <v/>
      </c>
      <c r="D19" s="181"/>
      <c r="E19" s="181" t="str">
        <f>IF(IFERROR(INDEX(Master!$A$2:$AH$1177,(Master!$H18-2),34),"")=0,"",IFERROR(INDEX(Master!$A$2:$AH$1177,(Master!$H18-2),34),""))</f>
        <v>Folios to be set up as per MSQS instruction</v>
      </c>
      <c r="F19" s="181"/>
    </row>
    <row r="20" spans="1:6" ht="15.75" x14ac:dyDescent="0.25">
      <c r="A20" s="143">
        <f>IFERROR(INDEX(Master!$A$2:$AH$1177,(Master!H19-2),31),"")</f>
        <v>2</v>
      </c>
      <c r="B20" s="142" t="str">
        <f>IFERROR(INDEX(Master!$A$2:$AH$1177,(Master!$H19-2),32),"")</f>
        <v xml:space="preserve">Charts / Publications /Corrections Supply incl ECDIS </v>
      </c>
      <c r="C20" s="181" t="str">
        <f>IF(AND('Entry point'!$B$44&lt;&gt;"",B20&lt;&gt;""),'Entry point'!$B$44,"")</f>
        <v/>
      </c>
      <c r="D20" s="181"/>
      <c r="E20" s="181" t="str">
        <f>IF(IFERROR(INDEX(Master!$A$2:$AH$1177,(Master!$H19-2),34),"")=0,"",IFERROR(INDEX(Master!$A$2:$AH$1177,(Master!$H19-2),34),""))</f>
        <v>Information to be shared with Marcas</v>
      </c>
      <c r="F20" s="181"/>
    </row>
    <row r="21" spans="1:6" ht="15.75" x14ac:dyDescent="0.25">
      <c r="A21" s="143">
        <f>IFERROR(INDEX(Master!$A$2:$AH$1177,(Master!H20-2),31),"")</f>
        <v>2</v>
      </c>
      <c r="B21" s="142" t="str">
        <f>IFERROR(INDEX(Master!$A$2:$AH$1177,(Master!$H20-2),32),"")</f>
        <v xml:space="preserve">Contract with Chart &amp; Publication suppliers for edition update </v>
      </c>
      <c r="C21" s="181" t="str">
        <f>IF(AND('Entry point'!$B$44&lt;&gt;"",B21&lt;&gt;""),'Entry point'!$B$44,"")</f>
        <v/>
      </c>
      <c r="D21" s="181"/>
      <c r="E21" s="181" t="str">
        <f>IF(IFERROR(INDEX(Master!$A$2:$AH$1177,(Master!$H20-2),34),"")=0,"",IFERROR(INDEX(Master!$A$2:$AH$1177,(Master!$H20-2),34),""))</f>
        <v/>
      </c>
      <c r="F21" s="181"/>
    </row>
    <row r="22" spans="1:6" ht="15.75" x14ac:dyDescent="0.25">
      <c r="A22" s="143">
        <f>IFERROR(INDEX(Master!$A$2:$AH$1177,(Master!H21-2),31),"")</f>
        <v>2</v>
      </c>
      <c r="B22" s="142" t="str">
        <f>IFERROR(INDEX(Master!$A$2:$AH$1177,(Master!$H21-2),32),"")</f>
        <v>Contract with Gas supplier</v>
      </c>
      <c r="C22" s="181" t="str">
        <f>IF(AND('Entry point'!$B$44&lt;&gt;"",B22&lt;&gt;""),'Entry point'!$B$44,"")</f>
        <v/>
      </c>
      <c r="D22" s="181"/>
      <c r="E22" s="181" t="str">
        <f>IF(IFERROR(INDEX(Master!$A$2:$AH$1177,(Master!$H21-2),34),"")=0,"",IFERROR(INDEX(Master!$A$2:$AH$1177,(Master!$H21-2),34),""))</f>
        <v/>
      </c>
      <c r="F22" s="181"/>
    </row>
    <row r="23" spans="1:6" ht="15.75" x14ac:dyDescent="0.25">
      <c r="A23" s="143">
        <f>IFERROR(INDEX(Master!$A$2:$AH$1177,(Master!H22-2),31),"")</f>
        <v>2</v>
      </c>
      <c r="B23" s="142" t="str">
        <f>IFERROR(INDEX(Master!$A$2:$AH$1177,(Master!$H22-2),32),"")</f>
        <v>Contract with Lube supplier</v>
      </c>
      <c r="C23" s="181" t="str">
        <f>IF(AND('Entry point'!$B$44&lt;&gt;"",B23&lt;&gt;""),'Entry point'!$B$44,"")</f>
        <v/>
      </c>
      <c r="D23" s="181"/>
      <c r="E23" s="181" t="str">
        <f>IF(IFERROR(INDEX(Master!$A$2:$AH$1177,(Master!$H22-2),34),"")=0,"",IFERROR(INDEX(Master!$A$2:$AH$1177,(Master!$H22-2),34),""))</f>
        <v/>
      </c>
      <c r="F23" s="181"/>
    </row>
    <row r="24" spans="1:6" ht="15.75" x14ac:dyDescent="0.25">
      <c r="A24" s="143">
        <f>IFERROR(INDEX(Master!$A$2:$AH$1177,(Master!H23-2),31),"")</f>
        <v>2</v>
      </c>
      <c r="B24" s="142" t="str">
        <f>IFERROR(INDEX(Master!$A$2:$AH$1177,(Master!$H23-2),32),"")</f>
        <v>Crew Line up with details obtained and approved</v>
      </c>
      <c r="C24" s="181" t="str">
        <f>IF(AND('Entry point'!$B$44&lt;&gt;"",B24&lt;&gt;""),'Entry point'!$B$44,"")</f>
        <v/>
      </c>
      <c r="D24" s="181"/>
      <c r="E24" s="181" t="str">
        <f>IF(IFERROR(INDEX(Master!$A$2:$AH$1177,(Master!$H23-2),34),"")=0,"",IFERROR(INDEX(Master!$A$2:$AH$1177,(Master!$H23-2),34),""))</f>
        <v/>
      </c>
      <c r="F24" s="181"/>
    </row>
    <row r="25" spans="1:6" ht="30" x14ac:dyDescent="0.25">
      <c r="A25" s="143">
        <f>IFERROR(INDEX(Master!$A$2:$AH$1177,(Master!H24-2),31),"")</f>
        <v>2</v>
      </c>
      <c r="B25" s="142" t="str">
        <f>IFERROR(INDEX(Master!$A$2:$AH$1177,(Master!$H24-2),32),"")</f>
        <v>ECDIS : Approved electronic chart , Publications order placed</v>
      </c>
      <c r="C25" s="181" t="str">
        <f>IF(AND('Entry point'!$B$44&lt;&gt;"",B25&lt;&gt;""),'Entry point'!$B$44,"")</f>
        <v/>
      </c>
      <c r="D25" s="181"/>
      <c r="E25" s="181" t="str">
        <f>IF(IFERROR(INDEX(Master!$A$2:$AH$1177,(Master!$H24-2),34),"")=0,"",IFERROR(INDEX(Master!$A$2:$AH$1177,(Master!$H24-2),34),""))</f>
        <v/>
      </c>
      <c r="F25" s="181"/>
    </row>
    <row r="26" spans="1:6" ht="15.75" customHeight="1" x14ac:dyDescent="0.25">
      <c r="A26" s="143">
        <f>IFERROR(INDEX(Master!$A$2:$AH$1177,(Master!H25-2),31),"")</f>
        <v>2</v>
      </c>
      <c r="B26" s="142" t="str">
        <f>IFERROR(INDEX(Master!$A$2:$AH$1177,(Master!$H25-2),32),"")</f>
        <v>Notification to Crew Managers Probable date of First Batch (Master , CO , CE , 2E) Joining</v>
      </c>
      <c r="C26" s="181" t="str">
        <f>IF(AND('Entry point'!$B$44&lt;&gt;"",B26&lt;&gt;""),'Entry point'!$B$44,"")</f>
        <v/>
      </c>
      <c r="D26" s="181"/>
      <c r="E26" s="181" t="str">
        <f>IF(IFERROR(INDEX(Master!$A$2:$AH$1177,(Master!$H25-2),34),"")=0,"",IFERROR(INDEX(Master!$A$2:$AH$1177,(Master!$H25-2),34),""))</f>
        <v/>
      </c>
      <c r="F26" s="181"/>
    </row>
    <row r="27" spans="1:6" ht="34.5" customHeight="1" x14ac:dyDescent="0.25">
      <c r="A27" s="143">
        <f>IFERROR(INDEX(Master!$A$2:$AH$1177,(Master!H26-2),31),"")</f>
        <v>2</v>
      </c>
      <c r="B27" s="142" t="str">
        <f>IFERROR(INDEX(Master!$A$2:$AH$1177,(Master!$H26-2),32),"")</f>
        <v>Notification to Crew Managers regarding Crewing requirements Flag of Vessel and Manning Level</v>
      </c>
      <c r="C27" s="181" t="str">
        <f>IF(AND('Entry point'!$B$44&lt;&gt;"",B27&lt;&gt;""),'Entry point'!$B$44,"")</f>
        <v/>
      </c>
      <c r="D27" s="181"/>
      <c r="E27" s="181" t="str">
        <f>IF(IFERROR(INDEX(Master!$A$2:$AH$1177,(Master!$H26-2),34),"")=0,"",IFERROR(INDEX(Master!$A$2:$AH$1177,(Master!$H26-2),34),""))</f>
        <v/>
      </c>
      <c r="F27" s="181"/>
    </row>
    <row r="28" spans="1:6" ht="15.75" x14ac:dyDescent="0.25">
      <c r="A28" s="143">
        <f>IFERROR(INDEX(Master!$A$2:$AH$1177,(Master!H27-2),31),"")</f>
        <v>2</v>
      </c>
      <c r="B28" s="142" t="str">
        <f>IFERROR(INDEX(Master!$A$2:$AH$1177,(Master!$H27-2),32),"")</f>
        <v>Notify joining date and port for the crew To Manning agents</v>
      </c>
      <c r="C28" s="181" t="str">
        <f>IF(AND('Entry point'!$B$44&lt;&gt;"",B28&lt;&gt;""),'Entry point'!$B$44,"")</f>
        <v/>
      </c>
      <c r="D28" s="181"/>
      <c r="E28" s="181" t="str">
        <f>IF(IFERROR(INDEX(Master!$A$2:$AH$1177,(Master!$H27-2),34),"")=0,"",IFERROR(INDEX(Master!$A$2:$AH$1177,(Master!$H27-2),34),""))</f>
        <v/>
      </c>
      <c r="F28" s="181"/>
    </row>
    <row r="29" spans="1:6" ht="15.75" x14ac:dyDescent="0.25">
      <c r="A29" s="143">
        <f>IFERROR(INDEX(Master!$A$2:$AH$1177,(Master!H28-2),31),"")</f>
        <v>2</v>
      </c>
      <c r="B29" s="142" t="str">
        <f>IFERROR(INDEX(Master!$A$2:$AH$1177,(Master!$H28-2),32),"")</f>
        <v>Obtain operating budget from Technical Department</v>
      </c>
      <c r="C29" s="181" t="str">
        <f>IF(AND('Entry point'!$B$44&lt;&gt;"",B29&lt;&gt;""),'Entry point'!$B$44,"")</f>
        <v/>
      </c>
      <c r="D29" s="181"/>
      <c r="E29" s="181" t="str">
        <f>IF(IFERROR(INDEX(Master!$A$2:$AH$1177,(Master!$H28-2),34),"")=0,"",IFERROR(INDEX(Master!$A$2:$AH$1177,(Master!$H28-2),34),""))</f>
        <v/>
      </c>
      <c r="F29" s="181"/>
    </row>
    <row r="30" spans="1:6" ht="30" x14ac:dyDescent="0.25">
      <c r="A30" s="143">
        <f>IFERROR(INDEX(Master!$A$2:$AH$1177,(Master!H29-2),31),"")</f>
        <v>2</v>
      </c>
      <c r="B30" s="142" t="str">
        <f>IFERROR(INDEX(Master!$A$2:$AH$1177,(Master!$H29-2),32),"")</f>
        <v>Dry Dock Paint</v>
      </c>
      <c r="C30" s="181" t="str">
        <f>IF(AND('Entry point'!$B$44&lt;&gt;"",B30&lt;&gt;""),'Entry point'!$B$44,"")</f>
        <v/>
      </c>
      <c r="D30" s="181"/>
      <c r="E30" s="181" t="str">
        <f>IF(IFERROR(INDEX(Master!$A$2:$AH$1177,(Master!$H29-2),34),"")=0,"",IFERROR(INDEX(Master!$A$2:$AH$1177,(Master!$H29-2),34),""))</f>
        <v xml:space="preserve">Check with Procurement Manager for supplier to be assigned
Paint spec on hull at present, next planned DD and any changes in spec. </v>
      </c>
      <c r="F30" s="181"/>
    </row>
    <row r="31" spans="1:6" ht="15.75" x14ac:dyDescent="0.25">
      <c r="A31" s="143">
        <f>IFERROR(INDEX(Master!$A$2:$AH$1177,(Master!H30-2),31),"")</f>
        <v>2</v>
      </c>
      <c r="B31" s="142" t="str">
        <f>IFERROR(INDEX(Master!$A$2:$AH$1177,(Master!$H30-2),32),"")</f>
        <v>Pre-Delivery Funding received</v>
      </c>
      <c r="C31" s="181" t="str">
        <f>IF(AND('Entry point'!$B$44&lt;&gt;"",B31&lt;&gt;""),'Entry point'!$B$44,"")</f>
        <v/>
      </c>
      <c r="D31" s="181"/>
      <c r="E31" s="181" t="str">
        <f>IF(IFERROR(INDEX(Master!$A$2:$AH$1177,(Master!$H30-2),34),"")=0,"",IFERROR(INDEX(Master!$A$2:$AH$1177,(Master!$H30-2),34),""))</f>
        <v/>
      </c>
      <c r="F31" s="181"/>
    </row>
    <row r="32" spans="1:6" ht="15.75" x14ac:dyDescent="0.25">
      <c r="A32" s="143">
        <f>IFERROR(INDEX(Master!$A$2:$AH$1177,(Master!H31-2),31),"")</f>
        <v>2</v>
      </c>
      <c r="B32" s="142" t="str">
        <f>IFERROR(INDEX(Master!$A$2:$AH$1177,(Master!$H31-2),32),"")</f>
        <v>Select and contract with Paint supplier</v>
      </c>
      <c r="C32" s="181" t="str">
        <f>IF(AND('Entry point'!$B$44&lt;&gt;"",B32&lt;&gt;""),'Entry point'!$B$44,"")</f>
        <v/>
      </c>
      <c r="D32" s="181"/>
      <c r="E32" s="181" t="str">
        <f>IF(IFERROR(INDEX(Master!$A$2:$AH$1177,(Master!$H31-2),34),"")=0,"",IFERROR(INDEX(Master!$A$2:$AH$1177,(Master!$H31-2),34),""))</f>
        <v/>
      </c>
      <c r="F32" s="181"/>
    </row>
    <row r="33" spans="1:6" ht="15.75" x14ac:dyDescent="0.25">
      <c r="A33" s="143">
        <f>IFERROR(INDEX(Master!$A$2:$AH$1177,(Master!H32-2),31),"")</f>
        <v>2</v>
      </c>
      <c r="B33" s="142" t="str">
        <f>IFERROR(INDEX(Master!$A$2:$AH$1177,(Master!$H32-2),32),"")</f>
        <v>ShipSure package timeline agreed and shared with Client</v>
      </c>
      <c r="C33" s="181" t="str">
        <f>IF(AND('Entry point'!$B$44&lt;&gt;"",B33&lt;&gt;""),'Entry point'!$B$44,"")</f>
        <v/>
      </c>
      <c r="D33" s="181"/>
      <c r="E33" s="181" t="str">
        <f>IF(IFERROR(INDEX(Master!$A$2:$AH$1177,(Master!$H32-2),34),"")=0,"",IFERROR(INDEX(Master!$A$2:$AH$1177,(Master!$H32-2),34),""))</f>
        <v/>
      </c>
      <c r="F33" s="181"/>
    </row>
    <row r="34" spans="1:6" ht="19.5" customHeight="1" x14ac:dyDescent="0.25">
      <c r="A34" s="143">
        <f>IFERROR(INDEX(Master!$A$2:$AH$1177,(Master!H33-2),31),"")</f>
        <v>2</v>
      </c>
      <c r="B34" s="142" t="str">
        <f>IFERROR(INDEX(Master!$A$2:$AH$1177,(Master!$H33-2),32),"")</f>
        <v>Vessel set up in SHIPMATE</v>
      </c>
      <c r="C34" s="181" t="str">
        <f>IF(AND('Entry point'!$B$44&lt;&gt;"",B34&lt;&gt;""),'Entry point'!$B$44,"")</f>
        <v/>
      </c>
      <c r="D34" s="181"/>
      <c r="E34" s="181" t="str">
        <f>IF(IFERROR(INDEX(Master!$A$2:$AH$1177,(Master!$H33-2),34),"")=0,"",IFERROR(INDEX(Master!$A$2:$AH$1177,(Master!$H33-2),34),""))</f>
        <v/>
      </c>
      <c r="F34" s="181"/>
    </row>
    <row r="35" spans="1:6" ht="15.75" x14ac:dyDescent="0.25">
      <c r="A35" s="143">
        <f>IFERROR(INDEX(Master!$A$2:$AH$1177,(Master!H34-2),31),"")</f>
        <v>3</v>
      </c>
      <c r="B35" s="142" t="str">
        <f>IFERROR(INDEX(Master!$A$2:$AH$1177,(Master!$H34-2),32),"")</f>
        <v>GMDSS Shore based Maintenance Agreement</v>
      </c>
      <c r="C35" s="181" t="str">
        <f>IF(AND('Entry point'!$B$44&lt;&gt;"",B35&lt;&gt;""),'Entry point'!$B$44,"")</f>
        <v/>
      </c>
      <c r="D35" s="181"/>
      <c r="E35" s="181" t="str">
        <f>IF(IFERROR(INDEX(Master!$A$2:$AH$1177,(Master!$H34-2),34),"")=0,"",IFERROR(INDEX(Master!$A$2:$AH$1177,(Master!$H34-2),34),""))</f>
        <v>Select from Seacom / Marcas options</v>
      </c>
      <c r="F35" s="181"/>
    </row>
    <row r="36" spans="1:6" ht="15.75" x14ac:dyDescent="0.25">
      <c r="A36" s="143">
        <f>IFERROR(INDEX(Master!$A$2:$AH$1177,(Master!H35-2),31),"")</f>
        <v>3</v>
      </c>
      <c r="B36" s="142" t="str">
        <f>IFERROR(INDEX(Master!$A$2:$AH$1177,(Master!$H35-2),32),"")</f>
        <v xml:space="preserve">Revised Running Cost issued </v>
      </c>
      <c r="C36" s="181" t="str">
        <f>IF(AND('Entry point'!$B$44&lt;&gt;"",B36&lt;&gt;""),'Entry point'!$B$44,"")</f>
        <v/>
      </c>
      <c r="D36" s="181"/>
      <c r="E36" s="181" t="str">
        <f>IF(IFERROR(INDEX(Master!$A$2:$AH$1177,(Master!$H35-2),34),"")=0,"",IFERROR(INDEX(Master!$A$2:$AH$1177,(Master!$H35-2),34),""))</f>
        <v/>
      </c>
      <c r="F36" s="181"/>
    </row>
    <row r="37" spans="1:6" ht="15.75" x14ac:dyDescent="0.25">
      <c r="A37" s="143">
        <f>IFERROR(INDEX(Master!$A$2:$AH$1177,(Master!H36-2),31),"")</f>
        <v>3</v>
      </c>
      <c r="B37" s="142" t="str">
        <f>IFERROR(INDEX(Master!$A$2:$AH$1177,(Master!$H36-2),32),"")</f>
        <v>Vessel included in Class Web Site</v>
      </c>
      <c r="C37" s="181" t="str">
        <f>IF(AND('Entry point'!$B$44&lt;&gt;"",B37&lt;&gt;""),'Entry point'!$B$44,"")</f>
        <v/>
      </c>
      <c r="D37" s="181"/>
      <c r="E37" s="181" t="str">
        <f>IF(IFERROR(INDEX(Master!$A$2:$AH$1177,(Master!$H36-2),34),"")=0,"",IFERROR(INDEX(Master!$A$2:$AH$1177,(Master!$H36-2),34),""))</f>
        <v/>
      </c>
      <c r="F37" s="181"/>
    </row>
    <row r="38" spans="1:6" ht="15.75" x14ac:dyDescent="0.25">
      <c r="A38" s="143" t="str">
        <f>IFERROR(INDEX(Master!$A$2:$AH$1177,(Master!H37-2),31),"")</f>
        <v/>
      </c>
      <c r="B38" s="142" t="str">
        <f>IFERROR(INDEX(Master!$A$2:$AH$1177,(Master!$H37-2),32),"")</f>
        <v/>
      </c>
      <c r="C38" s="181" t="str">
        <f>IF(AND('Entry point'!$B$44&lt;&gt;"",B38&lt;&gt;""),'Entry point'!$B$44,"")</f>
        <v/>
      </c>
      <c r="D38" s="181"/>
      <c r="E38" s="181" t="str">
        <f>IF(IFERROR(INDEX(Master!$A$2:$AH$1177,(Master!$H37-2),34),"")=0,"",IFERROR(INDEX(Master!$A$2:$AH$1177,(Master!$H37-2),34),""))</f>
        <v/>
      </c>
      <c r="F38" s="181"/>
    </row>
    <row r="39" spans="1:6" ht="15.75" x14ac:dyDescent="0.25">
      <c r="A39" s="143" t="str">
        <f>IFERROR(INDEX(Master!$A$2:$AH$1177,(Master!H38-2),31),"")</f>
        <v/>
      </c>
      <c r="B39" s="142" t="str">
        <f>IFERROR(INDEX(Master!$A$2:$AH$1177,(Master!$H38-2),32),"")</f>
        <v/>
      </c>
      <c r="C39" s="181" t="str">
        <f>IF(AND('Entry point'!$B$44&lt;&gt;"",B39&lt;&gt;""),'Entry point'!$B$44,"")</f>
        <v/>
      </c>
      <c r="D39" s="181"/>
      <c r="E39" s="181" t="str">
        <f>IF(IFERROR(INDEX(Master!$A$2:$AH$1177,(Master!$H38-2),34),"")=0,"",IFERROR(INDEX(Master!$A$2:$AH$1177,(Master!$H38-2),34),""))</f>
        <v/>
      </c>
      <c r="F39" s="181"/>
    </row>
    <row r="40" spans="1:6" ht="15.75" x14ac:dyDescent="0.25">
      <c r="A40" s="143" t="str">
        <f>IFERROR(INDEX(Master!$A$2:$AH$1177,(Master!H39-2),31),"")</f>
        <v/>
      </c>
      <c r="B40" s="142" t="str">
        <f>IFERROR(INDEX(Master!$A$2:$AH$1177,(Master!$H39-2),32),"")</f>
        <v/>
      </c>
      <c r="C40" s="181" t="str">
        <f>IF(AND('Entry point'!$B$44&lt;&gt;"",B40&lt;&gt;""),'Entry point'!$B$44,"")</f>
        <v/>
      </c>
      <c r="D40" s="181"/>
      <c r="E40" s="181" t="str">
        <f>IF(IFERROR(INDEX(Master!$A$2:$AH$1177,(Master!$H39-2),34),"")=0,"",IFERROR(INDEX(Master!$A$2:$AH$1177,(Master!$H39-2),34),""))</f>
        <v/>
      </c>
      <c r="F40" s="181"/>
    </row>
    <row r="41" spans="1:6" ht="15.75" x14ac:dyDescent="0.25">
      <c r="A41" s="143" t="str">
        <f>IFERROR(INDEX(Master!$A$2:$AH$1177,(Master!H40-2),31),"")</f>
        <v/>
      </c>
      <c r="B41" s="142" t="str">
        <f>IFERROR(INDEX(Master!$A$2:$AH$1177,(Master!$H40-2),32),"")</f>
        <v/>
      </c>
      <c r="C41" s="181" t="str">
        <f>IF(AND('Entry point'!$B$44&lt;&gt;"",B41&lt;&gt;""),'Entry point'!$B$44,"")</f>
        <v/>
      </c>
      <c r="D41" s="181"/>
      <c r="E41" s="181" t="str">
        <f>IF(IFERROR(INDEX(Master!$A$2:$AH$1177,(Master!$H40-2),34),"")=0,"",IFERROR(INDEX(Master!$A$2:$AH$1177,(Master!$H40-2),34),""))</f>
        <v/>
      </c>
      <c r="F41" s="181"/>
    </row>
    <row r="42" spans="1:6" ht="15.75" x14ac:dyDescent="0.25">
      <c r="A42" s="143" t="str">
        <f>IFERROR(INDEX(Master!$A$2:$AH$1177,(Master!H41-2),31),"")</f>
        <v/>
      </c>
      <c r="B42" s="142" t="str">
        <f>IFERROR(INDEX(Master!$A$2:$AH$1177,(Master!$H41-2),32),"")</f>
        <v/>
      </c>
      <c r="C42" s="181" t="str">
        <f>IF(AND('Entry point'!$B$44&lt;&gt;"",B42&lt;&gt;""),'Entry point'!$B$44,"")</f>
        <v/>
      </c>
      <c r="D42" s="181"/>
      <c r="E42" s="181" t="str">
        <f>IF(IFERROR(INDEX(Master!$A$2:$AH$1177,(Master!$H41-2),34),"")=0,"",IFERROR(INDEX(Master!$A$2:$AH$1177,(Master!$H41-2),34),""))</f>
        <v/>
      </c>
      <c r="F42" s="181"/>
    </row>
    <row r="43" spans="1:6" ht="15.75" x14ac:dyDescent="0.25">
      <c r="A43" s="143" t="str">
        <f>IFERROR(INDEX(Master!$A$2:$AH$1177,(Master!H42-2),31),"")</f>
        <v/>
      </c>
      <c r="B43" s="142" t="str">
        <f>IFERROR(INDEX(Master!$A$2:$AH$1177,(Master!$H42-2),32),"")</f>
        <v/>
      </c>
      <c r="C43" s="181" t="str">
        <f>IF(AND('Entry point'!$B$44&lt;&gt;"",B43&lt;&gt;""),'Entry point'!$B$44,"")</f>
        <v/>
      </c>
      <c r="D43" s="181"/>
      <c r="E43" s="181" t="str">
        <f>IF(IFERROR(INDEX(Master!$A$2:$AH$1177,(Master!$H42-2),34),"")=0,"",IFERROR(INDEX(Master!$A$2:$AH$1177,(Master!$H42-2),34),""))</f>
        <v/>
      </c>
      <c r="F43" s="181"/>
    </row>
    <row r="44" spans="1:6" ht="15.75" x14ac:dyDescent="0.25">
      <c r="A44" s="143" t="str">
        <f>IFERROR(INDEX(Master!$A$2:$AH$1177,(Master!H43-2),31),"")</f>
        <v/>
      </c>
      <c r="B44" s="142" t="str">
        <f>IFERROR(INDEX(Master!$A$2:$AH$1177,(Master!$H43-2),32),"")</f>
        <v/>
      </c>
      <c r="C44" s="181" t="str">
        <f>IF(AND('Entry point'!$B$44&lt;&gt;"",B44&lt;&gt;""),'Entry point'!$B$44,"")</f>
        <v/>
      </c>
      <c r="D44" s="181"/>
      <c r="E44" s="181" t="str">
        <f>IF(IFERROR(INDEX(Master!$A$2:$AH$1177,(Master!$H43-2),34),"")=0,"",IFERROR(INDEX(Master!$A$2:$AH$1177,(Master!$H43-2),34),""))</f>
        <v/>
      </c>
      <c r="F44" s="181"/>
    </row>
  </sheetData>
  <protectedRanges>
    <protectedRange sqref="A1:D1 A2:C2" name="Range2"/>
    <protectedRange sqref="A3:A44" name="Range2_1"/>
    <protectedRange sqref="B3:B44" name="Range2_2"/>
    <protectedRange sqref="D2" name="Range2_3"/>
  </protectedRanges>
  <dataValidations count="1">
    <dataValidation type="list" allowBlank="1" showInputMessage="1" showErrorMessage="1" sqref="F3:F44" xr:uid="{00000000-0002-0000-07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80"/>
  </sheetPr>
  <dimension ref="A1:F113"/>
  <sheetViews>
    <sheetView tabSelected="1" view="pageBreakPreview" topLeftCell="A2" zoomScale="60" zoomScaleNormal="58" workbookViewId="0">
      <selection activeCell="R16" sqref="R16"/>
    </sheetView>
  </sheetViews>
  <sheetFormatPr defaultRowHeight="15" x14ac:dyDescent="0.25"/>
  <cols>
    <col min="1" max="1" width="10.28515625" customWidth="1"/>
    <col min="2" max="2" width="120.7109375" customWidth="1"/>
    <col min="3" max="3" width="22.28515625" style="179" customWidth="1"/>
    <col min="4" max="4" width="40.5703125" customWidth="1"/>
    <col min="5" max="5" width="94.28515625" customWidth="1"/>
    <col min="6" max="6" width="19.42578125" customWidth="1"/>
  </cols>
  <sheetData>
    <row r="1" spans="1:6" ht="27.75" x14ac:dyDescent="0.25">
      <c r="A1" s="174"/>
      <c r="B1" s="174" t="s">
        <v>794</v>
      </c>
      <c r="C1" s="141"/>
      <c r="D1" s="141"/>
      <c r="E1" s="139"/>
      <c r="F1" s="139"/>
    </row>
    <row r="2" spans="1:6" s="153" customFormat="1" ht="54" x14ac:dyDescent="0.3">
      <c r="A2" s="151" t="s">
        <v>718</v>
      </c>
      <c r="B2" s="140" t="s">
        <v>719</v>
      </c>
      <c r="C2" s="152" t="s">
        <v>615</v>
      </c>
      <c r="D2" s="152" t="s">
        <v>731</v>
      </c>
      <c r="E2" s="140" t="s">
        <v>573</v>
      </c>
      <c r="F2" s="140" t="s">
        <v>720</v>
      </c>
    </row>
    <row r="3" spans="1:6" ht="15.75" x14ac:dyDescent="0.25">
      <c r="A3" s="143">
        <f>IFERROR(INDEX(Master!$A$2:$AH$1177,(Master!AB2-2),31),"")</f>
        <v>1</v>
      </c>
      <c r="B3" s="142" t="str">
        <f>IFERROR(INDEX(Master!$A$2:$AH$1177,(Master!$AB2-2),32),"")</f>
        <v>VMS Pack Ordered from Group HSEQ Department  using latest Document  Despatch Form on Vnet</v>
      </c>
      <c r="C3" s="181" t="str">
        <f>IF(AND('Entry point'!$D$44&lt;&gt;"",B3&lt;&gt;""),'Entry point'!$D$44,"")</f>
        <v/>
      </c>
      <c r="D3" s="181"/>
      <c r="E3" s="181" t="str">
        <f>IF(IFERROR(INDEX(Master!$A$2:$AH$1177,(Master!$AB2-2),34),"")=0,"",IFERROR(INDEX(Master!$A$2:$AH$1177,(Master!$AB2-2),34),""))</f>
        <v/>
      </c>
      <c r="F3" s="181"/>
    </row>
    <row r="4" spans="1:6" ht="15.75" x14ac:dyDescent="0.25">
      <c r="A4" s="143">
        <f>IFERROR(INDEX(Master!$A$2:$AH$1177,(Master!AB3-2),31),"")</f>
        <v>2</v>
      </c>
      <c r="B4" s="142" t="str">
        <f>IFERROR(INDEX(Master!$A$2:$AH$1177,(Master!$AB3-2),32),"")</f>
        <v xml:space="preserve">Arrangements made for compliance with EU Advanced Cargo Regime </v>
      </c>
      <c r="C4" s="181" t="str">
        <f>IF(AND('Entry point'!$D$44&lt;&gt;"",B4&lt;&gt;""),'Entry point'!$D$44,"")</f>
        <v/>
      </c>
      <c r="D4" s="181"/>
      <c r="E4" s="181" t="str">
        <f>IF(IFERROR(INDEX(Master!$A$2:$AH$1177,(Master!$AB3-2),34),"")=0,"",IFERROR(INDEX(Master!$A$2:$AH$1177,(Master!$AB3-2),34),""))</f>
        <v/>
      </c>
      <c r="F4" s="181"/>
    </row>
    <row r="5" spans="1:6" ht="15.75" x14ac:dyDescent="0.25">
      <c r="A5" s="143">
        <f>IFERROR(INDEX(Master!$A$2:$AH$1177,(Master!AB4-2),31),"")</f>
        <v>2</v>
      </c>
      <c r="B5" s="142" t="str">
        <f>IFERROR(INDEX(Master!$A$2:$AH$1177,(Master!$AB4-2),32),"")</f>
        <v>Arrangements made for updating OCIMF Online Crew Matrix (Tankers)</v>
      </c>
      <c r="C5" s="181" t="str">
        <f>IF(AND('Entry point'!$D$44&lt;&gt;"",B5&lt;&gt;""),'Entry point'!$D$44,"")</f>
        <v/>
      </c>
      <c r="D5" s="181"/>
      <c r="E5" s="181" t="str">
        <f>IF(IFERROR(INDEX(Master!$A$2:$AH$1177,(Master!$AB4-2),34),"")=0,"",IFERROR(INDEX(Master!$A$2:$AH$1177,(Master!$AB4-2),34),""))</f>
        <v/>
      </c>
      <c r="F5" s="181"/>
    </row>
    <row r="6" spans="1:6" ht="15.75" x14ac:dyDescent="0.25">
      <c r="A6" s="143">
        <f>IFERROR(INDEX(Master!$A$2:$AH$1177,(Master!AB5-2),31),"")</f>
        <v>2</v>
      </c>
      <c r="B6" s="142" t="str">
        <f>IFERROR(INDEX(Master!$A$2:$AH$1177,(Master!$AB5-2),32),"")</f>
        <v>ISM &amp; ISPS Audits arranged with RO</v>
      </c>
      <c r="C6" s="181" t="str">
        <f>IF(AND('Entry point'!$D$44&lt;&gt;"",B6&lt;&gt;""),'Entry point'!$D$44,"")</f>
        <v/>
      </c>
      <c r="D6" s="181"/>
      <c r="E6" s="181" t="str">
        <f>IF(IFERROR(INDEX(Master!$A$2:$AH$1177,(Master!$AB5-2),34),"")=0,"",IFERROR(INDEX(Master!$A$2:$AH$1177,(Master!$AB5-2),34),""))</f>
        <v/>
      </c>
      <c r="F6" s="181"/>
    </row>
    <row r="7" spans="1:6" ht="15.75" x14ac:dyDescent="0.25">
      <c r="A7" s="143">
        <f>IFERROR(INDEX(Master!$A$2:$AH$1177,(Master!AB6-2),31),"")</f>
        <v>2</v>
      </c>
      <c r="B7" s="142" t="str">
        <f>IFERROR(INDEX(Master!$A$2:$AH$1177,(Master!$AB6-2),32),"")</f>
        <v>ISM Code (3.1) declaration of Company and Designated Person for Registration to Flag State - copy to be onboard.</v>
      </c>
      <c r="C7" s="181" t="str">
        <f>IF(AND('Entry point'!$D$44&lt;&gt;"",B7&lt;&gt;""),'Entry point'!$D$44,"")</f>
        <v/>
      </c>
      <c r="D7" s="181"/>
      <c r="E7" s="181" t="str">
        <f>IF(IFERROR(INDEX(Master!$A$2:$AH$1177,(Master!$AB6-2),34),"")=0,"",IFERROR(INDEX(Master!$A$2:$AH$1177,(Master!$AB6-2),34),""))</f>
        <v/>
      </c>
      <c r="F7" s="181"/>
    </row>
    <row r="8" spans="1:6" ht="15.75" x14ac:dyDescent="0.25">
      <c r="A8" s="143">
        <f>IFERROR(INDEX(Master!$A$2:$AH$1177,(Master!AB7-2),31),"")</f>
        <v>2</v>
      </c>
      <c r="B8" s="142" t="str">
        <f>IFERROR(INDEX(Master!$A$2:$AH$1177,(Master!$AB7-2),32),"")</f>
        <v>ISM/ISPS audit plan provided to vessel with first internal audits within 3 months of delivery</v>
      </c>
      <c r="C8" s="181" t="str">
        <f>IF(AND('Entry point'!$D$44&lt;&gt;"",B8&lt;&gt;""),'Entry point'!$D$44,"")</f>
        <v/>
      </c>
      <c r="D8" s="181"/>
      <c r="E8" s="181" t="str">
        <f>IF(IFERROR(INDEX(Master!$A$2:$AH$1177,(Master!$AB7-2),34),"")=0,"",IFERROR(INDEX(Master!$A$2:$AH$1177,(Master!$AB7-2),34),""))</f>
        <v/>
      </c>
      <c r="F8" s="181"/>
    </row>
    <row r="9" spans="1:6" ht="15.75" x14ac:dyDescent="0.25">
      <c r="A9" s="143">
        <f>IFERROR(INDEX(Master!$A$2:$AH$1177,(Master!AB8-2),31),"")</f>
        <v>2</v>
      </c>
      <c r="B9" s="142" t="str">
        <f>IFERROR(INDEX(Master!$A$2:$AH$1177,(Master!$AB8-2),32),"")</f>
        <v>Latest OCIMF VIQ supplied to vessel in hard copy (Tankers)</v>
      </c>
      <c r="C9" s="181" t="str">
        <f>IF(AND('Entry point'!$D$44&lt;&gt;"",B9&lt;&gt;""),'Entry point'!$D$44,"")</f>
        <v/>
      </c>
      <c r="D9" s="181"/>
      <c r="E9" s="181" t="str">
        <f>IF(IFERROR(INDEX(Master!$A$2:$AH$1177,(Master!$AB8-2),34),"")=0,"",IFERROR(INDEX(Master!$A$2:$AH$1177,(Master!$AB8-2),34),""))</f>
        <v>Soft copy in VMS reference Documents</v>
      </c>
      <c r="F9" s="181"/>
    </row>
    <row r="10" spans="1:6" ht="15.75" x14ac:dyDescent="0.25">
      <c r="A10" s="143">
        <f>IFERROR(INDEX(Master!$A$2:$AH$1177,(Master!AB9-2),31),"")</f>
        <v>4</v>
      </c>
      <c r="B10" s="142" t="str">
        <f>IFERROR(INDEX(Master!$A$2:$AH$1177,(Master!$AB9-2),32),"")</f>
        <v>Fleet Update Sent</v>
      </c>
      <c r="C10" s="181" t="str">
        <f>IF(AND('Entry point'!$D$44&lt;&gt;"",B10&lt;&gt;""),'Entry point'!$D$44,"")</f>
        <v/>
      </c>
      <c r="D10" s="181"/>
      <c r="E10" s="181" t="str">
        <f>IF(IFERROR(INDEX(Master!$A$2:$AH$1177,(Master!$AB9-2),34),"")=0,"",IFERROR(INDEX(Master!$A$2:$AH$1177,(Master!$AB9-2),34),""))</f>
        <v/>
      </c>
      <c r="F10" s="181"/>
    </row>
    <row r="11" spans="1:6" ht="15.75" x14ac:dyDescent="0.25">
      <c r="A11" s="143">
        <f>IFERROR(INDEX(Master!$A$2:$AH$1177,(Master!AB10-2),31),"")</f>
        <v>4</v>
      </c>
      <c r="B11" s="142" t="str">
        <f>IFERROR(INDEX(Master!$A$2:$AH$1177,(Master!$AB10-2),32),"")</f>
        <v>Office ISM DOC on board.</v>
      </c>
      <c r="C11" s="181" t="str">
        <f>IF(AND('Entry point'!$D$44&lt;&gt;"",B11&lt;&gt;""),'Entry point'!$D$44,"")</f>
        <v/>
      </c>
      <c r="D11" s="181"/>
      <c r="E11" s="181" t="str">
        <f>IF(IFERROR(INDEX(Master!$A$2:$AH$1177,(Master!$AB10-2),34),"")=0,"",IFERROR(INDEX(Master!$A$2:$AH$1177,(Master!$AB10-2),34),""))</f>
        <v/>
      </c>
      <c r="F11" s="181"/>
    </row>
    <row r="12" spans="1:6" ht="15.75" x14ac:dyDescent="0.25">
      <c r="A12" s="143">
        <f>IFERROR(INDEX(Master!$A$2:$AH$1177,(Master!AB11-2),31),"")</f>
        <v>4</v>
      </c>
      <c r="B12" s="142" t="str">
        <f>IFERROR(INDEX(Master!$A$2:$AH$1177,(Master!$AB11-2),32),"")</f>
        <v>Oil Major Advised of Vessel Delivery (Tankers)</v>
      </c>
      <c r="C12" s="181" t="str">
        <f>IF(AND('Entry point'!$D$44&lt;&gt;"",B12&lt;&gt;""),'Entry point'!$D$44,"")</f>
        <v/>
      </c>
      <c r="D12" s="181"/>
      <c r="E12" s="181" t="str">
        <f>IF(IFERROR(INDEX(Master!$A$2:$AH$1177,(Master!$AB11-2),34),"")=0,"",IFERROR(INDEX(Master!$A$2:$AH$1177,(Master!$AB11-2),34),""))</f>
        <v/>
      </c>
      <c r="F12" s="181"/>
    </row>
    <row r="13" spans="1:6" ht="15.75" x14ac:dyDescent="0.25">
      <c r="A13" s="143">
        <f>IFERROR(INDEX(Master!$A$2:$AH$1177,(Master!AB12-2),31),"")</f>
        <v>4</v>
      </c>
      <c r="B13" s="142" t="str">
        <f>IFERROR(INDEX(Master!$A$2:$AH$1177,(Master!$AB12-2),32),"")</f>
        <v>Vessel added to vessel tracking system (Polestar).</v>
      </c>
      <c r="C13" s="181" t="str">
        <f>IF(AND('Entry point'!$D$44&lt;&gt;"",B13&lt;&gt;""),'Entry point'!$D$44,"")</f>
        <v/>
      </c>
      <c r="D13" s="181"/>
      <c r="E13" s="181" t="str">
        <f>IF(IFERROR(INDEX(Master!$A$2:$AH$1177,(Master!$AB12-2),34),"")=0,"",IFERROR(INDEX(Master!$A$2:$AH$1177,(Master!$AB12-2),34),""))</f>
        <v/>
      </c>
      <c r="F13" s="181"/>
    </row>
    <row r="14" spans="1:6" ht="15.75" x14ac:dyDescent="0.25">
      <c r="A14" s="143">
        <f>IFERROR(INDEX(Master!$A$2:$AH$1177,(Master!AB13-2),31),"")</f>
        <v>5</v>
      </c>
      <c r="B14" s="142" t="str">
        <f>IFERROR(INDEX(Master!$A$2:$AH$1177,(Master!$AB13-2),32),"")</f>
        <v>Obtain VGP NOI in advance of vessel calling US (where applicable)</v>
      </c>
      <c r="C14" s="181" t="str">
        <f>IF(AND('Entry point'!$D$44&lt;&gt;"",B14&lt;&gt;""),'Entry point'!$D$44,"")</f>
        <v/>
      </c>
      <c r="D14" s="181"/>
      <c r="E14" s="181" t="str">
        <f>IF(IFERROR(INDEX(Master!$A$2:$AH$1177,(Master!$AB13-2),34),"")=0,"",IFERROR(INDEX(Master!$A$2:$AH$1177,(Master!$AB13-2),34),""))</f>
        <v/>
      </c>
      <c r="F14" s="181"/>
    </row>
    <row r="15" spans="1:6" ht="15.75" x14ac:dyDescent="0.25">
      <c r="A15" s="143">
        <f>IFERROR(INDEX(Master!$A$2:$AH$1177,(Master!AB14-2),31),"")</f>
        <v>6</v>
      </c>
      <c r="B15" s="142" t="str">
        <f>IFERROR(INDEX(Master!$A$2:$AH$1177,(Master!$AB14-2),32),"")</f>
        <v>CSR final</v>
      </c>
      <c r="C15" s="181" t="str">
        <f>IF(AND('Entry point'!$D$44&lt;&gt;"",B15&lt;&gt;""),'Entry point'!$D$44,"")</f>
        <v/>
      </c>
      <c r="D15" s="181"/>
      <c r="E15" s="181" t="str">
        <f>IF(IFERROR(INDEX(Master!$A$2:$AH$1177,(Master!$AB14-2),34),"")=0,"",IFERROR(INDEX(Master!$A$2:$AH$1177,(Master!$AB14-2),34),""))</f>
        <v/>
      </c>
      <c r="F15" s="181"/>
    </row>
    <row r="16" spans="1:6" ht="15.75" x14ac:dyDescent="0.25">
      <c r="A16" s="143" t="str">
        <f>IFERROR(INDEX(Master!$A$2:$AH$1177,(Master!AB15-2),31),"")</f>
        <v/>
      </c>
      <c r="B16" s="142" t="str">
        <f>IFERROR(INDEX(Master!$A$2:$AH$1177,(Master!$AB15-2),32),"")</f>
        <v/>
      </c>
      <c r="C16" s="181" t="str">
        <f>IF(AND('Entry point'!$D$44&lt;&gt;"",B16&lt;&gt;""),'Entry point'!$D$44,"")</f>
        <v/>
      </c>
      <c r="D16" s="181"/>
      <c r="E16" s="181" t="str">
        <f>IF(IFERROR(INDEX(Master!$A$2:$AH$1177,(Master!$AB15-2),34),"")=0,"",IFERROR(INDEX(Master!$A$2:$AH$1177,(Master!$AB15-2),34),""))</f>
        <v/>
      </c>
      <c r="F16" s="181"/>
    </row>
    <row r="17" spans="1:6" ht="15.75" x14ac:dyDescent="0.25">
      <c r="A17" s="143" t="str">
        <f>IFERROR(INDEX(Master!$A$2:$AH$1177,(Master!AB16-2),31),"")</f>
        <v/>
      </c>
      <c r="B17" s="142" t="str">
        <f>IFERROR(INDEX(Master!$A$2:$AH$1177,(Master!$AB16-2),32),"")</f>
        <v/>
      </c>
      <c r="C17" s="181" t="str">
        <f>IF(AND('Entry point'!$D$44&lt;&gt;"",B17&lt;&gt;""),'Entry point'!$D$44,"")</f>
        <v/>
      </c>
      <c r="D17" s="181"/>
      <c r="E17" s="181" t="str">
        <f>IF(IFERROR(INDEX(Master!$A$2:$AH$1177,(Master!$AB16-2),34),"")=0,"",IFERROR(INDEX(Master!$A$2:$AH$1177,(Master!$AB16-2),34),""))</f>
        <v/>
      </c>
      <c r="F17" s="181"/>
    </row>
    <row r="18" spans="1:6" ht="15.75" x14ac:dyDescent="0.25">
      <c r="A18" s="143" t="str">
        <f>IFERROR(INDEX(Master!$A$2:$AH$1177,(Master!AB17-2),31),"")</f>
        <v/>
      </c>
      <c r="B18" s="142" t="str">
        <f>IFERROR(INDEX(Master!$A$2:$AH$1177,(Master!$AB17-2),32),"")</f>
        <v/>
      </c>
      <c r="C18" s="181" t="str">
        <f>IF(AND('Entry point'!$D$44&lt;&gt;"",B18&lt;&gt;""),'Entry point'!$D$44,"")</f>
        <v/>
      </c>
      <c r="D18" s="181"/>
      <c r="E18" s="181" t="str">
        <f>IF(IFERROR(INDEX(Master!$A$2:$AH$1177,(Master!$AB17-2),34),"")=0,"",IFERROR(INDEX(Master!$A$2:$AH$1177,(Master!$AB17-2),34),""))</f>
        <v/>
      </c>
      <c r="F18" s="181"/>
    </row>
    <row r="19" spans="1:6" ht="15.75" x14ac:dyDescent="0.25">
      <c r="A19" s="143" t="str">
        <f>IFERROR(INDEX(Master!$A$2:$AH$1177,(Master!AB18-2),31),"")</f>
        <v/>
      </c>
      <c r="B19" s="142" t="str">
        <f>IFERROR(INDEX(Master!$A$2:$AH$1177,(Master!$AB18-2),32),"")</f>
        <v/>
      </c>
      <c r="C19" s="181" t="str">
        <f>IF(AND('Entry point'!$D$44&lt;&gt;"",B19&lt;&gt;""),'Entry point'!$D$44,"")</f>
        <v/>
      </c>
      <c r="D19" s="181"/>
      <c r="E19" s="181" t="str">
        <f>IF(IFERROR(INDEX(Master!$A$2:$AH$1177,(Master!$AB18-2),34),"")=0,"",IFERROR(INDEX(Master!$A$2:$AH$1177,(Master!$AB18-2),34),""))</f>
        <v/>
      </c>
      <c r="F19" s="181"/>
    </row>
    <row r="20" spans="1:6" ht="15.75" x14ac:dyDescent="0.25">
      <c r="A20" s="143" t="str">
        <f>IFERROR(INDEX(Master!$A$2:$AH$1177,(Master!AB19-2),31),"")</f>
        <v/>
      </c>
      <c r="B20" s="142" t="str">
        <f>IFERROR(INDEX(Master!$A$2:$AH$1177,(Master!$AB19-2),32),"")</f>
        <v/>
      </c>
      <c r="C20" s="181" t="str">
        <f>IF(AND('Entry point'!$D$44&lt;&gt;"",B20&lt;&gt;""),'Entry point'!$D$44,"")</f>
        <v/>
      </c>
      <c r="D20" s="181"/>
      <c r="E20" s="181" t="str">
        <f>IF(IFERROR(INDEX(Master!$A$2:$AH$1177,(Master!$AB19-2),34),"")=0,"",IFERROR(INDEX(Master!$A$2:$AH$1177,(Master!$AB19-2),34),""))</f>
        <v/>
      </c>
      <c r="F20" s="181"/>
    </row>
    <row r="21" spans="1:6" ht="15.75" x14ac:dyDescent="0.25">
      <c r="A21" s="143" t="str">
        <f>IFERROR(INDEX(Master!$A$2:$AH$1177,(Master!AB20-2),31),"")</f>
        <v/>
      </c>
      <c r="B21" s="142" t="str">
        <f>IFERROR(INDEX(Master!$A$2:$AH$1177,(Master!$AB20-2),32),"")</f>
        <v/>
      </c>
      <c r="C21" s="181" t="str">
        <f>IF(AND('Entry point'!$D$44&lt;&gt;"",B21&lt;&gt;""),'Entry point'!$D$44,"")</f>
        <v/>
      </c>
      <c r="D21" s="181"/>
      <c r="E21" s="181" t="str">
        <f>IF(IFERROR(INDEX(Master!$A$2:$AH$1177,(Master!$AB20-2),34),"")=0,"",IFERROR(INDEX(Master!$A$2:$AH$1177,(Master!$AB20-2),34),""))</f>
        <v/>
      </c>
      <c r="F21" s="181"/>
    </row>
    <row r="22" spans="1:6" ht="15.75" x14ac:dyDescent="0.25">
      <c r="A22" s="143" t="str">
        <f>IFERROR(INDEX(Master!$A$2:$AH$1177,(Master!AB21-2),31),"")</f>
        <v/>
      </c>
      <c r="B22" s="142" t="str">
        <f>IFERROR(INDEX(Master!$A$2:$AH$1177,(Master!$AB21-2),32),"")</f>
        <v/>
      </c>
      <c r="C22" s="181" t="str">
        <f>IF(AND('Entry point'!$D$44&lt;&gt;"",B22&lt;&gt;""),'Entry point'!$D$44,"")</f>
        <v/>
      </c>
      <c r="D22" s="181"/>
      <c r="E22" s="181" t="str">
        <f>IF(IFERROR(INDEX(Master!$A$2:$AH$1177,(Master!$AB21-2),34),"")=0,"",IFERROR(INDEX(Master!$A$2:$AH$1177,(Master!$AB21-2),34),""))</f>
        <v/>
      </c>
      <c r="F22" s="181"/>
    </row>
    <row r="23" spans="1:6" ht="15.75" x14ac:dyDescent="0.25">
      <c r="A23" s="143" t="str">
        <f>IFERROR(INDEX(Master!$A$2:$AH$1177,(Master!AB22-2),31),"")</f>
        <v/>
      </c>
      <c r="B23" s="142" t="str">
        <f>IFERROR(INDEX(Master!$A$2:$AH$1177,(Master!$AB22-2),32),"")</f>
        <v/>
      </c>
      <c r="C23" s="181" t="str">
        <f>IF(AND('Entry point'!$D$44&lt;&gt;"",B23&lt;&gt;""),'Entry point'!$D$44,"")</f>
        <v/>
      </c>
      <c r="D23" s="181"/>
      <c r="E23" s="181" t="str">
        <f>IF(IFERROR(INDEX(Master!$A$2:$AH$1177,(Master!$AB22-2),34),"")=0,"",IFERROR(INDEX(Master!$A$2:$AH$1177,(Master!$AB22-2),34),""))</f>
        <v/>
      </c>
      <c r="F23" s="181"/>
    </row>
    <row r="24" spans="1:6" ht="15.75" x14ac:dyDescent="0.25">
      <c r="A24" s="143" t="str">
        <f>IFERROR(INDEX(Master!$A$2:$AH$1177,(Master!AB23-2),31),"")</f>
        <v/>
      </c>
      <c r="B24" s="142" t="str">
        <f>IFERROR(INDEX(Master!$A$2:$AH$1177,(Master!$AB23-2),32),"")</f>
        <v/>
      </c>
      <c r="C24" s="181" t="str">
        <f>IF(AND('Entry point'!$D$44&lt;&gt;"",B24&lt;&gt;""),'Entry point'!$D$44,"")</f>
        <v/>
      </c>
      <c r="D24" s="181"/>
      <c r="E24" s="181" t="str">
        <f>IF(IFERROR(INDEX(Master!$A$2:$AH$1177,(Master!$AB23-2),34),"")=0,"",IFERROR(INDEX(Master!$A$2:$AH$1177,(Master!$AB23-2),34),""))</f>
        <v/>
      </c>
      <c r="F24" s="181"/>
    </row>
    <row r="25" spans="1:6" ht="15.75" x14ac:dyDescent="0.25">
      <c r="A25" s="143" t="str">
        <f>IFERROR(INDEX(Master!$A$2:$AH$1177,(Master!AB24-2),31),"")</f>
        <v/>
      </c>
      <c r="B25" s="142" t="str">
        <f>IFERROR(INDEX(Master!$A$2:$AH$1177,(Master!$AB24-2),32),"")</f>
        <v/>
      </c>
      <c r="C25" s="181" t="str">
        <f>IF(AND('Entry point'!$D$44&lt;&gt;"",B25&lt;&gt;""),'Entry point'!$D$44,"")</f>
        <v/>
      </c>
      <c r="D25" s="181"/>
      <c r="E25" s="181" t="str">
        <f>IF(IFERROR(INDEX(Master!$A$2:$AH$1177,(Master!$AB24-2),34),"")=0,"",IFERROR(INDEX(Master!$A$2:$AH$1177,(Master!$AB24-2),34),""))</f>
        <v/>
      </c>
      <c r="F25" s="181"/>
    </row>
    <row r="26" spans="1:6" ht="15.75" x14ac:dyDescent="0.25">
      <c r="A26" s="143" t="str">
        <f>IFERROR(INDEX(Master!$A$2:$AH$1177,(Master!AB25-2),31),"")</f>
        <v/>
      </c>
      <c r="B26" s="142" t="str">
        <f>IFERROR(INDEX(Master!$A$2:$AH$1177,(Master!$AB25-2),32),"")</f>
        <v/>
      </c>
      <c r="C26" s="181" t="str">
        <f>IF(AND('Entry point'!$D$44&lt;&gt;"",B26&lt;&gt;""),'Entry point'!$D$44,"")</f>
        <v/>
      </c>
      <c r="D26" s="181"/>
      <c r="E26" s="181" t="str">
        <f>IF(IFERROR(INDEX(Master!$A$2:$AH$1177,(Master!$AB25-2),34),"")=0,"",IFERROR(INDEX(Master!$A$2:$AH$1177,(Master!$AB25-2),34),""))</f>
        <v/>
      </c>
      <c r="F26" s="181"/>
    </row>
    <row r="27" spans="1:6" ht="15.75" x14ac:dyDescent="0.25">
      <c r="A27" s="143" t="str">
        <f>IFERROR(INDEX(Master!$A$2:$AH$1177,(Master!AB26-2),31),"")</f>
        <v/>
      </c>
      <c r="B27" s="142" t="str">
        <f>IFERROR(INDEX(Master!$A$2:$AH$1177,(Master!$AB26-2),32),"")</f>
        <v/>
      </c>
      <c r="C27" s="181" t="str">
        <f>IF(AND('Entry point'!$D$44&lt;&gt;"",B27&lt;&gt;""),'Entry point'!$D$44,"")</f>
        <v/>
      </c>
      <c r="D27" s="181"/>
      <c r="E27" s="181" t="str">
        <f>IF(IFERROR(INDEX(Master!$A$2:$AH$1177,(Master!$AB26-2),34),"")=0,"",IFERROR(INDEX(Master!$A$2:$AH$1177,(Master!$AB26-2),34),""))</f>
        <v/>
      </c>
      <c r="F27" s="181"/>
    </row>
    <row r="28" spans="1:6" ht="15.75" x14ac:dyDescent="0.25">
      <c r="A28" s="143" t="str">
        <f>IFERROR(INDEX(Master!$A$2:$AH$1177,(Master!AB27-2),31),"")</f>
        <v/>
      </c>
      <c r="B28" s="142" t="str">
        <f>IFERROR(INDEX(Master!$A$2:$AH$1177,(Master!$AB27-2),32),"")</f>
        <v/>
      </c>
      <c r="C28" s="181" t="str">
        <f>IF(AND('Entry point'!$D$44&lt;&gt;"",B28&lt;&gt;""),'Entry point'!$D$44,"")</f>
        <v/>
      </c>
      <c r="D28" s="181"/>
      <c r="E28" s="181" t="str">
        <f>IF(IFERROR(INDEX(Master!$A$2:$AH$1177,(Master!$AB27-2),34),"")=0,"",IFERROR(INDEX(Master!$A$2:$AH$1177,(Master!$AB27-2),34),""))</f>
        <v/>
      </c>
      <c r="F28" s="181"/>
    </row>
    <row r="29" spans="1:6" ht="15.75" x14ac:dyDescent="0.25">
      <c r="A29" s="143" t="str">
        <f>IFERROR(INDEX(Master!$A$2:$AH$1177,(Master!AB28-2),31),"")</f>
        <v/>
      </c>
      <c r="B29" s="142" t="str">
        <f>IFERROR(INDEX(Master!$A$2:$AH$1177,(Master!$AB28-2),32),"")</f>
        <v/>
      </c>
      <c r="C29" s="181" t="str">
        <f>IF(AND('Entry point'!$D$44&lt;&gt;"",B29&lt;&gt;""),'Entry point'!$D$44,"")</f>
        <v/>
      </c>
      <c r="D29" s="181"/>
      <c r="E29" s="181" t="str">
        <f>IF(IFERROR(INDEX(Master!$A$2:$AH$1177,(Master!$AB28-2),34),"")=0,"",IFERROR(INDEX(Master!$A$2:$AH$1177,(Master!$AB28-2),34),""))</f>
        <v/>
      </c>
      <c r="F29" s="181"/>
    </row>
    <row r="30" spans="1:6" ht="15.75" x14ac:dyDescent="0.25">
      <c r="A30" s="143" t="str">
        <f>IFERROR(INDEX(Master!$A$2:$AH$1177,(Master!AB29-2),31),"")</f>
        <v/>
      </c>
      <c r="B30" s="142" t="str">
        <f>IFERROR(INDEX(Master!$A$2:$AH$1177,(Master!$AB29-2),32),"")</f>
        <v/>
      </c>
      <c r="C30" s="181" t="str">
        <f>IF(AND('Entry point'!$D$44&lt;&gt;"",B30&lt;&gt;""),'Entry point'!$D$44,"")</f>
        <v/>
      </c>
      <c r="D30" s="181"/>
      <c r="E30" s="181" t="str">
        <f>IF(IFERROR(INDEX(Master!$A$2:$AH$1177,(Master!$AB29-2),34),"")=0,"",IFERROR(INDEX(Master!$A$2:$AH$1177,(Master!$AB29-2),34),""))</f>
        <v/>
      </c>
      <c r="F30" s="181"/>
    </row>
    <row r="31" spans="1:6" ht="15.75" x14ac:dyDescent="0.25">
      <c r="A31" s="143" t="str">
        <f>IFERROR(INDEX(Master!$A$2:$AH$1177,(Master!AB30-2),31),"")</f>
        <v/>
      </c>
      <c r="B31" s="142" t="str">
        <f>IFERROR(INDEX(Master!$A$2:$AH$1177,(Master!$AB30-2),32),"")</f>
        <v/>
      </c>
      <c r="C31" s="181" t="str">
        <f>IF(AND('Entry point'!$D$44&lt;&gt;"",B31&lt;&gt;""),'Entry point'!$D$44,"")</f>
        <v/>
      </c>
      <c r="D31" s="181"/>
      <c r="E31" s="181" t="str">
        <f>IF(IFERROR(INDEX(Master!$A$2:$AH$1177,(Master!$AB30-2),34),"")=0,"",IFERROR(INDEX(Master!$A$2:$AH$1177,(Master!$AB30-2),34),""))</f>
        <v/>
      </c>
      <c r="F31" s="181"/>
    </row>
    <row r="32" spans="1:6" ht="15.75" x14ac:dyDescent="0.25">
      <c r="A32" s="143" t="str">
        <f>IFERROR(INDEX(Master!$A$2:$AH$1177,(Master!AB31-2),31),"")</f>
        <v/>
      </c>
      <c r="B32" s="142" t="str">
        <f>IFERROR(INDEX(Master!$A$2:$AH$1177,(Master!$AB31-2),32),"")</f>
        <v/>
      </c>
      <c r="C32" s="181" t="str">
        <f>IF(AND('Entry point'!$D$44&lt;&gt;"",B32&lt;&gt;""),'Entry point'!$D$44,"")</f>
        <v/>
      </c>
      <c r="D32" s="181"/>
      <c r="E32" s="181" t="str">
        <f>IF(IFERROR(INDEX(Master!$A$2:$AH$1177,(Master!$AB31-2),34),"")=0,"",IFERROR(INDEX(Master!$A$2:$AH$1177,(Master!$AB31-2),34),""))</f>
        <v/>
      </c>
      <c r="F32" s="181"/>
    </row>
    <row r="33" spans="1:6" ht="15.75" x14ac:dyDescent="0.25">
      <c r="A33" s="143" t="str">
        <f>IFERROR(INDEX(Master!$A$2:$AH$1177,(Master!AB32-2),31),"")</f>
        <v/>
      </c>
      <c r="B33" s="142" t="str">
        <f>IFERROR(INDEX(Master!$A$2:$AH$1177,(Master!$AB32-2),32),"")</f>
        <v/>
      </c>
      <c r="C33" s="181" t="str">
        <f>IF(AND('Entry point'!$D$44&lt;&gt;"",B33&lt;&gt;""),'Entry point'!$D$44,"")</f>
        <v/>
      </c>
      <c r="D33" s="181"/>
      <c r="E33" s="181" t="str">
        <f>IF(IFERROR(INDEX(Master!$A$2:$AH$1177,(Master!$AB32-2),34),"")=0,"",IFERROR(INDEX(Master!$A$2:$AH$1177,(Master!$AB32-2),34),""))</f>
        <v/>
      </c>
      <c r="F33" s="181"/>
    </row>
    <row r="34" spans="1:6" ht="15.75" x14ac:dyDescent="0.25">
      <c r="A34" s="143" t="str">
        <f>IFERROR(INDEX(Master!$A$2:$AH$1177,(Master!AB33-2),31),"")</f>
        <v/>
      </c>
      <c r="B34" s="142" t="str">
        <f>IFERROR(INDEX(Master!$A$2:$AH$1177,(Master!$AB33-2),32),"")</f>
        <v/>
      </c>
      <c r="C34" s="181" t="str">
        <f>IF(AND('Entry point'!$D$44&lt;&gt;"",B34&lt;&gt;""),'Entry point'!$D$44,"")</f>
        <v/>
      </c>
      <c r="D34" s="181"/>
      <c r="E34" s="181" t="str">
        <f>IF(IFERROR(INDEX(Master!$A$2:$AH$1177,(Master!$AB33-2),34),"")=0,"",IFERROR(INDEX(Master!$A$2:$AH$1177,(Master!$AB33-2),34),""))</f>
        <v/>
      </c>
      <c r="F34" s="181"/>
    </row>
    <row r="35" spans="1:6" ht="15.75" x14ac:dyDescent="0.25">
      <c r="A35" s="143" t="str">
        <f>IFERROR(INDEX(Master!$A$2:$AH$1177,(Master!AB34-2),31),"")</f>
        <v/>
      </c>
      <c r="B35" s="142" t="str">
        <f>IFERROR(INDEX(Master!$A$2:$AH$1177,(Master!$AB34-2),32),"")</f>
        <v/>
      </c>
      <c r="C35" s="181" t="str">
        <f>IF(AND('Entry point'!$D$44&lt;&gt;"",B35&lt;&gt;""),'Entry point'!$D$44,"")</f>
        <v/>
      </c>
      <c r="D35" s="181"/>
      <c r="E35" s="181" t="str">
        <f>IF(IFERROR(INDEX(Master!$A$2:$AH$1177,(Master!$AB34-2),34),"")=0,"",IFERROR(INDEX(Master!$A$2:$AH$1177,(Master!$AB34-2),34),""))</f>
        <v/>
      </c>
      <c r="F35" s="181"/>
    </row>
    <row r="36" spans="1:6" ht="15.75" x14ac:dyDescent="0.25">
      <c r="A36" s="143" t="str">
        <f>IFERROR(INDEX(Master!$A$2:$AH$1177,(Master!AB35-2),31),"")</f>
        <v/>
      </c>
      <c r="B36" s="142" t="str">
        <f>IFERROR(INDEX(Master!$A$2:$AH$1177,(Master!$AB35-2),32),"")</f>
        <v/>
      </c>
      <c r="C36" s="181" t="str">
        <f>IF(AND('Entry point'!$D$44&lt;&gt;"",B36&lt;&gt;""),'Entry point'!$D$44,"")</f>
        <v/>
      </c>
      <c r="D36" s="181"/>
      <c r="E36" s="181" t="str">
        <f>IF(IFERROR(INDEX(Master!$A$2:$AH$1177,(Master!$AB35-2),34),"")=0,"",IFERROR(INDEX(Master!$A$2:$AH$1177,(Master!$AB35-2),34),""))</f>
        <v/>
      </c>
      <c r="F36" s="181"/>
    </row>
    <row r="37" spans="1:6" ht="15.75" x14ac:dyDescent="0.25">
      <c r="A37" s="143" t="str">
        <f>IFERROR(INDEX(Master!$A$2:$AH$1177,(Master!AB36-2),31),"")</f>
        <v/>
      </c>
      <c r="B37" s="142" t="str">
        <f>IFERROR(INDEX(Master!$A$2:$AH$1177,(Master!$AB36-2),32),"")</f>
        <v/>
      </c>
      <c r="C37" s="181" t="str">
        <f>IF(AND('Entry point'!$D$44&lt;&gt;"",B37&lt;&gt;""),'Entry point'!$D$44,"")</f>
        <v/>
      </c>
      <c r="D37" s="181"/>
      <c r="E37" s="181" t="str">
        <f>IF(IFERROR(INDEX(Master!$A$2:$AH$1177,(Master!$AB36-2),34),"")=0,"",IFERROR(INDEX(Master!$A$2:$AH$1177,(Master!$AB36-2),34),""))</f>
        <v/>
      </c>
      <c r="F37" s="181"/>
    </row>
    <row r="38" spans="1:6" ht="15.75" x14ac:dyDescent="0.25">
      <c r="A38" s="143" t="str">
        <f>IFERROR(INDEX(Master!$A$2:$AH$1177,(Master!AB37-2),31),"")</f>
        <v/>
      </c>
      <c r="B38" s="142" t="str">
        <f>IFERROR(INDEX(Master!$A$2:$AH$1177,(Master!$AB37-2),32),"")</f>
        <v/>
      </c>
      <c r="C38" s="181" t="str">
        <f>IF(AND('Entry point'!$D$44&lt;&gt;"",B38&lt;&gt;""),'Entry point'!$D$44,"")</f>
        <v/>
      </c>
      <c r="D38" s="181"/>
      <c r="E38" s="181" t="str">
        <f>IF(IFERROR(INDEX(Master!$A$2:$AH$1177,(Master!$AB37-2),34),"")=0,"",IFERROR(INDEX(Master!$A$2:$AH$1177,(Master!$AB37-2),34),""))</f>
        <v/>
      </c>
      <c r="F38" s="181"/>
    </row>
    <row r="39" spans="1:6" ht="15.75" x14ac:dyDescent="0.25">
      <c r="A39" s="143" t="str">
        <f>IFERROR(INDEX(Master!$A$2:$AH$1177,(Master!AB38-2),31),"")</f>
        <v/>
      </c>
      <c r="B39" s="142" t="str">
        <f>IFERROR(INDEX(Master!$A$2:$AH$1177,(Master!$AB38-2),32),"")</f>
        <v/>
      </c>
      <c r="C39" s="181" t="str">
        <f>IF(AND('Entry point'!$D$44&lt;&gt;"",B39&lt;&gt;""),'Entry point'!$D$44,"")</f>
        <v/>
      </c>
      <c r="D39" s="181"/>
      <c r="E39" s="181" t="str">
        <f>IF(IFERROR(INDEX(Master!$A$2:$AH$1177,(Master!$AB38-2),34),"")=0,"",IFERROR(INDEX(Master!$A$2:$AH$1177,(Master!$AB38-2),34),""))</f>
        <v/>
      </c>
      <c r="F39" s="181"/>
    </row>
    <row r="40" spans="1:6" ht="15.75" x14ac:dyDescent="0.25">
      <c r="A40" s="143" t="str">
        <f>IFERROR(INDEX(Master!$A$2:$AH$1177,(Master!AB39-2),31),"")</f>
        <v/>
      </c>
      <c r="B40" s="142" t="str">
        <f>IFERROR(INDEX(Master!$A$2:$AH$1177,(Master!$AB39-2),32),"")</f>
        <v/>
      </c>
      <c r="C40" s="181" t="str">
        <f>IF(AND('Entry point'!$D$44&lt;&gt;"",B40&lt;&gt;""),'Entry point'!$D$44,"")</f>
        <v/>
      </c>
      <c r="D40" s="181"/>
      <c r="E40" s="181" t="str">
        <f>IF(IFERROR(INDEX(Master!$A$2:$AH$1177,(Master!$AB39-2),34),"")=0,"",IFERROR(INDEX(Master!$A$2:$AH$1177,(Master!$AB39-2),34),""))</f>
        <v/>
      </c>
      <c r="F40" s="181"/>
    </row>
    <row r="41" spans="1:6" ht="15.75" x14ac:dyDescent="0.25">
      <c r="A41" s="143" t="str">
        <f>IFERROR(INDEX(Master!$A$2:$AH$1177,(Master!AB40-2),31),"")</f>
        <v/>
      </c>
      <c r="B41" s="142" t="str">
        <f>IFERROR(INDEX(Master!$A$2:$AH$1177,(Master!$AB40-2),32),"")</f>
        <v/>
      </c>
      <c r="C41" s="181" t="str">
        <f>IF(AND('Entry point'!$D$44&lt;&gt;"",B41&lt;&gt;""),'Entry point'!$D$44,"")</f>
        <v/>
      </c>
      <c r="D41" s="181"/>
      <c r="E41" s="181" t="str">
        <f>IF(IFERROR(INDEX(Master!$A$2:$AH$1177,(Master!$AB40-2),34),"")=0,"",IFERROR(INDEX(Master!$A$2:$AH$1177,(Master!$AB40-2),34),""))</f>
        <v/>
      </c>
      <c r="F41" s="181"/>
    </row>
    <row r="42" spans="1:6" ht="15.75" x14ac:dyDescent="0.25">
      <c r="A42" s="143" t="str">
        <f>IFERROR(INDEX(Master!$A$2:$AH$1177,(Master!AB41-2),31),"")</f>
        <v/>
      </c>
      <c r="B42" s="142" t="str">
        <f>IFERROR(INDEX(Master!$A$2:$AH$1177,(Master!$AB41-2),32),"")</f>
        <v/>
      </c>
      <c r="C42" s="181" t="str">
        <f>IF(AND('Entry point'!$D$44&lt;&gt;"",B42&lt;&gt;""),'Entry point'!$D$44,"")</f>
        <v/>
      </c>
      <c r="D42" s="181"/>
      <c r="E42" s="181" t="str">
        <f>IF(IFERROR(INDEX(Master!$A$2:$AH$1177,(Master!$AB41-2),34),"")=0,"",IFERROR(INDEX(Master!$A$2:$AH$1177,(Master!$AB41-2),34),""))</f>
        <v/>
      </c>
      <c r="F42" s="181"/>
    </row>
    <row r="43" spans="1:6" ht="15.75" x14ac:dyDescent="0.25">
      <c r="A43" s="143" t="str">
        <f>IFERROR(INDEX(Master!$A$2:$AH$1177,(Master!AB42-2),31),"")</f>
        <v/>
      </c>
      <c r="B43" s="142" t="str">
        <f>IFERROR(INDEX(Master!$A$2:$AH$1177,(Master!$AB42-2),32),"")</f>
        <v/>
      </c>
      <c r="C43" s="181" t="str">
        <f>IF(AND('Entry point'!$D$44&lt;&gt;"",B43&lt;&gt;""),'Entry point'!$D$44,"")</f>
        <v/>
      </c>
      <c r="D43" s="181"/>
      <c r="E43" s="181" t="str">
        <f>IF(IFERROR(INDEX(Master!$A$2:$AH$1177,(Master!$AB42-2),34),"")=0,"",IFERROR(INDEX(Master!$A$2:$AH$1177,(Master!$AB42-2),34),""))</f>
        <v/>
      </c>
      <c r="F43" s="181"/>
    </row>
    <row r="44" spans="1:6" ht="15.75" x14ac:dyDescent="0.25">
      <c r="A44" s="143" t="str">
        <f>IFERROR(INDEX(Master!$A$2:$AH$1177,(Master!AB43-2),31),"")</f>
        <v/>
      </c>
      <c r="B44" s="142" t="str">
        <f>IFERROR(INDEX(Master!$A$2:$AH$1177,(Master!$AB43-2),32),"")</f>
        <v/>
      </c>
      <c r="C44" s="181" t="str">
        <f>IF(AND('Entry point'!$D$44&lt;&gt;"",B44&lt;&gt;""),'Entry point'!$D$44,"")</f>
        <v/>
      </c>
      <c r="D44" s="181"/>
      <c r="E44" s="181" t="str">
        <f>IF(IFERROR(INDEX(Master!$A$2:$AH$1177,(Master!$AB43-2),34),"")=0,"",IFERROR(INDEX(Master!$A$2:$AH$1177,(Master!$AB43-2),34),""))</f>
        <v/>
      </c>
      <c r="F44" s="181"/>
    </row>
    <row r="45" spans="1:6" ht="15.75" x14ac:dyDescent="0.25">
      <c r="A45" s="143" t="str">
        <f>IFERROR(INDEX(Master!$A$2:$AH$1177,(Master!AB44-2),31),"")</f>
        <v/>
      </c>
      <c r="B45" s="142" t="str">
        <f>IFERROR(INDEX(Master!$A$2:$AH$1177,(Master!$AB44-2),32),"")</f>
        <v/>
      </c>
      <c r="C45" s="181" t="str">
        <f>IF(AND('Entry point'!$D$44&lt;&gt;"",B45&lt;&gt;""),'Entry point'!$D$44,"")</f>
        <v/>
      </c>
      <c r="D45" s="181"/>
      <c r="E45" s="181" t="str">
        <f>IF(IFERROR(INDEX(Master!$A$2:$AH$1177,(Master!$AB44-2),34),"")=0,"",IFERROR(INDEX(Master!$A$2:$AH$1177,(Master!$AB44-2),34),""))</f>
        <v/>
      </c>
      <c r="F45" s="181"/>
    </row>
    <row r="46" spans="1:6" ht="15.75" x14ac:dyDescent="0.25">
      <c r="A46" s="143" t="str">
        <f>IFERROR(INDEX(Master!$A$2:$AH$1177,(Master!AB45-2),31),"")</f>
        <v/>
      </c>
      <c r="B46" s="142" t="str">
        <f>IFERROR(INDEX(Master!$A$2:$AH$1177,(Master!$AB45-2),32),"")</f>
        <v/>
      </c>
      <c r="C46" s="181" t="str">
        <f>IF(AND('Entry point'!$D$44&lt;&gt;"",B46&lt;&gt;""),'Entry point'!$D$44,"")</f>
        <v/>
      </c>
      <c r="D46" s="181"/>
      <c r="E46" s="181" t="str">
        <f>IF(IFERROR(INDEX(Master!$A$2:$AH$1177,(Master!$AB45-2),34),"")=0,"",IFERROR(INDEX(Master!$A$2:$AH$1177,(Master!$AB45-2),34),""))</f>
        <v/>
      </c>
      <c r="F46" s="181"/>
    </row>
    <row r="47" spans="1:6" ht="15.75" x14ac:dyDescent="0.25">
      <c r="A47" s="143" t="str">
        <f>IFERROR(INDEX(Master!$A$2:$AH$1177,(Master!AB46-2),31),"")</f>
        <v/>
      </c>
      <c r="B47" s="142" t="str">
        <f>IFERROR(INDEX(Master!$A$2:$AH$1177,(Master!$AB46-2),32),"")</f>
        <v/>
      </c>
      <c r="C47" s="181" t="str">
        <f>IF(AND('Entry point'!$D$44&lt;&gt;"",B47&lt;&gt;""),'Entry point'!$D$44,"")</f>
        <v/>
      </c>
      <c r="D47" s="181"/>
      <c r="E47" s="181" t="str">
        <f>IF(IFERROR(INDEX(Master!$A$2:$AH$1177,(Master!$AB46-2),34),"")=0,"",IFERROR(INDEX(Master!$A$2:$AH$1177,(Master!$AB46-2),34),""))</f>
        <v/>
      </c>
      <c r="F47" s="181"/>
    </row>
    <row r="48" spans="1:6" ht="15.75" x14ac:dyDescent="0.25">
      <c r="A48" s="143" t="str">
        <f>IFERROR(INDEX(Master!$A$2:$AH$1177,(Master!AB47-2),31),"")</f>
        <v/>
      </c>
      <c r="B48" s="142" t="str">
        <f>IFERROR(INDEX(Master!$A$2:$AH$1177,(Master!$AB47-2),32),"")</f>
        <v/>
      </c>
      <c r="C48" s="181" t="str">
        <f>IF(AND('Entry point'!$D$44&lt;&gt;"",B48&lt;&gt;""),'Entry point'!$D$44,"")</f>
        <v/>
      </c>
      <c r="D48" s="181"/>
      <c r="E48" s="181" t="str">
        <f>IF(IFERROR(INDEX(Master!$A$2:$AH$1177,(Master!$AB47-2),34),"")=0,"",IFERROR(INDEX(Master!$A$2:$AH$1177,(Master!$AB47-2),34),""))</f>
        <v/>
      </c>
      <c r="F48" s="181"/>
    </row>
    <row r="49" spans="1:6" ht="15.75" x14ac:dyDescent="0.25">
      <c r="A49" s="143" t="str">
        <f>IFERROR(INDEX(Master!$A$2:$AH$1177,(Master!AB48-2),31),"")</f>
        <v/>
      </c>
      <c r="B49" s="142" t="str">
        <f>IFERROR(INDEX(Master!$A$2:$AH$1177,(Master!$AB48-2),32),"")</f>
        <v/>
      </c>
      <c r="C49" s="181" t="str">
        <f>IF(AND('Entry point'!$D$44&lt;&gt;"",B49&lt;&gt;""),'Entry point'!$D$44,"")</f>
        <v/>
      </c>
      <c r="D49" s="181"/>
      <c r="E49" s="181" t="str">
        <f>IF(IFERROR(INDEX(Master!$A$2:$AH$1177,(Master!$AB48-2),34),"")=0,"",IFERROR(INDEX(Master!$A$2:$AH$1177,(Master!$AB48-2),34),""))</f>
        <v/>
      </c>
      <c r="F49" s="181"/>
    </row>
    <row r="50" spans="1:6" ht="15.75" x14ac:dyDescent="0.25">
      <c r="A50" s="143" t="str">
        <f>IFERROR(INDEX(Master!$A$2:$AH$1177,(Master!AB49-2),31),"")</f>
        <v/>
      </c>
      <c r="B50" s="142" t="str">
        <f>IFERROR(INDEX(Master!$A$2:$AH$1177,(Master!$AB49-2),32),"")</f>
        <v/>
      </c>
      <c r="C50" s="181" t="str">
        <f>IF(AND('Entry point'!$D$44&lt;&gt;"",B50&lt;&gt;""),'Entry point'!$D$44,"")</f>
        <v/>
      </c>
      <c r="D50" s="181"/>
      <c r="E50" s="181" t="str">
        <f>IF(IFERROR(INDEX(Master!$A$2:$AH$1177,(Master!$AB49-2),34),"")=0,"",IFERROR(INDEX(Master!$A$2:$AH$1177,(Master!$AB49-2),34),""))</f>
        <v/>
      </c>
      <c r="F50" s="181"/>
    </row>
    <row r="51" spans="1:6" ht="15.75" x14ac:dyDescent="0.25">
      <c r="A51" s="143" t="str">
        <f>IFERROR(INDEX(Master!$A$2:$AH$1177,(Master!AB50-2),31),"")</f>
        <v/>
      </c>
      <c r="B51" s="142" t="str">
        <f>IFERROR(INDEX(Master!$A$2:$AH$1177,(Master!$AB50-2),32),"")</f>
        <v/>
      </c>
      <c r="C51" s="181" t="str">
        <f>IF(AND('Entry point'!$D$44&lt;&gt;"",B51&lt;&gt;""),'Entry point'!$D$44,"")</f>
        <v/>
      </c>
      <c r="D51" s="181"/>
      <c r="E51" s="181" t="str">
        <f>IF(IFERROR(INDEX(Master!$A$2:$AH$1177,(Master!$AB50-2),34),"")=0,"",IFERROR(INDEX(Master!$A$2:$AH$1177,(Master!$AB50-2),34),""))</f>
        <v/>
      </c>
      <c r="F51" s="181"/>
    </row>
    <row r="52" spans="1:6" ht="15.75" x14ac:dyDescent="0.25">
      <c r="A52" s="143" t="str">
        <f>IFERROR(INDEX(Master!$A$2:$AH$1177,(Master!AB51-2),31),"")</f>
        <v/>
      </c>
      <c r="B52" s="142" t="str">
        <f>IFERROR(INDEX(Master!$A$2:$AH$1177,(Master!$AB51-2),32),"")</f>
        <v/>
      </c>
      <c r="C52" s="181" t="str">
        <f>IF(AND('Entry point'!$D$44&lt;&gt;"",B52&lt;&gt;""),'Entry point'!$D$44,"")</f>
        <v/>
      </c>
      <c r="D52" s="181"/>
      <c r="E52" s="181" t="str">
        <f>IF(IFERROR(INDEX(Master!$A$2:$AH$1177,(Master!$AB51-2),34),"")=0,"",IFERROR(INDEX(Master!$A$2:$AH$1177,(Master!$AB51-2),34),""))</f>
        <v/>
      </c>
      <c r="F52" s="181"/>
    </row>
    <row r="53" spans="1:6" ht="15.75" x14ac:dyDescent="0.25">
      <c r="A53" s="143" t="str">
        <f>IFERROR(INDEX(Master!$A$2:$AH$1177,(Master!AB52-2),31),"")</f>
        <v/>
      </c>
      <c r="B53" s="142" t="str">
        <f>IFERROR(INDEX(Master!$A$2:$AH$1177,(Master!$AB52-2),32),"")</f>
        <v/>
      </c>
      <c r="C53" s="181" t="str">
        <f>IF(AND('Entry point'!$D$44&lt;&gt;"",B53&lt;&gt;""),'Entry point'!$D$44,"")</f>
        <v/>
      </c>
      <c r="D53" s="181"/>
      <c r="E53" s="181" t="str">
        <f>IF(IFERROR(INDEX(Master!$A$2:$AH$1177,(Master!$AB52-2),34),"")=0,"",IFERROR(INDEX(Master!$A$2:$AH$1177,(Master!$AB52-2),34),""))</f>
        <v/>
      </c>
      <c r="F53" s="181"/>
    </row>
    <row r="54" spans="1:6" ht="15.75" x14ac:dyDescent="0.25">
      <c r="A54" s="143" t="str">
        <f>IFERROR(INDEX(Master!$A$2:$AH$1177,(Master!AB53-2),31),"")</f>
        <v/>
      </c>
      <c r="B54" s="142" t="str">
        <f>IFERROR(INDEX(Master!$A$2:$AH$1177,(Master!$AB53-2),32),"")</f>
        <v/>
      </c>
      <c r="C54" s="181" t="str">
        <f>IF(AND('Entry point'!$D$44&lt;&gt;"",B54&lt;&gt;""),'Entry point'!$D$44,"")</f>
        <v/>
      </c>
      <c r="D54" s="181"/>
      <c r="E54" s="181" t="str">
        <f>IF(IFERROR(INDEX(Master!$A$2:$AH$1177,(Master!$AB53-2),34),"")=0,"",IFERROR(INDEX(Master!$A$2:$AH$1177,(Master!$AB53-2),34),""))</f>
        <v/>
      </c>
      <c r="F54" s="181"/>
    </row>
    <row r="55" spans="1:6" ht="15.75" x14ac:dyDescent="0.25">
      <c r="A55" s="143" t="str">
        <f>IFERROR(INDEX(Master!$A$2:$AH$1177,(Master!AB54-2),31),"")</f>
        <v/>
      </c>
      <c r="B55" s="142" t="str">
        <f>IFERROR(INDEX(Master!$A$2:$AH$1177,(Master!$AB54-2),32),"")</f>
        <v/>
      </c>
      <c r="C55" s="181" t="str">
        <f>IF(AND('Entry point'!$D$44&lt;&gt;"",B55&lt;&gt;""),'Entry point'!$D$44,"")</f>
        <v/>
      </c>
      <c r="D55" s="181"/>
      <c r="E55" s="181" t="str">
        <f>IF(IFERROR(INDEX(Master!$A$2:$AH$1177,(Master!$AB54-2),34),"")=0,"",IFERROR(INDEX(Master!$A$2:$AH$1177,(Master!$AB54-2),34),""))</f>
        <v/>
      </c>
      <c r="F55" s="181"/>
    </row>
    <row r="56" spans="1:6" ht="15.75" x14ac:dyDescent="0.25">
      <c r="A56" s="143" t="str">
        <f>IFERROR(INDEX(Master!$A$2:$AH$1177,(Master!AB55-2),31),"")</f>
        <v/>
      </c>
      <c r="B56" s="142" t="str">
        <f>IFERROR(INDEX(Master!$A$2:$AH$1177,(Master!$AB55-2),32),"")</f>
        <v/>
      </c>
      <c r="C56" s="181" t="str">
        <f>IF(AND('Entry point'!$D$44&lt;&gt;"",B56&lt;&gt;""),'Entry point'!$D$44,"")</f>
        <v/>
      </c>
      <c r="D56" s="181"/>
      <c r="E56" s="181" t="str">
        <f>IF(IFERROR(INDEX(Master!$A$2:$AH$1177,(Master!$AB55-2),34),"")=0,"",IFERROR(INDEX(Master!$A$2:$AH$1177,(Master!$AB55-2),34),""))</f>
        <v/>
      </c>
      <c r="F56" s="181"/>
    </row>
    <row r="57" spans="1:6" ht="15.75" x14ac:dyDescent="0.25">
      <c r="A57" s="143" t="str">
        <f>IFERROR(INDEX(Master!$A$2:$AH$1177,(Master!AB56-2),31),"")</f>
        <v/>
      </c>
      <c r="B57" s="142" t="str">
        <f>IFERROR(INDEX(Master!$A$2:$AH$1177,(Master!$AB56-2),32),"")</f>
        <v/>
      </c>
      <c r="C57" s="181" t="str">
        <f>IF(AND('Entry point'!$D$44&lt;&gt;"",B57&lt;&gt;""),'Entry point'!$D$44,"")</f>
        <v/>
      </c>
      <c r="D57" s="181"/>
      <c r="E57" s="181" t="str">
        <f>IF(IFERROR(INDEX(Master!$A$2:$AH$1177,(Master!$AB56-2),34),"")=0,"",IFERROR(INDEX(Master!$A$2:$AH$1177,(Master!$AB56-2),34),""))</f>
        <v/>
      </c>
      <c r="F57" s="181"/>
    </row>
    <row r="58" spans="1:6" ht="15.75" x14ac:dyDescent="0.25">
      <c r="A58" s="143" t="str">
        <f>IFERROR(INDEX(Master!$A$2:$AH$1177,(Master!AB57-2),31),"")</f>
        <v/>
      </c>
      <c r="B58" s="142" t="str">
        <f>IFERROR(INDEX(Master!$A$2:$AH$1177,(Master!$AB57-2),32),"")</f>
        <v/>
      </c>
      <c r="C58" s="181" t="str">
        <f>IF(AND('Entry point'!$D$44&lt;&gt;"",B58&lt;&gt;""),'Entry point'!$D$44,"")</f>
        <v/>
      </c>
      <c r="D58" s="181"/>
      <c r="E58" s="181" t="str">
        <f>IF(IFERROR(INDEX(Master!$A$2:$AH$1177,(Master!$AB57-2),34),"")=0,"",IFERROR(INDEX(Master!$A$2:$AH$1177,(Master!$AB57-2),34),""))</f>
        <v/>
      </c>
      <c r="F58" s="181"/>
    </row>
    <row r="59" spans="1:6" ht="15.75" x14ac:dyDescent="0.25">
      <c r="A59" s="143" t="str">
        <f>IFERROR(INDEX(Master!$A$2:$AH$1177,(Master!AB58-2),31),"")</f>
        <v/>
      </c>
      <c r="B59" s="142" t="str">
        <f>IFERROR(INDEX(Master!$A$2:$AH$1177,(Master!$AB58-2),32),"")</f>
        <v/>
      </c>
      <c r="C59" s="181" t="str">
        <f>IF(AND('Entry point'!$D$44&lt;&gt;"",B59&lt;&gt;""),'Entry point'!$D$44,"")</f>
        <v/>
      </c>
      <c r="D59" s="181"/>
      <c r="E59" s="181" t="str">
        <f>IF(IFERROR(INDEX(Master!$A$2:$AH$1177,(Master!$AB58-2),34),"")=0,"",IFERROR(INDEX(Master!$A$2:$AH$1177,(Master!$AB58-2),34),""))</f>
        <v/>
      </c>
      <c r="F59" s="181"/>
    </row>
    <row r="60" spans="1:6" ht="15.75" x14ac:dyDescent="0.25">
      <c r="A60" s="143" t="str">
        <f>IFERROR(INDEX(Master!$A$2:$AH$1177,(Master!AB59-2),31),"")</f>
        <v/>
      </c>
      <c r="B60" s="142" t="str">
        <f>IFERROR(INDEX(Master!$A$2:$AH$1177,(Master!$AB59-2),32),"")</f>
        <v/>
      </c>
      <c r="C60" s="181" t="str">
        <f>IF(AND('Entry point'!$D$44&lt;&gt;"",B60&lt;&gt;""),'Entry point'!$D$44,"")</f>
        <v/>
      </c>
      <c r="D60" s="181"/>
      <c r="E60" s="181" t="str">
        <f>IF(IFERROR(INDEX(Master!$A$2:$AH$1177,(Master!$AB59-2),34),"")=0,"",IFERROR(INDEX(Master!$A$2:$AH$1177,(Master!$AB59-2),34),""))</f>
        <v/>
      </c>
      <c r="F60" s="181"/>
    </row>
    <row r="61" spans="1:6" ht="15.75" x14ac:dyDescent="0.25">
      <c r="A61" s="143" t="str">
        <f>IFERROR(INDEX(Master!$A$2:$AH$1177,(Master!AB60-2),31),"")</f>
        <v/>
      </c>
      <c r="B61" s="142" t="str">
        <f>IFERROR(INDEX(Master!$A$2:$AH$1177,(Master!$AB60-2),32),"")</f>
        <v/>
      </c>
      <c r="C61" s="181" t="str">
        <f>IF(AND('Entry point'!$D$44&lt;&gt;"",B61&lt;&gt;""),'Entry point'!$D$44,"")</f>
        <v/>
      </c>
      <c r="D61" s="181"/>
      <c r="E61" s="181" t="str">
        <f>IF(IFERROR(INDEX(Master!$A$2:$AH$1177,(Master!$AB60-2),34),"")=0,"",IFERROR(INDEX(Master!$A$2:$AH$1177,(Master!$AB60-2),34),""))</f>
        <v/>
      </c>
      <c r="F61" s="181"/>
    </row>
    <row r="62" spans="1:6" ht="15.75" x14ac:dyDescent="0.25">
      <c r="A62" s="143" t="str">
        <f>IFERROR(INDEX(Master!$A$2:$AH$1177,(Master!AB61-2),31),"")</f>
        <v/>
      </c>
      <c r="B62" s="142" t="str">
        <f>IFERROR(INDEX(Master!$A$2:$AH$1177,(Master!$AB61-2),32),"")</f>
        <v/>
      </c>
      <c r="C62" s="181" t="str">
        <f>IF(AND('Entry point'!$D$44&lt;&gt;"",B62&lt;&gt;""),'Entry point'!$D$44,"")</f>
        <v/>
      </c>
      <c r="D62" s="181"/>
      <c r="E62" s="181" t="str">
        <f>IF(IFERROR(INDEX(Master!$A$2:$AH$1177,(Master!$AB61-2),34),"")=0,"",IFERROR(INDEX(Master!$A$2:$AH$1177,(Master!$AB61-2),34),""))</f>
        <v/>
      </c>
      <c r="F62" s="181"/>
    </row>
    <row r="63" spans="1:6" ht="15.75" x14ac:dyDescent="0.25">
      <c r="A63" s="143" t="str">
        <f>IFERROR(INDEX(Master!$A$2:$AH$1177,(Master!AB62-2),31),"")</f>
        <v/>
      </c>
      <c r="B63" s="142" t="str">
        <f>IFERROR(INDEX(Master!$A$2:$AH$1177,(Master!$AB62-2),32),"")</f>
        <v/>
      </c>
      <c r="C63" s="181" t="str">
        <f>IF(AND('Entry point'!$D$44&lt;&gt;"",B63&lt;&gt;""),'Entry point'!$D$44,"")</f>
        <v/>
      </c>
      <c r="D63" s="181"/>
      <c r="E63" s="181" t="str">
        <f>IF(IFERROR(INDEX(Master!$A$2:$AH$1177,(Master!$AB62-2),34),"")=0,"",IFERROR(INDEX(Master!$A$2:$AH$1177,(Master!$AB62-2),34),""))</f>
        <v/>
      </c>
      <c r="F63" s="181"/>
    </row>
    <row r="64" spans="1:6" ht="15.75" x14ac:dyDescent="0.25">
      <c r="A64" s="143" t="str">
        <f>IFERROR(INDEX(Master!$A$2:$AH$1177,(Master!AB63-2),31),"")</f>
        <v/>
      </c>
      <c r="B64" s="142" t="str">
        <f>IFERROR(INDEX(Master!$A$2:$AH$1177,(Master!$AB63-2),32),"")</f>
        <v/>
      </c>
      <c r="C64" s="181" t="str">
        <f>IF(AND('Entry point'!$D$44&lt;&gt;"",B64&lt;&gt;""),'Entry point'!$D$44,"")</f>
        <v/>
      </c>
      <c r="D64" s="181"/>
      <c r="E64" s="181" t="str">
        <f>IF(IFERROR(INDEX(Master!$A$2:$AH$1177,(Master!$AB63-2),34),"")=0,"",IFERROR(INDEX(Master!$A$2:$AH$1177,(Master!$AB63-2),34),""))</f>
        <v/>
      </c>
      <c r="F64" s="181"/>
    </row>
    <row r="65" spans="1:6" ht="15.75" x14ac:dyDescent="0.25">
      <c r="A65" s="143" t="str">
        <f>IFERROR(INDEX(Master!$A$2:$AH$1177,(Master!AB64-2),31),"")</f>
        <v/>
      </c>
      <c r="B65" s="142" t="str">
        <f>IFERROR(INDEX(Master!$A$2:$AH$1177,(Master!$AB64-2),32),"")</f>
        <v/>
      </c>
      <c r="C65" s="181" t="str">
        <f>IF(AND('Entry point'!$D$44&lt;&gt;"",B65&lt;&gt;""),'Entry point'!$D$44,"")</f>
        <v/>
      </c>
      <c r="D65" s="181"/>
      <c r="E65" s="181" t="str">
        <f>IF(IFERROR(INDEX(Master!$A$2:$AH$1177,(Master!$AB64-2),34),"")=0,"",IFERROR(INDEX(Master!$A$2:$AH$1177,(Master!$AB64-2),34),""))</f>
        <v/>
      </c>
      <c r="F65" s="181"/>
    </row>
    <row r="66" spans="1:6" ht="15.75" x14ac:dyDescent="0.25">
      <c r="A66" s="143" t="str">
        <f>IFERROR(INDEX(Master!$A$2:$AH$1177,(Master!AB65-2),31),"")</f>
        <v/>
      </c>
      <c r="B66" s="142" t="str">
        <f>IFERROR(INDEX(Master!$A$2:$AH$1177,(Master!$AB65-2),32),"")</f>
        <v/>
      </c>
      <c r="C66" s="181" t="str">
        <f>IF(AND('Entry point'!$D$44&lt;&gt;"",B66&lt;&gt;""),'Entry point'!$D$44,"")</f>
        <v/>
      </c>
      <c r="D66" s="181"/>
      <c r="E66" s="181" t="str">
        <f>IF(IFERROR(INDEX(Master!$A$2:$AH$1177,(Master!$AB65-2),34),"")=0,"",IFERROR(INDEX(Master!$A$2:$AH$1177,(Master!$AB65-2),34),""))</f>
        <v/>
      </c>
      <c r="F66" s="181"/>
    </row>
    <row r="67" spans="1:6" ht="15.75" x14ac:dyDescent="0.25">
      <c r="A67" s="143" t="str">
        <f>IFERROR(INDEX(Master!$A$2:$AH$1177,(Master!AB66-2),31),"")</f>
        <v/>
      </c>
      <c r="B67" s="142" t="str">
        <f>IFERROR(INDEX(Master!$A$2:$AH$1177,(Master!$AB66-2),32),"")</f>
        <v/>
      </c>
      <c r="C67" s="181" t="str">
        <f>IF(AND('Entry point'!$D$44&lt;&gt;"",B67&lt;&gt;""),'Entry point'!$D$44,"")</f>
        <v/>
      </c>
      <c r="D67" s="181"/>
      <c r="E67" s="181" t="str">
        <f>IF(IFERROR(INDEX(Master!$A$2:$AH$1177,(Master!$AB66-2),34),"")=0,"",IFERROR(INDEX(Master!$A$2:$AH$1177,(Master!$AB66-2),34),""))</f>
        <v/>
      </c>
      <c r="F67" s="181"/>
    </row>
    <row r="68" spans="1:6" ht="15.75" x14ac:dyDescent="0.25">
      <c r="A68" s="143" t="str">
        <f>IFERROR(INDEX(Master!$A$2:$AH$1177,(Master!AB67-2),31),"")</f>
        <v/>
      </c>
      <c r="B68" s="142" t="str">
        <f>IFERROR(INDEX(Master!$A$2:$AH$1177,(Master!$AB67-2),32),"")</f>
        <v/>
      </c>
      <c r="C68" s="181" t="str">
        <f>IF(AND('Entry point'!$D$44&lt;&gt;"",B68&lt;&gt;""),'Entry point'!$D$44,"")</f>
        <v/>
      </c>
      <c r="D68" s="181"/>
      <c r="E68" s="181" t="str">
        <f>IF(IFERROR(INDEX(Master!$A$2:$AH$1177,(Master!$AB67-2),34),"")=0,"",IFERROR(INDEX(Master!$A$2:$AH$1177,(Master!$AB67-2),34),""))</f>
        <v/>
      </c>
      <c r="F68" s="181"/>
    </row>
    <row r="69" spans="1:6" ht="15.75" x14ac:dyDescent="0.25">
      <c r="A69" s="143" t="str">
        <f>IFERROR(INDEX(Master!$A$2:$AH$1177,(Master!AB68-2),31),"")</f>
        <v/>
      </c>
      <c r="B69" s="142" t="str">
        <f>IFERROR(INDEX(Master!$A$2:$AH$1177,(Master!$AB68-2),32),"")</f>
        <v/>
      </c>
      <c r="C69" s="181" t="str">
        <f>IF(AND('Entry point'!$D$44&lt;&gt;"",B69&lt;&gt;""),'Entry point'!$D$44,"")</f>
        <v/>
      </c>
      <c r="D69" s="181"/>
      <c r="E69" s="181" t="str">
        <f>IF(IFERROR(INDEX(Master!$A$2:$AH$1177,(Master!$AB68-2),34),"")=0,"",IFERROR(INDEX(Master!$A$2:$AH$1177,(Master!$AB68-2),34),""))</f>
        <v/>
      </c>
      <c r="F69" s="181"/>
    </row>
    <row r="70" spans="1:6" ht="15.75" x14ac:dyDescent="0.25">
      <c r="A70" s="143" t="str">
        <f>IFERROR(INDEX(Master!$A$2:$AH$1177,(Master!AB69-2),31),"")</f>
        <v/>
      </c>
      <c r="B70" s="142" t="str">
        <f>IFERROR(INDEX(Master!$A$2:$AH$1177,(Master!$AB69-2),32),"")</f>
        <v/>
      </c>
      <c r="C70" s="181" t="str">
        <f>IF(AND('Entry point'!$D$44&lt;&gt;"",B70&lt;&gt;""),'Entry point'!$D$44,"")</f>
        <v/>
      </c>
      <c r="D70" s="181"/>
      <c r="E70" s="181" t="str">
        <f>IF(IFERROR(INDEX(Master!$A$2:$AH$1177,(Master!$AB69-2),34),"")=0,"",IFERROR(INDEX(Master!$A$2:$AH$1177,(Master!$AB69-2),34),""))</f>
        <v/>
      </c>
      <c r="F70" s="181"/>
    </row>
    <row r="71" spans="1:6" ht="15.75" x14ac:dyDescent="0.25">
      <c r="A71" s="143" t="str">
        <f>IFERROR(INDEX(Master!$A$2:$AH$1177,(Master!AB70-2),31),"")</f>
        <v/>
      </c>
      <c r="B71" s="142" t="str">
        <f>IFERROR(INDEX(Master!$A$2:$AH$1177,(Master!$AB70-2),32),"")</f>
        <v/>
      </c>
      <c r="C71" s="181" t="str">
        <f>IF(AND('Entry point'!$D$44&lt;&gt;"",B71&lt;&gt;""),'Entry point'!$D$44,"")</f>
        <v/>
      </c>
      <c r="D71" s="181"/>
      <c r="E71" s="181" t="str">
        <f>IF(IFERROR(INDEX(Master!$A$2:$AH$1177,(Master!$AB70-2),34),"")=0,"",IFERROR(INDEX(Master!$A$2:$AH$1177,(Master!$AB70-2),34),""))</f>
        <v/>
      </c>
      <c r="F71" s="181"/>
    </row>
    <row r="72" spans="1:6" ht="15.75" x14ac:dyDescent="0.25">
      <c r="A72" s="143" t="str">
        <f>IFERROR(INDEX(Master!$A$2:$AH$1177,(Master!AB71-2),31),"")</f>
        <v/>
      </c>
      <c r="B72" s="142" t="str">
        <f>IFERROR(INDEX(Master!$A$2:$AH$1177,(Master!$AB71-2),32),"")</f>
        <v/>
      </c>
      <c r="C72" s="181" t="str">
        <f>IF(AND('Entry point'!$D$44&lt;&gt;"",B72&lt;&gt;""),'Entry point'!$D$44,"")</f>
        <v/>
      </c>
      <c r="D72" s="181"/>
      <c r="E72" s="181" t="str">
        <f>IF(IFERROR(INDEX(Master!$A$2:$AH$1177,(Master!$AB71-2),34),"")=0,"",IFERROR(INDEX(Master!$A$2:$AH$1177,(Master!$AB71-2),34),""))</f>
        <v/>
      </c>
      <c r="F72" s="181"/>
    </row>
    <row r="73" spans="1:6" ht="15.75" x14ac:dyDescent="0.25">
      <c r="A73" s="143" t="str">
        <f>IFERROR(INDEX(Master!$A$2:$AH$1177,(Master!AB72-2),31),"")</f>
        <v/>
      </c>
      <c r="B73" s="142" t="str">
        <f>IFERROR(INDEX(Master!$A$2:$AH$1177,(Master!$AB72-2),32),"")</f>
        <v/>
      </c>
      <c r="C73" s="181" t="str">
        <f>IF(AND('Entry point'!$D$44&lt;&gt;"",B73&lt;&gt;""),'Entry point'!$D$44,"")</f>
        <v/>
      </c>
      <c r="D73" s="181"/>
      <c r="E73" s="181" t="str">
        <f>IF(IFERROR(INDEX(Master!$A$2:$AH$1177,(Master!$AB72-2),34),"")=0,"",IFERROR(INDEX(Master!$A$2:$AH$1177,(Master!$AB72-2),34),""))</f>
        <v/>
      </c>
      <c r="F73" s="181"/>
    </row>
    <row r="74" spans="1:6" ht="15.75" x14ac:dyDescent="0.25">
      <c r="A74" s="143" t="str">
        <f>IFERROR(INDEX(Master!$A$2:$AH$1177,(Master!AB73-2),31),"")</f>
        <v/>
      </c>
      <c r="B74" s="142" t="str">
        <f>IFERROR(INDEX(Master!$A$2:$AH$1177,(Master!$AB73-2),32),"")</f>
        <v/>
      </c>
      <c r="C74" s="181" t="str">
        <f>IF(AND('Entry point'!$D$44&lt;&gt;"",B74&lt;&gt;""),'Entry point'!$D$44,"")</f>
        <v/>
      </c>
      <c r="D74" s="181"/>
      <c r="E74" s="181" t="str">
        <f>IF(IFERROR(INDEX(Master!$A$2:$AH$1177,(Master!$AB73-2),34),"")=0,"",IFERROR(INDEX(Master!$A$2:$AH$1177,(Master!$AB73-2),34),""))</f>
        <v/>
      </c>
      <c r="F74" s="181"/>
    </row>
    <row r="75" spans="1:6" ht="15.75" x14ac:dyDescent="0.25">
      <c r="A75" s="143" t="str">
        <f>IFERROR(INDEX(Master!$A$2:$AH$1177,(Master!AB74-2),31),"")</f>
        <v/>
      </c>
      <c r="B75" s="142" t="str">
        <f>IFERROR(INDEX(Master!$A$2:$AH$1177,(Master!$AB74-2),32),"")</f>
        <v/>
      </c>
      <c r="C75" s="181" t="str">
        <f>IF(AND('Entry point'!$D$44&lt;&gt;"",B75&lt;&gt;""),'Entry point'!$D$44,"")</f>
        <v/>
      </c>
      <c r="D75" s="181"/>
      <c r="E75" s="181" t="str">
        <f>IF(IFERROR(INDEX(Master!$A$2:$AH$1177,(Master!$AB74-2),34),"")=0,"",IFERROR(INDEX(Master!$A$2:$AH$1177,(Master!$AB74-2),34),""))</f>
        <v/>
      </c>
      <c r="F75" s="181"/>
    </row>
    <row r="76" spans="1:6" ht="15.75" x14ac:dyDescent="0.25">
      <c r="A76" s="143" t="str">
        <f>IFERROR(INDEX(Master!$A$2:$AH$1177,(Master!AB75-2),31),"")</f>
        <v/>
      </c>
      <c r="B76" s="142" t="str">
        <f>IFERROR(INDEX(Master!$A$2:$AH$1177,(Master!$AB75-2),32),"")</f>
        <v/>
      </c>
      <c r="C76" s="181" t="str">
        <f>IF(AND('Entry point'!$D$44&lt;&gt;"",B76&lt;&gt;""),'Entry point'!$D$44,"")</f>
        <v/>
      </c>
      <c r="D76" s="181"/>
      <c r="E76" s="181" t="str">
        <f>IF(IFERROR(INDEX(Master!$A$2:$AH$1177,(Master!$AB75-2),34),"")=0,"",IFERROR(INDEX(Master!$A$2:$AH$1177,(Master!$AB75-2),34),""))</f>
        <v/>
      </c>
      <c r="F76" s="181"/>
    </row>
    <row r="77" spans="1:6" ht="15.75" x14ac:dyDescent="0.25">
      <c r="A77" s="143" t="str">
        <f>IFERROR(INDEX(Master!$A$2:$AH$1177,(Master!AB76-2),31),"")</f>
        <v/>
      </c>
      <c r="B77" s="142" t="str">
        <f>IFERROR(INDEX(Master!$A$2:$AH$1177,(Master!$AB76-2),32),"")</f>
        <v/>
      </c>
      <c r="C77" s="181" t="str">
        <f>IF(AND('Entry point'!$D$44&lt;&gt;"",B77&lt;&gt;""),'Entry point'!$D$44,"")</f>
        <v/>
      </c>
      <c r="D77" s="181"/>
      <c r="E77" s="181" t="str">
        <f>IF(IFERROR(INDEX(Master!$A$2:$AH$1177,(Master!$AB76-2),34),"")=0,"",IFERROR(INDEX(Master!$A$2:$AH$1177,(Master!$AB76-2),34),""))</f>
        <v/>
      </c>
      <c r="F77" s="181"/>
    </row>
    <row r="78" spans="1:6" ht="15.75" x14ac:dyDescent="0.25">
      <c r="A78" s="143" t="str">
        <f>IFERROR(INDEX(Master!$A$2:$AH$1177,(Master!AB77-2),31),"")</f>
        <v/>
      </c>
      <c r="B78" s="142" t="str">
        <f>IFERROR(INDEX(Master!$A$2:$AH$1177,(Master!$AB77-2),32),"")</f>
        <v/>
      </c>
      <c r="C78" s="181" t="str">
        <f>IF(AND('Entry point'!$D$44&lt;&gt;"",B78&lt;&gt;""),'Entry point'!$D$44,"")</f>
        <v/>
      </c>
      <c r="D78" s="181"/>
      <c r="E78" s="181" t="str">
        <f>IF(IFERROR(INDEX(Master!$A$2:$AH$1177,(Master!$AB77-2),34),"")=0,"",IFERROR(INDEX(Master!$A$2:$AH$1177,(Master!$AB77-2),34),""))</f>
        <v/>
      </c>
      <c r="F78" s="181"/>
    </row>
    <row r="79" spans="1:6" ht="15.75" x14ac:dyDescent="0.25">
      <c r="A79" s="143" t="str">
        <f>IFERROR(INDEX(Master!$A$2:$AH$1177,(Master!AB78-2),31),"")</f>
        <v/>
      </c>
      <c r="B79" s="142" t="str">
        <f>IFERROR(INDEX(Master!$A$2:$AH$1177,(Master!$AB78-2),32),"")</f>
        <v/>
      </c>
      <c r="C79" s="181" t="str">
        <f>IF(AND('Entry point'!$D$44&lt;&gt;"",B79&lt;&gt;""),'Entry point'!$D$44,"")</f>
        <v/>
      </c>
      <c r="D79" s="181"/>
      <c r="E79" s="181" t="str">
        <f>IF(IFERROR(INDEX(Master!$A$2:$AH$1177,(Master!$AB78-2),34),"")=0,"",IFERROR(INDEX(Master!$A$2:$AH$1177,(Master!$AB78-2),34),""))</f>
        <v/>
      </c>
      <c r="F79" s="181"/>
    </row>
    <row r="80" spans="1:6" ht="15.75" x14ac:dyDescent="0.25">
      <c r="A80" s="143" t="str">
        <f>IFERROR(INDEX(Master!$A$2:$AH$1177,(Master!AB79-2),31),"")</f>
        <v/>
      </c>
      <c r="B80" s="142" t="str">
        <f>IFERROR(INDEX(Master!$A$2:$AH$1177,(Master!$AB79-2),32),"")</f>
        <v/>
      </c>
      <c r="C80" s="181" t="str">
        <f>IF(AND('Entry point'!$D$44&lt;&gt;"",B80&lt;&gt;""),'Entry point'!$D$44,"")</f>
        <v/>
      </c>
      <c r="D80" s="181"/>
      <c r="E80" s="181" t="str">
        <f>IF(IFERROR(INDEX(Master!$A$2:$AH$1177,(Master!$AB79-2),34),"")=0,"",IFERROR(INDEX(Master!$A$2:$AH$1177,(Master!$AB79-2),34),""))</f>
        <v/>
      </c>
      <c r="F80" s="181"/>
    </row>
    <row r="81" spans="1:6" ht="15.75" x14ac:dyDescent="0.25">
      <c r="A81" s="143" t="str">
        <f>IFERROR(INDEX(Master!$A$2:$AH$1177,(Master!AB80-2),31),"")</f>
        <v/>
      </c>
      <c r="B81" s="142" t="str">
        <f>IFERROR(INDEX(Master!$A$2:$AH$1177,(Master!$AB80-2),32),"")</f>
        <v/>
      </c>
      <c r="C81" s="181" t="str">
        <f>IF(AND('Entry point'!$D$44&lt;&gt;"",B81&lt;&gt;""),'Entry point'!$D$44,"")</f>
        <v/>
      </c>
      <c r="D81" s="181"/>
      <c r="E81" s="181" t="str">
        <f>IF(IFERROR(INDEX(Master!$A$2:$AH$1177,(Master!$AB80-2),34),"")=0,"",IFERROR(INDEX(Master!$A$2:$AH$1177,(Master!$AB80-2),34),""))</f>
        <v/>
      </c>
      <c r="F81" s="181"/>
    </row>
    <row r="82" spans="1:6" ht="15.75" x14ac:dyDescent="0.25">
      <c r="A82" s="143" t="str">
        <f>IFERROR(INDEX(Master!$A$2:$AH$1177,(Master!AB81-2),31),"")</f>
        <v/>
      </c>
      <c r="B82" s="142" t="str">
        <f>IFERROR(INDEX(Master!$A$2:$AH$1177,(Master!$AB81-2),32),"")</f>
        <v/>
      </c>
      <c r="C82" s="181" t="str">
        <f>IF(AND('Entry point'!$D$44&lt;&gt;"",B82&lt;&gt;""),'Entry point'!$D$44,"")</f>
        <v/>
      </c>
      <c r="D82" s="181"/>
      <c r="E82" s="181" t="str">
        <f>IF(IFERROR(INDEX(Master!$A$2:$AH$1177,(Master!$AB81-2),34),"")=0,"",IFERROR(INDEX(Master!$A$2:$AH$1177,(Master!$AB81-2),34),""))</f>
        <v/>
      </c>
      <c r="F82" s="181"/>
    </row>
    <row r="83" spans="1:6" ht="15.75" x14ac:dyDescent="0.25">
      <c r="A83" s="143" t="str">
        <f>IFERROR(INDEX(Master!$A$2:$AH$1177,(Master!AB82-2),31),"")</f>
        <v/>
      </c>
      <c r="B83" s="142" t="str">
        <f>IFERROR(INDEX(Master!$A$2:$AH$1177,(Master!$AB82-2),32),"")</f>
        <v/>
      </c>
      <c r="C83" s="181" t="str">
        <f>IF(AND('Entry point'!$D$44&lt;&gt;"",B83&lt;&gt;""),'Entry point'!$D$44,"")</f>
        <v/>
      </c>
      <c r="D83" s="181"/>
      <c r="E83" s="181" t="str">
        <f>IF(IFERROR(INDEX(Master!$A$2:$AH$1177,(Master!$AB82-2),34),"")=0,"",IFERROR(INDEX(Master!$A$2:$AH$1177,(Master!$AB82-2),34),""))</f>
        <v/>
      </c>
      <c r="F83" s="181"/>
    </row>
    <row r="84" spans="1:6" ht="15.75" x14ac:dyDescent="0.25">
      <c r="A84" s="143" t="str">
        <f>IFERROR(INDEX(Master!$A$2:$AH$1177,(Master!AB83-2),31),"")</f>
        <v/>
      </c>
      <c r="B84" s="142" t="str">
        <f>IFERROR(INDEX(Master!$A$2:$AH$1177,(Master!$AB83-2),32),"")</f>
        <v/>
      </c>
      <c r="C84" s="181" t="str">
        <f>IF(AND('Entry point'!$D$44&lt;&gt;"",B84&lt;&gt;""),'Entry point'!$D$44,"")</f>
        <v/>
      </c>
      <c r="D84" s="181"/>
      <c r="E84" s="181" t="str">
        <f>IF(IFERROR(INDEX(Master!$A$2:$AH$1177,(Master!$AB83-2),34),"")=0,"",IFERROR(INDEX(Master!$A$2:$AH$1177,(Master!$AB83-2),34),""))</f>
        <v/>
      </c>
      <c r="F84" s="181"/>
    </row>
    <row r="85" spans="1:6" ht="15.75" x14ac:dyDescent="0.25">
      <c r="A85" s="143" t="str">
        <f>IFERROR(INDEX(Master!$A$2:$AH$1177,(Master!AB84-2),31),"")</f>
        <v/>
      </c>
      <c r="B85" s="142" t="str">
        <f>IFERROR(INDEX(Master!$A$2:$AH$1177,(Master!$AB84-2),32),"")</f>
        <v/>
      </c>
      <c r="C85" s="181" t="str">
        <f>IF(AND('Entry point'!$D$44&lt;&gt;"",B85&lt;&gt;""),'Entry point'!$D$44,"")</f>
        <v/>
      </c>
      <c r="D85" s="181"/>
      <c r="E85" s="181" t="str">
        <f>IF(IFERROR(INDEX(Master!$A$2:$AH$1177,(Master!$AB84-2),34),"")=0,"",IFERROR(INDEX(Master!$A$2:$AH$1177,(Master!$AB84-2),34),""))</f>
        <v/>
      </c>
      <c r="F85" s="181"/>
    </row>
    <row r="86" spans="1:6" ht="15.75" x14ac:dyDescent="0.25">
      <c r="A86" s="143" t="str">
        <f>IFERROR(INDEX(Master!$A$2:$AH$1177,(Master!AB85-2),31),"")</f>
        <v/>
      </c>
      <c r="B86" s="142" t="str">
        <f>IFERROR(INDEX(Master!$A$2:$AH$1177,(Master!$AB85-2),32),"")</f>
        <v/>
      </c>
      <c r="C86" s="181" t="str">
        <f>IF(AND('Entry point'!$D$44&lt;&gt;"",B86&lt;&gt;""),'Entry point'!$D$44,"")</f>
        <v/>
      </c>
      <c r="D86" s="181"/>
      <c r="E86" s="181" t="str">
        <f>IF(IFERROR(INDEX(Master!$A$2:$AH$1177,(Master!$AB85-2),34),"")=0,"",IFERROR(INDEX(Master!$A$2:$AH$1177,(Master!$AB85-2),34),""))</f>
        <v/>
      </c>
      <c r="F86" s="181"/>
    </row>
    <row r="87" spans="1:6" ht="15.75" x14ac:dyDescent="0.25">
      <c r="A87" s="143" t="str">
        <f>IFERROR(INDEX(Master!$A$2:$AH$1177,(Master!AB86-2),31),"")</f>
        <v/>
      </c>
      <c r="B87" s="142" t="str">
        <f>IFERROR(INDEX(Master!$A$2:$AH$1177,(Master!$AB86-2),32),"")</f>
        <v/>
      </c>
      <c r="C87" s="181" t="str">
        <f>IF(AND('Entry point'!$D$44&lt;&gt;"",B87&lt;&gt;""),'Entry point'!$D$44,"")</f>
        <v/>
      </c>
      <c r="D87" s="181"/>
      <c r="E87" s="181" t="str">
        <f>IF(IFERROR(INDEX(Master!$A$2:$AH$1177,(Master!$AB86-2),34),"")=0,"",IFERROR(INDEX(Master!$A$2:$AH$1177,(Master!$AB86-2),34),""))</f>
        <v/>
      </c>
      <c r="F87" s="181"/>
    </row>
    <row r="88" spans="1:6" ht="15.75" x14ac:dyDescent="0.25">
      <c r="A88" s="143" t="str">
        <f>IFERROR(INDEX(Master!$A$2:$AH$1177,(Master!AB87-2),31),"")</f>
        <v/>
      </c>
      <c r="B88" s="142" t="str">
        <f>IFERROR(INDEX(Master!$A$2:$AH$1177,(Master!$AB87-2),32),"")</f>
        <v/>
      </c>
      <c r="C88" s="181" t="str">
        <f>IF(AND('Entry point'!$D$44&lt;&gt;"",B88&lt;&gt;""),'Entry point'!$D$44,"")</f>
        <v/>
      </c>
      <c r="D88" s="181"/>
      <c r="E88" s="181" t="str">
        <f>IF(IFERROR(INDEX(Master!$A$2:$AH$1177,(Master!$AB87-2),34),"")=0,"",IFERROR(INDEX(Master!$A$2:$AH$1177,(Master!$AB87-2),34),""))</f>
        <v/>
      </c>
      <c r="F88" s="181"/>
    </row>
    <row r="89" spans="1:6" ht="15.75" x14ac:dyDescent="0.25">
      <c r="A89" s="143" t="str">
        <f>IFERROR(INDEX(Master!$A$2:$AH$1177,(Master!AB88-2),31),"")</f>
        <v/>
      </c>
      <c r="B89" s="142" t="str">
        <f>IFERROR(INDEX(Master!$A$2:$AH$1177,(Master!$AB88-2),32),"")</f>
        <v/>
      </c>
      <c r="C89" s="181" t="str">
        <f>IF(AND('Entry point'!$D$44&lt;&gt;"",B89&lt;&gt;""),'Entry point'!$D$44,"")</f>
        <v/>
      </c>
      <c r="D89" s="181"/>
      <c r="E89" s="181" t="str">
        <f>IF(IFERROR(INDEX(Master!$A$2:$AH$1177,(Master!$AB88-2),34),"")=0,"",IFERROR(INDEX(Master!$A$2:$AH$1177,(Master!$AB88-2),34),""))</f>
        <v/>
      </c>
      <c r="F89" s="181"/>
    </row>
    <row r="90" spans="1:6" ht="15.75" x14ac:dyDescent="0.25">
      <c r="A90" s="143" t="str">
        <f>IFERROR(INDEX(Master!$A$2:$AH$1177,(Master!AB89-2),31),"")</f>
        <v/>
      </c>
      <c r="B90" s="142" t="str">
        <f>IFERROR(INDEX(Master!$A$2:$AH$1177,(Master!$AB89-2),32),"")</f>
        <v/>
      </c>
      <c r="C90" s="181" t="str">
        <f>IF(AND('Entry point'!$D$44&lt;&gt;"",B90&lt;&gt;""),'Entry point'!$D$44,"")</f>
        <v/>
      </c>
      <c r="D90" s="181"/>
      <c r="E90" s="181" t="str">
        <f>IF(IFERROR(INDEX(Master!$A$2:$AH$1177,(Master!$AB89-2),34),"")=0,"",IFERROR(INDEX(Master!$A$2:$AH$1177,(Master!$AB89-2),34),""))</f>
        <v/>
      </c>
      <c r="F90" s="181"/>
    </row>
    <row r="91" spans="1:6" ht="15.75" x14ac:dyDescent="0.25">
      <c r="A91" s="143" t="str">
        <f>IFERROR(INDEX(Master!$A$2:$AH$1177,(Master!AB90-2),31),"")</f>
        <v/>
      </c>
      <c r="B91" s="142" t="str">
        <f>IFERROR(INDEX(Master!$A$2:$AH$1177,(Master!$AB90-2),32),"")</f>
        <v/>
      </c>
      <c r="C91" s="181" t="str">
        <f>IF(AND('Entry point'!$D$44&lt;&gt;"",B91&lt;&gt;""),'Entry point'!$D$44,"")</f>
        <v/>
      </c>
      <c r="D91" s="181"/>
      <c r="E91" s="181" t="str">
        <f>IF(IFERROR(INDEX(Master!$A$2:$AH$1177,(Master!$AB90-2),34),"")=0,"",IFERROR(INDEX(Master!$A$2:$AH$1177,(Master!$AB90-2),34),""))</f>
        <v/>
      </c>
      <c r="F91" s="181"/>
    </row>
    <row r="92" spans="1:6" ht="15.75" x14ac:dyDescent="0.25">
      <c r="A92" s="143" t="str">
        <f>IFERROR(INDEX(Master!$A$2:$AH$1177,(Master!AB91-2),31),"")</f>
        <v/>
      </c>
      <c r="B92" s="142" t="str">
        <f>IFERROR(INDEX(Master!$A$2:$AH$1177,(Master!$AB91-2),32),"")</f>
        <v/>
      </c>
      <c r="C92" s="181" t="str">
        <f>IF(AND('Entry point'!$D$44&lt;&gt;"",B92&lt;&gt;""),'Entry point'!$D$44,"")</f>
        <v/>
      </c>
      <c r="D92" s="181"/>
      <c r="E92" s="181" t="str">
        <f>IF(IFERROR(INDEX(Master!$A$2:$AH$1177,(Master!$AB91-2),34),"")=0,"",IFERROR(INDEX(Master!$A$2:$AH$1177,(Master!$AB91-2),34),""))</f>
        <v/>
      </c>
      <c r="F92" s="181"/>
    </row>
    <row r="93" spans="1:6" ht="15.75" x14ac:dyDescent="0.25">
      <c r="A93" s="143" t="str">
        <f>IFERROR(INDEX(Master!$A$2:$AH$1177,(Master!AB92-2),31),"")</f>
        <v/>
      </c>
      <c r="B93" s="142" t="str">
        <f>IFERROR(INDEX(Master!$A$2:$AH$1177,(Master!$AB92-2),32),"")</f>
        <v/>
      </c>
      <c r="C93" s="181" t="str">
        <f>IF(AND('Entry point'!$D$44&lt;&gt;"",B93&lt;&gt;""),'Entry point'!$D$44,"")</f>
        <v/>
      </c>
      <c r="D93" s="181"/>
      <c r="E93" s="181" t="str">
        <f>IF(IFERROR(INDEX(Master!$A$2:$AH$1177,(Master!$AB92-2),34),"")=0,"",IFERROR(INDEX(Master!$A$2:$AH$1177,(Master!$AB92-2),34),""))</f>
        <v/>
      </c>
      <c r="F93" s="181"/>
    </row>
    <row r="94" spans="1:6" ht="15.75" x14ac:dyDescent="0.25">
      <c r="A94" s="143" t="str">
        <f>IFERROR(INDEX(Master!$A$2:$AH$1177,(Master!AB93-2),31),"")</f>
        <v/>
      </c>
      <c r="B94" s="142" t="str">
        <f>IFERROR(INDEX(Master!$A$2:$AH$1177,(Master!$AB93-2),32),"")</f>
        <v/>
      </c>
      <c r="C94" s="181" t="str">
        <f>IF(AND('Entry point'!$D$44&lt;&gt;"",B94&lt;&gt;""),'Entry point'!$D$44,"")</f>
        <v/>
      </c>
      <c r="D94" s="181"/>
      <c r="E94" s="181" t="str">
        <f>IF(IFERROR(INDEX(Master!$A$2:$AH$1177,(Master!$AB93-2),34),"")=0,"",IFERROR(INDEX(Master!$A$2:$AH$1177,(Master!$AB93-2),34),""))</f>
        <v/>
      </c>
      <c r="F94" s="181"/>
    </row>
    <row r="95" spans="1:6" ht="15.75" x14ac:dyDescent="0.25">
      <c r="A95" s="143" t="str">
        <f>IFERROR(INDEX(Master!$A$2:$AH$1177,(Master!AB94-2),31),"")</f>
        <v/>
      </c>
      <c r="B95" s="142" t="str">
        <f>IFERROR(INDEX(Master!$A$2:$AH$1177,(Master!$AB94-2),32),"")</f>
        <v/>
      </c>
      <c r="C95" s="181" t="str">
        <f>IF(AND('Entry point'!$D$44&lt;&gt;"",B95&lt;&gt;""),'Entry point'!$D$44,"")</f>
        <v/>
      </c>
      <c r="D95" s="181"/>
      <c r="E95" s="181" t="str">
        <f>IF(IFERROR(INDEX(Master!$A$2:$AH$1177,(Master!$AB94-2),34),"")=0,"",IFERROR(INDEX(Master!$A$2:$AH$1177,(Master!$AB94-2),34),""))</f>
        <v/>
      </c>
      <c r="F95" s="181"/>
    </row>
    <row r="96" spans="1:6" ht="15.75" x14ac:dyDescent="0.25">
      <c r="A96" s="143" t="str">
        <f>IFERROR(INDEX(Master!$A$2:$AH$1177,(Master!AB95-2),31),"")</f>
        <v/>
      </c>
      <c r="B96" s="142" t="str">
        <f>IFERROR(INDEX(Master!$A$2:$AH$1177,(Master!$AB95-2),32),"")</f>
        <v/>
      </c>
      <c r="C96" s="181" t="str">
        <f>IF(AND('Entry point'!$D$44&lt;&gt;"",B96&lt;&gt;""),'Entry point'!$D$44,"")</f>
        <v/>
      </c>
      <c r="D96" s="181"/>
      <c r="E96" s="181" t="str">
        <f>IF(IFERROR(INDEX(Master!$A$2:$AH$1177,(Master!$AB95-2),34),"")=0,"",IFERROR(INDEX(Master!$A$2:$AH$1177,(Master!$AB95-2),34),""))</f>
        <v/>
      </c>
      <c r="F96" s="181"/>
    </row>
    <row r="97" spans="1:6" ht="15.75" x14ac:dyDescent="0.25">
      <c r="A97" s="143" t="str">
        <f>IFERROR(INDEX(Master!$A$2:$AH$1177,(Master!AB96-2),31),"")</f>
        <v/>
      </c>
      <c r="B97" s="142" t="str">
        <f>IFERROR(INDEX(Master!$A$2:$AH$1177,(Master!$AB96-2),32),"")</f>
        <v/>
      </c>
      <c r="C97" s="181" t="str">
        <f>IF(AND('Entry point'!$D$44&lt;&gt;"",B97&lt;&gt;""),'Entry point'!$D$44,"")</f>
        <v/>
      </c>
      <c r="D97" s="181"/>
      <c r="E97" s="181" t="str">
        <f>IF(IFERROR(INDEX(Master!$A$2:$AH$1177,(Master!$AB96-2),34),"")=0,"",IFERROR(INDEX(Master!$A$2:$AH$1177,(Master!$AB96-2),34),""))</f>
        <v/>
      </c>
      <c r="F97" s="181"/>
    </row>
    <row r="98" spans="1:6" ht="15.75" x14ac:dyDescent="0.25">
      <c r="A98" s="143" t="str">
        <f>IFERROR(INDEX(Master!$A$2:$AH$1177,(Master!AB97-2),31),"")</f>
        <v/>
      </c>
      <c r="B98" s="142" t="str">
        <f>IFERROR(INDEX(Master!$A$2:$AH$1177,(Master!$AB97-2),32),"")</f>
        <v/>
      </c>
      <c r="C98" s="181" t="str">
        <f>IF(AND('Entry point'!$D$44&lt;&gt;"",B98&lt;&gt;""),'Entry point'!$D$44,"")</f>
        <v/>
      </c>
      <c r="D98" s="181"/>
      <c r="E98" s="181" t="str">
        <f>IF(IFERROR(INDEX(Master!$A$2:$AH$1177,(Master!$AB97-2),34),"")=0,"",IFERROR(INDEX(Master!$A$2:$AH$1177,(Master!$AB97-2),34),""))</f>
        <v/>
      </c>
      <c r="F98" s="181"/>
    </row>
    <row r="99" spans="1:6" ht="15.75" x14ac:dyDescent="0.25">
      <c r="A99" s="143" t="str">
        <f>IFERROR(INDEX(Master!$A$2:$AH$1177,(Master!AB98-2),31),"")</f>
        <v/>
      </c>
      <c r="B99" s="142" t="str">
        <f>IFERROR(INDEX(Master!$A$2:$AH$1177,(Master!$AB98-2),32),"")</f>
        <v/>
      </c>
      <c r="C99" s="181" t="str">
        <f>IF(AND('Entry point'!$D$44&lt;&gt;"",B99&lt;&gt;""),'Entry point'!$D$44,"")</f>
        <v/>
      </c>
      <c r="D99" s="181"/>
      <c r="E99" s="181" t="str">
        <f>IF(IFERROR(INDEX(Master!$A$2:$AH$1177,(Master!$AB98-2),34),"")=0,"",IFERROR(INDEX(Master!$A$2:$AH$1177,(Master!$AB98-2),34),""))</f>
        <v/>
      </c>
      <c r="F99" s="181"/>
    </row>
    <row r="100" spans="1:6" ht="15.75" x14ac:dyDescent="0.25">
      <c r="A100" s="143" t="str">
        <f>IFERROR(INDEX(Master!$A$2:$AH$1177,(Master!AB99-2),31),"")</f>
        <v/>
      </c>
      <c r="B100" s="142" t="str">
        <f>IFERROR(INDEX(Master!$A$2:$AH$1177,(Master!$AB99-2),32),"")</f>
        <v/>
      </c>
      <c r="C100" s="181" t="str">
        <f>IF(AND('Entry point'!$D$44&lt;&gt;"",B100&lt;&gt;""),'Entry point'!$D$44,"")</f>
        <v/>
      </c>
      <c r="D100" s="181"/>
      <c r="E100" s="181" t="str">
        <f>IF(IFERROR(INDEX(Master!$A$2:$AH$1177,(Master!$AB99-2),34),"")=0,"",IFERROR(INDEX(Master!$A$2:$AH$1177,(Master!$AB99-2),34),""))</f>
        <v/>
      </c>
      <c r="F100" s="181"/>
    </row>
    <row r="101" spans="1:6" ht="15.75" x14ac:dyDescent="0.25">
      <c r="A101" s="143" t="str">
        <f>IFERROR(INDEX(Master!$A$2:$AH$1177,(Master!AB100-2),31),"")</f>
        <v/>
      </c>
      <c r="B101" s="142" t="str">
        <f>IFERROR(INDEX(Master!$A$2:$AH$1177,(Master!$AB100-2),32),"")</f>
        <v/>
      </c>
      <c r="C101" s="181" t="str">
        <f>IF(AND('Entry point'!$D$44&lt;&gt;"",B101&lt;&gt;""),'Entry point'!$D$44,"")</f>
        <v/>
      </c>
      <c r="D101" s="181"/>
      <c r="E101" s="181" t="str">
        <f>IF(IFERROR(INDEX(Master!$A$2:$AH$1177,(Master!$AB100-2),34),"")=0,"",IFERROR(INDEX(Master!$A$2:$AH$1177,(Master!$AB100-2),34),""))</f>
        <v/>
      </c>
      <c r="F101" s="181"/>
    </row>
    <row r="102" spans="1:6" ht="15.75" x14ac:dyDescent="0.25">
      <c r="A102" s="143" t="str">
        <f>IFERROR(INDEX(Master!$A$2:$AH$1177,(Master!AB101-2),31),"")</f>
        <v/>
      </c>
      <c r="B102" s="142" t="str">
        <f>IFERROR(INDEX(Master!$A$2:$AH$1177,(Master!$AB101-2),32),"")</f>
        <v/>
      </c>
      <c r="C102" s="181" t="str">
        <f>IF(AND('Entry point'!$D$44&lt;&gt;"",B102&lt;&gt;""),'Entry point'!$D$44,"")</f>
        <v/>
      </c>
      <c r="D102" s="181"/>
      <c r="E102" s="181" t="str">
        <f>IF(IFERROR(INDEX(Master!$A$2:$AH$1177,(Master!$AB101-2),34),"")=0,"",IFERROR(INDEX(Master!$A$2:$AH$1177,(Master!$AB101-2),34),""))</f>
        <v/>
      </c>
      <c r="F102" s="181"/>
    </row>
    <row r="103" spans="1:6" ht="15.75" x14ac:dyDescent="0.25">
      <c r="A103" s="143" t="str">
        <f>IFERROR(INDEX(Master!$A$2:$AH$1177,(Master!AB102-2),31),"")</f>
        <v/>
      </c>
      <c r="B103" s="142" t="str">
        <f>IFERROR(INDEX(Master!$A$2:$AH$1177,(Master!$AB102-2),32),"")</f>
        <v/>
      </c>
      <c r="C103" s="181" t="str">
        <f>IF(AND('Entry point'!$D$44&lt;&gt;"",B103&lt;&gt;""),'Entry point'!$D$44,"")</f>
        <v/>
      </c>
      <c r="D103" s="181"/>
      <c r="E103" s="181" t="str">
        <f>IF(IFERROR(INDEX(Master!$A$2:$AH$1177,(Master!$AB102-2),34),"")=0,"",IFERROR(INDEX(Master!$A$2:$AH$1177,(Master!$AB102-2),34),""))</f>
        <v/>
      </c>
      <c r="F103" s="181"/>
    </row>
    <row r="104" spans="1:6" ht="15.75" x14ac:dyDescent="0.25">
      <c r="A104" s="143" t="str">
        <f>IFERROR(INDEX(Master!$A$2:$AH$1177,(Master!AB103-2),31),"")</f>
        <v/>
      </c>
      <c r="B104" s="142" t="str">
        <f>IFERROR(INDEX(Master!$A$2:$AH$1177,(Master!$AB103-2),32),"")</f>
        <v/>
      </c>
      <c r="C104" s="181" t="str">
        <f>IF(AND('Entry point'!$D$44&lt;&gt;"",B104&lt;&gt;""),'Entry point'!$D$44,"")</f>
        <v/>
      </c>
      <c r="D104" s="181"/>
      <c r="E104" s="181" t="str">
        <f>IF(IFERROR(INDEX(Master!$A$2:$AH$1177,(Master!$AB103-2),34),"")=0,"",IFERROR(INDEX(Master!$A$2:$AH$1177,(Master!$AB103-2),34),""))</f>
        <v/>
      </c>
      <c r="F104" s="181"/>
    </row>
    <row r="105" spans="1:6" ht="15.75" x14ac:dyDescent="0.25">
      <c r="A105" s="143" t="str">
        <f>IFERROR(INDEX(Master!$A$2:$AH$1177,(Master!AB104-2),31),"")</f>
        <v/>
      </c>
      <c r="B105" s="142" t="str">
        <f>IFERROR(INDEX(Master!$A$2:$AH$1177,(Master!$AB104-2),32),"")</f>
        <v/>
      </c>
      <c r="C105" s="181" t="str">
        <f>IF(AND('Entry point'!$D$44&lt;&gt;"",B105&lt;&gt;""),'Entry point'!$D$44,"")</f>
        <v/>
      </c>
      <c r="D105" s="181"/>
      <c r="E105" s="181" t="str">
        <f>IF(IFERROR(INDEX(Master!$A$2:$AH$1177,(Master!$AB104-2),34),"")=0,"",IFERROR(INDEX(Master!$A$2:$AH$1177,(Master!$AB104-2),34),""))</f>
        <v/>
      </c>
      <c r="F105" s="181"/>
    </row>
    <row r="106" spans="1:6" ht="15.75" x14ac:dyDescent="0.25">
      <c r="A106" s="143" t="str">
        <f>IFERROR(INDEX(Master!$A$2:$AH$1177,(Master!AB105-2),31),"")</f>
        <v/>
      </c>
      <c r="B106" s="142" t="str">
        <f>IFERROR(INDEX(Master!$A$2:$AH$1177,(Master!$AB105-2),32),"")</f>
        <v/>
      </c>
      <c r="C106" s="181" t="str">
        <f>IF(AND('Entry point'!$D$44&lt;&gt;"",B106&lt;&gt;""),'Entry point'!$D$44,"")</f>
        <v/>
      </c>
      <c r="D106" s="181"/>
      <c r="E106" s="181" t="str">
        <f>IF(IFERROR(INDEX(Master!$A$2:$AH$1177,(Master!$AB105-2),34),"")=0,"",IFERROR(INDEX(Master!$A$2:$AH$1177,(Master!$AB105-2),34),""))</f>
        <v/>
      </c>
      <c r="F106" s="181"/>
    </row>
    <row r="107" spans="1:6" ht="15.75" x14ac:dyDescent="0.25">
      <c r="A107" s="143" t="str">
        <f>IFERROR(INDEX(Master!$A$2:$AH$1177,(Master!AB106-2),31),"")</f>
        <v/>
      </c>
      <c r="B107" s="142" t="str">
        <f>IFERROR(INDEX(Master!$A$2:$AH$1177,(Master!$AB106-2),32),"")</f>
        <v/>
      </c>
      <c r="C107" s="181" t="str">
        <f>IF(AND('Entry point'!$D$44&lt;&gt;"",B107&lt;&gt;""),'Entry point'!$D$44,"")</f>
        <v/>
      </c>
      <c r="D107" s="181"/>
      <c r="E107" s="181" t="str">
        <f>IF(IFERROR(INDEX(Master!$A$2:$AH$1177,(Master!$AB106-2),34),"")=0,"",IFERROR(INDEX(Master!$A$2:$AH$1177,(Master!$AB106-2),34),""))</f>
        <v/>
      </c>
      <c r="F107" s="181"/>
    </row>
    <row r="108" spans="1:6" ht="15.75" x14ac:dyDescent="0.25">
      <c r="A108" s="143" t="str">
        <f>IFERROR(INDEX(Master!$A$2:$AH$1177,(Master!AB107-2),31),"")</f>
        <v/>
      </c>
      <c r="B108" s="142" t="str">
        <f>IFERROR(INDEX(Master!$A$2:$AH$1177,(Master!$AB107-2),32),"")</f>
        <v/>
      </c>
      <c r="C108" s="181" t="str">
        <f>IF(AND('Entry point'!$D$44&lt;&gt;"",B108&lt;&gt;""),'Entry point'!$D$44,"")</f>
        <v/>
      </c>
      <c r="D108" s="181"/>
      <c r="E108" s="181" t="str">
        <f>IF(IFERROR(INDEX(Master!$A$2:$AH$1177,(Master!$AB107-2),34),"")=0,"",IFERROR(INDEX(Master!$A$2:$AH$1177,(Master!$AB107-2),34),""))</f>
        <v/>
      </c>
      <c r="F108" s="181"/>
    </row>
    <row r="109" spans="1:6" ht="15.75" x14ac:dyDescent="0.25">
      <c r="A109" s="143" t="str">
        <f>IFERROR(INDEX(Master!$A$2:$AH$1177,(Master!AB108-2),31),"")</f>
        <v/>
      </c>
      <c r="B109" s="142" t="str">
        <f>IFERROR(INDEX(Master!$A$2:$AH$1177,(Master!$AB108-2),32),"")</f>
        <v/>
      </c>
      <c r="C109" s="181" t="str">
        <f>IF(AND('Entry point'!$D$44&lt;&gt;"",B109&lt;&gt;""),'Entry point'!$D$44,"")</f>
        <v/>
      </c>
      <c r="D109" s="181"/>
      <c r="E109" s="181" t="str">
        <f>IF(IFERROR(INDEX(Master!$A$2:$AH$1177,(Master!$AB108-2),34),"")=0,"",IFERROR(INDEX(Master!$A$2:$AH$1177,(Master!$AB108-2),34),""))</f>
        <v/>
      </c>
      <c r="F109" s="181"/>
    </row>
    <row r="110" spans="1:6" ht="15.75" x14ac:dyDescent="0.25">
      <c r="A110" s="143" t="str">
        <f>IFERROR(INDEX(Master!$A$2:$AH$1177,(Master!AB109-2),31),"")</f>
        <v/>
      </c>
      <c r="B110" s="142" t="str">
        <f>IFERROR(INDEX(Master!$A$2:$AH$1177,(Master!$AB109-2),32),"")</f>
        <v/>
      </c>
      <c r="C110" s="181" t="str">
        <f>IF(AND('Entry point'!$D$44&lt;&gt;"",B110&lt;&gt;""),'Entry point'!$D$44,"")</f>
        <v/>
      </c>
      <c r="D110" s="181"/>
      <c r="E110" s="181" t="str">
        <f>IF(IFERROR(INDEX(Master!$A$2:$AH$1177,(Master!$AB109-2),34),"")=0,"",IFERROR(INDEX(Master!$A$2:$AH$1177,(Master!$AB109-2),34),""))</f>
        <v/>
      </c>
      <c r="F110" s="181"/>
    </row>
    <row r="111" spans="1:6" ht="15.75" x14ac:dyDescent="0.25">
      <c r="A111" s="143" t="str">
        <f>IFERROR(INDEX(Master!$A$2:$AH$1177,(Master!AB110-2),31),"")</f>
        <v/>
      </c>
      <c r="B111" s="142" t="str">
        <f>IFERROR(INDEX(Master!$A$2:$AH$1177,(Master!$AB110-2),32),"")</f>
        <v/>
      </c>
      <c r="C111" s="181" t="str">
        <f>IF(AND('Entry point'!$D$44&lt;&gt;"",B111&lt;&gt;""),'Entry point'!$D$44,"")</f>
        <v/>
      </c>
      <c r="D111" s="181"/>
      <c r="E111" s="181" t="str">
        <f>IF(IFERROR(INDEX(Master!$A$2:$AH$1177,(Master!$AB110-2),34),"")=0,"",IFERROR(INDEX(Master!$A$2:$AH$1177,(Master!$AB110-2),34),""))</f>
        <v/>
      </c>
      <c r="F111" s="181"/>
    </row>
    <row r="112" spans="1:6" ht="15.75" x14ac:dyDescent="0.25">
      <c r="A112" s="143" t="str">
        <f>IFERROR(INDEX(Master!$A$2:$AH$1177,(Master!AB111-2),31),"")</f>
        <v/>
      </c>
      <c r="B112" s="142" t="str">
        <f>IFERROR(INDEX(Master!$A$2:$AH$1177,(Master!$AB111-2),32),"")</f>
        <v/>
      </c>
      <c r="C112" s="181" t="str">
        <f>IF(AND('Entry point'!$D$44&lt;&gt;"",B112&lt;&gt;""),'Entry point'!$D$44,"")</f>
        <v/>
      </c>
      <c r="D112" s="181"/>
      <c r="E112" s="181" t="str">
        <f>IF(IFERROR(INDEX(Master!$A$2:$AH$1177,(Master!$AB111-2),34),"")=0,"",IFERROR(INDEX(Master!$A$2:$AH$1177,(Master!$AB111-2),34),""))</f>
        <v/>
      </c>
      <c r="F112" s="181"/>
    </row>
    <row r="113" spans="1:6" ht="15.75" x14ac:dyDescent="0.25">
      <c r="A113" s="143" t="str">
        <f>IFERROR(INDEX(Master!$A$2:$AH$1177,(Master!AB112-2),31),"")</f>
        <v/>
      </c>
      <c r="B113" s="142" t="str">
        <f>IFERROR(INDEX(Master!$A$2:$AH$1177,(Master!$AB112-2),32),"")</f>
        <v/>
      </c>
      <c r="C113" s="181" t="str">
        <f>IF(AND('Entry point'!$D$44&lt;&gt;"",B113&lt;&gt;""),'Entry point'!$D$44,"")</f>
        <v/>
      </c>
      <c r="D113" s="181"/>
      <c r="E113" s="181" t="str">
        <f>IF(IFERROR(INDEX(Master!$A$2:$AH$1177,(Master!$AB112-2),34),"")=0,"",IFERROR(INDEX(Master!$A$2:$AH$1177,(Master!$AB112-2),34),""))</f>
        <v/>
      </c>
      <c r="F113" s="181"/>
    </row>
  </sheetData>
  <protectedRanges>
    <protectedRange sqref="A1:D1 A2:C2" name="Range2"/>
    <protectedRange sqref="A3:A113" name="Range2_1"/>
    <protectedRange sqref="B3:B113" name="Range2_2"/>
    <protectedRange sqref="D2" name="Range2_3"/>
  </protectedRanges>
  <dataValidations count="1">
    <dataValidation type="list" allowBlank="1" showInputMessage="1" showErrorMessage="1" sqref="F3:F113" xr:uid="{00000000-0002-0000-0800-000000000000}">
      <formula1>"Not Commenced, In Progress, Not Applicable, Completed"</formula1>
    </dataValidation>
  </dataValidations>
  <pageMargins left="0.70866141732283472" right="0.70866141732283472" top="0.74803149606299213" bottom="0.74803149606299213" header="0.31496062992125984" footer="0.31496062992125984"/>
  <pageSetup paperSize="9" scale="63" orientation="landscape" r:id="rId1"/>
  <headerFooter>
    <oddFooter>&amp;CRSQ19 &amp;R5.3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EBEC7700EF0F4E963D02B771CEC28C" ma:contentTypeVersion="12" ma:contentTypeDescription="Create a new document." ma:contentTypeScope="" ma:versionID="d0a7553626266e4c28d5941de5f99c59">
  <xsd:schema xmlns:xsd="http://www.w3.org/2001/XMLSchema" xmlns:xs="http://www.w3.org/2001/XMLSchema" xmlns:p="http://schemas.microsoft.com/office/2006/metadata/properties" xmlns:ns3="94118cf0-eac1-4f0f-ace0-76eec6860cf1" xmlns:ns4="131f3a7b-221a-41c0-ae0a-9c6e320dfe6f" targetNamespace="http://schemas.microsoft.com/office/2006/metadata/properties" ma:root="true" ma:fieldsID="feebb175c8fecc15fd02d37e89ddd1bd" ns3:_="" ns4:_="">
    <xsd:import namespace="94118cf0-eac1-4f0f-ace0-76eec6860cf1"/>
    <xsd:import namespace="131f3a7b-221a-41c0-ae0a-9c6e320dfe6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118cf0-eac1-4f0f-ace0-76eec6860c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1f3a7b-221a-41c0-ae0a-9c6e320dfe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994248-04A1-460F-B27D-1762B318276D}">
  <ds:schemaRefs>
    <ds:schemaRef ds:uri="94118cf0-eac1-4f0f-ace0-76eec6860cf1"/>
    <ds:schemaRef ds:uri="http://www.w3.org/XML/1998/namespace"/>
    <ds:schemaRef ds:uri="http://purl.org/dc/terms/"/>
    <ds:schemaRef ds:uri="http://purl.org/dc/dcmityp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131f3a7b-221a-41c0-ae0a-9c6e320dfe6f"/>
    <ds:schemaRef ds:uri="http://purl.org/dc/elements/1.1/"/>
  </ds:schemaRefs>
</ds:datastoreItem>
</file>

<file path=customXml/itemProps2.xml><?xml version="1.0" encoding="utf-8"?>
<ds:datastoreItem xmlns:ds="http://schemas.openxmlformats.org/officeDocument/2006/customXml" ds:itemID="{E29B22B2-5308-4584-95E7-00C4DD841AE9}">
  <ds:schemaRefs>
    <ds:schemaRef ds:uri="http://schemas.microsoft.com/sharepoint/v3/contenttype/forms"/>
  </ds:schemaRefs>
</ds:datastoreItem>
</file>

<file path=customXml/itemProps3.xml><?xml version="1.0" encoding="utf-8"?>
<ds:datastoreItem xmlns:ds="http://schemas.openxmlformats.org/officeDocument/2006/customXml" ds:itemID="{BC903A9F-1620-4A57-A759-910FFEC355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118cf0-eac1-4f0f-ace0-76eec6860cf1"/>
    <ds:schemaRef ds:uri="131f3a7b-221a-41c0-ae0a-9c6e320dfe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How-To</vt:lpstr>
      <vt:lpstr>Entry point</vt:lpstr>
      <vt:lpstr>ProjectTimeline</vt:lpstr>
      <vt:lpstr>Dashboard</vt:lpstr>
      <vt:lpstr>Calc</vt:lpstr>
      <vt:lpstr> MD(SM)</vt:lpstr>
      <vt:lpstr>OD</vt:lpstr>
      <vt:lpstr>FM</vt:lpstr>
      <vt:lpstr>HSEQ Mng</vt:lpstr>
      <vt:lpstr>Fleet SI</vt:lpstr>
      <vt:lpstr>Marine SI</vt:lpstr>
      <vt:lpstr>VFC</vt:lpstr>
      <vt:lpstr>FPO</vt:lpstr>
      <vt:lpstr>CMP</vt:lpstr>
      <vt:lpstr>MD(CM)</vt:lpstr>
      <vt:lpstr>Planning Mng</vt:lpstr>
      <vt:lpstr>Marcas</vt:lpstr>
      <vt:lpstr>ISD</vt:lpstr>
      <vt:lpstr>Owner</vt:lpstr>
      <vt:lpstr>Master</vt:lpstr>
      <vt:lpstr>color</vt:lpstr>
      <vt:lpstr>ProjectTimeline!Print_Area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2021-02-22T09:51:12Z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0x01010048EBEC7700EF0F4E963D02B771CEC28C</vt:lpwstr>
  </property>
</Properties>
</file>