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6440" activeTab="2"/>
  </bookViews>
  <sheets>
    <sheet name="Лист1" sheetId="1" r:id="rId1"/>
    <sheet name="Диаграммы" sheetId="2" r:id="rId2"/>
    <sheet name="Производство зерна" sheetId="3" r:id="rId3"/>
    <sheet name="Диаграммы. Производство зерна" sheetId="4" r:id="rId4"/>
    <sheet name="Литература" sheetId="5" r:id="rId5"/>
    <sheet name="Подробности1" sheetId="10" r:id="rId6"/>
    <sheet name="Лист3" sheetId="6" r:id="rId7"/>
    <sheet name="Поставщики" sheetId="7" r:id="rId8"/>
    <sheet name="Лист2" sheetId="8" r:id="rId9"/>
    <sheet name="Год  продукция" sheetId="9" r:id="rId10"/>
  </sheets>
  <definedNames>
    <definedName name="_xlnm._FilterDatabase" localSheetId="7" hidden="1">Поставщики!$A$1:$A$23</definedName>
  </definedNames>
  <calcPr calcId="12451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/>
  <c r="E17"/>
  <c r="D17"/>
  <c r="F16"/>
  <c r="F15"/>
  <c r="F14"/>
  <c r="F13"/>
  <c r="F12"/>
  <c r="F11"/>
  <c r="F10"/>
  <c r="F9"/>
  <c r="F8"/>
  <c r="F7"/>
  <c r="F6"/>
  <c r="F5"/>
  <c r="F4"/>
  <c r="F3"/>
  <c r="F2"/>
  <c r="F17" s="1"/>
  <c r="D8" i="3"/>
  <c r="C8"/>
  <c r="G7"/>
  <c r="F7"/>
  <c r="E7"/>
  <c r="G6"/>
  <c r="F6"/>
  <c r="E6"/>
  <c r="E5"/>
  <c r="F5" s="1"/>
  <c r="G5" s="1"/>
  <c r="E4"/>
  <c r="E3"/>
  <c r="E8" s="1"/>
  <c r="F4" l="1"/>
  <c r="G4" s="1"/>
  <c r="F3"/>
  <c r="F8" l="1"/>
  <c r="G3"/>
  <c r="G8" s="1"/>
</calcChain>
</file>

<file path=xl/sharedStrings.xml><?xml version="1.0" encoding="utf-8"?>
<sst xmlns="http://schemas.openxmlformats.org/spreadsheetml/2006/main" count="303" uniqueCount="88">
  <si>
    <t>Результаты работы малого предприятия</t>
  </si>
  <si>
    <t>Цена продукта</t>
  </si>
  <si>
    <t>Затраты</t>
  </si>
  <si>
    <t>Рентабельность</t>
  </si>
  <si>
    <t>1 квартал</t>
  </si>
  <si>
    <t>2 квартал</t>
  </si>
  <si>
    <t>3 квартал</t>
  </si>
  <si>
    <t>4 квартал</t>
  </si>
  <si>
    <t>за год</t>
  </si>
  <si>
    <t>реализировано</t>
  </si>
  <si>
    <t>выручено</t>
  </si>
  <si>
    <t>себестоимость</t>
  </si>
  <si>
    <t>прямые расходы</t>
  </si>
  <si>
    <t>Прибыль</t>
  </si>
  <si>
    <t>Сведения о производстве зерна в 2009 г.</t>
  </si>
  <si>
    <t>№ п\п</t>
  </si>
  <si>
    <t>Страна</t>
  </si>
  <si>
    <t>Посевная площадь (га)</t>
  </si>
  <si>
    <t>Урожайность (т\гп)</t>
  </si>
  <si>
    <t>Валовой сбор (т)</t>
  </si>
  <si>
    <t>Внутреннее потребление (т)</t>
  </si>
  <si>
    <t>Экспорт (т)</t>
  </si>
  <si>
    <t>Выводы</t>
  </si>
  <si>
    <t>Россия</t>
  </si>
  <si>
    <t>Казахстан</t>
  </si>
  <si>
    <t>США</t>
  </si>
  <si>
    <t>Канада</t>
  </si>
  <si>
    <t>Франция</t>
  </si>
  <si>
    <t>Итого</t>
  </si>
  <si>
    <t>Дата</t>
  </si>
  <si>
    <t>Тематики</t>
  </si>
  <si>
    <t>Название</t>
  </si>
  <si>
    <t>Цена</t>
  </si>
  <si>
    <t>Количество</t>
  </si>
  <si>
    <t>Стоимость</t>
  </si>
  <si>
    <t>Итоговая</t>
  </si>
  <si>
    <t>1 кв.</t>
  </si>
  <si>
    <t>Компьютеры</t>
  </si>
  <si>
    <t>Microsoft Excel 2007</t>
  </si>
  <si>
    <t>Проза</t>
  </si>
  <si>
    <t>Война и мир</t>
  </si>
  <si>
    <t>Экономика</t>
  </si>
  <si>
    <t>Экономикс</t>
  </si>
  <si>
    <t>2 кв.</t>
  </si>
  <si>
    <t>Ревизор</t>
  </si>
  <si>
    <t>Маркетинг</t>
  </si>
  <si>
    <t>3 кв.</t>
  </si>
  <si>
    <t>Windows 7</t>
  </si>
  <si>
    <t>4 кв.</t>
  </si>
  <si>
    <t>Summary</t>
  </si>
  <si>
    <t>Count из Сбыт</t>
  </si>
  <si>
    <t>Названия столбцов</t>
  </si>
  <si>
    <t>Названия строк</t>
  </si>
  <si>
    <t>Марченко</t>
  </si>
  <si>
    <t>Никитин</t>
  </si>
  <si>
    <t>Петров</t>
  </si>
  <si>
    <t>Сидоров</t>
  </si>
  <si>
    <t>(пусто)</t>
  </si>
  <si>
    <t>Общий итог</t>
  </si>
  <si>
    <t>бакалея</t>
  </si>
  <si>
    <t>молоко</t>
  </si>
  <si>
    <t>мясо</t>
  </si>
  <si>
    <t>напитки</t>
  </si>
  <si>
    <t>Месяц</t>
  </si>
  <si>
    <t>Год</t>
  </si>
  <si>
    <t>Продукция</t>
  </si>
  <si>
    <t>Продавец</t>
  </si>
  <si>
    <t>Сбыт</t>
  </si>
  <si>
    <t>Объем</t>
  </si>
  <si>
    <t>Район</t>
  </si>
  <si>
    <t>Январь</t>
  </si>
  <si>
    <t>Железнодорожный</t>
  </si>
  <si>
    <t>Первомайский</t>
  </si>
  <si>
    <t>Ленинский</t>
  </si>
  <si>
    <t>Февраль</t>
  </si>
  <si>
    <t>Октябрьский</t>
  </si>
  <si>
    <t>Сентябрь</t>
  </si>
  <si>
    <t>Октябрь</t>
  </si>
  <si>
    <t>Ноябрь</t>
  </si>
  <si>
    <t>Март</t>
  </si>
  <si>
    <t>Май</t>
  </si>
  <si>
    <t>Июнь</t>
  </si>
  <si>
    <t>Декабрь</t>
  </si>
  <si>
    <t>Апрель</t>
  </si>
  <si>
    <t xml:space="preserve">Август </t>
  </si>
  <si>
    <t>Сведения о Count of Сбыт</t>
  </si>
  <si>
    <t xml:space="preserve">Ленинский </t>
  </si>
  <si>
    <t xml:space="preserve">Октябрьский </t>
  </si>
</sst>
</file>

<file path=xl/styles.xml><?xml version="1.0" encoding="utf-8"?>
<styleSheet xmlns="http://schemas.openxmlformats.org/spreadsheetml/2006/main">
  <fonts count="2">
    <font>
      <sz val="10"/>
      <color theme="1"/>
      <name val="Liberation Sans"/>
    </font>
    <font>
      <b/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</c:spPr>
      <c:txPr>
        <a:bodyPr/>
        <a:lstStyle/>
        <a:p>
          <a:pPr>
            <a:defRPr sz="1400" cap="none" spc="19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</c:spPr>
    </c:floor>
    <c:sideWall>
      <c:spPr>
        <a:noFill/>
        <a:ln>
          <a:noFill/>
          <a:round/>
        </a:ln>
      </c:spPr>
    </c:sideWall>
    <c:backWall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Лист1!$A$7</c:f>
              <c:strCache>
                <c:ptCount val="1"/>
                <c:pt idx="0">
                  <c:v>реализировано</c:v>
                </c:pt>
              </c:strCache>
            </c:strRef>
          </c:tx>
          <c:dPt>
            <c:idx val="0"/>
            <c:spPr>
              <a:gradFill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DB6-472A-A1C2-F3E337095221}"/>
              </c:ext>
            </c:extLst>
          </c:dPt>
          <c:dPt>
            <c:idx val="1"/>
            <c:spPr>
              <a:gradFill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B6-472A-A1C2-F3E337095221}"/>
              </c:ext>
            </c:extLst>
          </c:dPt>
          <c:dPt>
            <c:idx val="2"/>
            <c:spPr>
              <a:gradFill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B6-472A-A1C2-F3E337095221}"/>
              </c:ext>
            </c:extLst>
          </c:dPt>
          <c:dPt>
            <c:idx val="3"/>
            <c:spPr>
              <a:gradFill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B6-472A-A1C2-F3E337095221}"/>
              </c:ext>
            </c:extLst>
          </c:dPt>
          <c:cat>
            <c:strRef>
              <c:f>Лист1!$B$6:$E$6</c:f>
              <c:strCache>
                <c:ptCount val="4"/>
                <c:pt idx="0">
                  <c:v>1 квартал</c:v>
                </c:pt>
                <c:pt idx="1">
                  <c:v>2 квартал</c:v>
                </c:pt>
                <c:pt idx="2">
                  <c:v>3 квартал</c:v>
                </c:pt>
                <c:pt idx="3">
                  <c:v>4 квартал</c:v>
                </c:pt>
              </c:strCache>
            </c:str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900</c:v>
                </c:pt>
                <c:pt idx="1">
                  <c:v>1200</c:v>
                </c:pt>
                <c:pt idx="2">
                  <c:v>1300</c:v>
                </c:pt>
                <c:pt idx="3">
                  <c:v>1700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DB6-472A-A1C2-F3E337095221}"/>
            </c:ext>
          </c:extLst>
        </c:ser>
        <c:dLbls/>
      </c:pie3DChart>
      <c:spPr>
        <a:noFill/>
        <a:ln>
          <a:noFill/>
        </a:ln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t>Урожай</a:t>
            </a:r>
          </a:p>
        </c:rich>
      </c:tx>
      <c:spPr>
        <a:noFill/>
        <a:ln>
          <a:noFill/>
        </a:ln>
      </c:spPr>
    </c:title>
    <c:plotArea>
      <c:layout/>
      <c:barChart>
        <c:barDir val="col"/>
        <c:grouping val="stacked"/>
        <c:ser>
          <c:idx val="1"/>
          <c:order val="0"/>
          <c:tx>
            <c:strRef>
              <c:f>'Производство зерна'!$D$2</c:f>
              <c:strCache>
                <c:ptCount val="1"/>
                <c:pt idx="0">
                  <c:v>Урожайность (т\гп)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зерна'!$D$3:$D$8</c:f>
              <c:numCache>
                <c:formatCode>General</c:formatCode>
                <c:ptCount val="6"/>
                <c:pt idx="0">
                  <c:v>3.5</c:v>
                </c:pt>
                <c:pt idx="1">
                  <c:v>4.7</c:v>
                </c:pt>
                <c:pt idx="2">
                  <c:v>5</c:v>
                </c:pt>
                <c:pt idx="3">
                  <c:v>4.5</c:v>
                </c:pt>
                <c:pt idx="4">
                  <c:v>3</c:v>
                </c:pt>
                <c:pt idx="5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D1-4993-AECB-06A1FF776EE9}"/>
            </c:ext>
          </c:extLst>
        </c:ser>
        <c:dLbls/>
        <c:overlap val="100"/>
        <c:axId val="84485248"/>
        <c:axId val="84486784"/>
      </c:barChart>
      <c:catAx>
        <c:axId val="84485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84486784"/>
        <c:crosses val="autoZero"/>
        <c:auto val="1"/>
        <c:lblAlgn val="ctr"/>
        <c:lblOffset val="100"/>
      </c:catAx>
      <c:valAx>
        <c:axId val="84486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84485248"/>
        <c:crosses val="autoZero"/>
        <c:crossBetween val="between"/>
      </c:valAx>
      <c:spPr>
        <a:noFill/>
        <a:ln>
          <a:noFill/>
        </a:ln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view3D>
      <c:depthPercent val="100"/>
      <c:rAngAx val="1"/>
    </c:view3D>
    <c:floor>
      <c:spPr>
        <a:noFill/>
        <a:ln>
          <a:noFill/>
        </a:ln>
      </c:spPr>
    </c:floor>
    <c:sideWall>
      <c:spPr>
        <a:noFill/>
        <a:ln>
          <a:noFill/>
        </a:ln>
      </c:spPr>
    </c:sideWall>
    <c:backWall>
      <c:spPr>
        <a:noFill/>
        <a:ln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'Производство зерна'!$C$1:$C$2</c:f>
              <c:strCache>
                <c:ptCount val="1"/>
                <c:pt idx="0">
                  <c:v>Сведения о производстве зерна в 2009 г. Посевная площадь (га)</c:v>
                </c:pt>
              </c:strCache>
            </c:strRef>
          </c:tx>
          <c:spPr>
            <a:solidFill>
              <a:schemeClr val="accent1"/>
            </a:solidFill>
            <a:ln>
              <a:noFill/>
              <a:round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зерна'!$C$3:$C$8</c:f>
              <c:numCache>
                <c:formatCode>General</c:formatCode>
                <c:ptCount val="6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20000</c:v>
                </c:pt>
                <c:pt idx="4">
                  <c:v>20000</c:v>
                </c:pt>
                <c:pt idx="5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61-45BB-BF4A-8BE0750EEEB6}"/>
            </c:ext>
          </c:extLst>
        </c:ser>
        <c:ser>
          <c:idx val="1"/>
          <c:order val="1"/>
          <c:tx>
            <c:strRef>
              <c:f>'Производство зерна'!$D$1:$D$2</c:f>
              <c:strCache>
                <c:ptCount val="1"/>
                <c:pt idx="0">
                  <c:v>Сведения о производстве зерна в 2009 г. Урожайность (т\гп)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зерна'!$D$3:$D$8</c:f>
              <c:numCache>
                <c:formatCode>General</c:formatCode>
                <c:ptCount val="6"/>
                <c:pt idx="0">
                  <c:v>3.5</c:v>
                </c:pt>
                <c:pt idx="1">
                  <c:v>4.7</c:v>
                </c:pt>
                <c:pt idx="2">
                  <c:v>5</c:v>
                </c:pt>
                <c:pt idx="3">
                  <c:v>4.5</c:v>
                </c:pt>
                <c:pt idx="4">
                  <c:v>3</c:v>
                </c:pt>
                <c:pt idx="5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61-45BB-BF4A-8BE0750EEEB6}"/>
            </c:ext>
          </c:extLst>
        </c:ser>
        <c:ser>
          <c:idx val="2"/>
          <c:order val="2"/>
          <c:tx>
            <c:strRef>
              <c:f>'Производство зерна'!$E$1:$E$2</c:f>
              <c:strCache>
                <c:ptCount val="1"/>
                <c:pt idx="0">
                  <c:v>Сведения о производстве зерна в 2009 г. Валовой сбор (т)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зерна'!$E$3:$E$8</c:f>
              <c:numCache>
                <c:formatCode>General</c:formatCode>
                <c:ptCount val="6"/>
                <c:pt idx="0">
                  <c:v>140000</c:v>
                </c:pt>
                <c:pt idx="1">
                  <c:v>131600</c:v>
                </c:pt>
                <c:pt idx="2">
                  <c:v>160000</c:v>
                </c:pt>
                <c:pt idx="3">
                  <c:v>72000</c:v>
                </c:pt>
                <c:pt idx="4">
                  <c:v>48000</c:v>
                </c:pt>
                <c:pt idx="5">
                  <c:v>551600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61-45BB-BF4A-8BE0750EEEB6}"/>
            </c:ext>
          </c:extLst>
        </c:ser>
        <c:ser>
          <c:idx val="3"/>
          <c:order val="3"/>
          <c:tx>
            <c:strRef>
              <c:f>'Производство зерна'!$F$1:$F$2</c:f>
              <c:strCache>
                <c:ptCount val="1"/>
                <c:pt idx="0">
                  <c:v>Сведения о производстве зерна в 2009 г. Внутреннее потребление (т)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зерна'!$F$3:$F$8</c:f>
              <c:numCache>
                <c:formatCode>General</c:formatCode>
                <c:ptCount val="6"/>
                <c:pt idx="0">
                  <c:v>84000</c:v>
                </c:pt>
                <c:pt idx="1">
                  <c:v>78960</c:v>
                </c:pt>
                <c:pt idx="2">
                  <c:v>64000</c:v>
                </c:pt>
                <c:pt idx="3">
                  <c:v>28800</c:v>
                </c:pt>
                <c:pt idx="4">
                  <c:v>19200</c:v>
                </c:pt>
                <c:pt idx="5">
                  <c:v>274960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F61-45BB-BF4A-8BE0750EEEB6}"/>
            </c:ext>
          </c:extLst>
        </c:ser>
        <c:ser>
          <c:idx val="4"/>
          <c:order val="4"/>
          <c:tx>
            <c:strRef>
              <c:f>'Производство зерна'!$G$1:$G$2</c:f>
              <c:strCache>
                <c:ptCount val="1"/>
                <c:pt idx="0">
                  <c:v>Сведения о производстве зерна в 2009 г. Экспорт (т)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зерна'!$G$3:$G$8</c:f>
              <c:numCache>
                <c:formatCode>General</c:formatCode>
                <c:ptCount val="6"/>
                <c:pt idx="0">
                  <c:v>39200</c:v>
                </c:pt>
                <c:pt idx="1">
                  <c:v>36848</c:v>
                </c:pt>
                <c:pt idx="2">
                  <c:v>67200</c:v>
                </c:pt>
                <c:pt idx="3">
                  <c:v>30239.999999999996</c:v>
                </c:pt>
                <c:pt idx="4">
                  <c:v>20160</c:v>
                </c:pt>
                <c:pt idx="5">
                  <c:v>193648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61-45BB-BF4A-8BE0750EEEB6}"/>
            </c:ext>
          </c:extLst>
        </c:ser>
        <c:dLbls/>
        <c:shape val="box"/>
        <c:axId val="85626880"/>
        <c:axId val="85628416"/>
        <c:axId val="0"/>
      </c:bar3DChart>
      <c:catAx>
        <c:axId val="85626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28416"/>
        <c:crosses val="autoZero"/>
        <c:auto val="1"/>
        <c:lblAlgn val="ctr"/>
        <c:lblOffset val="100"/>
      </c:catAx>
      <c:valAx>
        <c:axId val="85628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26880"/>
        <c:crosses val="autoZero"/>
        <c:crossBetween val="between"/>
      </c:valAx>
      <c:spPr>
        <a:noFill/>
        <a:ln>
          <a:noFill/>
        </a:ln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 val="-2.0900000000000003E-3"/>
          <c:y val="3.4900000000000005E-3"/>
        </c:manualLayout>
      </c:layout>
      <c:spPr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pieChart>
        <c:varyColors val="1"/>
        <c:ser>
          <c:idx val="0"/>
          <c:order val="0"/>
          <c:tx>
            <c:strRef>
              <c:f>'Производство зерна'!$C$2</c:f>
              <c:strCache>
                <c:ptCount val="1"/>
                <c:pt idx="0">
                  <c:v>Посевная площадь (га)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24-48D8-9993-BF944DBB0CC6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24-48D8-9993-BF944DBB0CC6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24-48D8-9993-BF944DBB0CC6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24-48D8-9993-BF944DBB0CC6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24-48D8-9993-BF944DBB0CC6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24-48D8-9993-BF944DBB0CC6}"/>
              </c:ext>
            </c:extLst>
          </c:dPt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зерна'!$C$3:$C$8</c:f>
              <c:numCache>
                <c:formatCode>General</c:formatCode>
                <c:ptCount val="6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20000</c:v>
                </c:pt>
                <c:pt idx="4">
                  <c:v>20000</c:v>
                </c:pt>
                <c:pt idx="5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124-48D8-9993-BF944DBB0CC6}"/>
            </c:ext>
          </c:extLst>
        </c:ser>
        <c:dLbls/>
        <c:firstSliceAng val="0"/>
      </c:pieChart>
      <c:spPr>
        <a:noFill/>
        <a:ln>
          <a:noFill/>
        </a:ln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Распределение между внутренним и внешним рынками</a:t>
            </a:r>
          </a:p>
        </c:rich>
      </c:tx>
      <c:layout>
        <c:manualLayout>
          <c:x val="0"/>
          <c:y val="6.9900000000000014E-3"/>
        </c:manualLayout>
      </c:layout>
      <c:spPr>
        <a:noFill/>
        <a:ln>
          <a:noFill/>
        </a:ln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'Производство зерна'!$C$2</c:f>
              <c:strCache>
                <c:ptCount val="1"/>
                <c:pt idx="0">
                  <c:v>Посевная площадь (га)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зерна'!$C$3:$C$8</c:f>
              <c:numCache>
                <c:formatCode>General</c:formatCode>
                <c:ptCount val="6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20000</c:v>
                </c:pt>
                <c:pt idx="4">
                  <c:v>20000</c:v>
                </c:pt>
                <c:pt idx="5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8C-42A6-9914-C6AA0351501B}"/>
            </c:ext>
          </c:extLst>
        </c:ser>
        <c:ser>
          <c:idx val="3"/>
          <c:order val="1"/>
          <c:tx>
            <c:strRef>
              <c:f>'Производство зерна'!$F$2</c:f>
              <c:strCache>
                <c:ptCount val="1"/>
                <c:pt idx="0">
                  <c:v>Внутреннее потребление (т)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зерна'!$F$3:$F$8</c:f>
              <c:numCache>
                <c:formatCode>General</c:formatCode>
                <c:ptCount val="6"/>
                <c:pt idx="0">
                  <c:v>84000</c:v>
                </c:pt>
                <c:pt idx="1">
                  <c:v>78960</c:v>
                </c:pt>
                <c:pt idx="2">
                  <c:v>64000</c:v>
                </c:pt>
                <c:pt idx="3">
                  <c:v>28800</c:v>
                </c:pt>
                <c:pt idx="4">
                  <c:v>19200</c:v>
                </c:pt>
                <c:pt idx="5">
                  <c:v>274960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8C-42A6-9914-C6AA0351501B}"/>
            </c:ext>
          </c:extLst>
        </c:ser>
        <c:ser>
          <c:idx val="4"/>
          <c:order val="2"/>
          <c:tx>
            <c:strRef>
              <c:f>'Производство зерна'!$G$2</c:f>
              <c:strCache>
                <c:ptCount val="1"/>
                <c:pt idx="0">
                  <c:v>Экспорт (т)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strRef>
              <c:f>'Производство зерна'!$B$3:$B$8</c:f>
              <c:strCache>
                <c:ptCount val="6"/>
                <c:pt idx="0">
                  <c:v>Россия</c:v>
                </c:pt>
                <c:pt idx="1">
                  <c:v>Казахстан</c:v>
                </c:pt>
                <c:pt idx="2">
                  <c:v>США</c:v>
                </c:pt>
                <c:pt idx="3">
                  <c:v>Канада</c:v>
                </c:pt>
                <c:pt idx="4">
                  <c:v>Франция</c:v>
                </c:pt>
                <c:pt idx="5">
                  <c:v>Итого</c:v>
                </c:pt>
              </c:strCache>
            </c:strRef>
          </c:cat>
          <c:val>
            <c:numRef>
              <c:f>'Производство зерна'!$G$3:$G$8</c:f>
              <c:numCache>
                <c:formatCode>General</c:formatCode>
                <c:ptCount val="6"/>
                <c:pt idx="0">
                  <c:v>39200</c:v>
                </c:pt>
                <c:pt idx="1">
                  <c:v>36848</c:v>
                </c:pt>
                <c:pt idx="2">
                  <c:v>67200</c:v>
                </c:pt>
                <c:pt idx="3">
                  <c:v>30239.999999999996</c:v>
                </c:pt>
                <c:pt idx="4">
                  <c:v>20160</c:v>
                </c:pt>
                <c:pt idx="5">
                  <c:v>193648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8C-42A6-9914-C6AA0351501B}"/>
            </c:ext>
          </c:extLst>
        </c:ser>
        <c:dLbls/>
        <c:gapWidth val="182"/>
        <c:axId val="85733760"/>
        <c:axId val="85735296"/>
      </c:barChart>
      <c:catAx>
        <c:axId val="8573376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35296"/>
        <c:crosses val="autoZero"/>
        <c:auto val="1"/>
        <c:lblAlgn val="ctr"/>
        <c:lblOffset val="100"/>
      </c:catAx>
      <c:valAx>
        <c:axId val="85735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33760"/>
        <c:crosses val="autoZero"/>
        <c:crossBetween val="between"/>
      </c:valAx>
      <c:spPr>
        <a:noFill/>
        <a:ln>
          <a:noFill/>
        </a:ln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123824</xdr:rowOff>
    </xdr:from>
    <xdr:to>
      <xdr:col>7</xdr:col>
      <xdr:colOff>400049</xdr:colOff>
      <xdr:row>17</xdr:row>
      <xdr:rowOff>95249</xdr:rowOff>
    </xdr:to>
    <xdr:graphicFrame macro="">
      <xdr:nvGraphicFramePr>
        <xdr:cNvPr id="638233520" name="Диаграмма 638233519">
          <a:extLst>
            <a:ext uri="{FF2B5EF4-FFF2-40B4-BE49-F238E27FC236}">
              <a16:creationId xmlns:a16="http://schemas.microsoft.com/office/drawing/2014/main" xmlns="" id="{00000000-0008-0000-0100-0000B0AB0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28574</xdr:rowOff>
    </xdr:from>
    <xdr:to>
      <xdr:col>7</xdr:col>
      <xdr:colOff>304798</xdr:colOff>
      <xdr:row>33</xdr:row>
      <xdr:rowOff>161923</xdr:rowOff>
    </xdr:to>
    <xdr:graphicFrame macro="">
      <xdr:nvGraphicFramePr>
        <xdr:cNvPr id="2064203940" name="Диаграмма 2064203939">
          <a:extLst>
            <a:ext uri="{FF2B5EF4-FFF2-40B4-BE49-F238E27FC236}">
              <a16:creationId xmlns:a16="http://schemas.microsoft.com/office/drawing/2014/main" xmlns="" id="{00000000-0008-0000-0300-0000A4400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57149</xdr:rowOff>
    </xdr:from>
    <xdr:to>
      <xdr:col>7</xdr:col>
      <xdr:colOff>304798</xdr:colOff>
      <xdr:row>17</xdr:row>
      <xdr:rowOff>28574</xdr:rowOff>
    </xdr:to>
    <xdr:graphicFrame macro="">
      <xdr:nvGraphicFramePr>
        <xdr:cNvPr id="731921970" name="Диаграмма 731921969">
          <a:extLst>
            <a:ext uri="{FF2B5EF4-FFF2-40B4-BE49-F238E27FC236}">
              <a16:creationId xmlns:a16="http://schemas.microsoft.com/office/drawing/2014/main" xmlns="" id="{00000000-0008-0000-0300-0000323E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33</xdr:row>
      <xdr:rowOff>161923</xdr:rowOff>
    </xdr:from>
    <xdr:to>
      <xdr:col>7</xdr:col>
      <xdr:colOff>304798</xdr:colOff>
      <xdr:row>50</xdr:row>
      <xdr:rowOff>133347</xdr:rowOff>
    </xdr:to>
    <xdr:graphicFrame macro="">
      <xdr:nvGraphicFramePr>
        <xdr:cNvPr id="1111821267" name="Диаграмма 1111821266">
          <a:extLst>
            <a:ext uri="{FF2B5EF4-FFF2-40B4-BE49-F238E27FC236}">
              <a16:creationId xmlns:a16="http://schemas.microsoft.com/office/drawing/2014/main" xmlns="" id="{00000000-0008-0000-0300-0000D30B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133347</xdr:rowOff>
    </xdr:from>
    <xdr:to>
      <xdr:col>7</xdr:col>
      <xdr:colOff>285749</xdr:colOff>
      <xdr:row>67</xdr:row>
      <xdr:rowOff>104773</xdr:rowOff>
    </xdr:to>
    <xdr:graphicFrame macro="">
      <xdr:nvGraphicFramePr>
        <xdr:cNvPr id="655707268" name="Диаграмма 655707267">
          <a:extLst>
            <a:ext uri="{FF2B5EF4-FFF2-40B4-BE49-F238E27FC236}">
              <a16:creationId xmlns:a16="http://schemas.microsoft.com/office/drawing/2014/main" xmlns="" id="{00000000-0008-0000-0300-0000844C1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4" refreshedVersion="4" minRefreshableVersion="3" recordCount="23">
  <cacheSource type="worksheet">
    <worksheetSource ref="A1:G24" sheet="Поставщики"/>
  </cacheSource>
  <cacheFields count="7">
    <cacheField name="Месяц">
      <sharedItems containsBlank="1" count="12">
        <s v="Январь"/>
        <s v="Февраль"/>
        <s v="Сентябрь"/>
        <s v="Октябрь"/>
        <s v="Ноябрь"/>
        <s v="Март"/>
        <s v="Май"/>
        <s v="Июнь"/>
        <s v="Декабрь"/>
        <s v="Апрель"/>
        <s v="Август "/>
        <m/>
      </sharedItems>
    </cacheField>
    <cacheField name="Год">
      <sharedItems containsString="0" containsBlank="1" containsNumber="1" containsInteger="1" minValue="2010" maxValue="2010" count="2">
        <n v="2010"/>
        <m/>
      </sharedItems>
    </cacheField>
    <cacheField name="Продукция">
      <sharedItems containsBlank="1" count="5">
        <s v="молоко"/>
        <s v="бакалея"/>
        <s v="напитки"/>
        <s v="мясо"/>
        <m/>
      </sharedItems>
    </cacheField>
    <cacheField name="Продавец">
      <sharedItems containsBlank="1" count="5">
        <s v="Петров"/>
        <s v="Никитин"/>
        <s v="Марченко"/>
        <s v="Сидоров"/>
        <m/>
      </sharedItems>
    </cacheField>
    <cacheField name="Сбыт">
      <sharedItems containsString="0" containsBlank="1" containsNumber="1" containsInteger="1" minValue="1254" maxValue="9465"/>
    </cacheField>
    <cacheField name="Объем">
      <sharedItems containsString="0" containsBlank="1" containsNumber="1" containsInteger="1" minValue="1350" maxValue="9970"/>
    </cacheField>
    <cacheField name="Район">
      <sharedItems containsBlank="1" count="5">
        <s v="Железнодорожный"/>
        <s v="Первомайский"/>
        <s v="Ленинский"/>
        <s v="Октябрьс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n v="4366"/>
    <n v="5689"/>
    <x v="0"/>
  </r>
  <r>
    <x v="0"/>
    <x v="0"/>
    <x v="0"/>
    <x v="1"/>
    <n v="2869"/>
    <n v="5678"/>
    <x v="1"/>
  </r>
  <r>
    <x v="0"/>
    <x v="0"/>
    <x v="1"/>
    <x v="2"/>
    <n v="6712"/>
    <n v="2678"/>
    <x v="2"/>
  </r>
  <r>
    <x v="1"/>
    <x v="0"/>
    <x v="1"/>
    <x v="3"/>
    <n v="1546"/>
    <n v="2734"/>
    <x v="1"/>
  </r>
  <r>
    <x v="1"/>
    <x v="0"/>
    <x v="2"/>
    <x v="3"/>
    <n v="8934"/>
    <n v="6715"/>
    <x v="3"/>
  </r>
  <r>
    <x v="2"/>
    <x v="0"/>
    <x v="3"/>
    <x v="0"/>
    <n v="9437"/>
    <n v="3470"/>
    <x v="3"/>
  </r>
  <r>
    <x v="2"/>
    <x v="0"/>
    <x v="3"/>
    <x v="0"/>
    <n v="2943"/>
    <n v="3744"/>
    <x v="1"/>
  </r>
  <r>
    <x v="3"/>
    <x v="0"/>
    <x v="2"/>
    <x v="2"/>
    <n v="4870"/>
    <n v="6248"/>
    <x v="1"/>
  </r>
  <r>
    <x v="3"/>
    <x v="0"/>
    <x v="2"/>
    <x v="1"/>
    <n v="9465"/>
    <n v="9970"/>
    <x v="3"/>
  </r>
  <r>
    <x v="4"/>
    <x v="0"/>
    <x v="0"/>
    <x v="0"/>
    <n v="2487"/>
    <n v="3571"/>
    <x v="0"/>
  </r>
  <r>
    <x v="4"/>
    <x v="0"/>
    <x v="1"/>
    <x v="2"/>
    <n v="8912"/>
    <n v="9710"/>
    <x v="0"/>
  </r>
  <r>
    <x v="5"/>
    <x v="0"/>
    <x v="3"/>
    <x v="0"/>
    <n v="4512"/>
    <n v="7685"/>
    <x v="3"/>
  </r>
  <r>
    <x v="6"/>
    <x v="0"/>
    <x v="1"/>
    <x v="3"/>
    <n v="1254"/>
    <n v="2935"/>
    <x v="1"/>
  </r>
  <r>
    <x v="6"/>
    <x v="0"/>
    <x v="0"/>
    <x v="2"/>
    <n v="1384"/>
    <n v="6758"/>
    <x v="0"/>
  </r>
  <r>
    <x v="7"/>
    <x v="0"/>
    <x v="2"/>
    <x v="1"/>
    <n v="7415"/>
    <n v="3014"/>
    <x v="1"/>
  </r>
  <r>
    <x v="7"/>
    <x v="0"/>
    <x v="0"/>
    <x v="0"/>
    <n v="1652"/>
    <n v="2701"/>
    <x v="2"/>
  </r>
  <r>
    <x v="8"/>
    <x v="0"/>
    <x v="3"/>
    <x v="2"/>
    <n v="2397"/>
    <n v="3621"/>
    <x v="0"/>
  </r>
  <r>
    <x v="8"/>
    <x v="0"/>
    <x v="1"/>
    <x v="3"/>
    <n v="8524"/>
    <n v="7685"/>
    <x v="3"/>
  </r>
  <r>
    <x v="9"/>
    <x v="0"/>
    <x v="2"/>
    <x v="1"/>
    <n v="7653"/>
    <n v="2381"/>
    <x v="1"/>
  </r>
  <r>
    <x v="9"/>
    <x v="0"/>
    <x v="0"/>
    <x v="2"/>
    <n v="1294"/>
    <n v="2960"/>
    <x v="2"/>
  </r>
  <r>
    <x v="10"/>
    <x v="0"/>
    <x v="3"/>
    <x v="0"/>
    <n v="1873"/>
    <n v="1762"/>
    <x v="2"/>
  </r>
  <r>
    <x v="10"/>
    <x v="0"/>
    <x v="1"/>
    <x v="3"/>
    <n v="1649"/>
    <n v="1350"/>
    <x v="0"/>
  </r>
  <r>
    <x v="11"/>
    <x v="1"/>
    <x v="4"/>
    <x v="4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10" firstHeaderRow="1" firstDataRow="2" firstDataCol="1"/>
  <pivotFields count="7">
    <pivotField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6">
        <item x="2"/>
        <item x="1"/>
        <item x="0"/>
        <item x="3"/>
        <item x="4"/>
        <item t="default"/>
      </items>
    </pivotField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Сбыт" fld="4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10" firstHeaderRow="1" firstDataRow="2" firstDataCol="1"/>
  <pivotFields count="7">
    <pivotField showAll="0"/>
    <pivotField showAll="0">
      <items count="3">
        <item x="0"/>
        <item x="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Сбыт" fld="4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G17" totalsRowCount="1">
  <autoFilter ref="A1:G16"/>
  <tableColumns count="7">
    <tableColumn id="1" name="Дата" totalsRowLabel="Summary"/>
    <tableColumn id="2" name="Тематики"/>
    <tableColumn id="3" name="Название"/>
    <tableColumn id="4" name="Цена" totalsRowFunction="average"/>
    <tableColumn id="5" name="Количество" totalsRowFunction="min"/>
    <tableColumn id="6" name="Стоимость" totalsRowFunction="sum"/>
    <tableColumn id="7" name="Итоговая" totalsRowFunction="custom">
      <totalsRowFormula>SUBTOTAL(109,[Итоговая])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3:G26" totalsRowShown="0">
  <autoFilter ref="A3:G26"/>
  <sortState ref="A4:G26">
    <sortCondition ref="E3:E26"/>
  </sortState>
  <tableColumns count="7">
    <tableColumn id="1" name="Месяц"/>
    <tableColumn id="2" name="Год"/>
    <tableColumn id="3" name="Продукция"/>
    <tableColumn id="4" name="Продавец"/>
    <tableColumn id="5" name="Сбыт"/>
    <tableColumn id="6" name="Объем"/>
    <tableColumn id="7" name="Район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10.42578125" defaultRowHeight="12.75"/>
  <sheetData>
    <row r="1" spans="1:6">
      <c r="B1" t="s">
        <v>0</v>
      </c>
    </row>
    <row r="3" spans="1:6">
      <c r="A3" t="s">
        <v>1</v>
      </c>
      <c r="B3">
        <v>350</v>
      </c>
    </row>
    <row r="4" spans="1:6">
      <c r="A4" t="s">
        <v>2</v>
      </c>
      <c r="B4">
        <v>80</v>
      </c>
    </row>
    <row r="5" spans="1:6">
      <c r="A5" t="s">
        <v>3</v>
      </c>
      <c r="B5" s="1">
        <v>0.45</v>
      </c>
    </row>
    <row r="6" spans="1:6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>
      <c r="A7" t="s">
        <v>9</v>
      </c>
      <c r="B7">
        <v>900</v>
      </c>
      <c r="C7">
        <v>1200</v>
      </c>
      <c r="D7">
        <v>1300</v>
      </c>
      <c r="E7">
        <v>1700</v>
      </c>
      <c r="F7">
        <v>5100</v>
      </c>
    </row>
    <row r="8" spans="1:6">
      <c r="A8" t="s">
        <v>10</v>
      </c>
    </row>
    <row r="9" spans="1:6">
      <c r="A9" t="s">
        <v>11</v>
      </c>
    </row>
    <row r="10" spans="1:6">
      <c r="A10" t="s">
        <v>12</v>
      </c>
    </row>
    <row r="12" spans="1:6">
      <c r="A12" t="s">
        <v>13</v>
      </c>
    </row>
  </sheetData>
  <pageMargins left="0.7" right="0.7" top="0.75" bottom="0.75" header="0.51181102362204689" footer="0.51181102362204689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3:G10"/>
  <sheetViews>
    <sheetView workbookViewId="0"/>
  </sheetViews>
  <sheetFormatPr defaultRowHeight="12.75"/>
  <cols>
    <col min="1" max="1" width="18" bestFit="1"/>
    <col min="2" max="2" width="21.5703125" bestFit="1"/>
    <col min="3" max="3" width="10.7109375" bestFit="1"/>
    <col min="4" max="4" width="13" bestFit="1"/>
    <col min="5" max="5" width="14.42578125" bestFit="1"/>
    <col min="6" max="6" width="7.140625" bestFit="1"/>
    <col min="7" max="7" width="11.85546875" bestFit="1"/>
    <col min="8" max="8" width="12.140625" bestFit="1"/>
    <col min="9" max="9" width="11.85546875" bestFit="1"/>
    <col min="10" max="10" width="9.5703125" bestFit="1"/>
    <col min="11" max="11" width="12.140625" bestFit="1"/>
    <col min="12" max="12" width="11.85546875" bestFit="1"/>
  </cols>
  <sheetData>
    <row r="3" spans="1:7">
      <c r="A3" t="s">
        <v>50</v>
      </c>
      <c r="B3" t="s">
        <v>51</v>
      </c>
    </row>
    <row r="4" spans="1:7">
      <c r="A4" t="s">
        <v>52</v>
      </c>
      <c r="B4" t="s">
        <v>71</v>
      </c>
      <c r="C4" t="s">
        <v>73</v>
      </c>
      <c r="D4" t="s">
        <v>75</v>
      </c>
      <c r="E4" t="s">
        <v>72</v>
      </c>
      <c r="F4" t="s">
        <v>57</v>
      </c>
      <c r="G4" t="s">
        <v>58</v>
      </c>
    </row>
    <row r="5" spans="1:7">
      <c r="A5" s="5" t="s">
        <v>59</v>
      </c>
      <c r="B5">
        <v>2</v>
      </c>
      <c r="C5">
        <v>1</v>
      </c>
      <c r="D5">
        <v>1</v>
      </c>
      <c r="E5">
        <v>2</v>
      </c>
      <c r="G5">
        <v>6</v>
      </c>
    </row>
    <row r="6" spans="1:7">
      <c r="A6" s="5" t="s">
        <v>60</v>
      </c>
      <c r="B6">
        <v>3</v>
      </c>
      <c r="C6">
        <v>2</v>
      </c>
      <c r="E6">
        <v>1</v>
      </c>
      <c r="G6">
        <v>6</v>
      </c>
    </row>
    <row r="7" spans="1:7">
      <c r="A7" s="5" t="s">
        <v>61</v>
      </c>
      <c r="B7">
        <v>1</v>
      </c>
      <c r="C7">
        <v>1</v>
      </c>
      <c r="D7">
        <v>2</v>
      </c>
      <c r="E7">
        <v>1</v>
      </c>
      <c r="G7">
        <v>5</v>
      </c>
    </row>
    <row r="8" spans="1:7">
      <c r="A8" s="5" t="s">
        <v>62</v>
      </c>
      <c r="D8">
        <v>2</v>
      </c>
      <c r="E8">
        <v>3</v>
      </c>
      <c r="G8">
        <v>5</v>
      </c>
    </row>
    <row r="9" spans="1:7">
      <c r="A9" s="5" t="s">
        <v>57</v>
      </c>
    </row>
    <row r="10" spans="1:7">
      <c r="A10" s="5" t="s">
        <v>58</v>
      </c>
      <c r="B10">
        <v>6</v>
      </c>
      <c r="C10">
        <v>4</v>
      </c>
      <c r="D10">
        <v>5</v>
      </c>
      <c r="E10">
        <v>7</v>
      </c>
      <c r="G10">
        <v>22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K8" sqref="K8"/>
    </sheetView>
  </sheetViews>
  <sheetFormatPr defaultRowHeight="12.75"/>
  <cols>
    <col min="4" max="4" width="12.42578125" customWidth="1"/>
    <col min="6" max="6" width="13" customWidth="1"/>
  </cols>
  <sheetData>
    <row r="1" spans="1:12">
      <c r="B1" t="s">
        <v>14</v>
      </c>
    </row>
    <row r="2" spans="1:12" ht="5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t="s">
        <v>22</v>
      </c>
    </row>
    <row r="3" spans="1:12">
      <c r="A3">
        <v>1</v>
      </c>
      <c r="B3" t="s">
        <v>23</v>
      </c>
      <c r="C3">
        <v>50000</v>
      </c>
      <c r="D3">
        <v>3.5</v>
      </c>
      <c r="E3">
        <f t="shared" ref="E3:E7" si="0">C3*D3*80%</f>
        <v>140000</v>
      </c>
      <c r="F3">
        <f t="shared" ref="F3:F4" si="1">E3*60%</f>
        <v>84000</v>
      </c>
      <c r="G3">
        <f t="shared" ref="G3:G7" si="2">(E3-F3)*70%</f>
        <v>39200</v>
      </c>
      <c r="I3">
        <v>2</v>
      </c>
    </row>
    <row r="4" spans="1:12">
      <c r="A4">
        <v>2</v>
      </c>
      <c r="B4" t="s">
        <v>24</v>
      </c>
      <c r="C4">
        <v>35000</v>
      </c>
      <c r="D4">
        <v>4.7</v>
      </c>
      <c r="E4">
        <f t="shared" si="0"/>
        <v>131600</v>
      </c>
      <c r="F4">
        <f t="shared" si="1"/>
        <v>78960</v>
      </c>
      <c r="G4">
        <f t="shared" si="2"/>
        <v>36848</v>
      </c>
      <c r="H4">
        <v>2</v>
      </c>
    </row>
    <row r="5" spans="1:12">
      <c r="A5">
        <v>3</v>
      </c>
      <c r="B5" t="s">
        <v>25</v>
      </c>
      <c r="C5">
        <v>40000</v>
      </c>
      <c r="D5">
        <v>5</v>
      </c>
      <c r="E5">
        <f t="shared" si="0"/>
        <v>160000</v>
      </c>
      <c r="F5">
        <f t="shared" ref="F5:F7" si="3">E5*40%</f>
        <v>64000</v>
      </c>
      <c r="G5">
        <f t="shared" si="2"/>
        <v>67200</v>
      </c>
    </row>
    <row r="6" spans="1:12">
      <c r="A6">
        <v>4</v>
      </c>
      <c r="B6" t="s">
        <v>26</v>
      </c>
      <c r="C6">
        <v>20000</v>
      </c>
      <c r="D6">
        <v>4.5</v>
      </c>
      <c r="E6">
        <f t="shared" si="0"/>
        <v>72000</v>
      </c>
      <c r="F6">
        <f t="shared" si="3"/>
        <v>28800</v>
      </c>
      <c r="G6">
        <f t="shared" si="2"/>
        <v>30239.999999999996</v>
      </c>
    </row>
    <row r="7" spans="1:12">
      <c r="A7">
        <v>5</v>
      </c>
      <c r="B7" t="s">
        <v>27</v>
      </c>
      <c r="C7">
        <v>20000</v>
      </c>
      <c r="D7">
        <v>3</v>
      </c>
      <c r="E7">
        <f t="shared" si="0"/>
        <v>48000</v>
      </c>
      <c r="F7">
        <f t="shared" si="3"/>
        <v>19200</v>
      </c>
      <c r="G7">
        <f t="shared" si="2"/>
        <v>20160</v>
      </c>
    </row>
    <row r="8" spans="1:12">
      <c r="B8" t="s">
        <v>28</v>
      </c>
      <c r="C8">
        <f>SUM(C3:C7)</f>
        <v>165000</v>
      </c>
      <c r="D8">
        <f>SUM(D3:D7)</f>
        <v>20.7</v>
      </c>
      <c r="E8">
        <f>SUM(E3:E7)</f>
        <v>551600</v>
      </c>
      <c r="F8">
        <f>SUM(F3:F7)</f>
        <v>274960</v>
      </c>
      <c r="G8">
        <f>SUM(G3:G7)</f>
        <v>193648</v>
      </c>
    </row>
    <row r="13" spans="1:12">
      <c r="L13">
        <v>3</v>
      </c>
    </row>
    <row r="24" spans="12:12">
      <c r="L24">
        <v>3123123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/>
  </sheetViews>
  <sheetFormatPr defaultRowHeight="12.75"/>
  <sheetData/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2.75"/>
  <cols>
    <col min="2" max="2" width="12" bestFit="1"/>
    <col min="3" max="3" width="18.28515625" bestFit="1"/>
    <col min="5" max="5" width="14.140625" bestFit="1"/>
    <col min="6" max="6" width="13.5703125" bestFit="1"/>
    <col min="7" max="7" width="12" bestFit="1"/>
  </cols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36</v>
      </c>
      <c r="B2" t="s">
        <v>37</v>
      </c>
      <c r="C2" t="s">
        <v>38</v>
      </c>
      <c r="D2">
        <v>270</v>
      </c>
      <c r="E2">
        <v>100</v>
      </c>
      <c r="F2">
        <f t="shared" ref="F2:F9" si="0">D2*E2</f>
        <v>27000</v>
      </c>
    </row>
    <row r="3" spans="1:7">
      <c r="A3" t="s">
        <v>36</v>
      </c>
      <c r="B3" t="s">
        <v>39</v>
      </c>
      <c r="C3" t="s">
        <v>40</v>
      </c>
      <c r="D3">
        <v>300</v>
      </c>
      <c r="E3">
        <v>80</v>
      </c>
      <c r="F3">
        <f t="shared" si="0"/>
        <v>24000</v>
      </c>
    </row>
    <row r="4" spans="1:7">
      <c r="A4" t="s">
        <v>36</v>
      </c>
      <c r="B4" t="s">
        <v>41</v>
      </c>
      <c r="C4" t="s">
        <v>42</v>
      </c>
      <c r="D4">
        <v>1000</v>
      </c>
      <c r="E4">
        <v>90</v>
      </c>
      <c r="F4">
        <f t="shared" si="0"/>
        <v>90000</v>
      </c>
    </row>
    <row r="5" spans="1:7">
      <c r="A5" t="s">
        <v>43</v>
      </c>
      <c r="B5" t="s">
        <v>39</v>
      </c>
      <c r="C5" t="s">
        <v>44</v>
      </c>
      <c r="D5">
        <v>200</v>
      </c>
      <c r="E5">
        <v>70</v>
      </c>
      <c r="F5">
        <f t="shared" si="0"/>
        <v>14000</v>
      </c>
    </row>
    <row r="6" spans="1:7">
      <c r="A6" t="s">
        <v>43</v>
      </c>
      <c r="B6" t="s">
        <v>37</v>
      </c>
      <c r="C6" t="s">
        <v>38</v>
      </c>
      <c r="D6">
        <v>270</v>
      </c>
      <c r="E6">
        <v>70</v>
      </c>
      <c r="F6">
        <f t="shared" si="0"/>
        <v>18900</v>
      </c>
    </row>
    <row r="7" spans="1:7">
      <c r="A7" t="s">
        <v>43</v>
      </c>
      <c r="B7" t="s">
        <v>41</v>
      </c>
      <c r="C7" t="s">
        <v>45</v>
      </c>
      <c r="D7">
        <v>800</v>
      </c>
      <c r="E7">
        <v>80</v>
      </c>
      <c r="F7">
        <f t="shared" si="0"/>
        <v>64000</v>
      </c>
    </row>
    <row r="8" spans="1:7">
      <c r="A8" t="s">
        <v>46</v>
      </c>
      <c r="B8" t="s">
        <v>41</v>
      </c>
      <c r="C8" t="s">
        <v>42</v>
      </c>
      <c r="D8">
        <v>1000</v>
      </c>
      <c r="E8">
        <v>50</v>
      </c>
      <c r="F8">
        <f t="shared" si="0"/>
        <v>50000</v>
      </c>
    </row>
    <row r="9" spans="1:7">
      <c r="A9" t="s">
        <v>46</v>
      </c>
      <c r="B9" t="s">
        <v>39</v>
      </c>
      <c r="C9" t="s">
        <v>40</v>
      </c>
      <c r="D9">
        <v>300</v>
      </c>
      <c r="E9">
        <v>40</v>
      </c>
      <c r="F9">
        <f t="shared" si="0"/>
        <v>12000</v>
      </c>
    </row>
    <row r="10" spans="1:7">
      <c r="A10" t="s">
        <v>46</v>
      </c>
      <c r="B10" t="s">
        <v>37</v>
      </c>
      <c r="C10" t="s">
        <v>47</v>
      </c>
      <c r="D10">
        <v>600</v>
      </c>
      <c r="E10">
        <v>80</v>
      </c>
      <c r="F10">
        <f t="shared" ref="F10:F16" si="1">D10*E10</f>
        <v>48000</v>
      </c>
    </row>
    <row r="11" spans="1:7">
      <c r="A11" t="s">
        <v>48</v>
      </c>
      <c r="B11" t="s">
        <v>39</v>
      </c>
      <c r="C11" t="s">
        <v>44</v>
      </c>
      <c r="D11">
        <v>200</v>
      </c>
      <c r="E11">
        <v>40</v>
      </c>
      <c r="F11">
        <f t="shared" si="1"/>
        <v>8000</v>
      </c>
    </row>
    <row r="12" spans="1:7">
      <c r="A12" t="s">
        <v>48</v>
      </c>
      <c r="B12" t="s">
        <v>41</v>
      </c>
      <c r="C12" t="s">
        <v>45</v>
      </c>
      <c r="D12">
        <v>800</v>
      </c>
      <c r="E12">
        <v>60</v>
      </c>
      <c r="F12">
        <f t="shared" si="1"/>
        <v>48000</v>
      </c>
    </row>
    <row r="13" spans="1:7">
      <c r="A13" s="3" t="s">
        <v>36</v>
      </c>
      <c r="B13" t="s">
        <v>37</v>
      </c>
      <c r="C13" t="s">
        <v>47</v>
      </c>
      <c r="D13">
        <v>600</v>
      </c>
      <c r="E13">
        <v>100</v>
      </c>
      <c r="F13">
        <f t="shared" si="1"/>
        <v>60000</v>
      </c>
    </row>
    <row r="14" spans="1:7">
      <c r="A14" s="4" t="s">
        <v>43</v>
      </c>
      <c r="B14" t="s">
        <v>41</v>
      </c>
      <c r="C14" t="s">
        <v>42</v>
      </c>
      <c r="D14">
        <v>1000</v>
      </c>
      <c r="E14">
        <v>80</v>
      </c>
      <c r="F14">
        <f t="shared" si="1"/>
        <v>80000</v>
      </c>
    </row>
    <row r="15" spans="1:7">
      <c r="A15" s="3" t="s">
        <v>46</v>
      </c>
      <c r="B15" t="s">
        <v>39</v>
      </c>
      <c r="C15" t="s">
        <v>44</v>
      </c>
      <c r="D15">
        <v>200</v>
      </c>
      <c r="E15">
        <v>90</v>
      </c>
      <c r="F15">
        <f t="shared" si="1"/>
        <v>18000</v>
      </c>
    </row>
    <row r="16" spans="1:7">
      <c r="A16" s="4" t="s">
        <v>48</v>
      </c>
      <c r="B16" t="s">
        <v>37</v>
      </c>
      <c r="C16" t="s">
        <v>47</v>
      </c>
      <c r="D16">
        <v>600</v>
      </c>
      <c r="E16">
        <v>70</v>
      </c>
      <c r="F16">
        <f t="shared" si="1"/>
        <v>42000</v>
      </c>
    </row>
    <row r="17" spans="1:7">
      <c r="A17" t="s">
        <v>49</v>
      </c>
      <c r="D17">
        <f>SUBTOTAL(101,[Цена])</f>
        <v>542.66666666666663</v>
      </c>
      <c r="E17">
        <f>SUBTOTAL(105,[Количество])</f>
        <v>40</v>
      </c>
      <c r="F17">
        <f>SUBTOTAL(109,[Стоимость])</f>
        <v>603900</v>
      </c>
      <c r="G17">
        <f>SUBTOTAL(109,[Итоговая])</f>
        <v>0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J30" sqref="J30"/>
    </sheetView>
  </sheetViews>
  <sheetFormatPr defaultRowHeight="12.75"/>
  <cols>
    <col min="1" max="2" width="9.28515625" bestFit="1" customWidth="1"/>
    <col min="3" max="3" width="13.42578125" bestFit="1" customWidth="1"/>
    <col min="4" max="4" width="12.5703125" bestFit="1" customWidth="1"/>
    <col min="5" max="5" width="9.28515625" bestFit="1" customWidth="1"/>
    <col min="6" max="6" width="9.5703125" bestFit="1" customWidth="1"/>
    <col min="7" max="7" width="17.42578125" bestFit="1" customWidth="1"/>
  </cols>
  <sheetData>
    <row r="1" spans="1:7">
      <c r="A1" s="6" t="s">
        <v>85</v>
      </c>
    </row>
    <row r="3" spans="1:7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</row>
    <row r="4" spans="1:7">
      <c r="A4" t="s">
        <v>80</v>
      </c>
      <c r="B4">
        <v>2010</v>
      </c>
      <c r="C4" t="s">
        <v>59</v>
      </c>
      <c r="D4" t="s">
        <v>56</v>
      </c>
      <c r="E4">
        <v>1254</v>
      </c>
      <c r="F4">
        <v>2935</v>
      </c>
      <c r="G4" t="s">
        <v>72</v>
      </c>
    </row>
    <row r="5" spans="1:7">
      <c r="A5" t="s">
        <v>83</v>
      </c>
      <c r="B5">
        <v>2010</v>
      </c>
      <c r="C5" t="s">
        <v>60</v>
      </c>
      <c r="D5" t="s">
        <v>53</v>
      </c>
      <c r="E5">
        <v>1294</v>
      </c>
      <c r="F5">
        <v>2960</v>
      </c>
      <c r="G5" t="s">
        <v>73</v>
      </c>
    </row>
    <row r="6" spans="1:7">
      <c r="A6" t="s">
        <v>80</v>
      </c>
      <c r="B6">
        <v>2010</v>
      </c>
      <c r="C6" t="s">
        <v>60</v>
      </c>
      <c r="D6" t="s">
        <v>53</v>
      </c>
      <c r="E6">
        <v>1384</v>
      </c>
      <c r="F6">
        <v>6758</v>
      </c>
      <c r="G6" t="s">
        <v>71</v>
      </c>
    </row>
    <row r="7" spans="1:7">
      <c r="A7" t="s">
        <v>74</v>
      </c>
      <c r="B7">
        <v>2010</v>
      </c>
      <c r="C7" t="s">
        <v>59</v>
      </c>
      <c r="D7" t="s">
        <v>56</v>
      </c>
      <c r="E7">
        <v>1546</v>
      </c>
      <c r="F7">
        <v>2734</v>
      </c>
      <c r="G7" t="s">
        <v>72</v>
      </c>
    </row>
    <row r="8" spans="1:7">
      <c r="A8" t="s">
        <v>84</v>
      </c>
      <c r="B8">
        <v>2010</v>
      </c>
      <c r="C8" t="s">
        <v>59</v>
      </c>
      <c r="D8" t="s">
        <v>56</v>
      </c>
      <c r="E8">
        <v>1649</v>
      </c>
      <c r="F8">
        <v>1350</v>
      </c>
      <c r="G8" t="s">
        <v>71</v>
      </c>
    </row>
    <row r="9" spans="1:7">
      <c r="A9" t="s">
        <v>81</v>
      </c>
      <c r="B9">
        <v>2010</v>
      </c>
      <c r="C9" t="s">
        <v>60</v>
      </c>
      <c r="D9" t="s">
        <v>55</v>
      </c>
      <c r="E9">
        <v>1652</v>
      </c>
      <c r="F9">
        <v>2701</v>
      </c>
      <c r="G9" t="s">
        <v>73</v>
      </c>
    </row>
    <row r="10" spans="1:7">
      <c r="A10" t="s">
        <v>84</v>
      </c>
      <c r="B10">
        <v>2010</v>
      </c>
      <c r="C10" t="s">
        <v>61</v>
      </c>
      <c r="D10" t="s">
        <v>55</v>
      </c>
      <c r="E10">
        <v>1873</v>
      </c>
      <c r="F10">
        <v>1762</v>
      </c>
      <c r="G10" t="s">
        <v>86</v>
      </c>
    </row>
    <row r="11" spans="1:7">
      <c r="A11" t="s">
        <v>82</v>
      </c>
      <c r="B11">
        <v>2010</v>
      </c>
      <c r="C11" t="s">
        <v>61</v>
      </c>
      <c r="D11" t="s">
        <v>53</v>
      </c>
      <c r="E11">
        <v>2397</v>
      </c>
      <c r="F11">
        <v>3621</v>
      </c>
      <c r="G11" t="s">
        <v>71</v>
      </c>
    </row>
    <row r="12" spans="1:7">
      <c r="A12" t="s">
        <v>78</v>
      </c>
      <c r="B12">
        <v>2010</v>
      </c>
      <c r="C12" t="s">
        <v>60</v>
      </c>
      <c r="D12" t="s">
        <v>55</v>
      </c>
      <c r="E12">
        <v>2487</v>
      </c>
      <c r="F12">
        <v>3571</v>
      </c>
      <c r="G12" t="s">
        <v>71</v>
      </c>
    </row>
    <row r="13" spans="1:7">
      <c r="A13" t="s">
        <v>70</v>
      </c>
      <c r="B13">
        <v>2010</v>
      </c>
      <c r="C13" t="s">
        <v>60</v>
      </c>
      <c r="D13" t="s">
        <v>54</v>
      </c>
      <c r="E13">
        <v>2869</v>
      </c>
      <c r="F13">
        <v>5678</v>
      </c>
      <c r="G13" t="s">
        <v>72</v>
      </c>
    </row>
    <row r="14" spans="1:7">
      <c r="A14" t="s">
        <v>76</v>
      </c>
      <c r="B14">
        <v>2010</v>
      </c>
      <c r="C14" t="s">
        <v>61</v>
      </c>
      <c r="D14" t="s">
        <v>55</v>
      </c>
      <c r="E14">
        <v>2943</v>
      </c>
      <c r="F14">
        <v>3744</v>
      </c>
      <c r="G14" t="s">
        <v>72</v>
      </c>
    </row>
    <row r="15" spans="1:7">
      <c r="A15" t="s">
        <v>70</v>
      </c>
      <c r="B15">
        <v>2010</v>
      </c>
      <c r="C15" t="s">
        <v>60</v>
      </c>
      <c r="D15" t="s">
        <v>55</v>
      </c>
      <c r="E15">
        <v>4366</v>
      </c>
      <c r="F15">
        <v>5689</v>
      </c>
      <c r="G15" t="s">
        <v>71</v>
      </c>
    </row>
    <row r="16" spans="1:7">
      <c r="A16" t="s">
        <v>79</v>
      </c>
      <c r="B16">
        <v>2010</v>
      </c>
      <c r="C16" t="s">
        <v>61</v>
      </c>
      <c r="D16" t="s">
        <v>55</v>
      </c>
      <c r="E16">
        <v>4512</v>
      </c>
      <c r="F16">
        <v>7685</v>
      </c>
      <c r="G16" t="s">
        <v>87</v>
      </c>
    </row>
    <row r="17" spans="1:7">
      <c r="A17" t="s">
        <v>77</v>
      </c>
      <c r="B17">
        <v>2010</v>
      </c>
      <c r="C17" t="s">
        <v>62</v>
      </c>
      <c r="D17" t="s">
        <v>53</v>
      </c>
      <c r="E17">
        <v>4870</v>
      </c>
      <c r="F17">
        <v>6248</v>
      </c>
      <c r="G17" t="s">
        <v>72</v>
      </c>
    </row>
    <row r="18" spans="1:7">
      <c r="A18" t="s">
        <v>70</v>
      </c>
      <c r="B18">
        <v>2010</v>
      </c>
      <c r="C18" t="s">
        <v>59</v>
      </c>
      <c r="D18" t="s">
        <v>53</v>
      </c>
      <c r="E18">
        <v>6712</v>
      </c>
      <c r="F18">
        <v>2678</v>
      </c>
      <c r="G18" t="s">
        <v>73</v>
      </c>
    </row>
    <row r="19" spans="1:7">
      <c r="A19" t="s">
        <v>81</v>
      </c>
      <c r="B19">
        <v>2010</v>
      </c>
      <c r="C19" t="s">
        <v>62</v>
      </c>
      <c r="D19" t="s">
        <v>54</v>
      </c>
      <c r="E19">
        <v>7415</v>
      </c>
      <c r="F19">
        <v>3014</v>
      </c>
      <c r="G19" t="s">
        <v>72</v>
      </c>
    </row>
    <row r="20" spans="1:7">
      <c r="A20" t="s">
        <v>83</v>
      </c>
      <c r="B20">
        <v>2010</v>
      </c>
      <c r="C20" t="s">
        <v>62</v>
      </c>
      <c r="D20" t="s">
        <v>54</v>
      </c>
      <c r="E20">
        <v>7653</v>
      </c>
      <c r="F20">
        <v>2381</v>
      </c>
      <c r="G20" t="s">
        <v>72</v>
      </c>
    </row>
    <row r="21" spans="1:7">
      <c r="A21" t="s">
        <v>82</v>
      </c>
      <c r="B21">
        <v>2010</v>
      </c>
      <c r="C21" t="s">
        <v>59</v>
      </c>
      <c r="D21" t="s">
        <v>56</v>
      </c>
      <c r="E21">
        <v>8524</v>
      </c>
      <c r="F21">
        <v>7685</v>
      </c>
      <c r="G21" t="s">
        <v>75</v>
      </c>
    </row>
    <row r="22" spans="1:7">
      <c r="A22" t="s">
        <v>78</v>
      </c>
      <c r="B22">
        <v>2010</v>
      </c>
      <c r="C22" t="s">
        <v>59</v>
      </c>
      <c r="D22" t="s">
        <v>53</v>
      </c>
      <c r="E22">
        <v>8912</v>
      </c>
      <c r="F22">
        <v>9710</v>
      </c>
      <c r="G22" t="s">
        <v>71</v>
      </c>
    </row>
    <row r="23" spans="1:7">
      <c r="A23" t="s">
        <v>74</v>
      </c>
      <c r="B23">
        <v>2010</v>
      </c>
      <c r="C23" t="s">
        <v>62</v>
      </c>
      <c r="D23" t="s">
        <v>56</v>
      </c>
      <c r="E23">
        <v>8934</v>
      </c>
      <c r="F23">
        <v>6715</v>
      </c>
      <c r="G23" t="s">
        <v>75</v>
      </c>
    </row>
    <row r="24" spans="1:7">
      <c r="A24" t="s">
        <v>76</v>
      </c>
      <c r="B24">
        <v>2010</v>
      </c>
      <c r="C24" t="s">
        <v>61</v>
      </c>
      <c r="D24" t="s">
        <v>55</v>
      </c>
      <c r="E24">
        <v>9437</v>
      </c>
      <c r="F24">
        <v>3470</v>
      </c>
      <c r="G24" t="s">
        <v>75</v>
      </c>
    </row>
    <row r="25" spans="1:7">
      <c r="A25" t="s">
        <v>77</v>
      </c>
      <c r="B25">
        <v>2010</v>
      </c>
      <c r="C25" t="s">
        <v>62</v>
      </c>
      <c r="D25" t="s">
        <v>54</v>
      </c>
      <c r="E25">
        <v>9465</v>
      </c>
      <c r="F25">
        <v>9970</v>
      </c>
      <c r="G25" t="s">
        <v>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10" sqref="G10"/>
    </sheetView>
  </sheetViews>
  <sheetFormatPr defaultRowHeight="12.75"/>
  <cols>
    <col min="1" max="1" width="18" bestFit="1"/>
    <col min="2" max="2" width="21.5703125" bestFit="1"/>
    <col min="3" max="3" width="8.7109375" bestFit="1"/>
    <col min="4" max="4" width="7.5703125" bestFit="1"/>
    <col min="5" max="5" width="9" bestFit="1"/>
    <col min="6" max="6" width="7.140625" bestFit="1"/>
    <col min="7" max="7" width="11.85546875" bestFit="1"/>
    <col min="8" max="8" width="8.7109375" bestFit="1"/>
    <col min="9" max="9" width="9.85546875" bestFit="1"/>
    <col min="10" max="10" width="8.85546875" bestFit="1"/>
    <col min="11" max="11" width="7.7109375" bestFit="1"/>
    <col min="12" max="12" width="7.140625" bestFit="1"/>
    <col min="13" max="13" width="11.85546875" bestFit="1"/>
  </cols>
  <sheetData>
    <row r="3" spans="1:7">
      <c r="A3" t="s">
        <v>50</v>
      </c>
      <c r="B3" t="s">
        <v>51</v>
      </c>
    </row>
    <row r="4" spans="1:7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</row>
    <row r="5" spans="1:7">
      <c r="A5" s="5" t="s">
        <v>59</v>
      </c>
      <c r="B5">
        <v>2</v>
      </c>
      <c r="E5">
        <v>4</v>
      </c>
      <c r="G5">
        <v>6</v>
      </c>
    </row>
    <row r="6" spans="1:7">
      <c r="A6" s="5" t="s">
        <v>60</v>
      </c>
      <c r="B6">
        <v>2</v>
      </c>
      <c r="C6">
        <v>1</v>
      </c>
      <c r="D6">
        <v>3</v>
      </c>
      <c r="G6">
        <v>6</v>
      </c>
    </row>
    <row r="7" spans="1:7">
      <c r="A7" s="5" t="s">
        <v>61</v>
      </c>
      <c r="B7">
        <v>1</v>
      </c>
      <c r="D7">
        <v>4</v>
      </c>
      <c r="G7">
        <v>5</v>
      </c>
    </row>
    <row r="8" spans="1:7">
      <c r="A8" s="5" t="s">
        <v>62</v>
      </c>
      <c r="B8">
        <v>1</v>
      </c>
      <c r="C8">
        <v>3</v>
      </c>
      <c r="E8">
        <v>1</v>
      </c>
      <c r="G8">
        <v>5</v>
      </c>
    </row>
    <row r="9" spans="1:7">
      <c r="A9" s="5" t="s">
        <v>57</v>
      </c>
    </row>
    <row r="10" spans="1:7">
      <c r="A10" s="5" t="s">
        <v>58</v>
      </c>
      <c r="B10">
        <v>6</v>
      </c>
      <c r="C10">
        <v>4</v>
      </c>
      <c r="D10">
        <v>7</v>
      </c>
      <c r="E10">
        <v>5</v>
      </c>
      <c r="G10">
        <v>22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2.75"/>
  <cols>
    <col min="2" max="2" width="4.7109375" bestFit="1"/>
    <col min="3" max="3" width="11.85546875" customWidth="1"/>
    <col min="4" max="4" width="12.140625" customWidth="1"/>
    <col min="6" max="6" width="11.42578125" customWidth="1"/>
    <col min="7" max="7" width="18.85546875" customWidth="1"/>
  </cols>
  <sheetData>
    <row r="1" spans="1:7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>
      <c r="A2" t="s">
        <v>70</v>
      </c>
      <c r="B2">
        <v>2010</v>
      </c>
      <c r="C2" t="s">
        <v>60</v>
      </c>
      <c r="D2" t="s">
        <v>55</v>
      </c>
      <c r="E2">
        <v>4366</v>
      </c>
      <c r="F2">
        <v>5689</v>
      </c>
      <c r="G2" t="s">
        <v>71</v>
      </c>
    </row>
    <row r="3" spans="1:7">
      <c r="A3" t="s">
        <v>70</v>
      </c>
      <c r="B3">
        <v>2010</v>
      </c>
      <c r="C3" t="s">
        <v>60</v>
      </c>
      <c r="D3" t="s">
        <v>54</v>
      </c>
      <c r="E3">
        <v>2869</v>
      </c>
      <c r="F3">
        <v>5678</v>
      </c>
      <c r="G3" t="s">
        <v>72</v>
      </c>
    </row>
    <row r="4" spans="1:7">
      <c r="A4" t="s">
        <v>70</v>
      </c>
      <c r="B4">
        <v>2010</v>
      </c>
      <c r="C4" t="s">
        <v>59</v>
      </c>
      <c r="D4" t="s">
        <v>53</v>
      </c>
      <c r="E4">
        <v>6712</v>
      </c>
      <c r="F4">
        <v>2678</v>
      </c>
      <c r="G4" t="s">
        <v>73</v>
      </c>
    </row>
    <row r="5" spans="1:7">
      <c r="A5" t="s">
        <v>74</v>
      </c>
      <c r="B5">
        <v>2010</v>
      </c>
      <c r="C5" t="s">
        <v>59</v>
      </c>
      <c r="D5" t="s">
        <v>56</v>
      </c>
      <c r="E5">
        <v>1546</v>
      </c>
      <c r="F5">
        <v>2734</v>
      </c>
      <c r="G5" t="s">
        <v>72</v>
      </c>
    </row>
    <row r="6" spans="1:7">
      <c r="A6" t="s">
        <v>74</v>
      </c>
      <c r="B6">
        <v>2010</v>
      </c>
      <c r="C6" t="s">
        <v>62</v>
      </c>
      <c r="D6" t="s">
        <v>56</v>
      </c>
      <c r="E6">
        <v>8934</v>
      </c>
      <c r="F6">
        <v>6715</v>
      </c>
      <c r="G6" t="s">
        <v>75</v>
      </c>
    </row>
    <row r="7" spans="1:7">
      <c r="A7" t="s">
        <v>76</v>
      </c>
      <c r="B7">
        <v>2010</v>
      </c>
      <c r="C7" t="s">
        <v>61</v>
      </c>
      <c r="D7" t="s">
        <v>55</v>
      </c>
      <c r="E7">
        <v>9437</v>
      </c>
      <c r="F7">
        <v>3470</v>
      </c>
      <c r="G7" t="s">
        <v>75</v>
      </c>
    </row>
    <row r="8" spans="1:7">
      <c r="A8" t="s">
        <v>76</v>
      </c>
      <c r="B8">
        <v>2010</v>
      </c>
      <c r="C8" t="s">
        <v>61</v>
      </c>
      <c r="D8" t="s">
        <v>55</v>
      </c>
      <c r="E8">
        <v>2943</v>
      </c>
      <c r="F8">
        <v>3744</v>
      </c>
      <c r="G8" t="s">
        <v>72</v>
      </c>
    </row>
    <row r="9" spans="1:7">
      <c r="A9" t="s">
        <v>77</v>
      </c>
      <c r="B9">
        <v>2010</v>
      </c>
      <c r="C9" t="s">
        <v>62</v>
      </c>
      <c r="D9" t="s">
        <v>53</v>
      </c>
      <c r="E9">
        <v>4870</v>
      </c>
      <c r="F9">
        <v>6248</v>
      </c>
      <c r="G9" t="s">
        <v>72</v>
      </c>
    </row>
    <row r="10" spans="1:7">
      <c r="A10" t="s">
        <v>77</v>
      </c>
      <c r="B10">
        <v>2010</v>
      </c>
      <c r="C10" t="s">
        <v>62</v>
      </c>
      <c r="D10" t="s">
        <v>54</v>
      </c>
      <c r="E10">
        <v>9465</v>
      </c>
      <c r="F10">
        <v>9970</v>
      </c>
      <c r="G10" t="s">
        <v>75</v>
      </c>
    </row>
    <row r="11" spans="1:7">
      <c r="A11" t="s">
        <v>78</v>
      </c>
      <c r="B11">
        <v>2010</v>
      </c>
      <c r="C11" t="s">
        <v>60</v>
      </c>
      <c r="D11" t="s">
        <v>55</v>
      </c>
      <c r="E11">
        <v>2487</v>
      </c>
      <c r="F11">
        <v>3571</v>
      </c>
      <c r="G11" t="s">
        <v>71</v>
      </c>
    </row>
    <row r="12" spans="1:7">
      <c r="A12" t="s">
        <v>78</v>
      </c>
      <c r="B12">
        <v>2010</v>
      </c>
      <c r="C12" t="s">
        <v>59</v>
      </c>
      <c r="D12" t="s">
        <v>53</v>
      </c>
      <c r="E12">
        <v>8912</v>
      </c>
      <c r="F12">
        <v>9710</v>
      </c>
      <c r="G12" t="s">
        <v>71</v>
      </c>
    </row>
    <row r="13" spans="1:7">
      <c r="A13" t="s">
        <v>79</v>
      </c>
      <c r="B13">
        <v>2010</v>
      </c>
      <c r="C13" t="s">
        <v>61</v>
      </c>
      <c r="D13" t="s">
        <v>55</v>
      </c>
      <c r="E13">
        <v>4512</v>
      </c>
      <c r="F13">
        <v>7685</v>
      </c>
      <c r="G13" t="s">
        <v>75</v>
      </c>
    </row>
    <row r="14" spans="1:7">
      <c r="A14" t="s">
        <v>80</v>
      </c>
      <c r="B14">
        <v>2010</v>
      </c>
      <c r="C14" t="s">
        <v>59</v>
      </c>
      <c r="D14" t="s">
        <v>56</v>
      </c>
      <c r="E14">
        <v>1254</v>
      </c>
      <c r="F14">
        <v>2935</v>
      </c>
      <c r="G14" t="s">
        <v>72</v>
      </c>
    </row>
    <row r="15" spans="1:7">
      <c r="A15" t="s">
        <v>80</v>
      </c>
      <c r="B15">
        <v>2010</v>
      </c>
      <c r="C15" t="s">
        <v>60</v>
      </c>
      <c r="D15" t="s">
        <v>53</v>
      </c>
      <c r="E15">
        <v>1384</v>
      </c>
      <c r="F15">
        <v>6758</v>
      </c>
      <c r="G15" t="s">
        <v>71</v>
      </c>
    </row>
    <row r="16" spans="1:7">
      <c r="A16" t="s">
        <v>81</v>
      </c>
      <c r="B16">
        <v>2010</v>
      </c>
      <c r="C16" t="s">
        <v>62</v>
      </c>
      <c r="D16" t="s">
        <v>54</v>
      </c>
      <c r="E16">
        <v>7415</v>
      </c>
      <c r="F16">
        <v>3014</v>
      </c>
      <c r="G16" t="s">
        <v>72</v>
      </c>
    </row>
    <row r="17" spans="1:7">
      <c r="A17" t="s">
        <v>81</v>
      </c>
      <c r="B17">
        <v>2010</v>
      </c>
      <c r="C17" t="s">
        <v>60</v>
      </c>
      <c r="D17" t="s">
        <v>55</v>
      </c>
      <c r="E17">
        <v>1652</v>
      </c>
      <c r="F17">
        <v>2701</v>
      </c>
      <c r="G17" t="s">
        <v>73</v>
      </c>
    </row>
    <row r="18" spans="1:7">
      <c r="A18" t="s">
        <v>82</v>
      </c>
      <c r="B18">
        <v>2010</v>
      </c>
      <c r="C18" t="s">
        <v>61</v>
      </c>
      <c r="D18" t="s">
        <v>53</v>
      </c>
      <c r="E18">
        <v>2397</v>
      </c>
      <c r="F18">
        <v>3621</v>
      </c>
      <c r="G18" t="s">
        <v>71</v>
      </c>
    </row>
    <row r="19" spans="1:7">
      <c r="A19" t="s">
        <v>82</v>
      </c>
      <c r="B19">
        <v>2010</v>
      </c>
      <c r="C19" t="s">
        <v>59</v>
      </c>
      <c r="D19" t="s">
        <v>56</v>
      </c>
      <c r="E19">
        <v>8524</v>
      </c>
      <c r="F19">
        <v>7685</v>
      </c>
      <c r="G19" t="s">
        <v>75</v>
      </c>
    </row>
    <row r="20" spans="1:7">
      <c r="A20" t="s">
        <v>83</v>
      </c>
      <c r="B20">
        <v>2010</v>
      </c>
      <c r="C20" t="s">
        <v>62</v>
      </c>
      <c r="D20" t="s">
        <v>54</v>
      </c>
      <c r="E20">
        <v>7653</v>
      </c>
      <c r="F20">
        <v>2381</v>
      </c>
      <c r="G20" t="s">
        <v>72</v>
      </c>
    </row>
    <row r="21" spans="1:7">
      <c r="A21" t="s">
        <v>83</v>
      </c>
      <c r="B21">
        <v>2010</v>
      </c>
      <c r="C21" t="s">
        <v>60</v>
      </c>
      <c r="D21" t="s">
        <v>53</v>
      </c>
      <c r="E21">
        <v>1294</v>
      </c>
      <c r="F21">
        <v>2960</v>
      </c>
      <c r="G21" t="s">
        <v>73</v>
      </c>
    </row>
    <row r="22" spans="1:7">
      <c r="A22" t="s">
        <v>84</v>
      </c>
      <c r="B22">
        <v>2010</v>
      </c>
      <c r="C22" t="s">
        <v>61</v>
      </c>
      <c r="D22" t="s">
        <v>55</v>
      </c>
      <c r="E22">
        <v>1873</v>
      </c>
      <c r="F22">
        <v>1762</v>
      </c>
      <c r="G22" t="s">
        <v>73</v>
      </c>
    </row>
    <row r="23" spans="1:7">
      <c r="A23" t="s">
        <v>84</v>
      </c>
      <c r="B23">
        <v>2010</v>
      </c>
      <c r="C23" t="s">
        <v>59</v>
      </c>
      <c r="D23" t="s">
        <v>56</v>
      </c>
      <c r="E23">
        <v>1649</v>
      </c>
      <c r="F23">
        <v>1350</v>
      </c>
      <c r="G23" t="s">
        <v>71</v>
      </c>
    </row>
  </sheetData>
  <autoFilter ref="A1:A23"/>
  <sortState ref="A2:A23">
    <sortCondition ref="A2:A23"/>
  </sortState>
  <pageMargins left="0.70078740157480324" right="0.70078740157480324" top="0.75196850393700787" bottom="0.75196850393700787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Диаграммы</vt:lpstr>
      <vt:lpstr>Производство зерна</vt:lpstr>
      <vt:lpstr>Диаграммы. Производство зерна</vt:lpstr>
      <vt:lpstr>Литература</vt:lpstr>
      <vt:lpstr>Подробности1</vt:lpstr>
      <vt:lpstr>Лист3</vt:lpstr>
      <vt:lpstr>Поставщики</vt:lpstr>
      <vt:lpstr>Лист2</vt:lpstr>
      <vt:lpstr>Год  продукция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9</cp:revision>
  <dcterms:created xsi:type="dcterms:W3CDTF">2023-08-25T14:01:22Z</dcterms:created>
  <dcterms:modified xsi:type="dcterms:W3CDTF">2025-04-22T07:45:05Z</dcterms:modified>
  <dc:language>ru-RU</dc:language>
</cp:coreProperties>
</file>