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
    </mc:Choice>
  </mc:AlternateContent>
  <xr:revisionPtr revIDLastSave="3984" documentId="8_{617E8CF7-4F71-4121-97E1-8CD89EF3D5D1}" xr6:coauthVersionLast="47" xr6:coauthVersionMax="47" xr10:uidLastSave="{7891C937-7726-435E-A7DF-558F4F1B1879}"/>
  <bookViews>
    <workbookView xWindow="-110" yWindow="-110" windowWidth="25820" windowHeight="15500" firstSheet="11" activeTab="11"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OE (Wo StandScaler)" sheetId="8" state="hidden" r:id="rId8"/>
    <sheet name="OE (With StandScaler)" sheetId="10" state="hidden" r:id="rId9"/>
    <sheet name="OHE | Wo MinMaxScaler" sheetId="6" state="hidden" r:id="rId10"/>
    <sheet name="OHE | With MinMaxScaler" sheetId="9" state="hidden" r:id="rId11"/>
    <sheet name="RFE_Final" sheetId="12" r:id="rId12"/>
    <sheet name="RIDGE &amp; LASSO_Final" sheetId="14" r:id="rId13"/>
    <sheet name="Feature Selection_Final" sheetId="11" r:id="rId14"/>
    <sheet name="Models_Final" sheetId="13" r:id="rId15"/>
    <sheet name="KaggleSubmitions" sheetId="7" r:id="rId16"/>
  </sheets>
  <definedNames>
    <definedName name="ExternalData_1" localSheetId="7" hidden="1">'OE (Wo StandScaler)'!$A$1:$G$31</definedName>
    <definedName name="ExternalData_1" localSheetId="9"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8" hidden="1">'OE (With StandScaler)'!$A$1:$G$31</definedName>
    <definedName name="ExternalData_2" localSheetId="10"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11" l="1"/>
  <c r="D78" i="12"/>
  <c r="E78" i="12"/>
  <c r="F78" i="12"/>
  <c r="G78" i="12"/>
  <c r="C78" i="12"/>
  <c r="Q11" i="14" a="1"/>
  <c r="Q11" i="14" s="1"/>
  <c r="O11" i="14" a="1"/>
  <c r="O11" i="14" s="1"/>
  <c r="K11" i="14" a="1"/>
  <c r="K11" i="14" s="1"/>
  <c r="I11" i="14" a="1"/>
  <c r="I11" i="14" s="1"/>
  <c r="E11" i="14" a="1"/>
  <c r="E11" i="14" s="1"/>
  <c r="C11" i="14" a="1"/>
  <c r="C11" i="14" s="1"/>
  <c r="D11" i="14" a="1"/>
  <c r="D11" i="14" s="1"/>
  <c r="M93" i="11" s="1"/>
  <c r="S11" i="14" a="1"/>
  <c r="S11" i="14" s="1"/>
  <c r="S79" i="14" s="1"/>
  <c r="R11" i="14" a="1"/>
  <c r="R11" i="14" s="1"/>
  <c r="P11" i="14" a="1"/>
  <c r="P11" i="14" s="1"/>
  <c r="F11" i="14" a="1"/>
  <c r="F11" i="14" s="1"/>
  <c r="J93" i="11" s="1"/>
  <c r="G11" i="14" a="1"/>
  <c r="G11" i="14" s="1"/>
  <c r="G79" i="14" s="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45" i="11"/>
  <c r="N14" i="11"/>
  <c r="N15" i="11"/>
  <c r="N18" i="11"/>
  <c r="N20" i="11"/>
  <c r="N22" i="11"/>
  <c r="N23" i="11"/>
  <c r="N24" i="11"/>
  <c r="N27" i="11"/>
  <c r="N13"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45" i="11"/>
  <c r="K14" i="11"/>
  <c r="K15" i="11"/>
  <c r="K18" i="11"/>
  <c r="K20" i="11"/>
  <c r="K22" i="11"/>
  <c r="K24" i="11"/>
  <c r="K27" i="11"/>
  <c r="M79" i="14"/>
  <c r="L79" i="14"/>
  <c r="J79" i="14"/>
  <c r="I13" i="11"/>
  <c r="M11" i="14" a="1"/>
  <c r="M11" i="14" s="1"/>
  <c r="L11" i="14" a="1"/>
  <c r="L11" i="14" s="1"/>
  <c r="J11" i="14" a="1"/>
  <c r="J11" i="14" s="1"/>
  <c r="P95" i="11"/>
  <c r="C95" i="11"/>
  <c r="D95" i="11"/>
  <c r="Q9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45" i="11"/>
  <c r="I14" i="11"/>
  <c r="I15" i="11"/>
  <c r="I16" i="11"/>
  <c r="I17" i="11"/>
  <c r="I18" i="11"/>
  <c r="I19" i="11"/>
  <c r="I20" i="11"/>
  <c r="I21" i="11"/>
  <c r="I22" i="11"/>
  <c r="I23" i="11"/>
  <c r="I24" i="11"/>
  <c r="I25" i="11"/>
  <c r="I26" i="11"/>
  <c r="I27" i="11"/>
  <c r="I28" i="11"/>
  <c r="I29" i="11"/>
  <c r="I30" i="11"/>
  <c r="H14" i="11"/>
  <c r="H15" i="11"/>
  <c r="H16" i="11"/>
  <c r="H17" i="11"/>
  <c r="H18" i="11"/>
  <c r="H19" i="11"/>
  <c r="H20" i="11"/>
  <c r="H21" i="11"/>
  <c r="H22" i="11"/>
  <c r="H23" i="11"/>
  <c r="H24" i="11"/>
  <c r="H25" i="11"/>
  <c r="H26" i="11"/>
  <c r="H27" i="11"/>
  <c r="H28" i="11"/>
  <c r="H29" i="11"/>
  <c r="H30" i="11"/>
  <c r="H13" i="11"/>
  <c r="G15" i="11"/>
  <c r="G16" i="11"/>
  <c r="G17" i="11"/>
  <c r="G18" i="11"/>
  <c r="G19" i="11"/>
  <c r="G20" i="11"/>
  <c r="G21" i="11"/>
  <c r="G22" i="11"/>
  <c r="G23" i="11"/>
  <c r="G24" i="11"/>
  <c r="G25" i="11"/>
  <c r="G26" i="11"/>
  <c r="G27" i="11"/>
  <c r="G28" i="11"/>
  <c r="G29" i="11"/>
  <c r="G30" i="11"/>
  <c r="G13" i="11"/>
  <c r="E46" i="11"/>
  <c r="E47" i="11"/>
  <c r="E50" i="11"/>
  <c r="E57" i="11"/>
  <c r="E58" i="11"/>
  <c r="E59" i="11"/>
  <c r="E63" i="11"/>
  <c r="E64" i="11"/>
  <c r="E67" i="11"/>
  <c r="E68" i="11"/>
  <c r="E70" i="11"/>
  <c r="E71" i="11"/>
  <c r="E73" i="11"/>
  <c r="E74" i="11"/>
  <c r="E75" i="11"/>
  <c r="E76" i="11"/>
  <c r="E77" i="11"/>
  <c r="E78" i="11"/>
  <c r="E79" i="11"/>
  <c r="E81" i="11"/>
  <c r="E82" i="11"/>
  <c r="E83" i="11"/>
  <c r="E84" i="11"/>
  <c r="E85" i="11"/>
  <c r="E86" i="11"/>
  <c r="E87" i="11"/>
  <c r="E89" i="11"/>
  <c r="E91" i="11"/>
  <c r="E93" i="11"/>
  <c r="E45" i="11"/>
  <c r="C32" i="11"/>
  <c r="D32" i="11"/>
  <c r="P32" i="11"/>
  <c r="F8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6" i="11"/>
  <c r="F87" i="11"/>
  <c r="F88" i="11"/>
  <c r="F89" i="11"/>
  <c r="F90" i="11"/>
  <c r="F91" i="11"/>
  <c r="F92" i="11"/>
  <c r="F93" i="11"/>
  <c r="F45" i="11"/>
  <c r="F14" i="11"/>
  <c r="F15" i="11"/>
  <c r="F16" i="11"/>
  <c r="F17" i="11"/>
  <c r="F18" i="11"/>
  <c r="F19" i="11"/>
  <c r="F20" i="11"/>
  <c r="F21" i="11"/>
  <c r="F22" i="11"/>
  <c r="F23" i="11"/>
  <c r="F24" i="11"/>
  <c r="F25" i="11"/>
  <c r="F26" i="11"/>
  <c r="F27" i="11"/>
  <c r="F28" i="11"/>
  <c r="F29" i="11"/>
  <c r="F30" i="11"/>
  <c r="F13"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3" i="11" l="1" a="1"/>
  <c r="R93" i="11" s="1"/>
  <c r="I95" i="11"/>
  <c r="H95" i="11"/>
  <c r="E95" i="11"/>
  <c r="I32" i="11"/>
  <c r="G95" i="11"/>
  <c r="G32" i="11"/>
  <c r="H32" i="11"/>
  <c r="R79" i="14"/>
  <c r="P79" i="14"/>
  <c r="M18" i="11"/>
  <c r="M86" i="11"/>
  <c r="J70" i="11"/>
  <c r="L32" i="11"/>
  <c r="J86" i="11"/>
  <c r="R86" i="11" s="1" a="1"/>
  <c r="R86" i="11" s="1"/>
  <c r="J71" i="11"/>
  <c r="M85" i="11"/>
  <c r="J69" i="11"/>
  <c r="M84" i="11"/>
  <c r="J68" i="11"/>
  <c r="M83" i="11"/>
  <c r="J55" i="11"/>
  <c r="M70" i="11"/>
  <c r="J54" i="11"/>
  <c r="J85" i="11"/>
  <c r="R85" i="11" s="1" a="1"/>
  <c r="R85" i="11" s="1"/>
  <c r="K95" i="11"/>
  <c r="N32" i="11"/>
  <c r="M69" i="11"/>
  <c r="J53" i="11"/>
  <c r="M68" i="11"/>
  <c r="J52" i="11"/>
  <c r="M67" i="11"/>
  <c r="M54" i="11"/>
  <c r="M19" i="11"/>
  <c r="J19" i="11"/>
  <c r="Q19" i="11" s="1" a="1"/>
  <c r="Q19" i="11" s="1"/>
  <c r="M53" i="11"/>
  <c r="J18" i="11"/>
  <c r="Q18" i="11" s="1" a="1"/>
  <c r="Q18" i="11" s="1"/>
  <c r="M52" i="11"/>
  <c r="M20" i="11"/>
  <c r="J17" i="11"/>
  <c r="M51" i="11"/>
  <c r="M21" i="11"/>
  <c r="J87" i="11"/>
  <c r="D79" i="14"/>
  <c r="N95" i="11"/>
  <c r="J13" i="11"/>
  <c r="J15" i="11"/>
  <c r="M17" i="11"/>
  <c r="M82" i="11"/>
  <c r="M66" i="11"/>
  <c r="M50" i="11"/>
  <c r="J83" i="11"/>
  <c r="R83" i="11" s="1" a="1"/>
  <c r="R83" i="11" s="1"/>
  <c r="J67" i="11"/>
  <c r="R67" i="11" s="1" a="1"/>
  <c r="R67" i="11" s="1"/>
  <c r="J51" i="11"/>
  <c r="R51" i="11" s="1" a="1"/>
  <c r="R51" i="11" s="1"/>
  <c r="F79" i="14"/>
  <c r="J30" i="11"/>
  <c r="J14" i="11"/>
  <c r="M16" i="11"/>
  <c r="M81" i="11"/>
  <c r="M65" i="11"/>
  <c r="M49" i="11"/>
  <c r="J82" i="11"/>
  <c r="R82" i="11" s="1" a="1"/>
  <c r="R82" i="11" s="1"/>
  <c r="J66" i="11"/>
  <c r="R66" i="11" s="1" a="1"/>
  <c r="R66" i="11" s="1"/>
  <c r="J50" i="11"/>
  <c r="R50" i="11" s="1" a="1"/>
  <c r="R50" i="11" s="1"/>
  <c r="J29" i="11"/>
  <c r="M13" i="11"/>
  <c r="M15" i="11"/>
  <c r="M80" i="11"/>
  <c r="M64" i="11"/>
  <c r="M48" i="11"/>
  <c r="J81" i="11"/>
  <c r="R81" i="11" s="1" a="1"/>
  <c r="R81" i="11" s="1"/>
  <c r="J65" i="11"/>
  <c r="R65" i="11" s="1" a="1"/>
  <c r="R65" i="11" s="1"/>
  <c r="J49" i="11"/>
  <c r="R49" i="11" s="1" a="1"/>
  <c r="R49" i="11" s="1"/>
  <c r="J28" i="11"/>
  <c r="M30" i="11"/>
  <c r="M14" i="11"/>
  <c r="M79" i="11"/>
  <c r="M63" i="11"/>
  <c r="M47" i="11"/>
  <c r="J80" i="11"/>
  <c r="R80" i="11" s="1" a="1"/>
  <c r="R80" i="11" s="1"/>
  <c r="J64" i="11"/>
  <c r="R64" i="11" s="1" a="1"/>
  <c r="R64" i="11" s="1"/>
  <c r="J48" i="11"/>
  <c r="R48" i="11" s="1" a="1"/>
  <c r="R48" i="11" s="1"/>
  <c r="L95" i="11"/>
  <c r="J27" i="11"/>
  <c r="M29" i="11"/>
  <c r="M45" i="11"/>
  <c r="M78" i="11"/>
  <c r="M62" i="11"/>
  <c r="M46" i="11"/>
  <c r="J79" i="11"/>
  <c r="R79" i="11" s="1" a="1"/>
  <c r="R79" i="11" s="1"/>
  <c r="J63" i="11"/>
  <c r="R63" i="11" s="1" a="1"/>
  <c r="R63" i="11" s="1"/>
  <c r="J47" i="11"/>
  <c r="R47" i="11" s="1" a="1"/>
  <c r="R47" i="11" s="1"/>
  <c r="J26" i="11"/>
  <c r="M28" i="11"/>
  <c r="M77" i="11"/>
  <c r="M61" i="11"/>
  <c r="J45" i="11"/>
  <c r="R45" i="11" s="1" a="1"/>
  <c r="R45" i="11" s="1"/>
  <c r="J78" i="11"/>
  <c r="R78" i="11" s="1" a="1"/>
  <c r="R78" i="11" s="1"/>
  <c r="J62" i="11"/>
  <c r="R62" i="11" s="1" a="1"/>
  <c r="R62" i="11" s="1"/>
  <c r="J46" i="11"/>
  <c r="R46" i="11" s="1" a="1"/>
  <c r="R46" i="11" s="1"/>
  <c r="J25" i="11"/>
  <c r="M27" i="11"/>
  <c r="M92" i="11"/>
  <c r="M76" i="11"/>
  <c r="M60" i="11"/>
  <c r="J77" i="11"/>
  <c r="R77" i="11" s="1" a="1"/>
  <c r="R77" i="11" s="1"/>
  <c r="J61" i="11"/>
  <c r="R61" i="11" s="1" a="1"/>
  <c r="R61" i="11" s="1"/>
  <c r="J24" i="11"/>
  <c r="M26" i="11"/>
  <c r="M91" i="11"/>
  <c r="M75" i="11"/>
  <c r="M59" i="11"/>
  <c r="J92" i="11"/>
  <c r="R92" i="11" s="1" a="1"/>
  <c r="R92" i="11" s="1"/>
  <c r="J76" i="11"/>
  <c r="R76" i="11" s="1" a="1"/>
  <c r="R76" i="11" s="1"/>
  <c r="J60" i="11"/>
  <c r="R60" i="11" s="1" a="1"/>
  <c r="R60" i="11" s="1"/>
  <c r="J23" i="11"/>
  <c r="M25" i="11"/>
  <c r="M90" i="11"/>
  <c r="M74" i="11"/>
  <c r="M58" i="11"/>
  <c r="J91" i="11"/>
  <c r="R91" i="11" s="1" a="1"/>
  <c r="R91" i="11" s="1"/>
  <c r="J75" i="11"/>
  <c r="R75" i="11" s="1" a="1"/>
  <c r="R75" i="11" s="1"/>
  <c r="J59" i="11"/>
  <c r="R59" i="11" s="1" a="1"/>
  <c r="R59" i="11" s="1"/>
  <c r="J22" i="11"/>
  <c r="M24" i="11"/>
  <c r="M89" i="11"/>
  <c r="M73" i="11"/>
  <c r="M57" i="11"/>
  <c r="J90" i="11"/>
  <c r="R90" i="11" s="1" a="1"/>
  <c r="R90" i="11" s="1"/>
  <c r="J74" i="11"/>
  <c r="R74" i="11" s="1" a="1"/>
  <c r="R74" i="11" s="1"/>
  <c r="J58" i="11"/>
  <c r="R58" i="11" s="1" a="1"/>
  <c r="R58" i="11" s="1"/>
  <c r="J16" i="11"/>
  <c r="Q16" i="11" s="1" a="1"/>
  <c r="Q16" i="11" s="1"/>
  <c r="J84" i="11"/>
  <c r="R84" i="11" s="1" a="1"/>
  <c r="R84" i="11" s="1"/>
  <c r="J21" i="11"/>
  <c r="Q21" i="11" s="1" a="1"/>
  <c r="Q21" i="11" s="1"/>
  <c r="M23" i="11"/>
  <c r="M88" i="11"/>
  <c r="M72" i="11"/>
  <c r="M56" i="11"/>
  <c r="J89" i="11"/>
  <c r="R89" i="11" s="1" a="1"/>
  <c r="R89" i="11" s="1"/>
  <c r="J73" i="11"/>
  <c r="R73" i="11" s="1" a="1"/>
  <c r="R73" i="11" s="1"/>
  <c r="J57" i="11"/>
  <c r="R57" i="11" s="1" a="1"/>
  <c r="R57" i="11" s="1"/>
  <c r="J20" i="11"/>
  <c r="Q20" i="11" s="1" a="1"/>
  <c r="Q20" i="11" s="1"/>
  <c r="M22" i="11"/>
  <c r="M87" i="11"/>
  <c r="M71" i="11"/>
  <c r="M55" i="11"/>
  <c r="J88" i="11"/>
  <c r="R88" i="11" s="1" a="1"/>
  <c r="R88" i="11" s="1"/>
  <c r="J72" i="11"/>
  <c r="R72" i="11" s="1" a="1"/>
  <c r="R72" i="11" s="1"/>
  <c r="J56" i="11"/>
  <c r="R56" i="11" s="1" a="1"/>
  <c r="R56" i="11" s="1"/>
  <c r="O32" i="11"/>
  <c r="O95" i="11"/>
  <c r="K32" i="11"/>
  <c r="E32" i="11"/>
  <c r="F32" i="11"/>
  <c r="F95" i="11"/>
  <c r="Q22" i="11" l="1" a="1"/>
  <c r="Q22" i="11" s="1"/>
  <c r="Q23" i="11" a="1"/>
  <c r="Q23" i="11" s="1"/>
  <c r="Q24" i="11" a="1"/>
  <c r="Q24" i="11" s="1"/>
  <c r="Q25" i="11" a="1"/>
  <c r="Q25" i="11" s="1"/>
  <c r="Q26" i="11" a="1"/>
  <c r="Q26" i="11" s="1"/>
  <c r="Q27" i="11" a="1"/>
  <c r="Q27" i="11" s="1"/>
  <c r="Q28" i="11" a="1"/>
  <c r="Q28" i="11" s="1"/>
  <c r="Q29" i="11" a="1"/>
  <c r="Q29" i="11" s="1"/>
  <c r="Q14" i="11" a="1"/>
  <c r="Q14" i="11" s="1"/>
  <c r="Q30" i="11" a="1"/>
  <c r="Q30" i="11" s="1"/>
  <c r="Q15" i="11" a="1"/>
  <c r="Q15" i="11" s="1"/>
  <c r="Q13" i="11" a="1"/>
  <c r="Q13" i="11" s="1"/>
  <c r="R87" i="11" a="1"/>
  <c r="R87" i="11" s="1"/>
  <c r="Q17" i="11" a="1"/>
  <c r="Q17" i="11" s="1"/>
  <c r="R52" i="11" a="1"/>
  <c r="R52" i="11" s="1"/>
  <c r="R53" i="11" a="1"/>
  <c r="R53" i="11" s="1"/>
  <c r="R54" i="11" a="1"/>
  <c r="R54" i="11" s="1"/>
  <c r="R55" i="11" a="1"/>
  <c r="R55" i="11" s="1"/>
  <c r="R68" i="11" a="1"/>
  <c r="R68" i="11" s="1"/>
  <c r="R69" i="11" a="1"/>
  <c r="R69" i="11" s="1"/>
  <c r="R71" i="11" a="1"/>
  <c r="R71" i="11" s="1"/>
  <c r="R70" i="11" a="1"/>
  <c r="R70" i="11" s="1"/>
  <c r="M95" i="11"/>
  <c r="M32" i="11"/>
  <c r="J95" i="11"/>
  <c r="J3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<sst xmlns="http://schemas.openxmlformats.org/spreadsheetml/2006/main" count="2698" uniqueCount="457">
  <si>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</si>
  <si>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</si>
  <si>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</si>
  <si>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</si>
  <si>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</si>
  <si>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</si>
  <si>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</si>
  <si>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</si>
  <si>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</si>
  <si>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</si>
  <si>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</si>
  <si>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</si>
  <si>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</si>
  <si>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</si>
  <si>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</si>
  <si>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</si>
  <si>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</si>
  <si>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</si>
  <si>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</si>
  <si>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</si>
  <si>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</si>
  <si>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</si>
  <si>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</si>
  <si>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</si>
  <si>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</si>
  <si>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</si>
  <si>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</si>
  <si>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</si>
  <si>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</si>
  <si>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</si>
  <si>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</si>
  <si>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</si>
  <si>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</si>
  <si>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</si>
  <si>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</si>
  <si>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</si>
  <si>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</si>
  <si>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</si>
  <si>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</si>
  <si>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</si>
  <si>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</si>
  <si>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</si>
  <si>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</si>
  <si>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</si>
  <si>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</si>
  <si>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</si>
  <si>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</si>
  <si>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</si>
  <si>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</si>
  <si>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</si>
  <si>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</si>
  <si>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</si>
  <si>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</si>
  <si>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</si>
  <si>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</si>
  <si>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</si>
  <si>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</si>
  <si>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</si>
  <si>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</si>
  <si>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</si>
  <si>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</si>
  <si>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</si>
  <si>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</si>
  <si>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</si>
  <si>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</si>
  <si>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</si>
  <si>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</si>
  <si>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</si>
  <si>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</si>
  <si>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</si>
  <si>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</si>
  <si>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</si>
  <si>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</si>
  <si>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</si>
  <si>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</si>
  <si>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</si>
  <si>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</si>
  <si>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</si>
  <si>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</si>
  <si>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</si>
  <si>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</si>
  <si>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</si>
  <si>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</si>
  <si>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</si>
  <si>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</si>
  <si>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</si>
  <si>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</si>
  <si>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</si>
  <si>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</si>
  <si>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</si>
  <si>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</si>
  <si>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</si>
  <si>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</si>
  <si>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</si>
  <si>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</si>
  <si>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</si>
  <si>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</si>
  <si>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</si>
  <si>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</si>
  <si>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</si>
  <si>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</si>
  <si>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</si>
  <si>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</si>
  <si>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</si>
  <si>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</si>
  <si>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</si>
  <si>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</si>
  <si>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</si>
  <si>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</si>
  <si>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</si>
  <si>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</si>
  <si>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</si>
  <si>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</si>
  <si>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</si>
  <si>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</si>
  <si>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</si>
  <si>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</si>
  <si>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</si>
  <si>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</si>
  <si>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</si>
  <si>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</si>
  <si>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</si>
  <si>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</si>
  <si>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</si>
  <si>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</si>
  <si>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</si>
  <si>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</si>
  <si>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</si>
  <si>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</si>
  <si>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</si>
  <si>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</si>
  <si>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</si>
  <si>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</si>
  <si>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</si>
  <si>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</si>
  <si>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</si>
  <si>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</si>
  <si>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</si>
  <si>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</si>
  <si>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</si>
  <si>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</si>
  <si>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</si>
  <si>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</si>
  <si>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</si>
  <si>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</si>
  <si>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</si>
  <si>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</si>
  <si>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</si>
  <si>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</si>
  <si>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</si>
  <si>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</si>
  <si>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</si>
  <si>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</si>
  <si>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</si>
  <si>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</si>
  <si>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</si>
  <si>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</si>
  <si>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</si>
  <si>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</si>
  <si>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</si>
  <si>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</si>
  <si>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</si>
  <si>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</si>
  <si>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</si>
  <si>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</si>
  <si>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</si>
  <si>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</si>
  <si>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</si>
  <si>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</si>
  <si>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</si>
  <si>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</si>
  <si>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</si>
  <si>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</si>
  <si>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</si>
  <si>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</si>
  <si>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</si>
  <si>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</si>
  <si>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</si>
  <si>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</si>
  <si>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</si>
  <si>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</si>
  <si>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</si>
  <si>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</si>
  <si>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</si>
  <si>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</si>
  <si>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</si>
  <si>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</si>
  <si>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</si>
  <si>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</si>
  <si>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</si>
  <si>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</si>
  <si>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</si>
  <si>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</si>
  <si>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</si>
  <si>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</si>
  <si>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</si>
  <si>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</si>
  <si>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</si>
  <si>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</si>
  <si>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</si>
  <si>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</si>
  <si>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</si>
  <si>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</si>
  <si>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</si>
  <si>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</si>
  <si>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</si>
  <si>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</si>
  <si>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</si>
  <si>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</si>
  <si>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</si>
  <si>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</si>
  <si>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</si>
  <si>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</si>
  <si>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</si>
  <si>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</si>
  <si>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</si>
  <si>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</si>
  <si>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</si>
  <si>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</si>
  <si>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</si>
  <si>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</si>
  <si>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</si>
  <si>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</si>
  <si>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</si>
  <si>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</si>
  <si>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</si>
  <si>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</si>
  <si>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</si>
  <si>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</si>
  <si>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</si>
  <si>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</si>
  <si>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</si>
  <si>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</si>
  <si>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</si>
  <si>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</si>
  <si>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</si>
  <si>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</si>
  <si>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</si>
  <si>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</si>
  <si>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</si>
  <si>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</si>
  <si>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</si>
  <si>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</si>
  <si>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</si>
  <si>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</si>
  <si>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</si>
  <si>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</si>
  <si>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</si>
  <si>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</si>
  <si>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</si>
  <si>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</si>
  <si>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</si>
  <si>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</si>
  <si>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</si>
  <si>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</si>
  <si>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</si>
  <si>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</si>
  <si>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</si>
  <si>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</si>
  <si>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</si>
  <si>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</si>
  <si>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</si>
  <si>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</si>
  <si>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</si>
  <si>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</si>
  <si>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</si>
  <si>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</si>
  <si>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</si>
  <si>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</si>
  <si>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</si>
  <si>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</si>
  <si>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</si>
  <si>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</si>
  <si>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</si>
  <si>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</si>
  <si>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</si>
  <si>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</si>
  <si>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</si>
  <si>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</si>
  <si>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</si>
  <si>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</si>
  <si>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</si>
  <si>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</si>
  <si>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</si>
  <si>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</si>
  <si>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</si>
  <si>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</si>
  <si>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</si>
  <si>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</si>
  <si>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</si>
  <si>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</si>
  <si>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</si>
  <si>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</si>
  <si>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</si>
  <si>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</si>
  <si>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</si>
  <si>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</si>
  <si>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</si>
  <si>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</si>
  <si>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</si>
  <si>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</si>
  <si>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</si>
  <si>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</si>
  <si>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</si>
  <si>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</si>
  <si>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</si>
  <si>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</si>
  <si>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</si>
  <si>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</si>
  <si>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</si>
  <si>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</si>
  <si>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</si>
  <si>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</si>
  <si>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</si>
  <si>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</si>
  <si>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</si>
  <si>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</si>
  <si>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</si>
  <si>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</si>
  <si>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</si>
  <si>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</si>
  <si>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</si>
  <si>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</si>
  <si>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</si>
  <si>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</si>
  <si>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</si>
  <si>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</si>
  <si>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</si>
  <si>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</si>
  <si>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</si>
  <si>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</si>
  <si>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</si>
  <si>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</si>
  <si>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</si>
  <si>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</si>
  <si>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</si>
  <si>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</si>
  <si>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</si>
  <si>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</si>
  <si>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</si>
  <si>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</si>
  <si>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</si>
  <si>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</si>
  <si>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</si>
  <si>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</si>
  <si>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</si>
  <si>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</si>
  <si>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</si>
  <si>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</si>
  <si>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</si>
  <si>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</si>
  <si>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</si>
  <si>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</si>
  <si>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</si>
  <si>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</si>
  <si>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</si>
  <si>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</si>
  <si>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</si>
  <si>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</si>
  <si>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</si>
  <si>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</si>
  <si>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</si>
  <si>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</si>
  <si>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</si>
  <si>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</si>
  <si>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</si>
  <si>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</si>
  <si>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</si>
  <si>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</si>
  <si>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</si>
  <si>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</si>
  <si>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</si>
  <si>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</si>
  <si>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</si>
  <si>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</si>
  <si>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</si>
  <si>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</si>
  <si>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Methods</t>
  </si>
  <si>
    <t>Measure</t>
  </si>
  <si>
    <t xml:space="preserve">Criteria Used
</t>
  </si>
  <si>
    <t>Feature Type</t>
  </si>
  <si>
    <t xml:space="preserve"> Multicollinearity/Redundancy (Numerical Features)</t>
  </si>
  <si>
    <t>VIF, Spearman</t>
  </si>
  <si>
    <t>ViIF: valueshigher than 8;
Spearman correlation:                           0&lt;0.10  - Negilible                                  0.10&lt;0.2  -  Weak                                      0.2&lt;0.4  -  Moderate                              0.4&lt;0.6 Relatively strong                      0.6&lt;0.8 Strong                                        0.8&lt;=1.0 Very strong</t>
  </si>
  <si>
    <t>Based on a rule of thumb from Rea and Parker (2014)</t>
  </si>
  <si>
    <t>Numerical</t>
  </si>
  <si>
    <t>Defined 8 as the threshold since it's around 2/3 of total methdos used (13 columns)</t>
  </si>
  <si>
    <t>Correlation/Relevancy (Numerical Features)</t>
  </si>
  <si>
    <t>ETA Squared</t>
  </si>
  <si>
    <t>η² Interpretation
0.00 &lt; 0.01: Negligible
0.01 &lt; 0.06: Small
0.06 &lt; 0.14: Medium
0.14 &lt;= 1.00: Large</t>
  </si>
  <si>
    <t>The tresholds based on commonly used interpratation from Cohen (1988)</t>
  </si>
  <si>
    <t>Categorical</t>
  </si>
  <si>
    <t>Using threshold 9 around 2/3 of total methods (14 total columns) *If one category from ohe is important ---&gt; keep all of them</t>
  </si>
  <si>
    <t>Multicollinearity/Redundancy  &amp;  Correlation/Relevancy (Categorical Features)</t>
  </si>
  <si>
    <t>Cramer's V</t>
  </si>
  <si>
    <t>Cohen w Interpretation
0 &lt; .10: Negligible
0.10 &lt; 0.30: Small
0.30 &lt; 0.50: Medium
0.50 or more: Large</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</si>
  <si>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</si>
  <si>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</si>
  <si>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</si>
  <si>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</si>
  <si>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</si>
  <si>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</si>
  <si>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</si>
  <si>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</si>
  <si>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</si>
  <si>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</si>
  <si>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</si>
  <si>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</si>
  <si>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</si>
  <si>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</si>
  <si>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</si>
  <si>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</si>
  <si>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</si>
  <si>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</si>
  <si>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</si>
  <si>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</si>
  <si>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</si>
  <si>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Negligible</t>
  </si>
  <si>
    <t>Selected</t>
  </si>
  <si>
    <t>Not Selected</t>
  </si>
  <si>
    <t>Strong</t>
  </si>
  <si>
    <t>Small</t>
  </si>
  <si>
    <t>Very Strong</t>
  </si>
  <si>
    <t>Medium</t>
  </si>
  <si>
    <t>Large</t>
  </si>
  <si>
    <t>Moderate</t>
  </si>
  <si>
    <t>Predictor</t>
  </si>
  <si>
    <t>Multicollinearity/ Redundancy  (Cramer's V)</t>
  </si>
  <si>
    <t>Correlation (Relevancy) - Cramers V</t>
  </si>
  <si>
    <t>Chi-Squared</t>
  </si>
  <si>
    <t>9 or above? --&gt; total of 18</t>
  </si>
  <si>
    <t>Important</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</si>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</sst>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sz val="11"/>
      <color rgb="FF242424"/>
      <name val="Aptos Narrow"/>
      <family val="2"/>
    </font>
    <font>
      <sz val="11"/>
      <color rgb="FF242424"/>
      <name val="Aptos Narrow"/>
      <charset val="1"/>
    </font>
  </fonts>
  <fills count="30">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s>
  <borders count="64">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227">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5" fillId="20" borderId="0" xfId="0" applyFont="1" applyFill="1" applyAlignment="1">
      <alignment horizontal="center" vertical="center"/>
    </xf>
    <xf numFmtId="0" fontId="18" fillId="0" borderId="0" xfId="0" applyFont="1" applyAlignment="1">
      <alignment horizontal="center" vertical="center" wrapText="1"/>
    </xf>
    <xf numFmtId="16" fontId="0" fillId="0" borderId="0" xfId="0" applyNumberFormat="1"/>
    <xf numFmtId="0" fontId="25" fillId="0" borderId="0" xfId="0" applyFont="1" applyAlignment="1">
      <alignment horizontal="center" vertical="center" wrapText="1"/>
    </xf>
    <xf numFmtId="0" fontId="0" fillId="28" borderId="0" xfId="0" applyFill="1" applyAlignment="1">
      <alignment horizontal="right"/>
    </xf>
    <xf numFmtId="0" fontId="19" fillId="28" borderId="0" xfId="0" applyFont="1" applyFill="1" applyAlignment="1">
      <alignment horizontal="center" vertical="center"/>
    </xf>
    <xf numFmtId="0" fontId="0" fillId="28" borderId="0" xfId="0" applyFill="1" applyAlignment="1">
      <alignment horizontal="center" vertical="center"/>
    </xf>
    <xf numFmtId="0" fontId="0" fillId="29" borderId="0" xfId="0" applyFill="1" applyAlignment="1">
      <alignment horizontal="right"/>
    </xf>
    <xf numFmtId="0" fontId="19" fillId="29" borderId="0" xfId="0" applyFont="1" applyFill="1" applyAlignment="1">
      <alignment horizontal="center" vertical="center"/>
    </xf>
    <xf numFmtId="0" fontId="19" fillId="29" borderId="25" xfId="0" applyFont="1" applyFill="1" applyBorder="1" applyAlignment="1">
      <alignment horizontal="center" vertical="center"/>
    </xf>
    <xf numFmtId="0" fontId="0" fillId="29" borderId="0" xfId="0" applyFill="1" applyAlignment="1">
      <alignment horizontal="center" vertical="center"/>
    </xf>
    <xf numFmtId="0" fontId="0" fillId="29" borderId="3" xfId="0" applyFill="1" applyBorder="1" applyAlignment="1">
      <alignment horizontal="right"/>
    </xf>
    <xf numFmtId="0" fontId="0" fillId="29" borderId="3" xfId="0" applyFill="1" applyBorder="1" applyAlignment="1">
      <alignment horizontal="center" vertical="center"/>
    </xf>
    <xf numFmtId="0" fontId="19" fillId="29" borderId="3" xfId="0" applyFont="1" applyFill="1" applyBorder="1" applyAlignment="1">
      <alignment horizontal="center" vertical="center"/>
    </xf>
    <xf numFmtId="0" fontId="19" fillId="0" borderId="52" xfId="0" applyFont="1" applyBorder="1" applyAlignment="1">
      <alignment horizontal="center" vertical="center"/>
    </xf>
    <xf numFmtId="0" fontId="19" fillId="29" borderId="52" xfId="0" applyFont="1" applyFill="1" applyBorder="1" applyAlignment="1">
      <alignment horizontal="center" vertical="center"/>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5" fillId="23" borderId="1" xfId="0" applyFont="1" applyFill="1" applyBorder="1" applyAlignment="1">
      <alignment horizontal="center" vertical="center"/>
    </xf>
    <xf numFmtId="0" fontId="5" fillId="23" borderId="3" xfId="0" applyFont="1" applyFill="1" applyBorder="1" applyAlignment="1">
      <alignment horizontal="center" vertical="center"/>
    </xf>
    <xf numFmtId="0" fontId="25" fillId="0" borderId="31" xfId="0" applyFont="1" applyBorder="1" applyAlignment="1">
      <alignment horizontal="center" vertical="center" wrapText="1"/>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5" fillId="20" borderId="0" xfId="0" applyFont="1" applyFill="1" applyAlignment="1">
      <alignment horizontal="center" vertical="center"/>
    </xf>
    <xf numFmtId="0" fontId="5" fillId="23" borderId="0" xfId="0" applyFont="1" applyFill="1" applyBorder="1" applyAlignment="1">
      <alignment horizontal="center" vertical="center"/>
    </xf>
    <xf numFmtId="0" fontId="25" fillId="0" borderId="53" xfId="0" applyFont="1" applyBorder="1" applyAlignment="1">
      <alignment horizontal="center" vertical="center" wrapText="1"/>
    </xf>
    <xf numFmtId="0" fontId="25" fillId="0" borderId="55" xfId="0" applyFont="1" applyBorder="1" applyAlignment="1">
      <alignment horizontal="center" vertical="center" wrapText="1"/>
    </xf>
    <xf numFmtId="0" fontId="25" fillId="0" borderId="58" xfId="0" applyFont="1" applyBorder="1" applyAlignment="1">
      <alignment horizontal="center" vertical="center"/>
    </xf>
    <xf numFmtId="0" fontId="25" fillId="0" borderId="54" xfId="0" applyFont="1" applyBorder="1" applyAlignment="1">
      <alignment horizontal="center" vertical="center" wrapText="1"/>
    </xf>
    <xf numFmtId="0" fontId="25" fillId="0" borderId="59" xfId="0" applyFont="1" applyBorder="1" applyAlignment="1">
      <alignment horizontal="center" vertical="center" wrapText="1"/>
    </xf>
    <xf numFmtId="0" fontId="25" fillId="0" borderId="58" xfId="0" applyFont="1" applyBorder="1" applyAlignment="1">
      <alignment horizontal="center" vertical="center" wrapText="1"/>
    </xf>
    <xf numFmtId="0" fontId="25" fillId="0" borderId="54" xfId="0" applyFont="1" applyBorder="1" applyAlignment="1">
      <alignment horizontal="center" vertical="center" wrapText="1"/>
    </xf>
    <xf numFmtId="0" fontId="25" fillId="0" borderId="60" xfId="0" applyFont="1" applyBorder="1" applyAlignment="1">
      <alignment horizontal="center" vertical="center" wrapText="1"/>
    </xf>
    <xf numFmtId="0" fontId="25" fillId="0" borderId="55" xfId="0" applyFont="1" applyBorder="1" applyAlignment="1">
      <alignment horizontal="center" vertical="center" wrapText="1"/>
    </xf>
    <xf numFmtId="0" fontId="25" fillId="0" borderId="58" xfId="0" applyFont="1" applyBorder="1" applyAlignment="1">
      <alignment horizontal="center" vertical="center" wrapText="1"/>
    </xf>
    <xf numFmtId="0" fontId="26" fillId="9" borderId="55" xfId="0" applyFont="1" applyFill="1" applyBorder="1" applyAlignment="1">
      <alignment horizontal="center" vertical="center" wrapText="1"/>
    </xf>
    <xf numFmtId="0" fontId="18" fillId="9" borderId="57" xfId="0" applyFont="1" applyFill="1" applyBorder="1" applyAlignment="1">
      <alignment horizontal="center" vertical="center" wrapText="1"/>
    </xf>
    <xf numFmtId="0" fontId="25" fillId="0" borderId="56" xfId="0" applyFont="1" applyBorder="1" applyAlignment="1">
      <alignment horizontal="center" vertical="center" wrapText="1"/>
    </xf>
    <xf numFmtId="0" fontId="25" fillId="0" borderId="61" xfId="0" applyFont="1" applyBorder="1" applyAlignment="1">
      <alignment horizontal="center" vertical="center" wrapText="1"/>
    </xf>
    <xf numFmtId="0" fontId="26" fillId="9" borderId="62" xfId="0" applyFont="1" applyFill="1" applyBorder="1" applyAlignment="1">
      <alignment horizontal="center" vertical="center" wrapText="1"/>
    </xf>
    <xf numFmtId="0" fontId="18" fillId="9" borderId="63" xfId="0" applyFont="1" applyFill="1" applyBorder="1" applyAlignment="1">
      <alignment horizontal="center" vertical="center" wrapText="1"/>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4712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3657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19051</xdr:colOff>
      <xdr:row>89</xdr:row>
      <xdr:rowOff>90362</xdr:rowOff>
    </xdr:from>
    <xdr:to>
      <xdr:col>7</xdr:col>
      <xdr:colOff>16118</xdr:colOff>
      <xdr:row>98</xdr:row>
      <xdr:rowOff>37900</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3792201" y="16263812"/>
          <a:ext cx="2578342" cy="1576313"/>
        </a:xfrm>
        <a:prstGeom prst="rect">
          <a:avLst/>
        </a:prstGeom>
      </xdr:spPr>
    </xdr:pic>
    <xdr:clientData/>
  </xdr:twoCellAnchor>
  <xdr:twoCellAnchor editAs="oneCell">
    <xdr:from>
      <xdr:col>1</xdr:col>
      <xdr:colOff>2992032</xdr:colOff>
      <xdr:row>82</xdr:row>
      <xdr:rowOff>0</xdr:rowOff>
    </xdr:from>
    <xdr:to>
      <xdr:col>2</xdr:col>
      <xdr:colOff>2577615</xdr:colOff>
      <xdr:row>83</xdr:row>
      <xdr:rowOff>115016</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48957</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79376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74706</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3873</xdr:colOff>
      <xdr:row>96</xdr:row>
      <xdr:rowOff>70555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twoCellAnchor editAs="oneCell">
    <xdr:from>
      <xdr:col>5</xdr:col>
      <xdr:colOff>19050</xdr:colOff>
      <xdr:row>89</xdr:row>
      <xdr:rowOff>95250</xdr:rowOff>
    </xdr:from>
    <xdr:to>
      <xdr:col>5</xdr:col>
      <xdr:colOff>2400300</xdr:colOff>
      <xdr:row>97</xdr:row>
      <xdr:rowOff>57150</xdr:rowOff>
    </xdr:to>
    <xdr:pic>
      <xdr:nvPicPr>
        <xdr:cNvPr id="11" name="Picture 10">
          <a:extLst>
            <a:ext uri="{FF2B5EF4-FFF2-40B4-BE49-F238E27FC236}">
              <a16:creationId xmlns:a16="http://schemas.microsoft.com/office/drawing/2014/main" id="{54B6A508-767D-C32B-874E-8EDC57083015}"/>
            </a:ext>
            <a:ext uri="{147F2762-F138-4A5C-976F-8EAC2B608ADB}">
              <a16:predDERef xmlns:a16="http://schemas.microsoft.com/office/drawing/2014/main" pred="{DC1A253D-090E-D2CA-A6D3-B31F2DBD75A5}"/>
            </a:ext>
          </a:extLst>
        </xdr:cNvPr>
        <xdr:cNvPicPr>
          <a:picLocks noChangeAspect="1"/>
        </xdr:cNvPicPr>
      </xdr:nvPicPr>
      <xdr:blipFill>
        <a:blip xmlns:r="http://schemas.openxmlformats.org/officeDocument/2006/relationships" r:embed="rId10"/>
        <a:stretch>
          <a:fillRect/>
        </a:stretch>
      </xdr:blipFill>
      <xdr:spPr>
        <a:xfrm>
          <a:off x="11210925" y="16268700"/>
          <a:ext cx="2381250" cy="1409700"/>
        </a:xfrm>
        <a:prstGeom prst="rect">
          <a:avLst/>
        </a:prstGeom>
      </xdr:spPr>
    </xdr:pic>
    <xdr:clientData/>
  </xdr:twoCellAnchor>
  <xdr:twoCellAnchor editAs="oneCell">
    <xdr:from>
      <xdr:col>5</xdr:col>
      <xdr:colOff>38100</xdr:colOff>
      <xdr:row>85</xdr:row>
      <xdr:rowOff>161925</xdr:rowOff>
    </xdr:from>
    <xdr:to>
      <xdr:col>5</xdr:col>
      <xdr:colOff>2543175</xdr:colOff>
      <xdr:row>88</xdr:row>
      <xdr:rowOff>57150</xdr:rowOff>
    </xdr:to>
    <xdr:pic>
      <xdr:nvPicPr>
        <xdr:cNvPr id="12" name="Picture 11">
          <a:extLst>
            <a:ext uri="{FF2B5EF4-FFF2-40B4-BE49-F238E27FC236}">
              <a16:creationId xmlns:a16="http://schemas.microsoft.com/office/drawing/2014/main" id="{A67B9787-A10C-096F-1476-DEB0ED0D8BF4}"/>
            </a:ext>
            <a:ext uri="{147F2762-F138-4A5C-976F-8EAC2B608ADB}">
              <a16:predDERef xmlns:a16="http://schemas.microsoft.com/office/drawing/2014/main" pred="{54B6A508-767D-C32B-874E-8EDC57083015}"/>
            </a:ext>
          </a:extLst>
        </xdr:cNvPr>
        <xdr:cNvPicPr>
          <a:picLocks noChangeAspect="1"/>
        </xdr:cNvPicPr>
      </xdr:nvPicPr>
      <xdr:blipFill>
        <a:blip xmlns:r="http://schemas.openxmlformats.org/officeDocument/2006/relationships" r:embed="rId11"/>
        <a:stretch>
          <a:fillRect/>
        </a:stretch>
      </xdr:blipFill>
      <xdr:spPr>
        <a:xfrm>
          <a:off x="11229975" y="15611475"/>
          <a:ext cx="2505075" cy="438150"/>
        </a:xfrm>
        <a:prstGeom prst="rect">
          <a:avLst/>
        </a:prstGeom>
      </xdr:spPr>
    </xdr:pic>
    <xdr:clientData/>
  </xdr:twoCellAnchor>
  <xdr:twoCellAnchor editAs="oneCell">
    <xdr:from>
      <xdr:col>5</xdr:col>
      <xdr:colOff>57150</xdr:colOff>
      <xdr:row>83</xdr:row>
      <xdr:rowOff>19050</xdr:rowOff>
    </xdr:from>
    <xdr:to>
      <xdr:col>5</xdr:col>
      <xdr:colOff>2562225</xdr:colOff>
      <xdr:row>85</xdr:row>
      <xdr:rowOff>66675</xdr:rowOff>
    </xdr:to>
    <xdr:pic>
      <xdr:nvPicPr>
        <xdr:cNvPr id="13" name="Picture 12">
          <a:extLst>
            <a:ext uri="{FF2B5EF4-FFF2-40B4-BE49-F238E27FC236}">
              <a16:creationId xmlns:a16="http://schemas.microsoft.com/office/drawing/2014/main" id="{4C2D7E4B-CEB9-02C2-6492-E1941F6CD1C5}"/>
            </a:ext>
            <a:ext uri="{147F2762-F138-4A5C-976F-8EAC2B608ADB}">
              <a16:predDERef xmlns:a16="http://schemas.microsoft.com/office/drawing/2014/main" pred="{A67B9787-A10C-096F-1476-DEB0ED0D8BF4}"/>
            </a:ext>
          </a:extLst>
        </xdr:cNvPr>
        <xdr:cNvPicPr>
          <a:picLocks noChangeAspect="1"/>
        </xdr:cNvPicPr>
      </xdr:nvPicPr>
      <xdr:blipFill>
        <a:blip xmlns:r="http://schemas.openxmlformats.org/officeDocument/2006/relationships" r:embed="rId12"/>
        <a:stretch>
          <a:fillRect/>
        </a:stretch>
      </xdr:blipFill>
      <xdr:spPr>
        <a:xfrm>
          <a:off x="11249025" y="15106650"/>
          <a:ext cx="2505075" cy="4095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37"/>
    <tableColumn id="2" xr3:uid="{1424BC13-6640-485C-AD9C-B240A4B1BAE5}" uniqueName="2" name="lasso" queryTableFieldId="2" dataDxfId="36"/>
    <tableColumn id="3" xr3:uid="{B9FEC58D-6AF5-43B8-83AB-9ABF733D8BD6}" uniqueName="3" name="num1" queryTableFieldId="3"/>
    <tableColumn id="4" xr3:uid="{D25A9BE5-BD90-4BA5-B86F-0892F172A7FB}" uniqueName="4" name="ridge" queryTableFieldId="4" dataDxfId="35"/>
    <tableColumn id="5" xr3:uid="{A93907A5-B2FA-4430-9B93-606BCC9954C3}" uniqueName="5" name="num2" queryTableFieldId="5"/>
    <tableColumn id="6" xr3:uid="{2776535E-7457-45AE-9284-897E313D0B20}" uniqueName="6" name="method" queryTableFieldId="6" dataDxfId="34"/>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3"/>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2"/>
    <tableColumn id="2" xr3:uid="{8272604A-22B3-4ACD-AE08-3B1D7D0A3A42}" uniqueName="2" name="lasso" queryTableFieldId="2" dataDxfId="31"/>
    <tableColumn id="3" xr3:uid="{2B6C6DB3-59D3-435B-9900-67FEF7AAD874}" uniqueName="3" name="num1" queryTableFieldId="3"/>
    <tableColumn id="4" xr3:uid="{B6F822D9-2B0B-462D-A2AB-54C72CC9E319}" uniqueName="4" name="ridge" queryTableFieldId="4" dataDxfId="30"/>
    <tableColumn id="5" xr3:uid="{E45E7209-5EDC-4342-B819-C0A84449B47B}" uniqueName="5" name="num2" queryTableFieldId="5"/>
    <tableColumn id="6" xr3:uid="{A3630EEF-07B5-498C-8023-83CB96C6E64D}" uniqueName="6" name="method" queryTableFieldId="6" dataDxfId="29"/>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28"/>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27"/>
    <tableColumn id="2" xr3:uid="{7BA0BE21-DDF5-4E94-9BF7-B04F15DD2328}" uniqueName="2" name="lasso" queryTableFieldId="2" dataDxfId="26"/>
    <tableColumn id="3" xr3:uid="{832C3245-6EE3-40EE-A214-0EC78BF5AB5A}" uniqueName="3" name="num1" queryTableFieldId="3"/>
    <tableColumn id="4" xr3:uid="{7DADD509-4BDD-4120-B1EB-EE7FD83873A8}" uniqueName="4" name="ridge" queryTableFieldId="4" dataDxfId="25"/>
    <tableColumn id="5" xr3:uid="{016CE9BF-3703-441B-B169-55936F841630}" uniqueName="5" name="num2" queryTableFieldId="5"/>
    <tableColumn id="6" xr3:uid="{7CC50C11-7D6F-47EE-BE2F-E84392BC1174}" uniqueName="6" name="method" queryTableFieldId="6" dataDxfId="24"/>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3"/>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2"/>
    <tableColumn id="2" xr3:uid="{AD5A5509-557B-4D77-82E7-61F7BBAF1AC6}" uniqueName="2" name="lasso" queryTableFieldId="2" dataDxfId="21"/>
    <tableColumn id="3" xr3:uid="{C3755214-5E9D-4104-9F76-4C89B243E0C8}" uniqueName="3" name="num1" queryTableFieldId="3"/>
    <tableColumn id="4" xr3:uid="{92C60055-6DCA-4ABA-8C93-8215973B353E}" uniqueName="4" name="ridge" queryTableFieldId="4" dataDxfId="20"/>
    <tableColumn id="5" xr3:uid="{D2D8E92F-67FF-451F-AACB-1C8D333C779A}" uniqueName="5" name="num2" queryTableFieldId="5"/>
    <tableColumn id="6" xr3:uid="{EEB25EE1-2CF1-4BBB-8571-07BC55213599}" uniqueName="6" name="method" queryTableFieldId="6" dataDxfId="19"/>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18"/>
    <tableColumn id="2" xr3:uid="{9B56B4D4-BBB1-42BD-A291-0BB3760A0CE6}" uniqueName="2" name="lasso" queryTableFieldId="2" dataDxfId="17"/>
    <tableColumn id="3" xr3:uid="{EF18F783-366A-49C7-A66C-6D2EC1E644DD}" uniqueName="3" name="num1" queryTableFieldId="3"/>
    <tableColumn id="4" xr3:uid="{09BF3A29-5803-46E1-8176-ECC0FE5716B6}" uniqueName="4" name="ridge" queryTableFieldId="4" dataDxfId="16"/>
    <tableColumn id="5" xr3:uid="{5FCC126A-E409-438E-8825-B622EB0F070F}" uniqueName="5" name="num2" queryTableFieldId="5"/>
    <tableColumn id="6" xr3:uid="{09F24BC2-F194-4B81-8251-0BB034BC8967}" uniqueName="6" name="method" queryTableFieldId="6" dataDxfId="15"/>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4"/>
    <tableColumn id="2" xr3:uid="{1527B258-DB70-4F36-8C5C-0D96BC6A24EF}" uniqueName="2" name="lasso" queryTableFieldId="2" dataDxfId="13"/>
    <tableColumn id="3" xr3:uid="{E4C6FB47-E882-4FAD-B736-991DBF721E5D}" uniqueName="3" name="num1" queryTableFieldId="3"/>
    <tableColumn id="4" xr3:uid="{CECBE909-A71D-4994-AE0D-08E6D081EE22}" uniqueName="4" name="ridge" queryTableFieldId="4" dataDxfId="12"/>
    <tableColumn id="5" xr3:uid="{6D52BEBB-6286-422A-80B6-AA44B939067D}" uniqueName="5" name="num2" queryTableFieldId="5"/>
    <tableColumn id="6" xr3:uid="{34473513-FA19-45A8-B748-F61E9D3A85F5}" uniqueName="6" name="method" queryTableFieldId="6" dataDxfId="11"/>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10"/>
    <tableColumn id="2" xr3:uid="{A8AFAE2B-BE28-48A8-AFCA-2D6D5C89D1F6}" uniqueName="2" name="lasso" queryTableFieldId="2" dataDxfId="9"/>
    <tableColumn id="3" xr3:uid="{B4984FB6-96AF-41F6-922C-1069F40069DF}" uniqueName="3" name="num1" queryTableFieldId="3"/>
    <tableColumn id="4" xr3:uid="{D58AE284-97A9-4BCE-B134-2ABB1C3912F5}" uniqueName="4" name="ridge" queryTableFieldId="4" dataDxfId="8"/>
    <tableColumn id="5" xr3:uid="{E8EA3B7A-FE2B-4079-9059-C668D49AF0DE}" uniqueName="5" name="num2" queryTableFieldId="5"/>
    <tableColumn id="6" xr3:uid="{5AAD9C3F-BC5C-47B1-A60C-C934118C5F4F}" uniqueName="6" name="method" queryTableFieldId="6" dataDxfId="7"/>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5546875" defaultRowHeight="14.45"/>
  <cols>
    <col min="2" max="2" width="42.85546875" customWidth="1"/>
    <col min="3" max="6" width="39.42578125" customWidth="1"/>
    <col min="7" max="7" width="25.85546875" customWidth="1"/>
  </cols>
  <sheetData>
    <row r="1" spans="2:6" ht="15" thickBot="1"/>
    <row r="2" spans="2:6" ht="14.45" customHeight="1">
      <c r="B2" s="123" t="s">
        <v>0</v>
      </c>
      <c r="C2" s="125" t="s">
        <v>1</v>
      </c>
      <c r="D2" s="125"/>
      <c r="E2" s="125"/>
      <c r="F2" s="126"/>
    </row>
    <row r="3" spans="2:6" ht="14.45" customHeight="1" thickBot="1">
      <c r="B3" s="124"/>
      <c r="C3" s="127"/>
      <c r="D3" s="127"/>
      <c r="E3" s="127"/>
      <c r="F3" s="128"/>
    </row>
    <row r="6" spans="2:6" ht="14.45" customHeight="1">
      <c r="B6" s="122" t="s">
        <v>0</v>
      </c>
      <c r="C6" s="122"/>
      <c r="D6" s="122"/>
      <c r="E6" s="122"/>
      <c r="F6" s="122"/>
    </row>
    <row r="7" spans="2:6" ht="15" customHeight="1">
      <c r="B7" s="122"/>
      <c r="C7" s="122"/>
      <c r="D7" s="122"/>
      <c r="E7" s="122"/>
      <c r="F7" s="122"/>
    </row>
    <row r="8" spans="2:6" ht="15.95" thickBot="1">
      <c r="B8" s="21"/>
      <c r="C8" s="121" t="s">
        <v>2</v>
      </c>
      <c r="D8" s="121"/>
      <c r="E8" s="121"/>
      <c r="F8" s="121"/>
    </row>
    <row r="9" spans="2:6" ht="15.6"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41" priority="1" operator="containsText" text="TRUE">
      <formula>NOT(ISERROR(SEARCH("TRUE",C10)))</formula>
    </cfRule>
    <cfRule type="containsText" dxfId="40"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5546875" defaultRowHeight="14.45"/>
  <cols>
    <col min="2" max="2" width="43.42578125" bestFit="1" customWidth="1"/>
    <col min="3" max="4" width="11.85546875" customWidth="1"/>
    <col min="5" max="5" width="15.140625" customWidth="1"/>
    <col min="10" max="10" width="48.85546875" customWidth="1"/>
    <col min="11" max="11" width="12.42578125" customWidth="1"/>
    <col min="12" max="12" width="5.42578125" customWidth="1"/>
    <col min="13" max="13" width="13.42578125" customWidth="1"/>
    <col min="14" max="14" width="5.42578125" customWidth="1"/>
    <col min="15" max="15" width="8.42578125" customWidth="1"/>
    <col min="17" max="17" width="48.85546875" customWidth="1"/>
    <col min="18" max="18" width="12.42578125" customWidth="1"/>
    <col min="19" max="19" width="5.42578125" customWidth="1"/>
    <col min="20" max="20" width="13.42578125" customWidth="1"/>
    <col min="21" max="21" width="5.42578125" customWidth="1"/>
    <col min="22" max="22" width="8.42578125" customWidth="1"/>
  </cols>
  <sheetData>
    <row r="1" spans="2:22" ht="15" thickBot="1"/>
    <row r="2" spans="2:22" ht="14.45" customHeight="1">
      <c r="B2" s="129" t="s">
        <v>39</v>
      </c>
      <c r="C2" s="130"/>
      <c r="D2" s="137" t="s">
        <v>40</v>
      </c>
      <c r="E2" s="138"/>
      <c r="F2" s="138"/>
      <c r="G2" s="138"/>
      <c r="H2" s="138"/>
      <c r="I2" s="138"/>
      <c r="J2" s="138"/>
      <c r="K2" s="138"/>
      <c r="L2" s="138"/>
      <c r="M2" s="138"/>
      <c r="N2" s="138"/>
      <c r="O2" s="138"/>
      <c r="P2" s="138"/>
      <c r="Q2" s="139"/>
      <c r="S2" s="149" t="s">
        <v>41</v>
      </c>
      <c r="T2" s="150"/>
      <c r="U2" s="150"/>
      <c r="V2" s="150"/>
    </row>
    <row r="3" spans="2:22" ht="14.45" customHeight="1" thickBot="1">
      <c r="B3" s="131"/>
      <c r="C3" s="132"/>
      <c r="D3" s="140" t="s">
        <v>42</v>
      </c>
      <c r="E3" s="141"/>
      <c r="F3" s="141"/>
      <c r="G3" s="141"/>
      <c r="H3" s="141"/>
      <c r="I3" s="141"/>
      <c r="J3" s="141"/>
      <c r="K3" s="141"/>
      <c r="L3" s="141"/>
      <c r="M3" s="141"/>
      <c r="N3" s="141"/>
      <c r="O3" s="141"/>
      <c r="P3" s="141"/>
      <c r="Q3" s="142"/>
      <c r="S3" s="69">
        <v>0</v>
      </c>
      <c r="T3" s="143" t="s">
        <v>43</v>
      </c>
      <c r="U3" s="143"/>
      <c r="V3" s="144"/>
    </row>
    <row r="4" spans="2:22">
      <c r="S4" s="70">
        <v>1</v>
      </c>
      <c r="T4" s="145" t="s">
        <v>44</v>
      </c>
      <c r="U4" s="145"/>
      <c r="V4" s="146"/>
    </row>
    <row r="5" spans="2:22">
      <c r="S5" s="70">
        <v>2</v>
      </c>
      <c r="T5" s="145" t="s">
        <v>45</v>
      </c>
      <c r="U5" s="145"/>
      <c r="V5" s="146"/>
    </row>
    <row r="6" spans="2:22">
      <c r="S6" s="71">
        <v>3</v>
      </c>
      <c r="T6" s="147" t="s">
        <v>46</v>
      </c>
      <c r="U6" s="147"/>
      <c r="V6" s="148"/>
    </row>
    <row r="8" spans="2:22" ht="14.45" customHeight="1">
      <c r="B8" s="151" t="s">
        <v>47</v>
      </c>
      <c r="C8" s="151"/>
      <c r="D8" s="151"/>
      <c r="E8" s="151"/>
      <c r="F8" s="151"/>
      <c r="G8" s="151"/>
      <c r="H8" s="1"/>
      <c r="I8" s="1"/>
      <c r="J8" s="133" t="s">
        <v>48</v>
      </c>
      <c r="K8" s="133"/>
      <c r="L8" s="133"/>
      <c r="M8" s="133"/>
      <c r="N8" s="133"/>
      <c r="O8" s="133"/>
      <c r="Q8" s="133" t="s">
        <v>49</v>
      </c>
      <c r="R8" s="133"/>
      <c r="S8" s="133"/>
      <c r="T8" s="133"/>
      <c r="U8" s="133"/>
      <c r="V8" s="133"/>
    </row>
    <row r="9" spans="2:22" ht="15" customHeight="1" thickBot="1">
      <c r="B9" s="152"/>
      <c r="C9" s="152"/>
      <c r="D9" s="152"/>
      <c r="E9" s="152"/>
      <c r="F9" s="152"/>
      <c r="G9" s="152"/>
      <c r="H9" s="1"/>
      <c r="I9" s="1"/>
      <c r="J9" s="134"/>
      <c r="K9" s="134"/>
      <c r="L9" s="134"/>
      <c r="M9" s="134"/>
      <c r="N9" s="134"/>
      <c r="O9" s="134"/>
      <c r="Q9" s="134"/>
      <c r="R9" s="134"/>
      <c r="S9" s="134"/>
      <c r="T9" s="134"/>
      <c r="U9" s="134"/>
      <c r="V9" s="134"/>
    </row>
    <row r="10" spans="2:22" ht="15.6" thickTop="1" thickBot="1">
      <c r="B10" s="34" t="s">
        <v>3</v>
      </c>
      <c r="C10" s="135" t="s">
        <v>50</v>
      </c>
      <c r="D10" s="136"/>
      <c r="E10" s="135" t="s">
        <v>51</v>
      </c>
      <c r="F10" s="136"/>
      <c r="G10" s="34" t="s">
        <v>52</v>
      </c>
      <c r="J10" s="3" t="s">
        <v>3</v>
      </c>
      <c r="K10" s="135" t="s">
        <v>50</v>
      </c>
      <c r="L10" s="136"/>
      <c r="M10" s="135" t="s">
        <v>51</v>
      </c>
      <c r="N10" s="136"/>
      <c r="O10" s="3" t="s">
        <v>52</v>
      </c>
      <c r="Q10" s="3" t="s">
        <v>3</v>
      </c>
      <c r="R10" s="135" t="s">
        <v>50</v>
      </c>
      <c r="S10" s="136"/>
      <c r="T10" s="135" t="s">
        <v>51</v>
      </c>
      <c r="U10" s="136"/>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51" t="s">
        <v>86</v>
      </c>
      <c r="C43" s="151"/>
      <c r="D43" s="151"/>
      <c r="E43" s="151"/>
      <c r="F43" s="151"/>
      <c r="G43" s="151"/>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52"/>
      <c r="C44" s="152"/>
      <c r="D44" s="152"/>
      <c r="E44" s="152"/>
      <c r="F44" s="152"/>
      <c r="G44" s="152"/>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35" t="s">
        <v>50</v>
      </c>
      <c r="D45" s="136"/>
      <c r="E45" s="135" t="s">
        <v>51</v>
      </c>
      <c r="F45" s="136"/>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43:G44"/>
    <mergeCell ref="C45:D45"/>
    <mergeCell ref="E45:F45"/>
    <mergeCell ref="B8:G9"/>
    <mergeCell ref="C10:D10"/>
    <mergeCell ref="E10:F10"/>
    <mergeCell ref="B2:C3"/>
    <mergeCell ref="Q8:V9"/>
    <mergeCell ref="R10:S10"/>
    <mergeCell ref="T10:U10"/>
    <mergeCell ref="J8:O9"/>
    <mergeCell ref="K10:L10"/>
    <mergeCell ref="M10:N10"/>
    <mergeCell ref="D2:Q2"/>
    <mergeCell ref="D3:Q3"/>
    <mergeCell ref="T3:V3"/>
    <mergeCell ref="T4:V4"/>
    <mergeCell ref="T5:V5"/>
    <mergeCell ref="T6:V6"/>
    <mergeCell ref="S2:V2"/>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5546875" defaultRowHeight="14.45"/>
  <cols>
    <col min="1" max="1" width="5.42578125" customWidth="1"/>
    <col min="2" max="2" width="34.85546875" customWidth="1"/>
    <col min="3" max="3" width="16.42578125" customWidth="1"/>
    <col min="4" max="4" width="17.42578125" customWidth="1"/>
    <col min="5" max="5" width="20.42578125" customWidth="1"/>
    <col min="6" max="6" width="19.85546875" customWidth="1"/>
    <col min="7" max="7" width="18.140625" customWidth="1"/>
    <col min="8" max="8" width="20.42578125" customWidth="1"/>
    <col min="9" max="9" width="12.85546875" customWidth="1"/>
    <col min="11" max="11" width="8.5703125" bestFit="1" customWidth="1"/>
    <col min="12" max="12" width="16.42578125" customWidth="1"/>
    <col min="13" max="13" width="8.5703125" bestFit="1" customWidth="1"/>
    <col min="14" max="14" width="12.140625" bestFit="1" customWidth="1"/>
    <col min="16" max="16" width="12.140625" bestFit="1" customWidth="1"/>
    <col min="17" max="17" width="8.5703125" bestFit="1" customWidth="1"/>
    <col min="18" max="18" width="12.140625" bestFit="1" customWidth="1"/>
    <col min="20" max="20" width="12.140625" bestFit="1" customWidth="1"/>
  </cols>
  <sheetData>
    <row r="1" spans="2:20" ht="15" thickBot="1"/>
    <row r="2" spans="2:20" ht="14.45" customHeight="1">
      <c r="B2" s="160" t="s">
        <v>158</v>
      </c>
      <c r="C2" s="161"/>
      <c r="D2" s="125" t="s">
        <v>159</v>
      </c>
      <c r="E2" s="125"/>
      <c r="F2" s="125"/>
      <c r="G2" s="125"/>
      <c r="H2" s="126"/>
    </row>
    <row r="3" spans="2:20" ht="14.45" customHeight="1" thickBot="1">
      <c r="B3" s="162"/>
      <c r="C3" s="163"/>
      <c r="D3" s="127"/>
      <c r="E3" s="127"/>
      <c r="F3" s="127"/>
      <c r="G3" s="127"/>
      <c r="H3" s="128"/>
    </row>
    <row r="5" spans="2:20" ht="21" customHeight="1">
      <c r="C5" s="164" t="s">
        <v>160</v>
      </c>
      <c r="D5" s="164"/>
      <c r="E5" s="164"/>
      <c r="F5" s="164"/>
      <c r="G5" s="164"/>
      <c r="H5" s="164"/>
      <c r="K5" s="164" t="s">
        <v>161</v>
      </c>
      <c r="L5" s="164"/>
      <c r="M5" s="164"/>
      <c r="N5" s="164"/>
      <c r="O5" s="164"/>
      <c r="P5" s="164"/>
      <c r="Q5" s="164"/>
      <c r="R5" s="164"/>
      <c r="S5" s="164"/>
      <c r="T5" s="164"/>
    </row>
    <row r="6" spans="2:20" ht="15" customHeight="1" thickBot="1">
      <c r="C6" s="165"/>
      <c r="D6" s="165"/>
      <c r="E6" s="165"/>
      <c r="F6" s="165"/>
      <c r="G6" s="165"/>
      <c r="H6" s="165"/>
      <c r="K6" s="156" t="s">
        <v>162</v>
      </c>
      <c r="L6" s="157"/>
      <c r="M6" s="157" t="s">
        <v>163</v>
      </c>
      <c r="N6" s="157"/>
      <c r="O6" s="157" t="s">
        <v>164</v>
      </c>
      <c r="P6" s="157"/>
      <c r="Q6" s="157" t="s">
        <v>165</v>
      </c>
      <c r="R6" s="157"/>
      <c r="S6" s="157" t="s">
        <v>166</v>
      </c>
      <c r="T6" s="157"/>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58" t="s">
        <v>170</v>
      </c>
      <c r="M8" s="10">
        <v>0</v>
      </c>
      <c r="N8" s="153" t="s">
        <v>171</v>
      </c>
      <c r="O8" s="10">
        <v>0</v>
      </c>
      <c r="P8" s="153" t="s">
        <v>171</v>
      </c>
      <c r="Q8" s="10">
        <v>0</v>
      </c>
      <c r="R8" s="153" t="s">
        <v>171</v>
      </c>
      <c r="S8" s="44">
        <v>0</v>
      </c>
      <c r="T8" s="153" t="s">
        <v>171</v>
      </c>
    </row>
    <row r="9" spans="2:20">
      <c r="B9" s="13" t="s">
        <v>9</v>
      </c>
      <c r="C9" s="10">
        <v>1</v>
      </c>
      <c r="D9" s="10">
        <v>0</v>
      </c>
      <c r="E9" s="10">
        <v>0</v>
      </c>
      <c r="F9" s="10">
        <v>0</v>
      </c>
      <c r="G9" s="10">
        <v>0</v>
      </c>
      <c r="H9" s="49">
        <v>0</v>
      </c>
      <c r="K9" s="10">
        <v>1</v>
      </c>
      <c r="L9" s="158"/>
      <c r="M9" s="10">
        <v>0</v>
      </c>
      <c r="N9" s="153"/>
      <c r="O9" s="10">
        <v>0</v>
      </c>
      <c r="P9" s="153"/>
      <c r="Q9" s="10">
        <v>0</v>
      </c>
      <c r="R9" s="153"/>
      <c r="S9" s="45">
        <v>0</v>
      </c>
      <c r="T9" s="153"/>
    </row>
    <row r="10" spans="2:20">
      <c r="B10" s="13" t="s">
        <v>10</v>
      </c>
      <c r="C10" s="10">
        <v>1</v>
      </c>
      <c r="D10" s="10">
        <v>0</v>
      </c>
      <c r="E10" s="10">
        <v>0</v>
      </c>
      <c r="F10" s="10">
        <v>0</v>
      </c>
      <c r="G10" s="10">
        <v>0</v>
      </c>
      <c r="H10" s="49">
        <v>0</v>
      </c>
      <c r="K10" s="10">
        <v>1</v>
      </c>
      <c r="L10" s="158"/>
      <c r="M10" s="10">
        <v>0</v>
      </c>
      <c r="N10" s="153"/>
      <c r="O10" s="10">
        <v>0</v>
      </c>
      <c r="P10" s="153"/>
      <c r="Q10" s="10">
        <v>0</v>
      </c>
      <c r="R10" s="153"/>
      <c r="S10" s="45">
        <v>0</v>
      </c>
      <c r="T10" s="153"/>
    </row>
    <row r="11" spans="2:20">
      <c r="B11" s="13" t="s">
        <v>11</v>
      </c>
      <c r="C11" s="10">
        <v>1</v>
      </c>
      <c r="D11" s="10">
        <v>1</v>
      </c>
      <c r="E11" s="10">
        <v>0</v>
      </c>
      <c r="F11" s="10">
        <v>1</v>
      </c>
      <c r="G11" s="10">
        <v>0</v>
      </c>
      <c r="H11" s="49">
        <v>0</v>
      </c>
      <c r="K11" s="10">
        <v>1</v>
      </c>
      <c r="L11" s="158"/>
      <c r="M11" s="10">
        <v>1</v>
      </c>
      <c r="N11" s="153"/>
      <c r="O11" s="10">
        <v>0</v>
      </c>
      <c r="P11" s="153"/>
      <c r="Q11" s="10">
        <v>1</v>
      </c>
      <c r="R11" s="153"/>
      <c r="S11" s="45">
        <v>0</v>
      </c>
      <c r="T11" s="153"/>
    </row>
    <row r="12" spans="2:20">
      <c r="B12" s="13" t="s">
        <v>12</v>
      </c>
      <c r="C12" s="10">
        <v>1</v>
      </c>
      <c r="D12" s="10">
        <v>0</v>
      </c>
      <c r="E12" s="10">
        <v>0</v>
      </c>
      <c r="F12" s="10">
        <v>0</v>
      </c>
      <c r="G12" s="10">
        <v>1</v>
      </c>
      <c r="H12" s="49">
        <v>1</v>
      </c>
      <c r="K12" s="10">
        <v>1</v>
      </c>
      <c r="L12" s="158"/>
      <c r="M12" s="10">
        <v>0</v>
      </c>
      <c r="N12" s="153"/>
      <c r="O12" s="10">
        <v>0</v>
      </c>
      <c r="P12" s="153"/>
      <c r="Q12" s="10">
        <v>0</v>
      </c>
      <c r="R12" s="153"/>
      <c r="S12" s="45">
        <v>1</v>
      </c>
      <c r="T12" s="153"/>
    </row>
    <row r="13" spans="2:20">
      <c r="B13" s="13" t="s">
        <v>13</v>
      </c>
      <c r="C13" s="10">
        <v>1</v>
      </c>
      <c r="D13" s="10">
        <v>1</v>
      </c>
      <c r="E13" s="10">
        <v>0</v>
      </c>
      <c r="F13" s="10">
        <v>1</v>
      </c>
      <c r="G13" s="10">
        <v>0</v>
      </c>
      <c r="H13" s="49">
        <v>0</v>
      </c>
      <c r="K13" s="10">
        <v>1</v>
      </c>
      <c r="L13" s="158"/>
      <c r="M13" s="10">
        <v>1</v>
      </c>
      <c r="N13" s="153"/>
      <c r="O13" s="10">
        <v>0</v>
      </c>
      <c r="P13" s="153"/>
      <c r="Q13" s="10">
        <v>1</v>
      </c>
      <c r="R13" s="153"/>
      <c r="S13" s="45">
        <v>0</v>
      </c>
      <c r="T13" s="153"/>
    </row>
    <row r="14" spans="2:20">
      <c r="B14" s="13" t="s">
        <v>14</v>
      </c>
      <c r="C14" s="10">
        <v>1</v>
      </c>
      <c r="D14" s="10">
        <v>0</v>
      </c>
      <c r="E14" s="10">
        <v>0</v>
      </c>
      <c r="F14" s="10">
        <v>0</v>
      </c>
      <c r="G14" s="10">
        <v>0</v>
      </c>
      <c r="H14" s="49">
        <v>0</v>
      </c>
      <c r="K14" s="10">
        <v>1</v>
      </c>
      <c r="L14" s="158"/>
      <c r="M14" s="10">
        <v>0</v>
      </c>
      <c r="N14" s="153"/>
      <c r="O14" s="10">
        <v>0</v>
      </c>
      <c r="P14" s="153"/>
      <c r="Q14" s="10">
        <v>0</v>
      </c>
      <c r="R14" s="153"/>
      <c r="S14" s="45">
        <v>0</v>
      </c>
      <c r="T14" s="153"/>
    </row>
    <row r="15" spans="2:20">
      <c r="B15" s="13" t="s">
        <v>15</v>
      </c>
      <c r="C15" s="10">
        <v>1</v>
      </c>
      <c r="D15" s="10">
        <v>0</v>
      </c>
      <c r="E15" s="10">
        <v>0</v>
      </c>
      <c r="F15" s="10">
        <v>0</v>
      </c>
      <c r="G15" s="10">
        <v>0</v>
      </c>
      <c r="H15" s="49">
        <v>0</v>
      </c>
      <c r="K15" s="10">
        <v>1</v>
      </c>
      <c r="L15" s="158"/>
      <c r="M15" s="10">
        <v>0</v>
      </c>
      <c r="N15" s="153"/>
      <c r="O15" s="10">
        <v>0</v>
      </c>
      <c r="P15" s="153"/>
      <c r="Q15" s="10">
        <v>0</v>
      </c>
      <c r="R15" s="153"/>
      <c r="S15" s="45">
        <v>0</v>
      </c>
      <c r="T15" s="153"/>
    </row>
    <row r="16" spans="2:20">
      <c r="B16" s="13" t="s">
        <v>16</v>
      </c>
      <c r="C16" s="10">
        <v>1</v>
      </c>
      <c r="D16" s="10">
        <v>0</v>
      </c>
      <c r="E16" s="10">
        <v>0</v>
      </c>
      <c r="F16" s="10">
        <v>0</v>
      </c>
      <c r="G16" s="10">
        <v>0</v>
      </c>
      <c r="H16" s="49">
        <v>0</v>
      </c>
      <c r="K16" s="10">
        <v>1</v>
      </c>
      <c r="L16" s="158"/>
      <c r="M16" s="10">
        <v>0</v>
      </c>
      <c r="N16" s="153"/>
      <c r="O16" s="10">
        <v>0</v>
      </c>
      <c r="P16" s="153"/>
      <c r="Q16" s="10">
        <v>0</v>
      </c>
      <c r="R16" s="153"/>
      <c r="S16" s="45">
        <v>0</v>
      </c>
      <c r="T16" s="153"/>
    </row>
    <row r="17" spans="2:20">
      <c r="B17" s="13" t="s">
        <v>17</v>
      </c>
      <c r="C17" s="10">
        <v>1</v>
      </c>
      <c r="D17" s="10">
        <v>0</v>
      </c>
      <c r="E17" s="10">
        <v>0</v>
      </c>
      <c r="F17" s="10">
        <v>0</v>
      </c>
      <c r="G17" s="10">
        <v>0</v>
      </c>
      <c r="H17" s="49">
        <v>0</v>
      </c>
      <c r="K17" s="10">
        <v>1</v>
      </c>
      <c r="L17" s="158"/>
      <c r="M17" s="10">
        <v>0</v>
      </c>
      <c r="N17" s="153"/>
      <c r="O17" s="10">
        <v>0</v>
      </c>
      <c r="P17" s="153"/>
      <c r="Q17" s="10">
        <v>0</v>
      </c>
      <c r="R17" s="153"/>
      <c r="S17" s="45">
        <v>0</v>
      </c>
      <c r="T17" s="153"/>
    </row>
    <row r="18" spans="2:20">
      <c r="B18" s="13" t="s">
        <v>18</v>
      </c>
      <c r="C18" s="10">
        <v>1</v>
      </c>
      <c r="D18" s="10">
        <v>0</v>
      </c>
      <c r="E18" s="10">
        <v>1</v>
      </c>
      <c r="F18" s="10">
        <v>1</v>
      </c>
      <c r="G18" s="10">
        <v>1</v>
      </c>
      <c r="H18" s="49">
        <v>1</v>
      </c>
      <c r="K18" s="10">
        <v>1</v>
      </c>
      <c r="L18" s="158"/>
      <c r="M18" s="10">
        <v>0</v>
      </c>
      <c r="N18" s="153"/>
      <c r="O18" s="10">
        <v>1</v>
      </c>
      <c r="P18" s="153"/>
      <c r="Q18" s="10">
        <v>1</v>
      </c>
      <c r="R18" s="153"/>
      <c r="S18" s="45">
        <v>1</v>
      </c>
      <c r="T18" s="153"/>
    </row>
    <row r="19" spans="2:20">
      <c r="B19" s="13" t="s">
        <v>19</v>
      </c>
      <c r="C19" s="10">
        <v>1</v>
      </c>
      <c r="D19" s="10">
        <v>0</v>
      </c>
      <c r="E19" s="10">
        <v>0</v>
      </c>
      <c r="F19" s="10">
        <v>0</v>
      </c>
      <c r="G19" s="10">
        <v>0</v>
      </c>
      <c r="H19" s="49">
        <v>0</v>
      </c>
      <c r="K19" s="10">
        <v>1</v>
      </c>
      <c r="L19" s="158"/>
      <c r="M19" s="10">
        <v>0</v>
      </c>
      <c r="N19" s="153"/>
      <c r="O19" s="10">
        <v>0</v>
      </c>
      <c r="P19" s="153"/>
      <c r="Q19" s="10">
        <v>0</v>
      </c>
      <c r="R19" s="153"/>
      <c r="S19" s="45">
        <v>0</v>
      </c>
      <c r="T19" s="153"/>
    </row>
    <row r="20" spans="2:20">
      <c r="B20" s="13" t="s">
        <v>20</v>
      </c>
      <c r="C20" s="10">
        <v>1</v>
      </c>
      <c r="D20" s="10">
        <v>0</v>
      </c>
      <c r="E20" s="10">
        <v>0</v>
      </c>
      <c r="F20" s="10">
        <v>0</v>
      </c>
      <c r="G20" s="10">
        <v>0</v>
      </c>
      <c r="H20" s="49">
        <v>0</v>
      </c>
      <c r="K20" s="10">
        <v>1</v>
      </c>
      <c r="L20" s="158"/>
      <c r="M20" s="10">
        <v>0</v>
      </c>
      <c r="N20" s="153"/>
      <c r="O20" s="10">
        <v>0</v>
      </c>
      <c r="P20" s="153"/>
      <c r="Q20" s="10">
        <v>0</v>
      </c>
      <c r="R20" s="153"/>
      <c r="S20" s="45">
        <v>0</v>
      </c>
      <c r="T20" s="153"/>
    </row>
    <row r="21" spans="2:20">
      <c r="B21" s="13" t="s">
        <v>21</v>
      </c>
      <c r="C21" s="10">
        <v>1</v>
      </c>
      <c r="D21" s="10">
        <v>0</v>
      </c>
      <c r="E21" s="10">
        <v>0</v>
      </c>
      <c r="F21" s="10">
        <v>0</v>
      </c>
      <c r="G21" s="10">
        <v>0</v>
      </c>
      <c r="H21" s="49">
        <v>0</v>
      </c>
      <c r="K21" s="10">
        <v>1</v>
      </c>
      <c r="L21" s="158"/>
      <c r="M21" s="10">
        <v>0</v>
      </c>
      <c r="N21" s="153"/>
      <c r="O21" s="10">
        <v>0</v>
      </c>
      <c r="P21" s="153"/>
      <c r="Q21" s="10">
        <v>0</v>
      </c>
      <c r="R21" s="153"/>
      <c r="S21" s="45">
        <v>0</v>
      </c>
      <c r="T21" s="153"/>
    </row>
    <row r="22" spans="2:20">
      <c r="B22" s="13" t="s">
        <v>22</v>
      </c>
      <c r="C22" s="10">
        <v>1</v>
      </c>
      <c r="D22" s="10">
        <v>0</v>
      </c>
      <c r="E22" s="10">
        <v>0</v>
      </c>
      <c r="F22" s="10">
        <v>1</v>
      </c>
      <c r="G22" s="10">
        <v>0</v>
      </c>
      <c r="H22" s="49">
        <v>1</v>
      </c>
      <c r="K22" s="10">
        <v>1</v>
      </c>
      <c r="L22" s="158"/>
      <c r="M22" s="10">
        <v>0</v>
      </c>
      <c r="N22" s="153"/>
      <c r="O22" s="10">
        <v>0</v>
      </c>
      <c r="P22" s="153"/>
      <c r="Q22" s="10">
        <v>1</v>
      </c>
      <c r="R22" s="153"/>
      <c r="S22" s="45">
        <v>0</v>
      </c>
      <c r="T22" s="153"/>
    </row>
    <row r="23" spans="2:20">
      <c r="B23" s="13" t="s">
        <v>23</v>
      </c>
      <c r="C23" s="10">
        <v>1</v>
      </c>
      <c r="D23" s="10">
        <v>0</v>
      </c>
      <c r="E23" s="10">
        <v>1</v>
      </c>
      <c r="F23" s="10">
        <v>0</v>
      </c>
      <c r="G23" s="10">
        <v>1</v>
      </c>
      <c r="H23" s="49">
        <v>1</v>
      </c>
      <c r="K23" s="10">
        <v>1</v>
      </c>
      <c r="L23" s="158"/>
      <c r="M23" s="10">
        <v>0</v>
      </c>
      <c r="N23" s="153"/>
      <c r="O23" s="10">
        <v>1</v>
      </c>
      <c r="P23" s="153"/>
      <c r="Q23" s="10">
        <v>0</v>
      </c>
      <c r="R23" s="153"/>
      <c r="S23" s="45">
        <v>1</v>
      </c>
      <c r="T23" s="153"/>
    </row>
    <row r="24" spans="2:20">
      <c r="B24" s="13" t="s">
        <v>24</v>
      </c>
      <c r="C24" s="10">
        <v>1</v>
      </c>
      <c r="D24" s="10">
        <v>0</v>
      </c>
      <c r="E24" s="10">
        <v>0</v>
      </c>
      <c r="F24" s="10">
        <v>1</v>
      </c>
      <c r="G24" s="10">
        <v>0</v>
      </c>
      <c r="H24" s="49">
        <v>0</v>
      </c>
      <c r="K24" s="10">
        <v>1</v>
      </c>
      <c r="L24" s="158"/>
      <c r="M24" s="10">
        <v>0</v>
      </c>
      <c r="N24" s="153"/>
      <c r="O24" s="10">
        <v>0</v>
      </c>
      <c r="P24" s="153"/>
      <c r="Q24" s="10">
        <v>1</v>
      </c>
      <c r="R24" s="153"/>
      <c r="S24" s="45">
        <v>0</v>
      </c>
      <c r="T24" s="153"/>
    </row>
    <row r="25" spans="2:20">
      <c r="B25" s="13" t="s">
        <v>25</v>
      </c>
      <c r="C25" s="10">
        <v>1</v>
      </c>
      <c r="D25" s="10">
        <v>0</v>
      </c>
      <c r="E25" s="10">
        <v>0</v>
      </c>
      <c r="F25" s="10">
        <v>1</v>
      </c>
      <c r="G25" s="10">
        <v>0</v>
      </c>
      <c r="H25" s="49">
        <v>0</v>
      </c>
      <c r="K25" s="10">
        <v>1</v>
      </c>
      <c r="L25" s="158"/>
      <c r="M25" s="10">
        <v>0</v>
      </c>
      <c r="N25" s="153"/>
      <c r="O25" s="10">
        <v>0</v>
      </c>
      <c r="P25" s="153"/>
      <c r="Q25" s="10">
        <v>1</v>
      </c>
      <c r="R25" s="153"/>
      <c r="S25" s="45">
        <v>0</v>
      </c>
      <c r="T25" s="153"/>
    </row>
    <row r="26" spans="2:20">
      <c r="B26" s="13" t="s">
        <v>26</v>
      </c>
      <c r="C26" s="10">
        <v>1</v>
      </c>
      <c r="D26" s="10">
        <v>1</v>
      </c>
      <c r="E26" s="10">
        <v>0</v>
      </c>
      <c r="F26" s="10">
        <v>1</v>
      </c>
      <c r="G26" s="10">
        <v>0</v>
      </c>
      <c r="H26" s="49">
        <v>0</v>
      </c>
      <c r="K26" s="10">
        <v>1</v>
      </c>
      <c r="L26" s="158"/>
      <c r="M26" s="10">
        <v>1</v>
      </c>
      <c r="N26" s="153"/>
      <c r="O26" s="10">
        <v>0</v>
      </c>
      <c r="P26" s="153"/>
      <c r="Q26" s="10">
        <v>1</v>
      </c>
      <c r="R26" s="153"/>
      <c r="S26" s="45">
        <v>0</v>
      </c>
      <c r="T26" s="153"/>
    </row>
    <row r="27" spans="2:20">
      <c r="B27" s="13" t="s">
        <v>27</v>
      </c>
      <c r="C27" s="10">
        <v>1</v>
      </c>
      <c r="D27" s="10">
        <v>0</v>
      </c>
      <c r="E27" s="10">
        <v>0</v>
      </c>
      <c r="F27" s="10">
        <v>1</v>
      </c>
      <c r="G27" s="10">
        <v>0</v>
      </c>
      <c r="H27" s="49">
        <v>0</v>
      </c>
      <c r="K27" s="10">
        <v>1</v>
      </c>
      <c r="L27" s="158"/>
      <c r="M27" s="10">
        <v>0</v>
      </c>
      <c r="N27" s="153"/>
      <c r="O27" s="10">
        <v>0</v>
      </c>
      <c r="P27" s="153"/>
      <c r="Q27" s="10">
        <v>1</v>
      </c>
      <c r="R27" s="153"/>
      <c r="S27" s="45">
        <v>0</v>
      </c>
      <c r="T27" s="153"/>
    </row>
    <row r="28" spans="2:20">
      <c r="B28" s="13" t="s">
        <v>28</v>
      </c>
      <c r="C28" s="10">
        <v>1</v>
      </c>
      <c r="D28" s="10">
        <v>1</v>
      </c>
      <c r="E28" s="10">
        <v>1</v>
      </c>
      <c r="F28" s="10">
        <v>1</v>
      </c>
      <c r="G28" s="10">
        <v>1</v>
      </c>
      <c r="H28" s="49">
        <v>1</v>
      </c>
      <c r="K28" s="10">
        <v>1</v>
      </c>
      <c r="L28" s="158"/>
      <c r="M28" s="10">
        <v>1</v>
      </c>
      <c r="N28" s="153"/>
      <c r="O28" s="10">
        <v>1</v>
      </c>
      <c r="P28" s="153"/>
      <c r="Q28" s="10">
        <v>1</v>
      </c>
      <c r="R28" s="153"/>
      <c r="S28" s="45">
        <v>1</v>
      </c>
      <c r="T28" s="153"/>
    </row>
    <row r="29" spans="2:20">
      <c r="B29" s="13" t="s">
        <v>29</v>
      </c>
      <c r="C29" s="10">
        <v>1</v>
      </c>
      <c r="D29" s="10">
        <v>0</v>
      </c>
      <c r="E29" s="10">
        <v>0</v>
      </c>
      <c r="F29" s="10">
        <v>1</v>
      </c>
      <c r="G29" s="10">
        <v>0</v>
      </c>
      <c r="H29" s="49">
        <v>0</v>
      </c>
      <c r="K29" s="10">
        <v>1</v>
      </c>
      <c r="L29" s="158"/>
      <c r="M29" s="10">
        <v>0</v>
      </c>
      <c r="N29" s="153"/>
      <c r="O29" s="10">
        <v>0</v>
      </c>
      <c r="P29" s="153"/>
      <c r="Q29" s="10">
        <v>1</v>
      </c>
      <c r="R29" s="153"/>
      <c r="S29" s="45">
        <v>0</v>
      </c>
      <c r="T29" s="153"/>
    </row>
    <row r="30" spans="2:20">
      <c r="B30" s="13" t="s">
        <v>30</v>
      </c>
      <c r="C30" s="10">
        <v>1</v>
      </c>
      <c r="D30" s="10">
        <v>1</v>
      </c>
      <c r="E30" s="10">
        <v>1</v>
      </c>
      <c r="F30" s="10">
        <v>1</v>
      </c>
      <c r="G30" s="10">
        <v>1</v>
      </c>
      <c r="H30" s="49">
        <v>1</v>
      </c>
      <c r="K30" s="10">
        <v>1</v>
      </c>
      <c r="L30" s="158"/>
      <c r="M30" s="10">
        <v>1</v>
      </c>
      <c r="N30" s="153"/>
      <c r="O30" s="10">
        <v>1</v>
      </c>
      <c r="P30" s="153"/>
      <c r="Q30" s="10">
        <v>1</v>
      </c>
      <c r="R30" s="153"/>
      <c r="S30" s="45">
        <v>1</v>
      </c>
      <c r="T30" s="153"/>
    </row>
    <row r="31" spans="2:20">
      <c r="B31" s="13" t="s">
        <v>31</v>
      </c>
      <c r="C31" s="10">
        <v>1</v>
      </c>
      <c r="D31" s="10">
        <v>0</v>
      </c>
      <c r="E31" s="10">
        <v>0</v>
      </c>
      <c r="F31" s="10">
        <v>1</v>
      </c>
      <c r="G31" s="10">
        <v>0</v>
      </c>
      <c r="H31" s="49">
        <v>0</v>
      </c>
      <c r="K31" s="10">
        <v>1</v>
      </c>
      <c r="L31" s="158"/>
      <c r="M31" s="10">
        <v>0</v>
      </c>
      <c r="N31" s="153"/>
      <c r="O31" s="10">
        <v>0</v>
      </c>
      <c r="P31" s="153"/>
      <c r="Q31" s="10">
        <v>1</v>
      </c>
      <c r="R31" s="153"/>
      <c r="S31" s="45">
        <v>0</v>
      </c>
      <c r="T31" s="153"/>
    </row>
    <row r="32" spans="2:20">
      <c r="B32" s="13" t="s">
        <v>32</v>
      </c>
      <c r="C32" s="10">
        <v>1</v>
      </c>
      <c r="D32" s="10">
        <v>1</v>
      </c>
      <c r="E32" s="10">
        <v>0</v>
      </c>
      <c r="F32" s="10">
        <v>1</v>
      </c>
      <c r="G32" s="10">
        <v>0</v>
      </c>
      <c r="H32" s="49">
        <v>0</v>
      </c>
      <c r="K32" s="10">
        <v>1</v>
      </c>
      <c r="L32" s="158"/>
      <c r="M32" s="10">
        <v>1</v>
      </c>
      <c r="N32" s="153"/>
      <c r="O32" s="10">
        <v>0</v>
      </c>
      <c r="P32" s="153"/>
      <c r="Q32" s="10">
        <v>1</v>
      </c>
      <c r="R32" s="153"/>
      <c r="S32" s="45">
        <v>0</v>
      </c>
      <c r="T32" s="153"/>
    </row>
    <row r="33" spans="2:20">
      <c r="B33" s="13" t="s">
        <v>33</v>
      </c>
      <c r="C33" s="10">
        <v>1</v>
      </c>
      <c r="D33" s="10">
        <v>0</v>
      </c>
      <c r="E33" s="10">
        <v>0</v>
      </c>
      <c r="F33" s="10">
        <v>0</v>
      </c>
      <c r="G33" s="10">
        <v>0</v>
      </c>
      <c r="H33" s="49">
        <v>0</v>
      </c>
      <c r="K33" s="10">
        <v>1</v>
      </c>
      <c r="L33" s="158"/>
      <c r="M33" s="10">
        <v>0</v>
      </c>
      <c r="N33" s="153"/>
      <c r="O33" s="10">
        <v>0</v>
      </c>
      <c r="P33" s="153"/>
      <c r="Q33" s="10">
        <v>0</v>
      </c>
      <c r="R33" s="153"/>
      <c r="S33" s="45">
        <v>0</v>
      </c>
      <c r="T33" s="153"/>
    </row>
    <row r="34" spans="2:20">
      <c r="B34" s="13" t="s">
        <v>34</v>
      </c>
      <c r="C34" s="10">
        <v>1</v>
      </c>
      <c r="D34" s="10">
        <v>1</v>
      </c>
      <c r="E34" s="10">
        <v>0</v>
      </c>
      <c r="F34" s="10">
        <v>1</v>
      </c>
      <c r="G34" s="10">
        <v>1</v>
      </c>
      <c r="H34" s="49">
        <v>1</v>
      </c>
      <c r="K34" s="10">
        <v>1</v>
      </c>
      <c r="L34" s="158"/>
      <c r="M34" s="10">
        <v>1</v>
      </c>
      <c r="N34" s="153"/>
      <c r="O34" s="10">
        <v>0</v>
      </c>
      <c r="P34" s="153"/>
      <c r="Q34" s="10">
        <v>1</v>
      </c>
      <c r="R34" s="153"/>
      <c r="S34" s="45">
        <v>1</v>
      </c>
      <c r="T34" s="153"/>
    </row>
    <row r="35" spans="2:20">
      <c r="B35" s="13" t="s">
        <v>35</v>
      </c>
      <c r="C35" s="10">
        <v>1</v>
      </c>
      <c r="D35" s="10">
        <v>0</v>
      </c>
      <c r="E35" s="10">
        <v>0</v>
      </c>
      <c r="F35" s="10">
        <v>1</v>
      </c>
      <c r="G35" s="10">
        <v>0</v>
      </c>
      <c r="H35" s="49">
        <v>0</v>
      </c>
      <c r="K35" s="10">
        <v>1</v>
      </c>
      <c r="L35" s="158"/>
      <c r="M35" s="10">
        <v>0</v>
      </c>
      <c r="N35" s="153"/>
      <c r="O35" s="10">
        <v>0</v>
      </c>
      <c r="P35" s="153"/>
      <c r="Q35" s="10">
        <v>1</v>
      </c>
      <c r="R35" s="153"/>
      <c r="S35" s="45">
        <v>0</v>
      </c>
      <c r="T35" s="153"/>
    </row>
    <row r="36" spans="2:20">
      <c r="B36" s="13" t="s">
        <v>36</v>
      </c>
      <c r="C36" s="10">
        <v>1</v>
      </c>
      <c r="D36" s="10">
        <v>1</v>
      </c>
      <c r="E36" s="10">
        <v>0</v>
      </c>
      <c r="F36" s="10">
        <v>1</v>
      </c>
      <c r="G36" s="10">
        <v>1</v>
      </c>
      <c r="H36" s="49">
        <v>1</v>
      </c>
      <c r="K36" s="10">
        <v>1</v>
      </c>
      <c r="L36" s="158"/>
      <c r="M36" s="10">
        <v>1</v>
      </c>
      <c r="N36" s="153"/>
      <c r="O36" s="10">
        <v>0</v>
      </c>
      <c r="P36" s="153"/>
      <c r="Q36" s="10">
        <v>1</v>
      </c>
      <c r="R36" s="153"/>
      <c r="S36" s="45">
        <v>1</v>
      </c>
      <c r="T36" s="153"/>
    </row>
    <row r="37" spans="2:20" ht="15" thickBot="1">
      <c r="B37" s="13" t="s">
        <v>37</v>
      </c>
      <c r="C37" s="11">
        <v>1</v>
      </c>
      <c r="D37" s="11">
        <v>1</v>
      </c>
      <c r="E37" s="11">
        <v>1</v>
      </c>
      <c r="F37" s="11">
        <v>1</v>
      </c>
      <c r="G37" s="11">
        <v>1</v>
      </c>
      <c r="H37" s="50">
        <v>1</v>
      </c>
      <c r="K37" s="11">
        <v>1</v>
      </c>
      <c r="L37" s="159"/>
      <c r="M37" s="11">
        <v>1</v>
      </c>
      <c r="N37" s="154"/>
      <c r="O37" s="11">
        <v>1</v>
      </c>
      <c r="P37" s="154"/>
      <c r="Q37" s="11">
        <v>1</v>
      </c>
      <c r="R37" s="154"/>
      <c r="S37" s="46">
        <v>1</v>
      </c>
      <c r="T37" s="154"/>
    </row>
    <row r="38" spans="2:20">
      <c r="C38" s="155" t="s">
        <v>172</v>
      </c>
      <c r="D38" s="155"/>
      <c r="E38" s="155"/>
      <c r="F38" s="155"/>
      <c r="G38" s="155"/>
    </row>
    <row r="39" spans="2:20">
      <c r="H39" s="39" t="s">
        <v>173</v>
      </c>
    </row>
    <row r="40" spans="2:20">
      <c r="H40" s="39" t="s">
        <v>174</v>
      </c>
    </row>
    <row r="44" spans="2:20" ht="32.450000000000003" customHeight="1"/>
    <row r="45" spans="2:20">
      <c r="M45" s="12"/>
      <c r="P45" s="12"/>
    </row>
    <row r="77" spans="2:4">
      <c r="B77" s="37"/>
      <c r="C77" s="37"/>
      <c r="D77" s="38"/>
    </row>
  </sheetData>
  <sortState xmlns:xlrd2="http://schemas.microsoft.com/office/spreadsheetml/2017/richdata2" ref="B8:B37">
    <sortCondition ref="B8:B37"/>
  </sortState>
  <mergeCells count="15">
    <mergeCell ref="B2:C3"/>
    <mergeCell ref="D2:H3"/>
    <mergeCell ref="S6:T6"/>
    <mergeCell ref="K5:T5"/>
    <mergeCell ref="C5:H6"/>
    <mergeCell ref="T8:T37"/>
    <mergeCell ref="C38:G38"/>
    <mergeCell ref="K6:L6"/>
    <mergeCell ref="M6:N6"/>
    <mergeCell ref="O6:P6"/>
    <mergeCell ref="Q6:R6"/>
    <mergeCell ref="L8:L37"/>
    <mergeCell ref="N8:N37"/>
    <mergeCell ref="R8:R37"/>
    <mergeCell ref="P8:P37"/>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5546875" defaultRowHeight="14.45"/>
  <cols>
    <col min="2" max="2" width="4.140625" customWidth="1"/>
    <col min="3" max="3" width="67.42578125" customWidth="1"/>
    <col min="4" max="4" width="27.140625" customWidth="1"/>
    <col min="16" max="16" width="12" customWidth="1"/>
    <col min="17" max="17" width="11.42578125" customWidth="1"/>
    <col min="18" max="18" width="11.7109375" customWidth="1"/>
  </cols>
  <sheetData>
    <row r="1" spans="2:18" ht="15" thickBot="1"/>
    <row r="2" spans="2:18" ht="14.45" customHeight="1">
      <c r="B2" s="166" t="s">
        <v>175</v>
      </c>
      <c r="C2" s="167"/>
      <c r="D2" s="125" t="s">
        <v>176</v>
      </c>
      <c r="E2" s="125"/>
      <c r="F2" s="125"/>
      <c r="G2" s="125"/>
      <c r="H2" s="125"/>
      <c r="I2" s="125"/>
      <c r="J2" s="125"/>
      <c r="K2" s="125"/>
      <c r="L2" s="125"/>
      <c r="M2" s="125"/>
      <c r="N2" s="126"/>
    </row>
    <row r="3" spans="2:18" ht="14.45" customHeight="1" thickBot="1">
      <c r="B3" s="168"/>
      <c r="C3" s="169"/>
      <c r="D3" s="127"/>
      <c r="E3" s="127"/>
      <c r="F3" s="127"/>
      <c r="G3" s="127"/>
      <c r="H3" s="127"/>
      <c r="I3" s="127"/>
      <c r="J3" s="127"/>
      <c r="K3" s="127"/>
      <c r="L3" s="127"/>
      <c r="M3" s="127"/>
      <c r="N3" s="128"/>
    </row>
    <row r="6" spans="2:18" ht="15" customHeight="1">
      <c r="B6" s="176" t="s">
        <v>175</v>
      </c>
      <c r="C6" s="176"/>
      <c r="D6" s="176"/>
      <c r="E6" s="176"/>
      <c r="F6" s="176"/>
      <c r="G6" s="176"/>
      <c r="H6" s="176"/>
      <c r="I6" s="176"/>
      <c r="J6" s="176"/>
      <c r="K6" s="176"/>
      <c r="L6" s="176"/>
      <c r="M6" s="176"/>
      <c r="N6" s="176"/>
    </row>
    <row r="7" spans="2:18" ht="15.75" customHeight="1">
      <c r="B7" s="177"/>
      <c r="C7" s="177"/>
      <c r="D7" s="177"/>
      <c r="E7" s="177"/>
      <c r="F7" s="177"/>
      <c r="G7" s="177"/>
      <c r="H7" s="177"/>
      <c r="I7" s="177"/>
      <c r="J7" s="177"/>
      <c r="K7" s="177"/>
      <c r="L7" s="177"/>
      <c r="M7" s="177"/>
      <c r="N7" s="177"/>
    </row>
    <row r="8" spans="2:18" ht="15.75" customHeight="1">
      <c r="D8" s="178" t="s">
        <v>177</v>
      </c>
      <c r="E8" s="179"/>
      <c r="F8" s="179"/>
      <c r="G8" s="179"/>
      <c r="H8" s="179"/>
      <c r="I8" s="180"/>
      <c r="J8" s="181" t="s">
        <v>178</v>
      </c>
      <c r="K8" s="181"/>
      <c r="L8" s="181"/>
      <c r="M8" s="181"/>
      <c r="N8" s="181"/>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83"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84"/>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84"/>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84"/>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84"/>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84"/>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84"/>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84"/>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84"/>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84"/>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84"/>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84"/>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84"/>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84"/>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84"/>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84"/>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84"/>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84"/>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84"/>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84"/>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84"/>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84"/>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84"/>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84"/>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84"/>
      <c r="C34" s="41" t="s">
        <v>240</v>
      </c>
      <c r="D34" s="26"/>
      <c r="E34" s="24"/>
      <c r="F34" s="24"/>
      <c r="G34" s="24"/>
      <c r="H34" s="24"/>
      <c r="I34" s="28"/>
      <c r="J34" s="24"/>
      <c r="K34" s="24"/>
      <c r="L34" s="24"/>
      <c r="M34" s="24"/>
      <c r="N34" s="28"/>
    </row>
    <row r="35" spans="2:14" s="23" customFormat="1">
      <c r="B35" s="184"/>
      <c r="C35" s="41" t="s">
        <v>241</v>
      </c>
      <c r="D35" s="26"/>
      <c r="E35" s="24"/>
      <c r="F35" s="24"/>
      <c r="G35" s="24"/>
      <c r="H35" s="24"/>
      <c r="I35" s="28"/>
      <c r="J35" s="24"/>
      <c r="K35" s="24"/>
      <c r="L35" s="24"/>
      <c r="M35" s="24"/>
      <c r="N35" s="28"/>
    </row>
    <row r="36" spans="2:14" s="23" customFormat="1">
      <c r="B36" s="184"/>
      <c r="C36" s="41" t="s">
        <v>241</v>
      </c>
      <c r="D36" s="26"/>
      <c r="E36" s="24"/>
      <c r="F36" s="24"/>
      <c r="G36" s="24"/>
      <c r="H36" s="24"/>
      <c r="I36" s="28"/>
      <c r="J36" s="24"/>
      <c r="K36" s="24"/>
      <c r="L36" s="24"/>
      <c r="M36" s="24"/>
      <c r="N36" s="28"/>
    </row>
    <row r="37" spans="2:14" s="23" customFormat="1" ht="15" thickBot="1">
      <c r="B37" s="185"/>
      <c r="C37" s="33" t="s">
        <v>241</v>
      </c>
      <c r="D37" s="27"/>
      <c r="E37" s="25"/>
      <c r="F37" s="25"/>
      <c r="G37" s="25"/>
      <c r="H37" s="25"/>
      <c r="I37" s="29"/>
      <c r="J37" s="25"/>
      <c r="K37" s="25"/>
      <c r="L37" s="25"/>
      <c r="M37" s="25"/>
      <c r="N37" s="29"/>
    </row>
    <row r="38" spans="2:14">
      <c r="B38" s="182" t="s">
        <v>162</v>
      </c>
      <c r="C38" s="41" t="s">
        <v>187</v>
      </c>
      <c r="D38" s="26" t="s">
        <v>242</v>
      </c>
      <c r="E38" s="24">
        <v>0.76</v>
      </c>
      <c r="F38" s="24">
        <v>0.6</v>
      </c>
      <c r="G38" s="24">
        <v>0.31</v>
      </c>
      <c r="H38" s="24">
        <v>0.32</v>
      </c>
      <c r="I38" s="28">
        <v>0.9</v>
      </c>
      <c r="J38" s="24">
        <v>0.51</v>
      </c>
      <c r="K38" s="24">
        <v>0.51</v>
      </c>
      <c r="L38" s="24">
        <v>0.12</v>
      </c>
      <c r="M38" s="24">
        <v>0.08</v>
      </c>
      <c r="N38" s="28">
        <v>0.5</v>
      </c>
    </row>
    <row r="39" spans="2:14">
      <c r="B39" s="174"/>
      <c r="C39" s="41" t="s">
        <v>189</v>
      </c>
      <c r="D39" s="26" t="s">
        <v>243</v>
      </c>
      <c r="E39" s="24">
        <v>0.76</v>
      </c>
      <c r="F39" s="24">
        <v>0.59</v>
      </c>
      <c r="G39" s="24">
        <v>0.34</v>
      </c>
      <c r="H39" s="24">
        <v>0.35</v>
      </c>
      <c r="I39" s="28">
        <v>0.9</v>
      </c>
      <c r="J39" s="24">
        <v>0.76</v>
      </c>
      <c r="K39" s="24">
        <v>0.6</v>
      </c>
      <c r="L39" s="24">
        <v>0.33</v>
      </c>
      <c r="M39" s="24">
        <v>0.35</v>
      </c>
      <c r="N39" s="28">
        <v>0.9</v>
      </c>
    </row>
    <row r="40" spans="2:14">
      <c r="B40" s="174"/>
      <c r="C40" s="41" t="s">
        <v>191</v>
      </c>
      <c r="D40" s="26" t="s">
        <v>244</v>
      </c>
      <c r="E40" s="24">
        <v>0.76</v>
      </c>
      <c r="F40" s="24">
        <v>0.6</v>
      </c>
      <c r="G40" s="24">
        <v>0.31</v>
      </c>
      <c r="H40" s="24">
        <v>0.32</v>
      </c>
      <c r="I40" s="28">
        <v>0.9</v>
      </c>
      <c r="J40" s="24">
        <v>0.51</v>
      </c>
      <c r="K40" s="24">
        <v>0.51</v>
      </c>
      <c r="L40" s="24">
        <v>0.12</v>
      </c>
      <c r="M40" s="24">
        <v>0.08</v>
      </c>
      <c r="N40" s="28">
        <v>0.5</v>
      </c>
    </row>
    <row r="41" spans="2:14">
      <c r="B41" s="174"/>
      <c r="C41" s="41" t="s">
        <v>195</v>
      </c>
      <c r="D41" s="26" t="s">
        <v>245</v>
      </c>
      <c r="E41" s="24">
        <v>0.5</v>
      </c>
      <c r="F41" s="24">
        <v>0.39</v>
      </c>
      <c r="G41" s="24">
        <v>0.14000000000000001</v>
      </c>
      <c r="H41" s="24">
        <v>0.12</v>
      </c>
      <c r="I41" s="28">
        <v>0.66</v>
      </c>
      <c r="J41" s="24">
        <v>0.51</v>
      </c>
      <c r="K41" s="24">
        <v>0.51</v>
      </c>
      <c r="L41" s="24">
        <v>0.12</v>
      </c>
      <c r="M41" s="24">
        <v>0.08</v>
      </c>
      <c r="N41" s="28">
        <v>0.51</v>
      </c>
    </row>
    <row r="42" spans="2:14">
      <c r="B42" s="174"/>
      <c r="C42" s="41" t="s">
        <v>199</v>
      </c>
      <c r="D42" s="26" t="s">
        <v>246</v>
      </c>
      <c r="E42" s="24">
        <v>0.51</v>
      </c>
      <c r="F42" s="24">
        <v>0.46</v>
      </c>
      <c r="G42" s="24">
        <v>0.13</v>
      </c>
      <c r="H42" s="24">
        <v>0.08</v>
      </c>
      <c r="I42" s="28">
        <v>0.66</v>
      </c>
      <c r="J42" s="24">
        <v>0.51</v>
      </c>
      <c r="K42" s="24">
        <v>0.31</v>
      </c>
      <c r="L42" s="24">
        <v>0.13</v>
      </c>
      <c r="M42" s="24">
        <v>0.08</v>
      </c>
      <c r="N42" s="28">
        <v>0.64</v>
      </c>
    </row>
    <row r="43" spans="2:14">
      <c r="B43" s="174"/>
      <c r="C43" s="41" t="s">
        <v>203</v>
      </c>
      <c r="D43" s="26" t="s">
        <v>247</v>
      </c>
      <c r="E43" s="24">
        <v>0.71</v>
      </c>
      <c r="F43" s="24">
        <v>0.46</v>
      </c>
      <c r="G43" s="24">
        <v>0.37</v>
      </c>
      <c r="H43" s="24">
        <v>0.37</v>
      </c>
      <c r="I43" s="28">
        <v>0.91</v>
      </c>
      <c r="J43" s="24">
        <v>0.71</v>
      </c>
      <c r="K43" s="24">
        <v>0.46</v>
      </c>
      <c r="L43" s="24">
        <v>0.37</v>
      </c>
      <c r="M43" s="24">
        <v>0.37</v>
      </c>
      <c r="N43" s="28">
        <v>0.9</v>
      </c>
    </row>
    <row r="44" spans="2:14">
      <c r="B44" s="174"/>
      <c r="C44" s="41" t="s">
        <v>206</v>
      </c>
      <c r="D44" s="26" t="s">
        <v>248</v>
      </c>
      <c r="E44" s="24">
        <v>0.71</v>
      </c>
      <c r="F44" s="24">
        <v>0.43</v>
      </c>
      <c r="G44" s="24">
        <v>0.39</v>
      </c>
      <c r="H44" s="24">
        <v>0.38</v>
      </c>
      <c r="I44" s="28">
        <v>0.91</v>
      </c>
      <c r="J44" s="24">
        <v>0.71</v>
      </c>
      <c r="K44" s="24">
        <v>0.42</v>
      </c>
      <c r="L44" s="24">
        <v>0.38</v>
      </c>
      <c r="M44" s="24">
        <v>0.37</v>
      </c>
      <c r="N44" s="28">
        <v>0.9</v>
      </c>
    </row>
    <row r="45" spans="2:14">
      <c r="B45" s="174"/>
      <c r="C45" s="41" t="s">
        <v>209</v>
      </c>
      <c r="D45" s="26" t="s">
        <v>249</v>
      </c>
      <c r="E45" s="24">
        <v>0.63</v>
      </c>
      <c r="F45" s="24">
        <v>0.33</v>
      </c>
      <c r="G45" s="24">
        <v>0.45</v>
      </c>
      <c r="H45" s="24">
        <v>0.33</v>
      </c>
      <c r="I45" s="28">
        <v>0.9</v>
      </c>
      <c r="J45" s="24">
        <v>0.63</v>
      </c>
      <c r="K45" s="24">
        <v>0.33</v>
      </c>
      <c r="L45" s="24">
        <v>0.43</v>
      </c>
      <c r="M45" s="24">
        <v>0.33</v>
      </c>
      <c r="N45" s="28">
        <v>0.89</v>
      </c>
    </row>
    <row r="46" spans="2:14">
      <c r="B46" s="174"/>
      <c r="C46" s="41" t="s">
        <v>211</v>
      </c>
      <c r="D46" s="26" t="s">
        <v>250</v>
      </c>
      <c r="E46" s="24">
        <v>0.63</v>
      </c>
      <c r="F46" s="24">
        <v>0.33</v>
      </c>
      <c r="G46" s="24">
        <v>0.53</v>
      </c>
      <c r="H46" s="24">
        <v>0.33</v>
      </c>
      <c r="I46" s="28">
        <v>0.9</v>
      </c>
      <c r="J46" s="24">
        <v>0.63</v>
      </c>
      <c r="K46" s="24">
        <v>0.33</v>
      </c>
      <c r="L46" s="24">
        <v>0.51</v>
      </c>
      <c r="M46" s="24">
        <v>0.33</v>
      </c>
      <c r="N46" s="28">
        <v>0.9</v>
      </c>
    </row>
    <row r="47" spans="2:14">
      <c r="B47" s="174"/>
      <c r="C47" s="41" t="s">
        <v>213</v>
      </c>
      <c r="D47" s="26"/>
      <c r="E47" s="24"/>
      <c r="F47" s="24"/>
      <c r="G47" s="24"/>
      <c r="H47" s="24"/>
      <c r="I47" s="28"/>
      <c r="J47" s="24"/>
      <c r="K47" s="24"/>
      <c r="L47" s="24"/>
      <c r="M47" s="24"/>
      <c r="N47" s="28"/>
    </row>
    <row r="48" spans="2:14">
      <c r="B48" s="174"/>
      <c r="C48" s="41" t="s">
        <v>215</v>
      </c>
      <c r="D48" s="26"/>
      <c r="E48" s="24"/>
      <c r="F48" s="24"/>
      <c r="G48" s="24"/>
      <c r="H48" s="24"/>
      <c r="I48" s="28"/>
      <c r="J48" s="24"/>
      <c r="K48" s="24"/>
      <c r="L48" s="24"/>
      <c r="M48" s="24"/>
      <c r="N48" s="28"/>
    </row>
    <row r="49" spans="2:15">
      <c r="B49" s="174"/>
      <c r="C49" s="41" t="s">
        <v>217</v>
      </c>
      <c r="D49" s="26"/>
      <c r="E49" s="24"/>
      <c r="F49" s="24"/>
      <c r="G49" s="24"/>
      <c r="H49" s="24"/>
      <c r="I49" s="28"/>
      <c r="J49" s="24"/>
      <c r="K49" s="24"/>
      <c r="L49" s="24"/>
      <c r="M49" s="24"/>
      <c r="N49" s="28"/>
    </row>
    <row r="50" spans="2:15">
      <c r="B50" s="174"/>
      <c r="C50" s="41" t="s">
        <v>219</v>
      </c>
      <c r="D50" s="26"/>
      <c r="E50" s="24"/>
      <c r="F50" s="24"/>
      <c r="G50" s="24"/>
      <c r="H50" s="24"/>
      <c r="I50" s="28"/>
      <c r="J50" s="24"/>
      <c r="K50" s="24"/>
      <c r="L50" s="24"/>
      <c r="M50" s="24"/>
      <c r="N50" s="28"/>
    </row>
    <row r="51" spans="2:15">
      <c r="B51" s="174"/>
      <c r="C51" s="41" t="s">
        <v>221</v>
      </c>
      <c r="D51" s="26"/>
      <c r="E51" s="24"/>
      <c r="F51" s="24"/>
      <c r="G51" s="24"/>
      <c r="H51" s="24"/>
      <c r="I51" s="28"/>
      <c r="J51" s="24"/>
      <c r="K51" s="24"/>
      <c r="L51" s="24"/>
      <c r="M51" s="24"/>
      <c r="N51" s="28"/>
    </row>
    <row r="52" spans="2:15">
      <c r="B52" s="174"/>
      <c r="C52" s="41" t="s">
        <v>223</v>
      </c>
      <c r="D52" s="60"/>
      <c r="E52" s="61"/>
      <c r="F52" s="61"/>
      <c r="G52" s="61"/>
      <c r="H52" s="61"/>
      <c r="I52" s="62"/>
      <c r="J52" s="61"/>
      <c r="K52" s="61"/>
      <c r="L52" s="61"/>
      <c r="M52" s="61"/>
      <c r="N52" s="62"/>
    </row>
    <row r="53" spans="2:15">
      <c r="B53" s="174"/>
      <c r="C53" s="41" t="s">
        <v>225</v>
      </c>
      <c r="D53" s="60"/>
      <c r="E53" s="61"/>
      <c r="F53" s="61"/>
      <c r="G53" s="61"/>
      <c r="H53" s="61"/>
      <c r="I53" s="62"/>
      <c r="J53" s="61"/>
      <c r="K53" s="61"/>
      <c r="L53" s="61"/>
      <c r="M53" s="61"/>
      <c r="N53" s="62"/>
    </row>
    <row r="54" spans="2:15">
      <c r="B54" s="174"/>
      <c r="C54" s="41" t="s">
        <v>227</v>
      </c>
      <c r="D54" s="60"/>
      <c r="E54" s="61"/>
      <c r="F54" s="61"/>
      <c r="G54" s="61"/>
      <c r="H54" s="61"/>
      <c r="I54" s="62"/>
      <c r="J54" s="61"/>
      <c r="K54" s="61"/>
      <c r="L54" s="61"/>
      <c r="M54" s="61"/>
      <c r="N54" s="62"/>
    </row>
    <row r="55" spans="2:15">
      <c r="B55" s="174"/>
      <c r="C55" s="41" t="s">
        <v>229</v>
      </c>
      <c r="D55" s="60"/>
      <c r="E55" s="61"/>
      <c r="F55" s="61"/>
      <c r="G55" s="61"/>
      <c r="H55" s="61"/>
      <c r="I55" s="62"/>
      <c r="J55" s="61"/>
      <c r="K55" s="61"/>
      <c r="L55" s="61"/>
      <c r="M55" s="61"/>
      <c r="N55" s="62"/>
    </row>
    <row r="56" spans="2:15">
      <c r="B56" s="174"/>
      <c r="C56" s="41" t="s">
        <v>230</v>
      </c>
      <c r="D56" s="60"/>
      <c r="E56" s="61"/>
      <c r="F56" s="61"/>
      <c r="G56" s="61"/>
      <c r="H56" s="61"/>
      <c r="I56" s="62"/>
      <c r="J56" s="61"/>
      <c r="K56" s="61"/>
      <c r="L56" s="61"/>
      <c r="M56" s="61"/>
      <c r="N56" s="62"/>
      <c r="O56" t="s">
        <v>251</v>
      </c>
    </row>
    <row r="57" spans="2:15">
      <c r="B57" s="174"/>
      <c r="C57" s="41" t="s">
        <v>232</v>
      </c>
      <c r="D57" s="60"/>
      <c r="E57" s="61"/>
      <c r="F57" s="61"/>
      <c r="G57" s="61"/>
      <c r="H57" s="61"/>
      <c r="I57" s="62"/>
      <c r="J57" s="61"/>
      <c r="K57" s="61"/>
      <c r="L57" s="61"/>
      <c r="M57" s="61"/>
      <c r="N57" s="62"/>
    </row>
    <row r="58" spans="2:15">
      <c r="B58" s="174"/>
      <c r="C58" s="41" t="s">
        <v>233</v>
      </c>
      <c r="D58" s="60"/>
      <c r="E58" s="61"/>
      <c r="F58" s="61"/>
      <c r="G58" s="61"/>
      <c r="H58" s="61"/>
      <c r="I58" s="62"/>
      <c r="J58" s="61"/>
      <c r="K58" s="61"/>
      <c r="L58" s="61"/>
      <c r="M58" s="61"/>
      <c r="N58" s="62"/>
    </row>
    <row r="59" spans="2:15">
      <c r="B59" s="174"/>
      <c r="C59" s="41" t="s">
        <v>235</v>
      </c>
      <c r="D59" s="60"/>
      <c r="E59" s="61"/>
      <c r="F59" s="61"/>
      <c r="G59" s="61"/>
      <c r="H59" s="61"/>
      <c r="I59" s="62"/>
      <c r="J59" s="61"/>
      <c r="K59" s="61"/>
      <c r="L59" s="61"/>
      <c r="M59" s="61"/>
      <c r="N59" s="62"/>
    </row>
    <row r="60" spans="2:15">
      <c r="B60" s="174"/>
      <c r="C60" s="41" t="s">
        <v>237</v>
      </c>
      <c r="D60" s="60"/>
      <c r="E60" s="61"/>
      <c r="F60" s="61"/>
      <c r="G60" s="61"/>
      <c r="H60" s="61"/>
      <c r="I60" s="62"/>
      <c r="J60" s="61"/>
      <c r="K60" s="61"/>
      <c r="L60" s="61"/>
      <c r="M60" s="61"/>
      <c r="N60" s="62"/>
    </row>
    <row r="61" spans="2:15">
      <c r="B61" s="174"/>
      <c r="C61" s="41" t="s">
        <v>238</v>
      </c>
      <c r="D61" s="60"/>
      <c r="E61" s="61"/>
      <c r="F61" s="61"/>
      <c r="G61" s="61"/>
      <c r="H61" s="61"/>
      <c r="I61" s="62"/>
      <c r="J61" s="61"/>
      <c r="K61" s="61"/>
      <c r="L61" s="61"/>
      <c r="M61" s="61"/>
      <c r="N61" s="62"/>
      <c r="O61" t="s">
        <v>252</v>
      </c>
    </row>
    <row r="62" spans="2:15">
      <c r="B62" s="174"/>
      <c r="C62" s="41" t="s">
        <v>241</v>
      </c>
      <c r="D62" s="26"/>
      <c r="E62" s="24"/>
      <c r="F62" s="24"/>
      <c r="G62" s="24"/>
      <c r="H62" s="24"/>
      <c r="I62" s="28"/>
      <c r="J62" s="24"/>
      <c r="K62" s="24"/>
      <c r="L62" s="24"/>
      <c r="M62" s="24"/>
      <c r="N62" s="28"/>
    </row>
    <row r="63" spans="2:15">
      <c r="B63" s="174"/>
      <c r="C63" s="41" t="s">
        <v>241</v>
      </c>
      <c r="D63" s="26"/>
      <c r="E63" s="24"/>
      <c r="F63" s="24"/>
      <c r="G63" s="24"/>
      <c r="H63" s="24"/>
      <c r="I63" s="28"/>
      <c r="J63" s="24"/>
      <c r="K63" s="24"/>
      <c r="L63" s="24"/>
      <c r="M63" s="24"/>
      <c r="N63" s="28"/>
    </row>
    <row r="64" spans="2:15">
      <c r="B64" s="174"/>
      <c r="C64" s="41" t="s">
        <v>241</v>
      </c>
      <c r="D64" s="26"/>
      <c r="E64" s="24"/>
      <c r="F64" s="24"/>
      <c r="G64" s="24"/>
      <c r="H64" s="24"/>
      <c r="I64" s="28"/>
      <c r="J64" s="24"/>
      <c r="K64" s="24"/>
      <c r="L64" s="24"/>
      <c r="M64" s="24"/>
      <c r="N64" s="28"/>
    </row>
    <row r="65" spans="2:14" ht="15" thickBot="1">
      <c r="B65" s="175"/>
      <c r="C65" s="33" t="s">
        <v>241</v>
      </c>
      <c r="D65" s="27"/>
      <c r="E65" s="25"/>
      <c r="F65" s="25"/>
      <c r="G65" s="25"/>
      <c r="H65" s="25"/>
      <c r="I65" s="29"/>
      <c r="J65" s="25"/>
      <c r="K65" s="25"/>
      <c r="L65" s="25"/>
      <c r="M65" s="25"/>
      <c r="N65" s="29"/>
    </row>
    <row r="66" spans="2:14">
      <c r="B66" s="173" t="s">
        <v>163</v>
      </c>
      <c r="C66" s="41" t="s">
        <v>187</v>
      </c>
      <c r="D66" s="26" t="s">
        <v>253</v>
      </c>
      <c r="E66" s="24">
        <v>0.74</v>
      </c>
      <c r="F66" s="24">
        <v>0.54</v>
      </c>
      <c r="G66" s="24">
        <v>0.25</v>
      </c>
      <c r="H66" s="24">
        <v>0.23</v>
      </c>
      <c r="I66" s="28">
        <v>0.88</v>
      </c>
      <c r="J66" s="24">
        <v>0.51</v>
      </c>
      <c r="K66" s="24">
        <v>0.51</v>
      </c>
      <c r="L66" s="24">
        <v>0.12</v>
      </c>
      <c r="M66" s="24">
        <v>0.08</v>
      </c>
      <c r="N66" s="28">
        <v>0.5</v>
      </c>
    </row>
    <row r="67" spans="2:14">
      <c r="B67" s="174"/>
      <c r="C67" s="41" t="s">
        <v>189</v>
      </c>
      <c r="D67" s="26" t="s">
        <v>254</v>
      </c>
      <c r="E67" s="24">
        <v>0.74</v>
      </c>
      <c r="F67" s="24">
        <v>0.41</v>
      </c>
      <c r="G67" s="24">
        <v>0.25</v>
      </c>
      <c r="H67" s="24">
        <v>0.23</v>
      </c>
      <c r="I67" s="28">
        <v>0.88</v>
      </c>
      <c r="J67" s="24">
        <v>0.74</v>
      </c>
      <c r="K67" s="24">
        <v>0.42</v>
      </c>
      <c r="L67" s="24">
        <v>0.25</v>
      </c>
      <c r="M67" s="24">
        <v>0.23</v>
      </c>
      <c r="N67" s="28">
        <v>0.88</v>
      </c>
    </row>
    <row r="68" spans="2:14">
      <c r="B68" s="174"/>
      <c r="C68" s="41" t="s">
        <v>191</v>
      </c>
      <c r="D68" s="26" t="s">
        <v>255</v>
      </c>
      <c r="E68" s="24">
        <v>0.74</v>
      </c>
      <c r="F68" s="24">
        <v>0.54</v>
      </c>
      <c r="G68" s="24">
        <v>0.25</v>
      </c>
      <c r="H68" s="24">
        <v>0.23</v>
      </c>
      <c r="I68" s="28">
        <v>0.88</v>
      </c>
      <c r="J68" s="24">
        <v>0.51</v>
      </c>
      <c r="K68" s="24">
        <v>0.51</v>
      </c>
      <c r="L68" s="24">
        <v>0.12</v>
      </c>
      <c r="M68" s="24">
        <v>0.08</v>
      </c>
      <c r="N68" s="28">
        <v>0.5</v>
      </c>
    </row>
    <row r="69" spans="2:14">
      <c r="B69" s="174"/>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74"/>
      <c r="C70" s="41" t="s">
        <v>199</v>
      </c>
      <c r="D70" s="26" t="s">
        <v>257</v>
      </c>
      <c r="E70" s="24">
        <v>0.51</v>
      </c>
      <c r="F70" s="24">
        <v>0.46</v>
      </c>
      <c r="G70" s="24">
        <v>0.13</v>
      </c>
      <c r="H70" s="24">
        <v>0.08</v>
      </c>
      <c r="I70" s="28">
        <v>0.66</v>
      </c>
      <c r="J70" s="24">
        <v>0.51</v>
      </c>
      <c r="K70" s="24">
        <v>0.31</v>
      </c>
      <c r="L70" s="24">
        <v>0.13</v>
      </c>
      <c r="M70" s="24">
        <v>0.08</v>
      </c>
      <c r="N70" s="28">
        <v>0.64</v>
      </c>
    </row>
    <row r="71" spans="2:14">
      <c r="B71" s="174"/>
      <c r="C71" s="41" t="s">
        <v>203</v>
      </c>
      <c r="D71" s="26" t="s">
        <v>236</v>
      </c>
      <c r="E71" s="24">
        <v>0.73</v>
      </c>
      <c r="F71" s="24">
        <v>0.43</v>
      </c>
      <c r="G71" s="24">
        <v>0.34</v>
      </c>
      <c r="H71" s="24">
        <v>0.32</v>
      </c>
      <c r="I71" s="28">
        <v>0.9</v>
      </c>
      <c r="J71" s="24">
        <v>0.74</v>
      </c>
      <c r="K71" s="24">
        <v>0.45</v>
      </c>
      <c r="L71" s="24">
        <v>0.34</v>
      </c>
      <c r="M71" s="24">
        <v>0.33</v>
      </c>
      <c r="N71" s="28">
        <v>0.9</v>
      </c>
    </row>
    <row r="72" spans="2:14">
      <c r="B72" s="174"/>
      <c r="C72" s="41" t="s">
        <v>206</v>
      </c>
      <c r="D72" s="26" t="s">
        <v>258</v>
      </c>
      <c r="E72" s="24">
        <v>0.71</v>
      </c>
      <c r="F72" s="24">
        <v>0.43</v>
      </c>
      <c r="G72" s="24">
        <v>0.39</v>
      </c>
      <c r="H72" s="24">
        <v>0.38</v>
      </c>
      <c r="I72" s="28">
        <v>0.91</v>
      </c>
      <c r="J72" s="24">
        <v>0.71</v>
      </c>
      <c r="K72" s="24">
        <v>0.42</v>
      </c>
      <c r="L72" s="24">
        <v>0.38</v>
      </c>
      <c r="M72" s="63">
        <v>0.37</v>
      </c>
      <c r="N72" s="28">
        <v>0.9</v>
      </c>
    </row>
    <row r="73" spans="2:14">
      <c r="B73" s="174"/>
      <c r="C73" s="41" t="s">
        <v>209</v>
      </c>
      <c r="D73" s="26" t="s">
        <v>259</v>
      </c>
      <c r="E73" s="24">
        <v>0.6</v>
      </c>
      <c r="F73" s="24">
        <v>0.31</v>
      </c>
      <c r="G73" s="24">
        <v>0.32</v>
      </c>
      <c r="H73" s="24">
        <v>0.23</v>
      </c>
      <c r="I73" s="28">
        <v>0.88</v>
      </c>
      <c r="J73" s="24">
        <v>0.6</v>
      </c>
      <c r="K73" s="24">
        <v>0.3</v>
      </c>
      <c r="L73" s="24">
        <v>0.32</v>
      </c>
      <c r="M73" s="24">
        <v>0.23</v>
      </c>
      <c r="N73" s="28">
        <v>0.88</v>
      </c>
    </row>
    <row r="74" spans="2:14">
      <c r="B74" s="174"/>
      <c r="C74" s="41" t="s">
        <v>211</v>
      </c>
      <c r="D74" s="26" t="s">
        <v>260</v>
      </c>
      <c r="E74" s="24">
        <v>0.63</v>
      </c>
      <c r="F74" s="24">
        <v>0.33</v>
      </c>
      <c r="G74" s="24">
        <v>0.53</v>
      </c>
      <c r="H74" s="24">
        <v>0.33</v>
      </c>
      <c r="I74" s="28">
        <v>0.9</v>
      </c>
      <c r="J74" s="24">
        <v>0.63</v>
      </c>
      <c r="K74" s="24">
        <v>0.33</v>
      </c>
      <c r="L74" s="24">
        <v>0.51</v>
      </c>
      <c r="M74" s="24">
        <v>0.33</v>
      </c>
      <c r="N74" s="28">
        <v>0.9</v>
      </c>
    </row>
    <row r="75" spans="2:14">
      <c r="B75" s="174"/>
      <c r="C75" s="41" t="s">
        <v>213</v>
      </c>
      <c r="D75" s="26" t="s">
        <v>261</v>
      </c>
      <c r="E75" s="24">
        <v>0.74</v>
      </c>
      <c r="F75" s="24">
        <v>0.49</v>
      </c>
      <c r="G75" s="24">
        <v>0.34</v>
      </c>
      <c r="H75" s="24">
        <v>0.35</v>
      </c>
      <c r="I75" s="28">
        <v>0.76</v>
      </c>
      <c r="J75" s="24">
        <v>0.74</v>
      </c>
      <c r="K75" s="24">
        <v>0.41</v>
      </c>
      <c r="L75" s="24">
        <v>0.33</v>
      </c>
      <c r="M75" s="24">
        <v>0.33</v>
      </c>
      <c r="N75" s="28">
        <v>0.72</v>
      </c>
    </row>
    <row r="76" spans="2:14">
      <c r="B76" s="174"/>
      <c r="C76" s="41" t="s">
        <v>215</v>
      </c>
      <c r="D76" s="26" t="s">
        <v>262</v>
      </c>
      <c r="E76" s="24">
        <v>0.74</v>
      </c>
      <c r="F76" s="24">
        <v>0.48</v>
      </c>
      <c r="G76" s="24">
        <v>0.34</v>
      </c>
      <c r="H76" s="24">
        <v>0.35</v>
      </c>
      <c r="I76" s="28">
        <v>0.76</v>
      </c>
      <c r="J76" s="24">
        <v>0.74</v>
      </c>
      <c r="K76" s="24">
        <v>0.41</v>
      </c>
      <c r="L76" s="24">
        <v>0.33</v>
      </c>
      <c r="M76" s="24">
        <v>0.33</v>
      </c>
      <c r="N76" s="28">
        <v>0.72</v>
      </c>
    </row>
    <row r="77" spans="2:14">
      <c r="B77" s="174"/>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74"/>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74"/>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74"/>
      <c r="C80" s="41" t="s">
        <v>223</v>
      </c>
      <c r="D80" s="26" t="s">
        <v>265</v>
      </c>
      <c r="E80" s="24">
        <v>0.74</v>
      </c>
      <c r="F80" s="24">
        <v>0.49</v>
      </c>
      <c r="G80" s="24">
        <v>0.34</v>
      </c>
      <c r="H80" s="24">
        <v>0.35</v>
      </c>
      <c r="I80" s="28">
        <v>0.76</v>
      </c>
      <c r="J80" s="24">
        <v>0.73</v>
      </c>
      <c r="K80" s="24">
        <v>0.41</v>
      </c>
      <c r="L80" s="24">
        <v>0.33</v>
      </c>
      <c r="M80" s="24">
        <v>0.33</v>
      </c>
      <c r="N80" s="28">
        <v>0.72</v>
      </c>
    </row>
    <row r="81" spans="2:14">
      <c r="B81" s="174"/>
      <c r="C81" s="41" t="s">
        <v>225</v>
      </c>
      <c r="D81" s="26" t="s">
        <v>266</v>
      </c>
      <c r="E81" s="24">
        <v>0.74</v>
      </c>
      <c r="F81" s="24">
        <v>0.49</v>
      </c>
      <c r="G81" s="24">
        <v>0.34</v>
      </c>
      <c r="H81" s="24">
        <v>0.35</v>
      </c>
      <c r="I81" s="28">
        <v>0.76</v>
      </c>
      <c r="J81" s="24">
        <v>0.73</v>
      </c>
      <c r="K81" s="24">
        <v>0.42</v>
      </c>
      <c r="L81" s="24">
        <v>0.34</v>
      </c>
      <c r="M81" s="24">
        <v>0.34</v>
      </c>
      <c r="N81" s="28">
        <v>0.72</v>
      </c>
    </row>
    <row r="82" spans="2:14">
      <c r="B82" s="174"/>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74"/>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74"/>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74"/>
      <c r="C85" s="41" t="s">
        <v>232</v>
      </c>
      <c r="D85" s="26" t="s">
        <v>270</v>
      </c>
      <c r="E85" s="24">
        <v>0.74</v>
      </c>
      <c r="F85" s="24">
        <v>0.48</v>
      </c>
      <c r="G85" s="24">
        <v>0.34</v>
      </c>
      <c r="H85" s="24">
        <v>0.35</v>
      </c>
      <c r="I85" s="28">
        <v>0.76</v>
      </c>
      <c r="J85" s="24">
        <v>0.73</v>
      </c>
      <c r="K85" s="24">
        <v>0.46</v>
      </c>
      <c r="L85" s="24">
        <v>0.33</v>
      </c>
      <c r="M85" s="24">
        <v>0.34</v>
      </c>
      <c r="N85" s="28">
        <v>0.72</v>
      </c>
    </row>
    <row r="86" spans="2:14">
      <c r="B86" s="174"/>
      <c r="C86" s="41" t="s">
        <v>233</v>
      </c>
      <c r="D86" s="26" t="s">
        <v>271</v>
      </c>
      <c r="E86" s="24">
        <v>0.74</v>
      </c>
      <c r="F86" s="24">
        <v>0.49</v>
      </c>
      <c r="G86" s="24">
        <v>0.34</v>
      </c>
      <c r="H86" s="24">
        <v>0.35</v>
      </c>
      <c r="I86" s="28">
        <v>0.76</v>
      </c>
      <c r="J86" s="24">
        <v>0.73</v>
      </c>
      <c r="K86" s="24">
        <v>0.41</v>
      </c>
      <c r="L86" s="24">
        <v>0.33</v>
      </c>
      <c r="M86" s="24">
        <v>0.34</v>
      </c>
      <c r="N86" s="28">
        <v>0.72</v>
      </c>
    </row>
    <row r="87" spans="2:14">
      <c r="B87" s="174"/>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74"/>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74"/>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74"/>
      <c r="C90" s="41" t="s">
        <v>241</v>
      </c>
      <c r="D90" s="26"/>
      <c r="E90" s="24"/>
      <c r="F90" s="24"/>
      <c r="G90" s="24"/>
      <c r="H90" s="24"/>
      <c r="I90" s="28"/>
      <c r="J90" s="24"/>
      <c r="K90" s="24"/>
      <c r="L90" s="24"/>
      <c r="M90" s="24"/>
      <c r="N90" s="28"/>
    </row>
    <row r="91" spans="2:14">
      <c r="B91" s="174"/>
      <c r="C91" s="41" t="s">
        <v>241</v>
      </c>
      <c r="D91" s="26"/>
      <c r="E91" s="24"/>
      <c r="F91" s="24"/>
      <c r="G91" s="24"/>
      <c r="H91" s="24"/>
      <c r="I91" s="28"/>
      <c r="J91" s="24"/>
      <c r="K91" s="24"/>
      <c r="L91" s="24"/>
      <c r="M91" s="24"/>
      <c r="N91" s="28"/>
    </row>
    <row r="92" spans="2:14">
      <c r="B92" s="174"/>
      <c r="C92" s="41" t="s">
        <v>241</v>
      </c>
      <c r="D92" s="26"/>
      <c r="E92" s="24"/>
      <c r="F92" s="24"/>
      <c r="G92" s="24"/>
      <c r="H92" s="24"/>
      <c r="I92" s="28"/>
      <c r="J92" s="24"/>
      <c r="K92" s="24"/>
      <c r="L92" s="24"/>
      <c r="M92" s="24"/>
      <c r="N92" s="28"/>
    </row>
    <row r="93" spans="2:14" ht="15" thickBot="1">
      <c r="B93" s="175"/>
      <c r="C93" s="33" t="s">
        <v>241</v>
      </c>
      <c r="D93" s="27"/>
      <c r="E93" s="25"/>
      <c r="F93" s="25"/>
      <c r="G93" s="25"/>
      <c r="H93" s="25"/>
      <c r="I93" s="29"/>
      <c r="J93" s="25"/>
      <c r="K93" s="25"/>
      <c r="L93" s="25"/>
      <c r="M93" s="25"/>
      <c r="N93" s="29"/>
    </row>
    <row r="94" spans="2:14">
      <c r="B94" s="173" t="s">
        <v>164</v>
      </c>
      <c r="C94" s="41" t="s">
        <v>187</v>
      </c>
      <c r="D94" s="26"/>
      <c r="E94" s="24"/>
      <c r="F94" s="24"/>
      <c r="G94" s="24"/>
      <c r="H94" s="24"/>
      <c r="I94" s="28"/>
      <c r="J94" s="24"/>
      <c r="K94" s="24"/>
      <c r="L94" s="24"/>
      <c r="M94" s="24"/>
      <c r="N94" s="28"/>
    </row>
    <row r="95" spans="2:14">
      <c r="B95" s="174"/>
      <c r="C95" s="41" t="s">
        <v>189</v>
      </c>
      <c r="D95" s="26"/>
      <c r="E95" s="24"/>
      <c r="F95" s="24"/>
      <c r="G95" s="24"/>
      <c r="H95" s="24"/>
      <c r="I95" s="28"/>
      <c r="J95" s="24"/>
      <c r="K95" s="24"/>
      <c r="L95" s="24"/>
      <c r="M95" s="24"/>
      <c r="N95" s="28"/>
    </row>
    <row r="96" spans="2:14">
      <c r="B96" s="174"/>
      <c r="C96" s="41" t="s">
        <v>191</v>
      </c>
      <c r="D96" s="26" t="s">
        <v>275</v>
      </c>
      <c r="E96" s="24">
        <v>0.75</v>
      </c>
      <c r="F96" s="24">
        <v>0.61</v>
      </c>
      <c r="G96" s="24">
        <v>0.27</v>
      </c>
      <c r="H96" s="24">
        <v>0.26</v>
      </c>
      <c r="I96" s="28">
        <v>0.86</v>
      </c>
      <c r="J96" s="24">
        <v>0.75</v>
      </c>
      <c r="K96" s="24">
        <v>0.61</v>
      </c>
      <c r="L96" s="24">
        <v>0.26</v>
      </c>
      <c r="M96" s="24">
        <v>0.26</v>
      </c>
      <c r="N96" s="28">
        <v>0.87</v>
      </c>
    </row>
    <row r="97" spans="2:14">
      <c r="B97" s="174"/>
      <c r="C97" s="41" t="s">
        <v>195</v>
      </c>
      <c r="D97" s="26" t="s">
        <v>276</v>
      </c>
      <c r="E97" s="24"/>
      <c r="F97" s="24"/>
      <c r="G97" s="24"/>
      <c r="H97" s="24"/>
      <c r="I97" s="28" t="s">
        <v>276</v>
      </c>
      <c r="J97" s="24"/>
      <c r="K97" s="24"/>
      <c r="L97" s="24"/>
      <c r="M97" s="24"/>
      <c r="N97" s="28"/>
    </row>
    <row r="98" spans="2:14">
      <c r="B98" s="174"/>
      <c r="C98" s="41" t="s">
        <v>199</v>
      </c>
      <c r="D98" s="26" t="s">
        <v>276</v>
      </c>
      <c r="E98" s="24"/>
      <c r="F98" s="24"/>
      <c r="G98" s="24"/>
      <c r="H98" s="24"/>
      <c r="I98" s="28" t="s">
        <v>276</v>
      </c>
      <c r="J98" s="24"/>
      <c r="K98" s="24"/>
      <c r="L98" s="24"/>
      <c r="M98" s="24"/>
      <c r="N98" s="28"/>
    </row>
    <row r="99" spans="2:14">
      <c r="B99" s="174"/>
      <c r="C99" s="41" t="s">
        <v>203</v>
      </c>
      <c r="D99" s="26" t="s">
        <v>277</v>
      </c>
      <c r="E99" s="24">
        <v>0.69</v>
      </c>
      <c r="F99" s="24">
        <v>0.49</v>
      </c>
      <c r="G99" s="24">
        <v>0.25</v>
      </c>
      <c r="H99" s="24">
        <v>0.24</v>
      </c>
      <c r="I99" s="28">
        <v>0.86</v>
      </c>
      <c r="J99" s="24">
        <v>0.69</v>
      </c>
      <c r="K99" s="24">
        <v>0.48</v>
      </c>
      <c r="L99" s="24">
        <v>0.25</v>
      </c>
      <c r="M99" s="24">
        <v>0.23</v>
      </c>
      <c r="N99" s="28">
        <v>0.86</v>
      </c>
    </row>
    <row r="100" spans="2:14">
      <c r="B100" s="174"/>
      <c r="C100" s="41" t="s">
        <v>206</v>
      </c>
      <c r="D100" s="26" t="s">
        <v>276</v>
      </c>
      <c r="E100" s="24"/>
      <c r="F100" s="24"/>
      <c r="G100" s="24"/>
      <c r="H100" s="24"/>
      <c r="I100" s="28" t="s">
        <v>276</v>
      </c>
      <c r="J100" s="24"/>
      <c r="K100" s="24"/>
      <c r="L100" s="24"/>
      <c r="M100" s="24"/>
      <c r="N100" s="28"/>
    </row>
    <row r="101" spans="2:14">
      <c r="B101" s="174"/>
      <c r="C101" s="41" t="s">
        <v>209</v>
      </c>
      <c r="D101" s="26" t="s">
        <v>278</v>
      </c>
      <c r="E101" s="24">
        <v>0.59</v>
      </c>
      <c r="F101" s="24">
        <v>0.39</v>
      </c>
      <c r="G101" s="24">
        <v>0.45</v>
      </c>
      <c r="H101" s="24">
        <v>0.25</v>
      </c>
      <c r="I101" s="28">
        <v>0.81</v>
      </c>
      <c r="J101" s="24">
        <v>0.59</v>
      </c>
      <c r="K101" s="24">
        <v>0.4</v>
      </c>
      <c r="L101" s="24">
        <v>0.42</v>
      </c>
      <c r="M101" s="24">
        <v>0.25</v>
      </c>
      <c r="N101" s="28">
        <v>0.81</v>
      </c>
    </row>
    <row r="102" spans="2:14">
      <c r="B102" s="174"/>
      <c r="C102" s="41" t="s">
        <v>211</v>
      </c>
      <c r="D102" s="26" t="s">
        <v>276</v>
      </c>
      <c r="E102" s="24"/>
      <c r="F102" s="24"/>
      <c r="G102" s="24"/>
      <c r="H102" s="24"/>
      <c r="I102" s="28" t="s">
        <v>276</v>
      </c>
      <c r="J102" s="24"/>
      <c r="K102" s="24"/>
      <c r="L102" s="24"/>
      <c r="M102" s="24"/>
      <c r="N102" s="28"/>
    </row>
    <row r="103" spans="2:14">
      <c r="B103" s="174"/>
      <c r="C103" s="41" t="s">
        <v>213</v>
      </c>
      <c r="D103" s="26" t="s">
        <v>276</v>
      </c>
      <c r="E103" s="24"/>
      <c r="F103" s="24"/>
      <c r="G103" s="24"/>
      <c r="H103" s="24"/>
      <c r="I103" s="28" t="s">
        <v>276</v>
      </c>
      <c r="J103" s="24"/>
      <c r="K103" s="24"/>
      <c r="L103" s="24"/>
      <c r="M103" s="24"/>
      <c r="N103" s="28"/>
    </row>
    <row r="104" spans="2:14">
      <c r="B104" s="174"/>
      <c r="C104" s="41" t="s">
        <v>215</v>
      </c>
      <c r="D104" s="26" t="s">
        <v>276</v>
      </c>
      <c r="E104" s="24"/>
      <c r="F104" s="24"/>
      <c r="G104" s="24"/>
      <c r="H104" s="24"/>
      <c r="I104" s="28" t="s">
        <v>276</v>
      </c>
      <c r="J104" s="24"/>
      <c r="K104" s="24"/>
      <c r="L104" s="24"/>
      <c r="M104" s="24"/>
      <c r="N104" s="28"/>
    </row>
    <row r="105" spans="2:14">
      <c r="B105" s="174"/>
      <c r="C105" s="41" t="s">
        <v>217</v>
      </c>
      <c r="D105" s="26" t="s">
        <v>276</v>
      </c>
      <c r="E105" s="24"/>
      <c r="F105" s="24"/>
      <c r="G105" s="24"/>
      <c r="H105" s="24"/>
      <c r="I105" s="28" t="s">
        <v>276</v>
      </c>
      <c r="J105" s="24"/>
      <c r="K105" s="24"/>
      <c r="L105" s="24"/>
      <c r="M105" s="24"/>
      <c r="N105" s="28"/>
    </row>
    <row r="106" spans="2:14">
      <c r="B106" s="174"/>
      <c r="C106" s="41" t="s">
        <v>219</v>
      </c>
      <c r="D106" s="26" t="s">
        <v>276</v>
      </c>
      <c r="E106" s="24"/>
      <c r="F106" s="24"/>
      <c r="G106" s="24"/>
      <c r="H106" s="24"/>
      <c r="I106" s="28" t="s">
        <v>276</v>
      </c>
      <c r="J106" s="24"/>
      <c r="K106" s="24"/>
      <c r="L106" s="24"/>
      <c r="M106" s="24"/>
      <c r="N106" s="28"/>
    </row>
    <row r="107" spans="2:14">
      <c r="B107" s="174"/>
      <c r="C107" s="41" t="s">
        <v>221</v>
      </c>
      <c r="D107" s="26" t="s">
        <v>276</v>
      </c>
      <c r="E107" s="24"/>
      <c r="F107" s="24"/>
      <c r="G107" s="24"/>
      <c r="H107" s="24"/>
      <c r="I107" s="28" t="s">
        <v>276</v>
      </c>
      <c r="J107" s="24"/>
      <c r="K107" s="24"/>
      <c r="L107" s="24"/>
      <c r="M107" s="24"/>
      <c r="N107" s="28"/>
    </row>
    <row r="108" spans="2:14">
      <c r="B108" s="174"/>
      <c r="C108" s="41" t="s">
        <v>223</v>
      </c>
      <c r="D108" s="26" t="s">
        <v>276</v>
      </c>
      <c r="E108" s="24"/>
      <c r="F108" s="24"/>
      <c r="G108" s="24"/>
      <c r="H108" s="24"/>
      <c r="I108" s="28" t="s">
        <v>276</v>
      </c>
      <c r="J108" s="24"/>
      <c r="K108" s="24"/>
      <c r="L108" s="24"/>
      <c r="M108" s="24"/>
      <c r="N108" s="28"/>
    </row>
    <row r="109" spans="2:14">
      <c r="B109" s="174"/>
      <c r="C109" s="41" t="s">
        <v>225</v>
      </c>
      <c r="D109" s="26" t="s">
        <v>276</v>
      </c>
      <c r="E109" s="24"/>
      <c r="F109" s="24"/>
      <c r="G109" s="24"/>
      <c r="H109" s="24"/>
      <c r="I109" s="28" t="s">
        <v>276</v>
      </c>
      <c r="J109" s="24"/>
      <c r="K109" s="24"/>
      <c r="L109" s="24"/>
      <c r="M109" s="24"/>
      <c r="N109" s="28"/>
    </row>
    <row r="110" spans="2:14">
      <c r="B110" s="174"/>
      <c r="C110" s="41" t="s">
        <v>227</v>
      </c>
      <c r="D110" s="26" t="s">
        <v>279</v>
      </c>
      <c r="E110" s="24">
        <v>0.74</v>
      </c>
      <c r="F110" s="24">
        <v>0.49</v>
      </c>
      <c r="G110" s="24">
        <v>0.27</v>
      </c>
      <c r="H110" s="24">
        <v>0.26</v>
      </c>
      <c r="I110" s="28">
        <v>0.68</v>
      </c>
      <c r="J110" s="24">
        <v>0.74</v>
      </c>
      <c r="K110" s="24">
        <v>0.48</v>
      </c>
      <c r="L110" s="24">
        <v>0.26</v>
      </c>
      <c r="M110" s="24">
        <v>0.26</v>
      </c>
      <c r="N110" s="28">
        <v>0.68</v>
      </c>
    </row>
    <row r="111" spans="2:14">
      <c r="B111" s="174"/>
      <c r="C111" s="41" t="s">
        <v>229</v>
      </c>
      <c r="D111" s="26" t="s">
        <v>276</v>
      </c>
      <c r="E111" s="24"/>
      <c r="F111" s="24"/>
      <c r="G111" s="24"/>
      <c r="H111" s="24"/>
      <c r="I111" s="28" t="s">
        <v>276</v>
      </c>
      <c r="J111" s="24"/>
      <c r="K111" s="24"/>
      <c r="L111" s="24"/>
      <c r="M111" s="24"/>
      <c r="N111" s="28"/>
    </row>
    <row r="112" spans="2:14">
      <c r="B112" s="174"/>
      <c r="C112" s="41" t="s">
        <v>230</v>
      </c>
      <c r="D112" s="26" t="s">
        <v>276</v>
      </c>
      <c r="E112" s="24"/>
      <c r="F112" s="24"/>
      <c r="G112" s="24"/>
      <c r="H112" s="24"/>
      <c r="I112" s="28" t="s">
        <v>276</v>
      </c>
      <c r="J112" s="24"/>
      <c r="K112" s="24"/>
      <c r="L112" s="24"/>
      <c r="M112" s="24"/>
      <c r="N112" s="28"/>
    </row>
    <row r="113" spans="2:14">
      <c r="B113" s="174"/>
      <c r="C113" s="41" t="s">
        <v>232</v>
      </c>
      <c r="D113" s="26" t="s">
        <v>276</v>
      </c>
      <c r="E113" s="24"/>
      <c r="F113" s="24"/>
      <c r="G113" s="24"/>
      <c r="H113" s="24"/>
      <c r="I113" s="28" t="s">
        <v>276</v>
      </c>
      <c r="J113" s="24"/>
      <c r="K113" s="24"/>
      <c r="L113" s="24"/>
      <c r="M113" s="24"/>
      <c r="N113" s="28"/>
    </row>
    <row r="114" spans="2:14">
      <c r="B114" s="174"/>
      <c r="C114" s="41" t="s">
        <v>233</v>
      </c>
      <c r="D114" s="26" t="s">
        <v>276</v>
      </c>
      <c r="E114" s="24"/>
      <c r="F114" s="24"/>
      <c r="G114" s="24"/>
      <c r="H114" s="24"/>
      <c r="I114" s="28" t="s">
        <v>276</v>
      </c>
      <c r="J114" s="24"/>
      <c r="K114" s="24"/>
      <c r="L114" s="24"/>
      <c r="M114" s="24"/>
      <c r="N114" s="28"/>
    </row>
    <row r="115" spans="2:14">
      <c r="B115" s="174"/>
      <c r="C115" s="41" t="s">
        <v>235</v>
      </c>
      <c r="D115" s="26" t="s">
        <v>280</v>
      </c>
      <c r="E115" s="24">
        <v>0.74</v>
      </c>
      <c r="F115" s="24">
        <v>0.49</v>
      </c>
      <c r="G115" s="24">
        <v>0.27</v>
      </c>
      <c r="H115" s="24">
        <v>0.26</v>
      </c>
      <c r="I115" s="28">
        <v>0.68</v>
      </c>
      <c r="J115" s="24">
        <v>0.74</v>
      </c>
      <c r="K115" s="24">
        <v>0.48</v>
      </c>
      <c r="L115" s="24">
        <v>0.26</v>
      </c>
      <c r="M115" s="24">
        <v>0.26</v>
      </c>
      <c r="N115" s="28">
        <v>0.68</v>
      </c>
    </row>
    <row r="116" spans="2:14">
      <c r="B116" s="174"/>
      <c r="C116" s="41" t="s">
        <v>237</v>
      </c>
      <c r="D116" s="26"/>
      <c r="E116" s="24"/>
      <c r="F116" s="24"/>
      <c r="G116" s="24"/>
      <c r="H116" s="24"/>
      <c r="I116" s="28"/>
      <c r="J116" s="24"/>
      <c r="K116" s="24"/>
      <c r="L116" s="24"/>
      <c r="M116" s="24"/>
      <c r="N116" s="28"/>
    </row>
    <row r="117" spans="2:14">
      <c r="B117" s="174"/>
      <c r="C117" s="41" t="s">
        <v>238</v>
      </c>
      <c r="D117" s="26"/>
      <c r="E117" s="24"/>
      <c r="F117" s="24"/>
      <c r="G117" s="24"/>
      <c r="H117" s="24"/>
      <c r="I117" s="28"/>
      <c r="J117" s="24"/>
      <c r="K117" s="24"/>
      <c r="L117" s="24"/>
      <c r="M117" s="24"/>
      <c r="N117" s="28"/>
    </row>
    <row r="118" spans="2:14">
      <c r="B118" s="174"/>
      <c r="C118" s="41" t="s">
        <v>241</v>
      </c>
      <c r="D118" s="26"/>
      <c r="E118" s="24"/>
      <c r="F118" s="24"/>
      <c r="G118" s="24"/>
      <c r="H118" s="24"/>
      <c r="I118" s="28"/>
      <c r="J118" s="24"/>
      <c r="K118" s="24"/>
      <c r="L118" s="24"/>
      <c r="M118" s="24"/>
      <c r="N118" s="28"/>
    </row>
    <row r="119" spans="2:14">
      <c r="B119" s="174"/>
      <c r="C119" s="41" t="s">
        <v>241</v>
      </c>
      <c r="D119" s="26"/>
      <c r="E119" s="24"/>
      <c r="F119" s="24"/>
      <c r="G119" s="24"/>
      <c r="H119" s="24"/>
      <c r="I119" s="28"/>
      <c r="J119" s="24"/>
      <c r="K119" s="24"/>
      <c r="L119" s="24"/>
      <c r="M119" s="24"/>
      <c r="N119" s="28"/>
    </row>
    <row r="120" spans="2:14">
      <c r="B120" s="174"/>
      <c r="C120" s="41" t="s">
        <v>241</v>
      </c>
      <c r="D120" s="26"/>
      <c r="E120" s="24"/>
      <c r="F120" s="24"/>
      <c r="G120" s="24"/>
      <c r="H120" s="24"/>
      <c r="I120" s="28"/>
      <c r="J120" s="24"/>
      <c r="K120" s="24"/>
      <c r="L120" s="24"/>
      <c r="M120" s="24"/>
      <c r="N120" s="28"/>
    </row>
    <row r="121" spans="2:14" ht="15" thickBot="1">
      <c r="B121" s="175"/>
      <c r="C121" s="33" t="s">
        <v>241</v>
      </c>
      <c r="D121" s="27"/>
      <c r="E121" s="25"/>
      <c r="F121" s="25"/>
      <c r="G121" s="25"/>
      <c r="H121" s="25"/>
      <c r="I121" s="29"/>
      <c r="J121" s="25"/>
      <c r="K121" s="25"/>
      <c r="L121" s="25"/>
      <c r="M121" s="25"/>
      <c r="N121" s="29"/>
    </row>
    <row r="122" spans="2:14" ht="29.1">
      <c r="B122" s="80"/>
      <c r="C122" s="41" t="s">
        <v>281</v>
      </c>
      <c r="D122" s="26"/>
      <c r="E122" s="24"/>
      <c r="F122" s="24"/>
      <c r="G122" s="24"/>
      <c r="H122" s="24"/>
      <c r="I122" s="28"/>
      <c r="J122" s="24"/>
      <c r="K122" s="24"/>
      <c r="L122" s="24"/>
      <c r="M122" s="24"/>
      <c r="N122" s="28"/>
    </row>
    <row r="123" spans="2:14">
      <c r="B123" s="174" t="s">
        <v>165</v>
      </c>
      <c r="C123" s="64" t="s">
        <v>282</v>
      </c>
      <c r="D123" s="26"/>
      <c r="E123" s="24">
        <v>0.77</v>
      </c>
      <c r="F123" s="24"/>
      <c r="G123" s="24"/>
      <c r="H123" s="24">
        <v>0.35</v>
      </c>
      <c r="I123" s="28">
        <v>0.92</v>
      </c>
      <c r="J123" s="24">
        <v>0.77</v>
      </c>
      <c r="K123" s="24"/>
      <c r="L123" s="24"/>
      <c r="M123" s="24">
        <v>0.35</v>
      </c>
      <c r="N123" s="28">
        <v>0.91</v>
      </c>
    </row>
    <row r="124" spans="2:14">
      <c r="B124" s="174"/>
      <c r="C124" s="64" t="s">
        <v>283</v>
      </c>
      <c r="D124" s="26"/>
      <c r="E124" s="24">
        <v>0.77</v>
      </c>
      <c r="F124" s="24"/>
      <c r="G124" s="24"/>
      <c r="H124" s="24">
        <v>0.35</v>
      </c>
      <c r="I124" s="28">
        <v>0.91</v>
      </c>
      <c r="J124" s="24">
        <v>0.77</v>
      </c>
      <c r="K124" s="24"/>
      <c r="L124" s="24"/>
      <c r="M124" s="24">
        <v>0.35</v>
      </c>
      <c r="N124" s="28">
        <v>0.91</v>
      </c>
    </row>
    <row r="125" spans="2:14">
      <c r="B125" s="174"/>
      <c r="C125" s="64" t="s">
        <v>284</v>
      </c>
      <c r="D125" s="26"/>
      <c r="E125" s="24">
        <v>0.76</v>
      </c>
      <c r="F125" s="24"/>
      <c r="G125" s="24"/>
      <c r="H125" s="24">
        <v>0.35</v>
      </c>
      <c r="I125" s="28">
        <v>0.88</v>
      </c>
      <c r="J125" s="24">
        <v>0.76</v>
      </c>
      <c r="K125" s="24"/>
      <c r="L125" s="24"/>
      <c r="M125" s="24">
        <v>0.35</v>
      </c>
      <c r="N125" s="28">
        <v>0.88</v>
      </c>
    </row>
    <row r="126" spans="2:14">
      <c r="B126" s="174"/>
      <c r="C126" s="65" t="s">
        <v>285</v>
      </c>
      <c r="D126" s="26"/>
      <c r="E126" s="24">
        <v>0.19</v>
      </c>
      <c r="F126" s="24"/>
      <c r="G126" s="24"/>
      <c r="H126" s="24">
        <v>0.13</v>
      </c>
      <c r="I126" s="28">
        <v>0.64</v>
      </c>
      <c r="J126" s="24">
        <v>0.19</v>
      </c>
      <c r="K126" s="24"/>
      <c r="L126" s="24"/>
      <c r="M126" s="24">
        <v>0.13</v>
      </c>
      <c r="N126" s="28">
        <v>0.63</v>
      </c>
    </row>
    <row r="127" spans="2:14">
      <c r="B127" s="174"/>
      <c r="C127" s="65" t="s">
        <v>286</v>
      </c>
      <c r="D127" s="26"/>
      <c r="E127" s="24">
        <v>0.17</v>
      </c>
      <c r="F127" s="24"/>
      <c r="G127" s="24"/>
      <c r="H127" s="24">
        <v>0.12</v>
      </c>
      <c r="I127" s="28">
        <v>0.64</v>
      </c>
      <c r="J127" s="24">
        <v>0.17</v>
      </c>
      <c r="K127" s="24"/>
      <c r="L127" s="24"/>
      <c r="M127" s="24">
        <v>0.12</v>
      </c>
      <c r="N127" s="28">
        <v>0.62</v>
      </c>
    </row>
    <row r="128" spans="2:14">
      <c r="B128" s="174"/>
      <c r="C128" s="64" t="s">
        <v>287</v>
      </c>
      <c r="D128" s="26"/>
      <c r="E128" s="24">
        <v>0.18</v>
      </c>
      <c r="F128" s="24"/>
      <c r="G128" s="24"/>
      <c r="H128" s="24">
        <v>0.12</v>
      </c>
      <c r="I128" s="28">
        <v>0.64</v>
      </c>
      <c r="J128" s="24">
        <v>0.18</v>
      </c>
      <c r="K128" s="24"/>
      <c r="L128" s="24"/>
      <c r="M128" s="24">
        <v>0.12</v>
      </c>
      <c r="N128" s="28">
        <v>0.63</v>
      </c>
    </row>
    <row r="129" spans="2:14">
      <c r="B129" s="174"/>
      <c r="C129" s="64" t="s">
        <v>288</v>
      </c>
      <c r="D129" s="26"/>
      <c r="E129" s="24"/>
      <c r="F129" s="24"/>
      <c r="G129" s="24"/>
      <c r="H129" s="24"/>
      <c r="I129" s="28"/>
      <c r="J129" s="24"/>
      <c r="K129" s="24"/>
      <c r="L129" s="24"/>
      <c r="M129" s="24"/>
      <c r="N129" s="28"/>
    </row>
    <row r="130" spans="2:14">
      <c r="B130" s="174"/>
      <c r="C130" s="64" t="s">
        <v>289</v>
      </c>
      <c r="D130" s="26"/>
      <c r="E130" s="24">
        <v>0.8</v>
      </c>
      <c r="F130" s="24"/>
      <c r="G130" s="24"/>
      <c r="H130" s="24">
        <v>0.44</v>
      </c>
      <c r="I130" s="28">
        <v>0.96</v>
      </c>
      <c r="J130" s="24">
        <v>0.74</v>
      </c>
      <c r="K130" s="24"/>
      <c r="L130" s="24"/>
      <c r="M130" s="24">
        <v>0.37</v>
      </c>
      <c r="N130" s="28">
        <v>0.74</v>
      </c>
    </row>
    <row r="131" spans="2:14">
      <c r="B131" s="174"/>
      <c r="C131" s="64" t="s">
        <v>290</v>
      </c>
      <c r="D131" s="26"/>
      <c r="E131" s="24"/>
      <c r="F131" s="24"/>
      <c r="G131" s="24"/>
      <c r="H131" s="24"/>
      <c r="I131" s="28"/>
      <c r="J131" s="24"/>
      <c r="K131" s="24"/>
      <c r="L131" s="24"/>
      <c r="M131" s="24"/>
      <c r="N131" s="28"/>
    </row>
    <row r="132" spans="2:14">
      <c r="B132" s="174"/>
      <c r="C132" s="64" t="s">
        <v>291</v>
      </c>
      <c r="D132" s="26"/>
      <c r="E132" s="24">
        <v>0.81</v>
      </c>
      <c r="F132" s="24"/>
      <c r="G132" s="24"/>
      <c r="H132" s="24">
        <v>0.44</v>
      </c>
      <c r="I132" s="28">
        <v>0.96</v>
      </c>
      <c r="J132" s="24">
        <v>0.75</v>
      </c>
      <c r="K132" s="24"/>
      <c r="L132" s="24"/>
      <c r="M132" s="24">
        <v>0.36</v>
      </c>
      <c r="N132" s="28">
        <v>0.74</v>
      </c>
    </row>
    <row r="133" spans="2:14">
      <c r="B133" s="174"/>
      <c r="C133" s="64" t="s">
        <v>292</v>
      </c>
      <c r="D133" s="26"/>
      <c r="E133" s="24"/>
      <c r="F133" s="24"/>
      <c r="G133" s="24"/>
      <c r="H133" s="24"/>
      <c r="I133" s="28"/>
      <c r="J133" s="24"/>
      <c r="K133" s="24"/>
      <c r="L133" s="24"/>
      <c r="M133" s="24"/>
      <c r="N133" s="28"/>
    </row>
    <row r="134" spans="2:14">
      <c r="B134" s="174"/>
      <c r="C134" s="64" t="s">
        <v>293</v>
      </c>
      <c r="D134" s="26"/>
      <c r="E134" s="24"/>
      <c r="F134" s="24"/>
      <c r="G134" s="24"/>
      <c r="H134" s="24"/>
      <c r="I134" s="28"/>
      <c r="J134" s="24"/>
      <c r="K134" s="24"/>
      <c r="L134" s="24"/>
      <c r="M134" s="24"/>
      <c r="N134" s="28"/>
    </row>
    <row r="135" spans="2:14">
      <c r="B135" s="174"/>
      <c r="C135" s="64" t="s">
        <v>294</v>
      </c>
      <c r="D135" s="26"/>
      <c r="E135" s="24"/>
      <c r="F135" s="24"/>
      <c r="G135" s="24"/>
      <c r="H135" s="24"/>
      <c r="I135" s="28"/>
      <c r="J135" s="24"/>
      <c r="K135" s="24"/>
      <c r="L135" s="24"/>
      <c r="M135" s="24"/>
      <c r="N135" s="28"/>
    </row>
    <row r="136" spans="2:14">
      <c r="B136" s="174"/>
      <c r="C136" s="64" t="s">
        <v>295</v>
      </c>
      <c r="D136" s="26"/>
      <c r="E136" s="24"/>
      <c r="F136" s="24"/>
      <c r="G136" s="24"/>
      <c r="H136" s="24"/>
      <c r="I136" s="28"/>
      <c r="J136" s="24"/>
      <c r="K136" s="24"/>
      <c r="L136" s="24"/>
      <c r="M136" s="24"/>
      <c r="N136" s="28"/>
    </row>
    <row r="137" spans="2:14">
      <c r="B137" s="174"/>
      <c r="C137" s="64" t="s">
        <v>296</v>
      </c>
      <c r="D137" s="26"/>
      <c r="E137" s="24"/>
      <c r="F137" s="24"/>
      <c r="G137" s="24"/>
      <c r="H137" s="24"/>
      <c r="I137" s="28"/>
      <c r="J137" s="24"/>
      <c r="K137" s="24"/>
      <c r="L137" s="24"/>
      <c r="M137" s="24"/>
      <c r="N137" s="28"/>
    </row>
    <row r="138" spans="2:14">
      <c r="B138" s="174"/>
      <c r="C138" s="41" t="s">
        <v>241</v>
      </c>
      <c r="D138" s="26"/>
      <c r="E138" s="24"/>
      <c r="F138" s="24"/>
      <c r="G138" s="24"/>
      <c r="H138" s="24"/>
      <c r="I138" s="28"/>
      <c r="J138" s="24"/>
      <c r="K138" s="24"/>
      <c r="L138" s="24"/>
      <c r="M138" s="24"/>
      <c r="N138" s="28"/>
    </row>
    <row r="139" spans="2:14">
      <c r="B139" s="174"/>
      <c r="C139" s="41" t="s">
        <v>297</v>
      </c>
      <c r="D139" s="26"/>
      <c r="E139" s="24">
        <v>0.79</v>
      </c>
      <c r="F139" s="24"/>
      <c r="G139" s="24"/>
      <c r="H139" s="24">
        <v>0.42</v>
      </c>
      <c r="I139" s="28">
        <v>0.94</v>
      </c>
      <c r="J139" s="24">
        <v>0.78</v>
      </c>
      <c r="K139" s="24"/>
      <c r="L139" s="24"/>
      <c r="M139" s="24">
        <v>0.38</v>
      </c>
      <c r="N139" s="28">
        <v>0.92</v>
      </c>
    </row>
    <row r="140" spans="2:14">
      <c r="B140" s="174"/>
      <c r="C140" s="41" t="s">
        <v>241</v>
      </c>
      <c r="D140" s="26"/>
      <c r="E140" s="24"/>
      <c r="F140" s="24"/>
      <c r="G140" s="24"/>
      <c r="H140" s="24"/>
      <c r="I140" s="28"/>
      <c r="J140" s="24"/>
      <c r="K140" s="24"/>
      <c r="L140" s="24"/>
      <c r="M140" s="24"/>
      <c r="N140" s="28"/>
    </row>
    <row r="141" spans="2:14" ht="15" thickBot="1">
      <c r="B141" s="175"/>
      <c r="C141" s="33" t="s">
        <v>241</v>
      </c>
      <c r="D141" s="27"/>
      <c r="E141" s="25"/>
      <c r="F141" s="25"/>
      <c r="G141" s="25"/>
      <c r="H141" s="25"/>
      <c r="I141" s="29"/>
      <c r="J141" s="25"/>
      <c r="K141" s="25"/>
      <c r="L141" s="25"/>
      <c r="M141" s="25"/>
      <c r="N141" s="29"/>
    </row>
    <row r="142" spans="2:14" ht="15" customHeight="1" thickTop="1">
      <c r="B142" s="170"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71"/>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71"/>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71"/>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71"/>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71"/>
      <c r="C147" s="41" t="s">
        <v>203</v>
      </c>
      <c r="D147" s="26" t="s">
        <v>303</v>
      </c>
      <c r="E147" s="24">
        <v>0.7</v>
      </c>
      <c r="F147" s="24">
        <v>0.37</v>
      </c>
      <c r="G147" s="24">
        <v>0.36</v>
      </c>
      <c r="H147" s="24">
        <v>0.35</v>
      </c>
      <c r="I147" s="28">
        <v>0.9</v>
      </c>
      <c r="J147" s="24">
        <v>0.7</v>
      </c>
      <c r="K147" s="24">
        <v>0.41</v>
      </c>
      <c r="L147" s="24">
        <v>0.36</v>
      </c>
      <c r="M147" s="24">
        <v>0.35</v>
      </c>
      <c r="N147" s="28">
        <v>0.89</v>
      </c>
    </row>
    <row r="148" spans="2:14">
      <c r="B148" s="171"/>
      <c r="C148" s="41" t="s">
        <v>206</v>
      </c>
      <c r="D148" s="26" t="s">
        <v>304</v>
      </c>
      <c r="E148" s="24">
        <v>0.7</v>
      </c>
      <c r="F148" s="24">
        <v>0.37</v>
      </c>
      <c r="G148" s="24">
        <v>0.34</v>
      </c>
      <c r="H148" s="24">
        <v>0.35</v>
      </c>
      <c r="I148" s="28">
        <v>0.89</v>
      </c>
      <c r="J148" s="24">
        <v>0.7</v>
      </c>
      <c r="K148" s="24">
        <v>0.41</v>
      </c>
      <c r="L148" s="24">
        <v>0.33</v>
      </c>
      <c r="M148" s="24">
        <v>0.33</v>
      </c>
      <c r="N148" s="28">
        <v>0.89</v>
      </c>
    </row>
    <row r="149" spans="2:14">
      <c r="B149" s="171"/>
      <c r="C149" s="41" t="s">
        <v>209</v>
      </c>
      <c r="D149" s="26" t="s">
        <v>305</v>
      </c>
      <c r="E149" s="24">
        <v>0.66</v>
      </c>
      <c r="F149" s="24">
        <v>0.33</v>
      </c>
      <c r="G149" s="24">
        <v>0.38</v>
      </c>
      <c r="H149" s="24">
        <v>0.33</v>
      </c>
      <c r="I149" s="28">
        <v>0.89</v>
      </c>
      <c r="J149" s="24">
        <v>0.66</v>
      </c>
      <c r="K149" s="24">
        <v>0.33</v>
      </c>
      <c r="L149" s="24">
        <v>0.37</v>
      </c>
      <c r="M149" s="24">
        <v>0.32</v>
      </c>
      <c r="N149" s="28">
        <v>0.88</v>
      </c>
    </row>
    <row r="150" spans="2:14">
      <c r="B150" s="171"/>
      <c r="C150" s="41" t="s">
        <v>211</v>
      </c>
      <c r="D150" s="26" t="s">
        <v>306</v>
      </c>
      <c r="E150" s="24">
        <v>0.65</v>
      </c>
      <c r="F150" s="24">
        <v>0.32</v>
      </c>
      <c r="G150" s="24">
        <v>0.52</v>
      </c>
      <c r="H150" s="24">
        <v>0.32</v>
      </c>
      <c r="I150" s="28">
        <v>0.89</v>
      </c>
      <c r="J150" s="24">
        <v>0.65</v>
      </c>
      <c r="K150" s="24">
        <v>0.32</v>
      </c>
      <c r="L150" s="24">
        <v>0.53</v>
      </c>
      <c r="M150" s="24">
        <v>0.32</v>
      </c>
      <c r="N150" s="28">
        <v>0.89</v>
      </c>
    </row>
    <row r="151" spans="2:14">
      <c r="B151" s="171"/>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71"/>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71"/>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71"/>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71"/>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71"/>
      <c r="C156" s="72" t="s">
        <v>317</v>
      </c>
      <c r="D156" s="51"/>
      <c r="E156" s="52"/>
      <c r="F156" s="52"/>
      <c r="G156" s="52"/>
      <c r="H156" s="52"/>
      <c r="I156" s="42"/>
      <c r="J156" s="52"/>
      <c r="K156" s="52"/>
      <c r="L156" s="52"/>
      <c r="M156" s="52"/>
      <c r="N156" s="42"/>
    </row>
    <row r="157" spans="2:14">
      <c r="B157" s="171"/>
      <c r="C157" s="73" t="s">
        <v>187</v>
      </c>
      <c r="D157" s="53" t="s">
        <v>318</v>
      </c>
      <c r="E157" s="54">
        <v>0.75</v>
      </c>
      <c r="F157" s="54">
        <v>0.61</v>
      </c>
      <c r="G157" s="54">
        <v>0.27</v>
      </c>
      <c r="H157" s="54">
        <v>0.26</v>
      </c>
      <c r="I157" s="55">
        <v>0.86</v>
      </c>
      <c r="J157" s="54">
        <v>0.75</v>
      </c>
      <c r="K157" s="54">
        <v>0.61</v>
      </c>
      <c r="L157" s="54">
        <v>0.26</v>
      </c>
      <c r="M157" s="54">
        <v>0.26</v>
      </c>
      <c r="N157" s="55">
        <v>0.87</v>
      </c>
    </row>
    <row r="158" spans="2:14">
      <c r="B158" s="171"/>
      <c r="C158" s="73" t="s">
        <v>189</v>
      </c>
      <c r="D158" s="26" t="s">
        <v>319</v>
      </c>
      <c r="E158" s="24">
        <v>0.75</v>
      </c>
      <c r="F158" s="24">
        <v>0.61</v>
      </c>
      <c r="G158" s="24">
        <v>0.26</v>
      </c>
      <c r="H158" s="24">
        <v>0.25</v>
      </c>
      <c r="I158" s="28">
        <v>0.87</v>
      </c>
      <c r="J158" s="24">
        <v>0.75</v>
      </c>
      <c r="K158" s="24">
        <v>0.61</v>
      </c>
      <c r="L158" s="24">
        <v>0.26</v>
      </c>
      <c r="M158" s="24">
        <v>0.25</v>
      </c>
      <c r="N158" s="28">
        <v>0.87</v>
      </c>
    </row>
    <row r="159" spans="2:14">
      <c r="B159" s="171"/>
      <c r="C159" s="73" t="s">
        <v>191</v>
      </c>
      <c r="D159" s="26" t="s">
        <v>320</v>
      </c>
      <c r="E159" s="24">
        <v>0.75</v>
      </c>
      <c r="F159" s="24">
        <v>0.61</v>
      </c>
      <c r="G159" s="24">
        <v>0.27</v>
      </c>
      <c r="H159" s="24">
        <v>0.26</v>
      </c>
      <c r="I159" s="28">
        <v>0.86</v>
      </c>
      <c r="J159" s="24">
        <v>0.75</v>
      </c>
      <c r="K159" s="24">
        <v>0.61</v>
      </c>
      <c r="L159" s="24">
        <v>0.26</v>
      </c>
      <c r="M159" s="24">
        <v>0.26</v>
      </c>
      <c r="N159" s="28">
        <v>0.87</v>
      </c>
    </row>
    <row r="160" spans="2:14">
      <c r="B160" s="171"/>
      <c r="C160" s="73" t="s">
        <v>195</v>
      </c>
      <c r="D160" s="26" t="s">
        <v>321</v>
      </c>
      <c r="E160" s="24">
        <v>0.51</v>
      </c>
      <c r="F160" s="24">
        <v>0.51</v>
      </c>
      <c r="G160" s="24">
        <v>0.12</v>
      </c>
      <c r="H160" s="24">
        <v>0.08</v>
      </c>
      <c r="I160" s="28">
        <v>0.5</v>
      </c>
      <c r="J160" s="24">
        <v>0.51</v>
      </c>
      <c r="K160" s="24">
        <v>0.51</v>
      </c>
      <c r="L160" s="24">
        <v>0.12</v>
      </c>
      <c r="M160" s="24">
        <v>0.08</v>
      </c>
      <c r="N160" s="28">
        <v>0.5</v>
      </c>
    </row>
    <row r="161" spans="2:14">
      <c r="B161" s="171"/>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71"/>
      <c r="C162" s="73" t="s">
        <v>203</v>
      </c>
      <c r="D162" s="26" t="s">
        <v>321</v>
      </c>
      <c r="E162" s="24">
        <v>0.51</v>
      </c>
      <c r="F162" s="24">
        <v>0.51</v>
      </c>
      <c r="G162" s="24">
        <v>0.12</v>
      </c>
      <c r="H162" s="24">
        <v>0.08</v>
      </c>
      <c r="I162" s="28">
        <v>0.5</v>
      </c>
      <c r="J162" s="24">
        <v>0.51</v>
      </c>
      <c r="K162" s="24">
        <v>0.51</v>
      </c>
      <c r="L162" s="24">
        <v>0.12</v>
      </c>
      <c r="M162" s="24">
        <v>0.08</v>
      </c>
      <c r="N162" s="28">
        <v>0.5</v>
      </c>
    </row>
    <row r="163" spans="2:14">
      <c r="B163" s="171"/>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71"/>
      <c r="C164" s="73" t="s">
        <v>209</v>
      </c>
      <c r="D164" s="26" t="s">
        <v>323</v>
      </c>
      <c r="E164" s="24">
        <v>0.63</v>
      </c>
      <c r="F164" s="24">
        <v>0.38</v>
      </c>
      <c r="G164" s="24">
        <v>0.45</v>
      </c>
      <c r="H164" s="24">
        <v>0.27</v>
      </c>
      <c r="I164" s="28">
        <v>0.86</v>
      </c>
      <c r="J164" s="24">
        <v>0.63</v>
      </c>
      <c r="K164" s="24">
        <v>0.39</v>
      </c>
      <c r="L164" s="24">
        <v>0.43</v>
      </c>
      <c r="M164" s="24">
        <v>0.27</v>
      </c>
      <c r="N164" s="28">
        <v>0.86</v>
      </c>
    </row>
    <row r="165" spans="2:14">
      <c r="B165" s="171"/>
      <c r="C165" s="73" t="s">
        <v>211</v>
      </c>
      <c r="D165" s="26" t="s">
        <v>324</v>
      </c>
      <c r="E165" s="24">
        <v>0.62</v>
      </c>
      <c r="F165" s="24">
        <v>0.33</v>
      </c>
      <c r="G165" s="24">
        <v>0.53</v>
      </c>
      <c r="H165" s="24">
        <v>0.31</v>
      </c>
      <c r="I165" s="28">
        <v>0.88</v>
      </c>
      <c r="J165" s="24">
        <v>0.62</v>
      </c>
      <c r="K165" s="24">
        <v>0.34</v>
      </c>
      <c r="L165" s="24">
        <v>0.51</v>
      </c>
      <c r="M165" s="24">
        <v>0.31</v>
      </c>
      <c r="N165" s="28">
        <v>0.88</v>
      </c>
    </row>
    <row r="166" spans="2:14">
      <c r="B166" s="171"/>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71"/>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71"/>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71"/>
      <c r="C169" s="73" t="s">
        <v>219</v>
      </c>
      <c r="D169" s="26" t="s">
        <v>328</v>
      </c>
      <c r="E169" s="24">
        <v>0.51</v>
      </c>
      <c r="F169" s="24">
        <v>0.51</v>
      </c>
      <c r="G169" s="24">
        <v>0.12</v>
      </c>
      <c r="H169" s="24">
        <v>0.08</v>
      </c>
      <c r="I169" s="28">
        <v>0.5</v>
      </c>
      <c r="J169" s="24">
        <v>0.51</v>
      </c>
      <c r="K169" s="24">
        <v>0.51</v>
      </c>
      <c r="L169" s="24">
        <v>0.12</v>
      </c>
      <c r="M169" s="24">
        <v>0.08</v>
      </c>
      <c r="N169" s="28">
        <v>0.5</v>
      </c>
    </row>
    <row r="170" spans="2:14">
      <c r="B170" s="171"/>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71"/>
      <c r="C171" s="74" t="s">
        <v>330</v>
      </c>
      <c r="D171" s="24"/>
      <c r="E171" s="24"/>
      <c r="F171" s="24"/>
      <c r="G171" s="24"/>
      <c r="H171" s="24"/>
      <c r="I171" s="28"/>
      <c r="J171" s="24"/>
      <c r="K171" s="24"/>
      <c r="L171" s="24"/>
      <c r="M171" s="24"/>
      <c r="N171" s="59"/>
    </row>
    <row r="172" spans="2:14">
      <c r="B172" s="171"/>
      <c r="C172" s="75" t="s">
        <v>187</v>
      </c>
      <c r="D172" s="53" t="s">
        <v>331</v>
      </c>
      <c r="E172" s="54">
        <v>0.51</v>
      </c>
      <c r="F172" s="54">
        <v>0.25</v>
      </c>
      <c r="G172" s="54">
        <v>0.12</v>
      </c>
      <c r="H172" s="54">
        <v>0.08</v>
      </c>
      <c r="I172" s="55">
        <v>0.66</v>
      </c>
      <c r="J172" s="54">
        <v>0.51</v>
      </c>
      <c r="K172" s="54">
        <v>0.3</v>
      </c>
      <c r="L172" s="54">
        <v>0.13</v>
      </c>
      <c r="M172" s="54">
        <v>0.08</v>
      </c>
      <c r="N172" s="55">
        <v>0.64</v>
      </c>
    </row>
    <row r="173" spans="2:14">
      <c r="B173" s="171"/>
      <c r="C173" s="41" t="s">
        <v>189</v>
      </c>
      <c r="D173" s="26" t="s">
        <v>332</v>
      </c>
      <c r="E173" s="24">
        <v>0.76</v>
      </c>
      <c r="F173" s="24">
        <v>0.59</v>
      </c>
      <c r="G173" s="24">
        <v>0.33</v>
      </c>
      <c r="H173" s="24">
        <v>0.35</v>
      </c>
      <c r="I173" s="28">
        <v>0.9</v>
      </c>
      <c r="J173" s="24">
        <v>0.76</v>
      </c>
      <c r="K173" s="24">
        <v>0.59</v>
      </c>
      <c r="L173" s="24">
        <v>0.33</v>
      </c>
      <c r="M173" s="24">
        <v>0.34</v>
      </c>
      <c r="N173" s="28">
        <v>0.9</v>
      </c>
    </row>
    <row r="174" spans="2:14">
      <c r="B174" s="171"/>
      <c r="C174" s="41" t="s">
        <v>191</v>
      </c>
      <c r="D174" s="26" t="s">
        <v>333</v>
      </c>
      <c r="E174" s="24">
        <v>0.76</v>
      </c>
      <c r="F174" s="24">
        <v>0.61</v>
      </c>
      <c r="G174" s="24">
        <v>0.31</v>
      </c>
      <c r="H174" s="24">
        <v>0.32</v>
      </c>
      <c r="I174" s="28">
        <v>0.9</v>
      </c>
      <c r="J174" s="24">
        <v>0.51</v>
      </c>
      <c r="K174" s="24">
        <v>0.51</v>
      </c>
      <c r="L174" s="24">
        <v>0.12</v>
      </c>
      <c r="M174" s="24">
        <v>0.08</v>
      </c>
      <c r="N174" s="28">
        <v>0.5</v>
      </c>
    </row>
    <row r="175" spans="2:14">
      <c r="B175" s="171"/>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71"/>
      <c r="C176" s="76" t="s">
        <v>335</v>
      </c>
      <c r="D176" s="26" t="s">
        <v>336</v>
      </c>
      <c r="E176" s="24">
        <v>0.71</v>
      </c>
      <c r="F176" s="24">
        <v>0.47</v>
      </c>
      <c r="G176" s="24">
        <v>0.37</v>
      </c>
      <c r="H176" s="24">
        <v>0.36</v>
      </c>
      <c r="I176" s="28">
        <v>0.91</v>
      </c>
      <c r="J176" s="24">
        <v>0.71</v>
      </c>
      <c r="K176" s="24">
        <v>0.45</v>
      </c>
      <c r="L176" s="24">
        <v>0.37</v>
      </c>
      <c r="M176" s="24">
        <v>0.36</v>
      </c>
      <c r="N176" s="28">
        <v>0.91</v>
      </c>
    </row>
    <row r="177" spans="2:14">
      <c r="B177" s="171"/>
      <c r="C177" s="76" t="s">
        <v>337</v>
      </c>
      <c r="D177" s="26" t="s">
        <v>338</v>
      </c>
      <c r="E177" s="24">
        <v>0.63</v>
      </c>
      <c r="F177" s="24">
        <v>0.33</v>
      </c>
      <c r="G177" s="24">
        <v>0.45</v>
      </c>
      <c r="H177" s="24">
        <v>0.33</v>
      </c>
      <c r="I177" s="28">
        <v>0.9</v>
      </c>
      <c r="J177" s="24">
        <v>0.63</v>
      </c>
      <c r="K177" s="24">
        <v>0.33</v>
      </c>
      <c r="L177" s="24">
        <v>0.43</v>
      </c>
      <c r="M177" s="24">
        <v>0.33</v>
      </c>
      <c r="N177" s="28">
        <v>0.89</v>
      </c>
    </row>
    <row r="178" spans="2:14">
      <c r="B178" s="171"/>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71"/>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71"/>
      <c r="C180" s="41" t="s">
        <v>215</v>
      </c>
      <c r="D180" s="26" t="s">
        <v>342</v>
      </c>
      <c r="E180" s="24">
        <v>0.81</v>
      </c>
      <c r="F180" s="24">
        <v>0.72</v>
      </c>
      <c r="G180" s="24">
        <v>0.43</v>
      </c>
      <c r="H180" s="24">
        <v>0.47</v>
      </c>
      <c r="I180" s="28">
        <v>0.97</v>
      </c>
      <c r="J180" s="24">
        <v>0.75</v>
      </c>
      <c r="K180" s="24">
        <v>0.46</v>
      </c>
      <c r="L180" s="24">
        <v>0.36</v>
      </c>
      <c r="M180" s="24">
        <v>0.38</v>
      </c>
      <c r="N180" s="28">
        <v>0.74</v>
      </c>
    </row>
    <row r="181" spans="2:14">
      <c r="B181" s="171"/>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71"/>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71"/>
      <c r="C183" s="79" t="s">
        <v>345</v>
      </c>
      <c r="D183" s="24"/>
      <c r="E183" s="24"/>
      <c r="F183" s="24"/>
      <c r="G183" s="24"/>
      <c r="H183" s="24"/>
      <c r="I183" s="28"/>
      <c r="J183" s="24"/>
      <c r="K183" s="24"/>
      <c r="L183" s="24"/>
      <c r="M183" s="24"/>
      <c r="N183" s="59"/>
    </row>
    <row r="184" spans="2:14">
      <c r="B184" s="171"/>
      <c r="C184" s="75" t="s">
        <v>187</v>
      </c>
      <c r="D184" s="53" t="s">
        <v>346</v>
      </c>
      <c r="E184" s="54">
        <v>0.51</v>
      </c>
      <c r="F184" s="54">
        <v>0.35</v>
      </c>
      <c r="G184" s="54">
        <v>0.13</v>
      </c>
      <c r="H184" s="54">
        <v>0.08</v>
      </c>
      <c r="I184" s="55">
        <v>0.66</v>
      </c>
      <c r="J184" s="54">
        <v>0.51</v>
      </c>
      <c r="K184" s="54">
        <v>0.21</v>
      </c>
      <c r="L184" s="54">
        <v>0.13</v>
      </c>
      <c r="M184" s="54">
        <v>0.08</v>
      </c>
      <c r="N184" s="55">
        <v>0.64</v>
      </c>
    </row>
    <row r="185" spans="2:14">
      <c r="B185" s="171"/>
      <c r="C185" s="41" t="s">
        <v>189</v>
      </c>
      <c r="D185" s="26" t="s">
        <v>347</v>
      </c>
      <c r="E185" s="24">
        <v>0.76</v>
      </c>
      <c r="F185" s="24">
        <v>0.59</v>
      </c>
      <c r="G185" s="24">
        <v>0.34</v>
      </c>
      <c r="H185" s="24">
        <v>0.35</v>
      </c>
      <c r="I185" s="28">
        <v>0.9</v>
      </c>
      <c r="J185" s="24">
        <v>0.76</v>
      </c>
      <c r="K185" s="24">
        <v>0.6</v>
      </c>
      <c r="L185" s="24">
        <v>0.33</v>
      </c>
      <c r="M185" s="24">
        <v>0.35</v>
      </c>
      <c r="N185" s="28">
        <v>0.9</v>
      </c>
    </row>
    <row r="186" spans="2:14">
      <c r="B186" s="171"/>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72"/>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39" priority="1" rank="1"/>
  </conditionalFormatting>
  <conditionalFormatting sqref="M119:M187 M10:M95">
    <cfRule type="top10" dxfId="38"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78"/>
  <sheetViews>
    <sheetView tabSelected="1" zoomScale="163" zoomScaleNormal="85" workbookViewId="0">
      <selection activeCell="F10" sqref="F10:F76"/>
    </sheetView>
  </sheetViews>
  <sheetFormatPr defaultColWidth="8.85546875" defaultRowHeight="14.45"/>
  <cols>
    <col min="2" max="2" width="42.85546875" customWidth="1"/>
    <col min="3" max="7" width="38.7109375" customWidth="1"/>
    <col min="15" max="15" width="8.85546875" customWidth="1"/>
  </cols>
  <sheetData>
    <row r="1" spans="1:7" ht="15" thickBot="1"/>
    <row r="2" spans="1:7" ht="14.45" customHeight="1">
      <c r="B2" s="123" t="s">
        <v>0</v>
      </c>
      <c r="C2" s="125" t="s">
        <v>1</v>
      </c>
      <c r="D2" s="125"/>
      <c r="E2" s="125"/>
      <c r="F2" s="125"/>
      <c r="G2" s="126"/>
    </row>
    <row r="3" spans="1:7" ht="14.45" customHeight="1" thickBot="1">
      <c r="B3" s="124"/>
      <c r="C3" s="127"/>
      <c r="D3" s="127"/>
      <c r="E3" s="127"/>
      <c r="F3" s="127"/>
      <c r="G3" s="128"/>
    </row>
    <row r="6" spans="1:7" ht="14.45" customHeight="1">
      <c r="B6" s="122" t="s">
        <v>367</v>
      </c>
      <c r="C6" s="122"/>
      <c r="D6" s="122"/>
      <c r="E6" s="122"/>
      <c r="F6" s="122"/>
      <c r="G6" s="122"/>
    </row>
    <row r="7" spans="1:7" ht="15" customHeight="1">
      <c r="B7" s="122"/>
      <c r="C7" s="122"/>
      <c r="D7" s="122"/>
      <c r="E7" s="122"/>
      <c r="F7" s="122"/>
      <c r="G7" s="122"/>
    </row>
    <row r="8" spans="1:7" ht="15.95" thickBot="1">
      <c r="B8" s="21"/>
      <c r="C8" s="121" t="s">
        <v>2</v>
      </c>
      <c r="D8" s="121"/>
      <c r="E8" s="121"/>
      <c r="F8" s="89" t="s">
        <v>368</v>
      </c>
      <c r="G8" s="90" t="s">
        <v>369</v>
      </c>
    </row>
    <row r="9" spans="1:7" ht="15.6" thickTop="1" thickBot="1">
      <c r="B9" s="3" t="s">
        <v>3</v>
      </c>
      <c r="C9" s="4" t="s">
        <v>5</v>
      </c>
      <c r="D9" s="4" t="s">
        <v>6</v>
      </c>
      <c r="E9" s="4" t="s">
        <v>370</v>
      </c>
      <c r="F9" s="4" t="s">
        <v>4</v>
      </c>
      <c r="G9" s="4" t="s">
        <v>4</v>
      </c>
    </row>
    <row r="10" spans="1:7" ht="15">
      <c r="A10" s="39">
        <v>0</v>
      </c>
      <c r="B10" s="13" t="s">
        <v>360</v>
      </c>
      <c r="C10" t="b">
        <v>1</v>
      </c>
      <c r="D10" t="b">
        <v>1</v>
      </c>
      <c r="F10" t="b">
        <v>0</v>
      </c>
      <c r="G10" t="b">
        <v>0</v>
      </c>
    </row>
    <row r="11" spans="1:7">
      <c r="A11" s="39">
        <v>1</v>
      </c>
      <c r="B11" s="13" t="s">
        <v>8</v>
      </c>
      <c r="C11" t="b">
        <v>1</v>
      </c>
      <c r="D11" t="b">
        <v>1</v>
      </c>
      <c r="F11" t="b">
        <v>1</v>
      </c>
      <c r="G11" t="b">
        <v>0</v>
      </c>
    </row>
    <row r="12" spans="1:7">
      <c r="A12" s="39">
        <v>2</v>
      </c>
      <c r="B12" s="13" t="s">
        <v>9</v>
      </c>
      <c r="C12" t="b">
        <v>1</v>
      </c>
      <c r="D12" t="b">
        <v>1</v>
      </c>
      <c r="F12" t="b">
        <v>1</v>
      </c>
      <c r="G12" t="b">
        <v>0</v>
      </c>
    </row>
    <row r="13" spans="1:7">
      <c r="A13" s="39">
        <v>3</v>
      </c>
      <c r="B13" s="13" t="s">
        <v>10</v>
      </c>
      <c r="C13" t="b">
        <v>0</v>
      </c>
      <c r="D13" t="b">
        <v>1</v>
      </c>
      <c r="F13" t="b">
        <v>1</v>
      </c>
      <c r="G13" t="b">
        <v>0</v>
      </c>
    </row>
    <row r="14" spans="1:7">
      <c r="A14" s="39">
        <v>4</v>
      </c>
      <c r="B14" s="13" t="s">
        <v>11</v>
      </c>
      <c r="C14" t="b">
        <v>1</v>
      </c>
      <c r="D14" t="b">
        <v>1</v>
      </c>
      <c r="F14" t="b">
        <v>1</v>
      </c>
      <c r="G14" t="b">
        <v>1</v>
      </c>
    </row>
    <row r="15" spans="1:7">
      <c r="A15" s="39">
        <v>5</v>
      </c>
      <c r="B15" s="13" t="s">
        <v>12</v>
      </c>
      <c r="C15" t="b">
        <v>1</v>
      </c>
      <c r="D15" t="b">
        <v>1</v>
      </c>
      <c r="F15" t="b">
        <v>1</v>
      </c>
      <c r="G15" t="b">
        <v>1</v>
      </c>
    </row>
    <row r="16" spans="1:7">
      <c r="A16" s="39">
        <v>6</v>
      </c>
      <c r="B16" s="13" t="s">
        <v>362</v>
      </c>
      <c r="C16" t="b">
        <v>1</v>
      </c>
      <c r="D16" t="b">
        <v>1</v>
      </c>
      <c r="F16" t="b">
        <v>0</v>
      </c>
      <c r="G16" t="b">
        <v>0</v>
      </c>
    </row>
    <row r="17" spans="1:7">
      <c r="A17" s="39">
        <v>7</v>
      </c>
      <c r="B17" s="13" t="s">
        <v>112</v>
      </c>
      <c r="C17" t="b">
        <v>0</v>
      </c>
      <c r="D17" t="b">
        <v>0</v>
      </c>
      <c r="F17" t="b">
        <v>0</v>
      </c>
      <c r="G17" t="b">
        <v>0</v>
      </c>
    </row>
    <row r="18" spans="1:7">
      <c r="A18" s="39">
        <v>8</v>
      </c>
      <c r="B18" s="13" t="s">
        <v>65</v>
      </c>
      <c r="C18" t="b">
        <v>1</v>
      </c>
      <c r="D18" t="b">
        <v>1</v>
      </c>
      <c r="F18" t="b">
        <v>1</v>
      </c>
      <c r="G18" t="b">
        <v>1</v>
      </c>
    </row>
    <row r="19" spans="1:7">
      <c r="A19" s="39">
        <v>9</v>
      </c>
      <c r="B19" s="13" t="s">
        <v>14</v>
      </c>
      <c r="C19" t="b">
        <v>0</v>
      </c>
      <c r="D19" t="b">
        <v>1</v>
      </c>
      <c r="F19" t="b">
        <v>1</v>
      </c>
      <c r="G19" t="b">
        <v>0</v>
      </c>
    </row>
    <row r="20" spans="1:7">
      <c r="A20" s="39">
        <v>10</v>
      </c>
      <c r="B20" s="13" t="s">
        <v>15</v>
      </c>
      <c r="C20" t="b">
        <v>1</v>
      </c>
      <c r="D20" t="b">
        <v>1</v>
      </c>
      <c r="F20" t="b">
        <v>1</v>
      </c>
      <c r="G20" t="b">
        <v>0</v>
      </c>
    </row>
    <row r="21" spans="1:7">
      <c r="A21" s="39">
        <v>11</v>
      </c>
      <c r="B21" s="13" t="s">
        <v>16</v>
      </c>
      <c r="C21" t="b">
        <v>0</v>
      </c>
      <c r="D21" t="b">
        <v>1</v>
      </c>
      <c r="F21" t="b">
        <v>1</v>
      </c>
      <c r="G21" t="b">
        <v>0</v>
      </c>
    </row>
    <row r="22" spans="1:7">
      <c r="A22" s="39">
        <v>12</v>
      </c>
      <c r="B22" s="13" t="s">
        <v>17</v>
      </c>
      <c r="C22" t="b">
        <v>1</v>
      </c>
      <c r="D22" t="b">
        <v>1</v>
      </c>
      <c r="F22" t="b">
        <v>1</v>
      </c>
      <c r="G22" t="b">
        <v>1</v>
      </c>
    </row>
    <row r="23" spans="1:7">
      <c r="A23" s="39">
        <v>13</v>
      </c>
      <c r="B23" s="13" t="s">
        <v>53</v>
      </c>
      <c r="C23" t="b">
        <v>1</v>
      </c>
      <c r="D23" t="b">
        <v>1</v>
      </c>
      <c r="F23" t="b">
        <v>1</v>
      </c>
      <c r="G23" t="b">
        <v>1</v>
      </c>
    </row>
    <row r="24" spans="1:7">
      <c r="A24" s="39">
        <v>14</v>
      </c>
      <c r="B24" s="13" t="s">
        <v>364</v>
      </c>
      <c r="C24" t="b">
        <v>1</v>
      </c>
      <c r="D24" t="b">
        <v>1</v>
      </c>
      <c r="F24" t="b">
        <v>0</v>
      </c>
      <c r="G24" t="b">
        <v>1</v>
      </c>
    </row>
    <row r="25" spans="1:7">
      <c r="A25" s="39">
        <v>15</v>
      </c>
      <c r="B25" s="13" t="s">
        <v>19</v>
      </c>
      <c r="C25" t="b">
        <v>1</v>
      </c>
      <c r="D25" t="b">
        <v>1</v>
      </c>
      <c r="F25" t="b">
        <v>1</v>
      </c>
      <c r="G25" t="b">
        <v>0</v>
      </c>
    </row>
    <row r="26" spans="1:7">
      <c r="A26" s="39">
        <v>16</v>
      </c>
      <c r="B26" s="13" t="s">
        <v>20</v>
      </c>
      <c r="C26" t="b">
        <v>0</v>
      </c>
      <c r="D26" t="b">
        <v>1</v>
      </c>
      <c r="F26" t="b">
        <v>1</v>
      </c>
      <c r="G26" t="b">
        <v>0</v>
      </c>
    </row>
    <row r="27" spans="1:7">
      <c r="A27" s="39">
        <v>17</v>
      </c>
      <c r="B27" s="13" t="s">
        <v>21</v>
      </c>
      <c r="C27" t="b">
        <v>0</v>
      </c>
      <c r="D27" t="b">
        <v>1</v>
      </c>
      <c r="F27" t="b">
        <v>1</v>
      </c>
      <c r="G27" t="b">
        <v>0</v>
      </c>
    </row>
    <row r="28" spans="1:7">
      <c r="A28" s="39">
        <v>18</v>
      </c>
      <c r="B28" s="13" t="s">
        <v>22</v>
      </c>
      <c r="C28" t="b">
        <v>1</v>
      </c>
      <c r="D28" t="b">
        <v>1</v>
      </c>
      <c r="F28" t="b">
        <v>1</v>
      </c>
      <c r="G28" t="b">
        <v>1</v>
      </c>
    </row>
    <row r="29" spans="1:7">
      <c r="A29" s="39">
        <v>19</v>
      </c>
      <c r="B29" s="13" t="s">
        <v>23</v>
      </c>
      <c r="C29" t="b">
        <v>1</v>
      </c>
      <c r="D29" t="b">
        <v>1</v>
      </c>
      <c r="F29" t="b">
        <v>1</v>
      </c>
      <c r="G29" t="b">
        <v>1</v>
      </c>
    </row>
    <row r="30" spans="1:7">
      <c r="A30" s="39">
        <v>20</v>
      </c>
      <c r="B30" s="13" t="s">
        <v>58</v>
      </c>
      <c r="C30" t="b">
        <v>1</v>
      </c>
      <c r="D30" t="b">
        <v>1</v>
      </c>
      <c r="F30" t="b">
        <v>1</v>
      </c>
      <c r="G30" t="b">
        <v>1</v>
      </c>
    </row>
    <row r="31" spans="1:7">
      <c r="A31" s="39">
        <v>21</v>
      </c>
      <c r="B31" s="13" t="s">
        <v>73</v>
      </c>
      <c r="C31" t="b">
        <v>1</v>
      </c>
      <c r="D31" t="b">
        <v>1</v>
      </c>
      <c r="F31" t="b">
        <v>1</v>
      </c>
      <c r="G31" t="b">
        <v>1</v>
      </c>
    </row>
    <row r="32" spans="1:7">
      <c r="A32" s="39">
        <v>22</v>
      </c>
      <c r="B32" s="13" t="s">
        <v>57</v>
      </c>
      <c r="C32" t="b">
        <v>1</v>
      </c>
      <c r="D32" t="b">
        <v>1</v>
      </c>
      <c r="F32" t="b">
        <v>1</v>
      </c>
      <c r="G32" t="b">
        <v>1</v>
      </c>
    </row>
    <row r="33" spans="1:7">
      <c r="A33" s="39">
        <v>23</v>
      </c>
      <c r="B33" s="13" t="s">
        <v>68</v>
      </c>
      <c r="C33" t="b">
        <v>1</v>
      </c>
      <c r="D33" t="b">
        <v>1</v>
      </c>
      <c r="F33" t="b">
        <v>1</v>
      </c>
      <c r="G33" t="b">
        <v>1</v>
      </c>
    </row>
    <row r="34" spans="1:7">
      <c r="A34" s="39">
        <v>24</v>
      </c>
      <c r="B34" s="13" t="s">
        <v>71</v>
      </c>
      <c r="C34" t="b">
        <v>1</v>
      </c>
      <c r="D34" t="b">
        <v>1</v>
      </c>
      <c r="F34" t="b">
        <v>1</v>
      </c>
      <c r="G34" t="b">
        <v>1</v>
      </c>
    </row>
    <row r="35" spans="1:7">
      <c r="A35" s="39">
        <v>25</v>
      </c>
      <c r="B35" s="13" t="s">
        <v>66</v>
      </c>
      <c r="C35" t="b">
        <v>1</v>
      </c>
      <c r="D35" t="b">
        <v>1</v>
      </c>
      <c r="F35" t="b">
        <v>0</v>
      </c>
      <c r="G35" t="b">
        <v>0</v>
      </c>
    </row>
    <row r="36" spans="1:7">
      <c r="A36" s="39">
        <v>26</v>
      </c>
      <c r="B36" s="13" t="s">
        <v>99</v>
      </c>
      <c r="C36" t="b">
        <v>1</v>
      </c>
      <c r="D36" t="b">
        <v>1</v>
      </c>
      <c r="F36" t="b">
        <v>0</v>
      </c>
      <c r="G36" t="b">
        <v>0</v>
      </c>
    </row>
    <row r="37" spans="1:7">
      <c r="A37" s="39">
        <v>27</v>
      </c>
      <c r="B37" s="13" t="s">
        <v>101</v>
      </c>
      <c r="C37" t="b">
        <v>1</v>
      </c>
      <c r="D37" t="b">
        <v>1</v>
      </c>
      <c r="F37" t="b">
        <v>0</v>
      </c>
      <c r="G37" t="b">
        <v>0</v>
      </c>
    </row>
    <row r="38" spans="1:7">
      <c r="A38" s="39">
        <v>28</v>
      </c>
      <c r="B38" s="13" t="s">
        <v>79</v>
      </c>
      <c r="C38" t="b">
        <v>1</v>
      </c>
      <c r="D38" t="b">
        <v>1</v>
      </c>
      <c r="F38" t="b">
        <v>1</v>
      </c>
      <c r="G38" t="b">
        <v>0</v>
      </c>
    </row>
    <row r="39" spans="1:7">
      <c r="A39" s="39">
        <v>29</v>
      </c>
      <c r="B39" s="13" t="s">
        <v>70</v>
      </c>
      <c r="C39" t="b">
        <v>1</v>
      </c>
      <c r="D39" t="b">
        <v>1</v>
      </c>
      <c r="F39" t="b">
        <v>1</v>
      </c>
      <c r="G39" t="b">
        <v>1</v>
      </c>
    </row>
    <row r="40" spans="1:7">
      <c r="A40" s="39">
        <v>30</v>
      </c>
      <c r="B40" s="13" t="s">
        <v>87</v>
      </c>
      <c r="C40" t="b">
        <v>1</v>
      </c>
      <c r="D40" t="b">
        <v>1</v>
      </c>
      <c r="F40" t="b">
        <v>1</v>
      </c>
      <c r="G40" t="b">
        <v>0</v>
      </c>
    </row>
    <row r="41" spans="1:7">
      <c r="A41" s="39">
        <v>31</v>
      </c>
      <c r="B41" s="13" t="s">
        <v>82</v>
      </c>
      <c r="C41" t="b">
        <v>1</v>
      </c>
      <c r="D41" t="b">
        <v>1</v>
      </c>
      <c r="F41" t="b">
        <v>0</v>
      </c>
      <c r="G41" t="b">
        <v>0</v>
      </c>
    </row>
    <row r="42" spans="1:7">
      <c r="A42" s="39">
        <v>32</v>
      </c>
      <c r="B42" s="13" t="s">
        <v>91</v>
      </c>
      <c r="C42" t="b">
        <v>1</v>
      </c>
      <c r="D42" t="b">
        <v>1</v>
      </c>
      <c r="F42" t="b">
        <v>0</v>
      </c>
      <c r="G42" t="b">
        <v>0</v>
      </c>
    </row>
    <row r="43" spans="1:7">
      <c r="A43" s="39">
        <v>33</v>
      </c>
      <c r="B43" s="13" t="s">
        <v>28</v>
      </c>
      <c r="C43" t="b">
        <v>1</v>
      </c>
      <c r="D43" t="b">
        <v>1</v>
      </c>
      <c r="F43" t="b">
        <v>1</v>
      </c>
      <c r="G43" t="b">
        <v>1</v>
      </c>
    </row>
    <row r="44" spans="1:7">
      <c r="A44" s="39">
        <v>34</v>
      </c>
      <c r="B44" s="13" t="s">
        <v>64</v>
      </c>
      <c r="C44" t="b">
        <v>1</v>
      </c>
      <c r="D44" t="b">
        <v>1</v>
      </c>
      <c r="F44" t="b">
        <v>1</v>
      </c>
      <c r="G44" t="b">
        <v>0</v>
      </c>
    </row>
    <row r="45" spans="1:7">
      <c r="A45" s="39">
        <v>35</v>
      </c>
      <c r="B45" s="13" t="s">
        <v>104</v>
      </c>
      <c r="C45" t="b">
        <v>1</v>
      </c>
      <c r="D45" t="b">
        <v>1</v>
      </c>
      <c r="F45" t="b">
        <v>0</v>
      </c>
      <c r="G45" t="b">
        <v>0</v>
      </c>
    </row>
    <row r="46" spans="1:7">
      <c r="A46" s="39">
        <v>36</v>
      </c>
      <c r="B46" s="13" t="s">
        <v>93</v>
      </c>
      <c r="C46" t="b">
        <v>0</v>
      </c>
      <c r="D46" t="b">
        <v>1</v>
      </c>
      <c r="F46" t="b">
        <v>0</v>
      </c>
      <c r="G46" t="b">
        <v>0</v>
      </c>
    </row>
    <row r="47" spans="1:7">
      <c r="A47" s="39">
        <v>37</v>
      </c>
      <c r="B47" s="13" t="s">
        <v>30</v>
      </c>
      <c r="C47" t="b">
        <v>1</v>
      </c>
      <c r="D47" t="b">
        <v>1</v>
      </c>
      <c r="F47" t="b">
        <v>1</v>
      </c>
      <c r="G47" t="b">
        <v>1</v>
      </c>
    </row>
    <row r="48" spans="1:7">
      <c r="A48" s="39">
        <v>38</v>
      </c>
      <c r="B48" s="13" t="s">
        <v>31</v>
      </c>
      <c r="C48" t="b">
        <v>1</v>
      </c>
      <c r="D48" t="b">
        <v>1</v>
      </c>
      <c r="F48" t="b">
        <v>1</v>
      </c>
      <c r="G48" t="b">
        <v>1</v>
      </c>
    </row>
    <row r="49" spans="1:7">
      <c r="A49" s="39">
        <v>39</v>
      </c>
      <c r="B49" s="13" t="s">
        <v>96</v>
      </c>
      <c r="C49" t="b">
        <v>1</v>
      </c>
      <c r="D49" t="b">
        <v>1</v>
      </c>
      <c r="F49" t="b">
        <v>0</v>
      </c>
      <c r="G49" t="b">
        <v>0</v>
      </c>
    </row>
    <row r="50" spans="1:7">
      <c r="A50" s="39">
        <v>40</v>
      </c>
      <c r="B50" s="13" t="s">
        <v>113</v>
      </c>
      <c r="C50" t="b">
        <v>1</v>
      </c>
      <c r="D50" t="b">
        <v>1</v>
      </c>
      <c r="F50" t="b">
        <v>0</v>
      </c>
      <c r="G50" t="b">
        <v>0</v>
      </c>
    </row>
    <row r="51" spans="1:7">
      <c r="A51" s="39">
        <v>41</v>
      </c>
      <c r="B51" s="13" t="s">
        <v>76</v>
      </c>
      <c r="C51" t="b">
        <v>1</v>
      </c>
      <c r="D51" t="b">
        <v>1</v>
      </c>
      <c r="F51" t="b">
        <v>1</v>
      </c>
      <c r="G51" t="b">
        <v>0</v>
      </c>
    </row>
    <row r="52" spans="1:7">
      <c r="A52" s="39">
        <v>42</v>
      </c>
      <c r="B52" s="13" t="s">
        <v>103</v>
      </c>
      <c r="C52" t="b">
        <v>1</v>
      </c>
      <c r="D52" t="b">
        <v>1</v>
      </c>
      <c r="F52" t="b">
        <v>0</v>
      </c>
      <c r="G52" t="b">
        <v>0</v>
      </c>
    </row>
    <row r="53" spans="1:7">
      <c r="A53" s="39">
        <v>43</v>
      </c>
      <c r="B53" s="13" t="s">
        <v>33</v>
      </c>
      <c r="C53" t="b">
        <v>0</v>
      </c>
      <c r="D53" t="b">
        <v>0</v>
      </c>
      <c r="F53" t="b">
        <v>1</v>
      </c>
      <c r="G53" t="b">
        <v>0</v>
      </c>
    </row>
    <row r="54" spans="1:7">
      <c r="A54" s="39">
        <v>44</v>
      </c>
      <c r="B54" s="13" t="s">
        <v>80</v>
      </c>
      <c r="C54" t="b">
        <v>1</v>
      </c>
      <c r="D54" t="b">
        <v>1</v>
      </c>
      <c r="F54" t="b">
        <v>0</v>
      </c>
      <c r="G54" t="b">
        <v>0</v>
      </c>
    </row>
    <row r="55" spans="1:7">
      <c r="A55" s="39">
        <v>45</v>
      </c>
      <c r="B55" s="13" t="s">
        <v>63</v>
      </c>
      <c r="C55" t="b">
        <v>1</v>
      </c>
      <c r="D55" t="b">
        <v>1</v>
      </c>
      <c r="F55" t="b">
        <v>0</v>
      </c>
      <c r="G55" t="b">
        <v>1</v>
      </c>
    </row>
    <row r="56" spans="1:7">
      <c r="A56" s="39">
        <v>46</v>
      </c>
      <c r="B56" s="13" t="s">
        <v>84</v>
      </c>
      <c r="C56" t="b">
        <v>1</v>
      </c>
      <c r="D56" t="b">
        <v>1</v>
      </c>
      <c r="F56" t="b">
        <v>0</v>
      </c>
      <c r="G56" t="b">
        <v>0</v>
      </c>
    </row>
    <row r="57" spans="1:7">
      <c r="A57" s="39">
        <v>47</v>
      </c>
      <c r="B57" s="13" t="s">
        <v>69</v>
      </c>
      <c r="C57" t="b">
        <v>1</v>
      </c>
      <c r="D57" t="b">
        <v>1</v>
      </c>
      <c r="F57" t="b">
        <v>0</v>
      </c>
      <c r="G57" t="b">
        <v>0</v>
      </c>
    </row>
    <row r="58" spans="1:7">
      <c r="A58" s="39">
        <v>48</v>
      </c>
      <c r="B58" s="13" t="s">
        <v>62</v>
      </c>
      <c r="C58" t="b">
        <v>1</v>
      </c>
      <c r="D58" t="b">
        <v>1</v>
      </c>
      <c r="F58" t="b">
        <v>0</v>
      </c>
      <c r="G58" t="b">
        <v>0</v>
      </c>
    </row>
    <row r="59" spans="1:7">
      <c r="A59" s="39">
        <v>49</v>
      </c>
      <c r="B59" s="13" t="s">
        <v>78</v>
      </c>
      <c r="C59" t="b">
        <v>1</v>
      </c>
      <c r="D59" t="b">
        <v>1</v>
      </c>
      <c r="F59" t="b">
        <v>0</v>
      </c>
      <c r="G59" t="b">
        <v>0</v>
      </c>
    </row>
    <row r="60" spans="1:7">
      <c r="A60" s="39">
        <v>50</v>
      </c>
      <c r="B60" s="13" t="s">
        <v>54</v>
      </c>
      <c r="C60" t="b">
        <v>1</v>
      </c>
      <c r="D60" t="b">
        <v>1</v>
      </c>
      <c r="F60" t="b">
        <v>1</v>
      </c>
      <c r="G60" t="b">
        <v>1</v>
      </c>
    </row>
    <row r="61" spans="1:7">
      <c r="A61" s="39">
        <v>51</v>
      </c>
      <c r="B61" s="13" t="s">
        <v>89</v>
      </c>
      <c r="C61" t="b">
        <v>1</v>
      </c>
      <c r="D61" t="b">
        <v>1</v>
      </c>
      <c r="F61" t="b">
        <v>0</v>
      </c>
      <c r="G61" t="b">
        <v>0</v>
      </c>
    </row>
    <row r="62" spans="1:7">
      <c r="A62" s="39">
        <v>52</v>
      </c>
      <c r="B62" s="13" t="s">
        <v>83</v>
      </c>
      <c r="C62" t="b">
        <v>1</v>
      </c>
      <c r="D62" t="b">
        <v>1</v>
      </c>
      <c r="F62" t="b">
        <v>0</v>
      </c>
      <c r="G62" t="b">
        <v>0</v>
      </c>
    </row>
    <row r="63" spans="1:7">
      <c r="A63" s="39">
        <v>53</v>
      </c>
      <c r="B63" s="13" t="s">
        <v>102</v>
      </c>
      <c r="C63" t="b">
        <v>0</v>
      </c>
      <c r="D63" t="b">
        <v>1</v>
      </c>
      <c r="F63" t="b">
        <v>0</v>
      </c>
      <c r="G63" t="b">
        <v>0</v>
      </c>
    </row>
    <row r="64" spans="1:7">
      <c r="A64" s="39">
        <v>54</v>
      </c>
      <c r="B64" s="13" t="s">
        <v>363</v>
      </c>
      <c r="C64" t="b">
        <v>1</v>
      </c>
      <c r="D64" t="b">
        <v>1</v>
      </c>
      <c r="F64" t="b">
        <v>1</v>
      </c>
      <c r="G64" t="b">
        <v>1</v>
      </c>
    </row>
    <row r="65" spans="1:7">
      <c r="A65" s="39">
        <v>55</v>
      </c>
      <c r="B65" s="13" t="s">
        <v>59</v>
      </c>
      <c r="C65" t="b">
        <v>1</v>
      </c>
      <c r="D65" t="b">
        <v>1</v>
      </c>
      <c r="F65" t="b">
        <v>0</v>
      </c>
      <c r="G65" t="b">
        <v>1</v>
      </c>
    </row>
    <row r="66" spans="1:7">
      <c r="A66" s="39">
        <v>56</v>
      </c>
      <c r="B66" s="13" t="s">
        <v>75</v>
      </c>
      <c r="C66" t="b">
        <v>1</v>
      </c>
      <c r="D66" t="b">
        <v>1</v>
      </c>
      <c r="F66" t="b">
        <v>0</v>
      </c>
      <c r="G66" t="b">
        <v>0</v>
      </c>
    </row>
    <row r="67" spans="1:7">
      <c r="A67" s="39">
        <v>57</v>
      </c>
      <c r="B67" s="13" t="s">
        <v>61</v>
      </c>
      <c r="C67" t="b">
        <v>1</v>
      </c>
      <c r="D67" t="b">
        <v>1</v>
      </c>
      <c r="F67" t="b">
        <v>0</v>
      </c>
      <c r="G67" t="b">
        <v>0</v>
      </c>
    </row>
    <row r="68" spans="1:7">
      <c r="A68" s="39">
        <v>58</v>
      </c>
      <c r="B68" s="13" t="s">
        <v>366</v>
      </c>
      <c r="C68" t="b">
        <v>1</v>
      </c>
      <c r="D68" t="b">
        <v>1</v>
      </c>
      <c r="F68" t="b">
        <v>1</v>
      </c>
      <c r="G68" t="b">
        <v>1</v>
      </c>
    </row>
    <row r="69" spans="1:7">
      <c r="A69" s="39">
        <v>59</v>
      </c>
      <c r="B69" s="13" t="s">
        <v>365</v>
      </c>
      <c r="C69" t="b">
        <v>1</v>
      </c>
      <c r="D69" t="b">
        <v>1</v>
      </c>
      <c r="F69" t="b">
        <v>1</v>
      </c>
      <c r="G69" t="b">
        <v>1</v>
      </c>
    </row>
    <row r="70" spans="1:7">
      <c r="A70" s="39">
        <v>60</v>
      </c>
      <c r="B70" s="13" t="s">
        <v>67</v>
      </c>
      <c r="C70" t="b">
        <v>1</v>
      </c>
      <c r="D70" t="b">
        <v>1</v>
      </c>
      <c r="F70" t="b">
        <v>0</v>
      </c>
      <c r="G70" t="b">
        <v>0</v>
      </c>
    </row>
    <row r="71" spans="1:7">
      <c r="A71" s="39">
        <v>61</v>
      </c>
      <c r="B71" s="13" t="s">
        <v>77</v>
      </c>
      <c r="C71" t="b">
        <v>1</v>
      </c>
      <c r="D71" t="b">
        <v>1</v>
      </c>
      <c r="F71" t="b">
        <v>1</v>
      </c>
      <c r="G71" t="b">
        <v>0</v>
      </c>
    </row>
    <row r="72" spans="1:7">
      <c r="A72" s="39">
        <v>62</v>
      </c>
      <c r="B72" s="13" t="s">
        <v>56</v>
      </c>
      <c r="C72" t="b">
        <v>1</v>
      </c>
      <c r="D72" t="b">
        <v>1</v>
      </c>
      <c r="F72" t="b">
        <v>0</v>
      </c>
      <c r="G72" t="b">
        <v>1</v>
      </c>
    </row>
    <row r="73" spans="1:7">
      <c r="A73" s="39">
        <v>63</v>
      </c>
      <c r="B73" s="13" t="s">
        <v>55</v>
      </c>
      <c r="C73" t="b">
        <v>1</v>
      </c>
      <c r="D73" t="b">
        <v>1</v>
      </c>
      <c r="F73" t="b">
        <v>1</v>
      </c>
      <c r="G73" t="b">
        <v>1</v>
      </c>
    </row>
    <row r="74" spans="1:7">
      <c r="A74" s="39">
        <v>64</v>
      </c>
      <c r="B74" s="13" t="s">
        <v>60</v>
      </c>
      <c r="C74" t="b">
        <v>1</v>
      </c>
      <c r="D74" t="b">
        <v>1</v>
      </c>
      <c r="F74" t="b">
        <v>0</v>
      </c>
      <c r="G74" t="b">
        <v>1</v>
      </c>
    </row>
    <row r="75" spans="1:7">
      <c r="A75" s="39">
        <v>65</v>
      </c>
      <c r="B75" s="13" t="s">
        <v>74</v>
      </c>
      <c r="C75" t="b">
        <v>1</v>
      </c>
      <c r="D75" t="b">
        <v>1</v>
      </c>
      <c r="F75" t="b">
        <v>1</v>
      </c>
      <c r="G75" t="b">
        <v>0</v>
      </c>
    </row>
    <row r="76" spans="1:7" ht="15" thickBot="1">
      <c r="A76" s="39">
        <v>66</v>
      </c>
      <c r="B76" s="83" t="s">
        <v>37</v>
      </c>
      <c r="C76" s="2" t="b">
        <v>1</v>
      </c>
      <c r="D76" s="2" t="b">
        <v>1</v>
      </c>
      <c r="E76" s="2"/>
      <c r="F76" s="2" t="b">
        <v>1</v>
      </c>
      <c r="G76" s="2" t="b">
        <v>1</v>
      </c>
    </row>
    <row r="78" spans="1:7">
      <c r="B78" s="91" t="s">
        <v>371</v>
      </c>
      <c r="C78" s="10">
        <f>COUNTIF(C10:C76,"TRUE")</f>
        <v>58</v>
      </c>
      <c r="D78" s="10">
        <f t="shared" ref="D78:G78" si="0">COUNTIF(D10:D76,"TRUE")</f>
        <v>65</v>
      </c>
      <c r="E78" s="10">
        <f t="shared" si="0"/>
        <v>0</v>
      </c>
      <c r="F78" s="10">
        <f t="shared" si="0"/>
        <v>38</v>
      </c>
      <c r="G78" s="10">
        <f t="shared" si="0"/>
        <v>27</v>
      </c>
    </row>
  </sheetData>
  <mergeCells count="4">
    <mergeCell ref="B2:B3"/>
    <mergeCell ref="C8:E8"/>
    <mergeCell ref="B6:G7"/>
    <mergeCell ref="C2:G3"/>
  </mergeCells>
  <conditionalFormatting sqref="C10:G76">
    <cfRule type="containsText" dxfId="6" priority="1" operator="containsText" text="TRUE">
      <formula>NOT(ISERROR(SEARCH("TRUE",C10)))</formula>
    </cfRule>
    <cfRule type="containsText" dxfId="5" priority="2" operator="containsText" text="FALSE">
      <formula>NOT(ISERROR(SEARCH("FALSE",C10)))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5546875" defaultRowHeight="14.45"/>
  <cols>
    <col min="2" max="2" width="43.42578125" bestFit="1" customWidth="1"/>
    <col min="3" max="7" width="12.140625" customWidth="1"/>
    <col min="9" max="13" width="12.140625" customWidth="1"/>
    <col min="14" max="14" width="8.42578125" customWidth="1"/>
    <col min="15" max="19" width="12.140625" customWidth="1"/>
    <col min="20" max="20" width="5.42578125" customWidth="1"/>
    <col min="21" max="21" width="15.140625" customWidth="1"/>
  </cols>
  <sheetData>
    <row r="1" spans="2:21" ht="15" thickBot="1"/>
    <row r="2" spans="2:21" ht="14.45" customHeight="1">
      <c r="B2" s="129" t="s">
        <v>39</v>
      </c>
      <c r="C2" s="130"/>
      <c r="D2" s="137" t="s">
        <v>372</v>
      </c>
      <c r="E2" s="138"/>
      <c r="F2" s="138"/>
      <c r="G2" s="138"/>
      <c r="H2" s="138"/>
      <c r="I2" s="138"/>
      <c r="J2" s="138"/>
      <c r="K2" s="138"/>
      <c r="L2" s="138"/>
      <c r="M2" s="138"/>
      <c r="N2" s="138"/>
      <c r="O2" s="138"/>
      <c r="P2" s="139"/>
      <c r="R2" s="188" t="s">
        <v>41</v>
      </c>
      <c r="S2" s="189"/>
      <c r="T2" s="189"/>
      <c r="U2" s="189"/>
    </row>
    <row r="3" spans="2:21" ht="14.45" customHeight="1" thickBot="1">
      <c r="B3" s="131"/>
      <c r="C3" s="132"/>
      <c r="D3" s="140" t="s">
        <v>42</v>
      </c>
      <c r="E3" s="141"/>
      <c r="F3" s="141"/>
      <c r="G3" s="141"/>
      <c r="H3" s="141"/>
      <c r="I3" s="141"/>
      <c r="J3" s="141"/>
      <c r="K3" s="141"/>
      <c r="L3" s="141"/>
      <c r="M3" s="141"/>
      <c r="N3" s="141"/>
      <c r="O3" s="141"/>
      <c r="P3" s="142"/>
      <c r="R3" s="69">
        <v>0</v>
      </c>
      <c r="S3" s="187" t="s">
        <v>43</v>
      </c>
      <c r="T3" s="187"/>
      <c r="U3" s="144"/>
    </row>
    <row r="4" spans="2:21">
      <c r="R4" s="70">
        <v>1</v>
      </c>
      <c r="S4" s="186" t="s">
        <v>44</v>
      </c>
      <c r="T4" s="186"/>
      <c r="U4" s="146"/>
    </row>
    <row r="5" spans="2:21">
      <c r="R5" s="70">
        <v>2</v>
      </c>
      <c r="S5" s="186" t="s">
        <v>45</v>
      </c>
      <c r="T5" s="186"/>
      <c r="U5" s="146"/>
    </row>
    <row r="6" spans="2:21">
      <c r="R6" s="71">
        <v>3</v>
      </c>
      <c r="S6" s="147" t="s">
        <v>46</v>
      </c>
      <c r="T6" s="147"/>
      <c r="U6" s="148"/>
    </row>
    <row r="8" spans="2:21" ht="14.45" customHeight="1">
      <c r="B8" s="133" t="s">
        <v>373</v>
      </c>
      <c r="C8" s="133"/>
      <c r="D8" s="133"/>
      <c r="E8" s="133"/>
      <c r="F8" s="133"/>
      <c r="G8" s="133"/>
      <c r="I8" s="133" t="s">
        <v>374</v>
      </c>
      <c r="J8" s="133"/>
      <c r="K8" s="133"/>
      <c r="L8" s="133"/>
      <c r="M8" s="133"/>
      <c r="O8" s="133" t="s">
        <v>375</v>
      </c>
      <c r="P8" s="133"/>
      <c r="Q8" s="133"/>
      <c r="R8" s="133"/>
      <c r="S8" s="133"/>
    </row>
    <row r="9" spans="2:21" ht="15" customHeight="1" thickBot="1">
      <c r="B9" s="134"/>
      <c r="C9" s="134"/>
      <c r="D9" s="134"/>
      <c r="E9" s="134"/>
      <c r="F9" s="134"/>
      <c r="G9" s="134"/>
      <c r="I9" s="134"/>
      <c r="J9" s="134"/>
      <c r="K9" s="134"/>
      <c r="L9" s="134"/>
      <c r="M9" s="134"/>
      <c r="O9" s="134"/>
      <c r="P9" s="134"/>
      <c r="Q9" s="134"/>
      <c r="R9" s="134"/>
      <c r="S9" s="134"/>
    </row>
    <row r="10" spans="2:21" ht="15.6" thickTop="1" thickBot="1">
      <c r="B10" s="3" t="s">
        <v>3</v>
      </c>
      <c r="C10" s="135" t="s">
        <v>50</v>
      </c>
      <c r="D10" s="136"/>
      <c r="E10" s="135" t="s">
        <v>51</v>
      </c>
      <c r="F10" s="136"/>
      <c r="G10" s="3" t="s">
        <v>52</v>
      </c>
      <c r="I10" s="135" t="s">
        <v>50</v>
      </c>
      <c r="J10" s="136"/>
      <c r="K10" s="135" t="s">
        <v>51</v>
      </c>
      <c r="L10" s="136"/>
      <c r="M10" s="3" t="s">
        <v>52</v>
      </c>
      <c r="O10" s="135" t="s">
        <v>50</v>
      </c>
      <c r="P10" s="136"/>
      <c r="Q10" s="135" t="s">
        <v>51</v>
      </c>
      <c r="R10" s="136"/>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B8:G9"/>
    <mergeCell ref="C10:D10"/>
    <mergeCell ref="E10:F10"/>
    <mergeCell ref="I10:J10"/>
    <mergeCell ref="B2:C3"/>
    <mergeCell ref="D2:P2"/>
    <mergeCell ref="D3:P3"/>
    <mergeCell ref="S4:U4"/>
    <mergeCell ref="S3:U3"/>
    <mergeCell ref="R2:U2"/>
    <mergeCell ref="K10:L10"/>
    <mergeCell ref="I8:M9"/>
    <mergeCell ref="O8:S9"/>
    <mergeCell ref="O10:P10"/>
    <mergeCell ref="Q10:R10"/>
    <mergeCell ref="S5:U5"/>
    <mergeCell ref="S6:U6"/>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95"/>
  <sheetViews>
    <sheetView zoomScale="55" zoomScaleNormal="55" workbookViewId="0">
      <selection activeCell="D8" sqref="D8"/>
    </sheetView>
  </sheetViews>
  <sheetFormatPr defaultColWidth="8.7109375" defaultRowHeight="14.45"/>
  <cols>
    <col min="1" max="1" width="9.140625" customWidth="1"/>
    <col min="2" max="2" width="50.85546875" bestFit="1" customWidth="1"/>
    <col min="3" max="3" width="37.85546875" style="10" customWidth="1"/>
    <col min="4" max="4" width="33.5703125" style="10" bestFit="1" customWidth="1"/>
    <col min="5" max="5" width="20.140625" style="10" customWidth="1"/>
    <col min="6" max="6" width="17.42578125" style="10" bestFit="1" customWidth="1"/>
    <col min="7" max="7" width="14.140625" style="10" bestFit="1" customWidth="1"/>
    <col min="8" max="8" width="14.7109375" style="10" bestFit="1" customWidth="1"/>
    <col min="9" max="9" width="13" style="10" bestFit="1" customWidth="1"/>
    <col min="10" max="10" width="13.42578125" style="10" bestFit="1" customWidth="1"/>
    <col min="11" max="11" width="13.85546875" style="10" bestFit="1" customWidth="1"/>
    <col min="12" max="12" width="12.140625" style="10" bestFit="1" customWidth="1"/>
    <col min="13" max="13" width="13.140625" style="10" bestFit="1" customWidth="1"/>
    <col min="14" max="14" width="13.5703125" style="10" bestFit="1" customWidth="1"/>
    <col min="15" max="15" width="12" style="10" bestFit="1" customWidth="1"/>
    <col min="16" max="16" width="23.140625" style="10" customWidth="1"/>
    <col min="17" max="17" width="24.85546875" style="10" customWidth="1"/>
    <col min="18" max="18" width="37.85546875" style="10" customWidth="1"/>
    <col min="19" max="19" width="66.85546875" style="10" bestFit="1" customWidth="1"/>
    <col min="20" max="16384" width="8.7109375" style="10"/>
  </cols>
  <sheetData>
    <row r="1" spans="2:18" customFormat="1" ht="15" thickBot="1"/>
    <row r="2" spans="2:18" customFormat="1" ht="14.45" customHeight="1">
      <c r="B2" s="192" t="s">
        <v>376</v>
      </c>
      <c r="C2" s="193"/>
      <c r="D2" s="125" t="s">
        <v>159</v>
      </c>
      <c r="E2" s="125"/>
      <c r="F2" s="125"/>
      <c r="G2" s="125"/>
      <c r="H2" s="125"/>
      <c r="I2" s="125"/>
      <c r="J2" s="125"/>
      <c r="K2" s="125"/>
      <c r="L2" s="125"/>
      <c r="M2" s="125"/>
      <c r="N2" s="125"/>
      <c r="O2" s="125"/>
      <c r="P2" s="126"/>
    </row>
    <row r="3" spans="2:18" customFormat="1" ht="14.45" customHeight="1">
      <c r="B3" s="194"/>
      <c r="C3" s="195"/>
      <c r="D3" s="127"/>
      <c r="E3" s="127"/>
      <c r="F3" s="127"/>
      <c r="G3" s="127"/>
      <c r="H3" s="127"/>
      <c r="I3" s="127"/>
      <c r="J3" s="127"/>
      <c r="K3" s="127"/>
      <c r="L3" s="127"/>
      <c r="M3" s="127"/>
      <c r="N3" s="127"/>
      <c r="O3" s="127"/>
      <c r="P3" s="128"/>
    </row>
    <row r="4" spans="2:18" customFormat="1" ht="14.45" customHeight="1">
      <c r="B4" s="104"/>
      <c r="C4" s="104"/>
      <c r="D4" s="103"/>
      <c r="E4" s="103"/>
      <c r="F4" s="103"/>
      <c r="G4" s="103"/>
      <c r="H4" s="103"/>
      <c r="I4" s="103"/>
      <c r="J4" s="103"/>
      <c r="K4" s="106"/>
      <c r="L4" s="103"/>
      <c r="M4" s="103"/>
      <c r="N4" s="106"/>
      <c r="O4" s="103"/>
      <c r="P4" s="103"/>
    </row>
    <row r="5" spans="2:18" customFormat="1" ht="20.25" customHeight="1">
      <c r="B5" s="105" t="s">
        <v>377</v>
      </c>
      <c r="C5" s="105" t="s">
        <v>378</v>
      </c>
      <c r="D5" s="105" t="s">
        <v>379</v>
      </c>
      <c r="E5" s="105"/>
      <c r="F5" s="103"/>
      <c r="G5" s="209" t="s">
        <v>380</v>
      </c>
      <c r="H5" s="209"/>
      <c r="I5" s="209" t="s">
        <v>379</v>
      </c>
      <c r="J5" s="209"/>
      <c r="K5" s="106"/>
      <c r="L5" s="103"/>
      <c r="M5" s="103"/>
      <c r="N5" s="106"/>
      <c r="O5" s="103"/>
      <c r="P5" s="103"/>
    </row>
    <row r="6" spans="2:18" customFormat="1" ht="132.75" customHeight="1">
      <c r="B6" s="213" t="s">
        <v>381</v>
      </c>
      <c r="C6" s="216" t="s">
        <v>382</v>
      </c>
      <c r="D6" s="214" t="s">
        <v>383</v>
      </c>
      <c r="E6" s="215" t="s">
        <v>384</v>
      </c>
      <c r="F6" s="108"/>
      <c r="G6" s="220" t="s">
        <v>385</v>
      </c>
      <c r="H6" s="224"/>
      <c r="I6" s="221" t="s">
        <v>386</v>
      </c>
      <c r="J6" s="222"/>
      <c r="K6" s="106"/>
      <c r="L6" s="103"/>
      <c r="M6" s="103"/>
      <c r="N6" s="106"/>
      <c r="O6" s="103"/>
      <c r="P6" s="103"/>
    </row>
    <row r="7" spans="2:18" customFormat="1" ht="74.25" customHeight="1">
      <c r="B7" s="213" t="s">
        <v>387</v>
      </c>
      <c r="C7" s="214" t="s">
        <v>388</v>
      </c>
      <c r="D7" s="214" t="s">
        <v>389</v>
      </c>
      <c r="E7" s="217" t="s">
        <v>390</v>
      </c>
      <c r="F7" s="10"/>
      <c r="G7" s="219" t="s">
        <v>391</v>
      </c>
      <c r="H7" s="223"/>
      <c r="I7" s="225" t="s">
        <v>392</v>
      </c>
      <c r="J7" s="226"/>
      <c r="K7" s="106"/>
      <c r="L7" s="103"/>
      <c r="M7" s="103"/>
      <c r="N7" s="106"/>
      <c r="O7" s="103"/>
      <c r="P7" s="103"/>
    </row>
    <row r="8" spans="2:18" customFormat="1" ht="81.75" customHeight="1">
      <c r="B8" s="212" t="s">
        <v>393</v>
      </c>
      <c r="C8" s="211" t="s">
        <v>394</v>
      </c>
      <c r="D8" s="214" t="s">
        <v>395</v>
      </c>
      <c r="E8" s="218"/>
      <c r="F8" s="81"/>
      <c r="G8" s="198"/>
      <c r="H8" s="198"/>
      <c r="I8" s="81"/>
      <c r="J8" s="81"/>
      <c r="K8" s="81"/>
      <c r="L8" s="81"/>
      <c r="M8" s="81"/>
      <c r="N8" s="81"/>
      <c r="O8" s="81"/>
      <c r="P8" s="81"/>
      <c r="Q8" s="81"/>
    </row>
    <row r="9" spans="2:18" customFormat="1" ht="14.45" customHeight="1">
      <c r="B9" s="210" t="s">
        <v>385</v>
      </c>
      <c r="C9" s="210"/>
      <c r="D9" s="210"/>
      <c r="E9" s="210"/>
      <c r="F9" s="196"/>
      <c r="G9" s="196"/>
      <c r="H9" s="196"/>
      <c r="I9" s="196"/>
      <c r="J9" s="196"/>
      <c r="K9" s="196"/>
      <c r="L9" s="196"/>
      <c r="M9" s="196"/>
      <c r="N9" s="196"/>
      <c r="O9" s="196"/>
      <c r="P9" s="196"/>
      <c r="Q9" s="81"/>
    </row>
    <row r="10" spans="2:18" customFormat="1" ht="14.45" customHeight="1" thickBot="1">
      <c r="B10" s="197"/>
      <c r="C10" s="197"/>
      <c r="D10" s="197"/>
      <c r="E10" s="197"/>
      <c r="F10" s="197"/>
      <c r="G10" s="197"/>
      <c r="H10" s="197"/>
      <c r="I10" s="197"/>
      <c r="J10" s="197"/>
      <c r="K10" s="197"/>
      <c r="L10" s="197"/>
      <c r="M10" s="197"/>
      <c r="N10" s="197"/>
      <c r="O10" s="197"/>
      <c r="P10" s="197"/>
      <c r="Q10" s="81"/>
    </row>
    <row r="11" spans="2:18" customFormat="1" ht="15" thickBot="1">
      <c r="B11" s="81"/>
      <c r="C11" s="102" t="s">
        <v>396</v>
      </c>
      <c r="D11" s="102" t="s">
        <v>396</v>
      </c>
      <c r="E11" s="102" t="s">
        <v>397</v>
      </c>
      <c r="F11" s="102" t="s">
        <v>398</v>
      </c>
      <c r="G11" s="102" t="s">
        <v>399</v>
      </c>
      <c r="H11" s="102" t="s">
        <v>400</v>
      </c>
      <c r="I11" s="102" t="s">
        <v>401</v>
      </c>
      <c r="J11" s="102" t="s">
        <v>399</v>
      </c>
      <c r="K11" s="102" t="s">
        <v>400</v>
      </c>
      <c r="L11" s="102" t="s">
        <v>401</v>
      </c>
      <c r="M11" s="102" t="s">
        <v>399</v>
      </c>
      <c r="N11" s="102" t="s">
        <v>400</v>
      </c>
      <c r="O11" s="102" t="s">
        <v>401</v>
      </c>
      <c r="P11" s="102"/>
    </row>
    <row r="12" spans="2:18" customFormat="1" ht="15.6" thickTop="1" thickBot="1">
      <c r="B12" s="34" t="s">
        <v>3</v>
      </c>
      <c r="C12" s="34" t="s">
        <v>402</v>
      </c>
      <c r="D12" s="34" t="s">
        <v>403</v>
      </c>
      <c r="E12" s="34" t="s">
        <v>404</v>
      </c>
      <c r="F12" s="34" t="s">
        <v>405</v>
      </c>
      <c r="G12" s="34" t="s">
        <v>406</v>
      </c>
      <c r="H12" s="34" t="s">
        <v>407</v>
      </c>
      <c r="I12" s="34" t="s">
        <v>408</v>
      </c>
      <c r="J12" s="34" t="s">
        <v>409</v>
      </c>
      <c r="K12" s="34" t="s">
        <v>410</v>
      </c>
      <c r="L12" s="34" t="s">
        <v>411</v>
      </c>
      <c r="M12" s="34" t="s">
        <v>412</v>
      </c>
      <c r="N12" s="34" t="s">
        <v>413</v>
      </c>
      <c r="O12" s="34" t="s">
        <v>414</v>
      </c>
      <c r="P12" s="84" t="s">
        <v>415</v>
      </c>
      <c r="Q12" t="s">
        <v>416</v>
      </c>
      <c r="R12" s="107"/>
    </row>
    <row r="13" spans="2:18" ht="15" thickTop="1">
      <c r="B13" s="13" t="s">
        <v>8</v>
      </c>
      <c r="C13" s="94" t="s">
        <v>417</v>
      </c>
      <c r="D13" s="94" t="s">
        <v>417</v>
      </c>
      <c r="E13" s="95" t="s">
        <v>418</v>
      </c>
      <c r="F13" s="95" t="str">
        <f>IF(VLOOKUP(B13, RFE_Final!$B$8:$G$76,6, FALSE), "Selected", "Not Selected")</f>
        <v>Not Selected</v>
      </c>
      <c r="G13" s="95" t="str">
        <f>IF(VLOOKUP($B13, RFE_Final!$B$8:$G$76,2, FALSE), "Selected", "Not Selected")</f>
        <v>Selected</v>
      </c>
      <c r="H13" s="95" t="str">
        <f>IF(VLOOKUP($B13, RFE_Final!$B$8:$G$76,3, FALSE), "Selected", "Not Selected")</f>
        <v>Selected</v>
      </c>
      <c r="I13" s="95" t="str">
        <f>IF(VLOOKUP($B13, RFE_Final!$B$8:$G$76,4, FALSE), "Selected", "Not Selected")</f>
        <v>Not Selected</v>
      </c>
      <c r="J13" s="94" t="str">
        <f>IF(VLOOKUP($B13, 'RIDGE &amp; LASSO_Final'!$B$11:$S$77,5, FALSE)=1, "Selected", "Not Selected")</f>
        <v>Not Selected</v>
      </c>
      <c r="K13" s="94" t="s">
        <v>418</v>
      </c>
      <c r="L13" s="94" t="s">
        <v>419</v>
      </c>
      <c r="M13" s="94" t="str">
        <f>IF(VLOOKUP($B13, 'RIDGE &amp; LASSO_Final'!$B$11:$S$77,3, FALSE)=1, "Selected", "Not Selected")</f>
        <v>Not Selected</v>
      </c>
      <c r="N13" s="94" t="str">
        <f>IF(VLOOKUP($B13, 'RIDGE &amp; LASSO_Final'!$B$11:$S$77,9, FALSE)=1, "Selected", "Not Selected")</f>
        <v>Not Selected</v>
      </c>
      <c r="O13" s="94" t="s">
        <v>419</v>
      </c>
      <c r="P13" s="94"/>
      <c r="Q13" s="10" cm="1">
        <f t="array" ref="Q13">IF(OR(D13="Medium", D13="Large"), 1, 0) +
IF(OR(C13="Negligible", C13="Small"), 1, 0) +
SUM(IF(E13:O13="Selected", 1, 0), IF(E13:O13="Not Selected", 0, 0))</f>
        <v>5</v>
      </c>
    </row>
    <row r="14" spans="2:18">
      <c r="B14" s="13" t="s">
        <v>9</v>
      </c>
      <c r="C14" s="94" t="s">
        <v>420</v>
      </c>
      <c r="D14" s="94" t="s">
        <v>421</v>
      </c>
      <c r="E14" s="94" t="s">
        <v>418</v>
      </c>
      <c r="F14" s="94" t="str">
        <f>IF(VLOOKUP(B14, RFE_Final!$B$8:$G$76,6, FALSE), "Selected", "Not Selected")</f>
        <v>Not Selected</v>
      </c>
      <c r="G14" s="94" t="str">
        <f>IF(VLOOKUP($B14, RFE_Final!$B$8:$G$76,2, FALSE), "Selected", "Not Selected")</f>
        <v>Selected</v>
      </c>
      <c r="H14" s="94" t="str">
        <f>IF(VLOOKUP($B14, RFE_Final!$B$8:$G$76,3, FALSE), "Selected", "Not Selected")</f>
        <v>Selected</v>
      </c>
      <c r="I14" s="94" t="str">
        <f>IF(VLOOKUP($B14, RFE_Final!$B$8:$G$76,4, FALSE), "Selected", "Not Selected")</f>
        <v>Not Selected</v>
      </c>
      <c r="J14" s="94" t="str">
        <f>IF(VLOOKUP($B14, 'RIDGE &amp; LASSO_Final'!$B$11:$S$77,5, FALSE)=1, "Selected", "Not Selected")</f>
        <v>Not Selected</v>
      </c>
      <c r="K14" s="94" t="str">
        <f>IF(VLOOKUP($B14, 'RIDGE &amp; LASSO_Final'!$B$11:$S$77,11, FALSE)=1, "Selected", "Not Selected")</f>
        <v>Not Selected</v>
      </c>
      <c r="L14" s="94" t="s">
        <v>419</v>
      </c>
      <c r="M14" s="94" t="str">
        <f>IF(VLOOKUP($B14, 'RIDGE &amp; LASSO_Final'!$B$11:$S$77,3, FALSE)=1, "Selected", "Not Selected")</f>
        <v>Not Selected</v>
      </c>
      <c r="N14" s="94" t="str">
        <f>IF(VLOOKUP($B14, 'RIDGE &amp; LASSO_Final'!$B$11:$S$77,9, FALSE)=1, "Selected", "Not Selected")</f>
        <v>Not Selected</v>
      </c>
      <c r="O14" s="94" t="s">
        <v>419</v>
      </c>
      <c r="P14" s="94"/>
      <c r="Q14" s="10" cm="1">
        <f t="array" ref="Q14">IF(OR(D14="Medium", D14="Large"), 1, 0) +
IF(OR(C14="Negligible", C14="Small"), 1, 0) +
SUM(IF(E14:O14="Selected", 1, 0), IF(E14:O14="Not Selected", 0, 0))</f>
        <v>3</v>
      </c>
    </row>
    <row r="15" spans="2:18">
      <c r="B15" s="13" t="s">
        <v>10</v>
      </c>
      <c r="C15" s="94" t="s">
        <v>417</v>
      </c>
      <c r="D15" s="94" t="s">
        <v>417</v>
      </c>
      <c r="E15" s="94" t="s">
        <v>418</v>
      </c>
      <c r="F15" s="94" t="str">
        <f>IF(VLOOKUP(B15, RFE_Final!$B$8:$G$76,6, FALSE), "Selected", "Not Selected")</f>
        <v>Not Selected</v>
      </c>
      <c r="G15" s="94" t="str">
        <f>IF(VLOOKUP($B15, RFE_Final!$B$8:$G$76,2, FALSE), "Selected", "Not Selected")</f>
        <v>Not Selected</v>
      </c>
      <c r="H15" s="94" t="str">
        <f>IF(VLOOKUP($B15, RFE_Final!$B$8:$G$76,3, FALSE), "Selected", "Not Selected")</f>
        <v>Selected</v>
      </c>
      <c r="I15" s="94" t="str">
        <f>IF(VLOOKUP($B15, RFE_Final!$B$8:$G$76,4, FALSE), "Selected", "Not Selected")</f>
        <v>Not Selected</v>
      </c>
      <c r="J15" s="94" t="str">
        <f>IF(VLOOKUP($B15, 'RIDGE &amp; LASSO_Final'!$B$11:$S$77,5, FALSE)=1, "Selected", "Not Selected")</f>
        <v>Not Selected</v>
      </c>
      <c r="K15" s="94" t="str">
        <f>IF(VLOOKUP($B15, 'RIDGE &amp; LASSO_Final'!$B$11:$S$77,11, FALSE)=1, "Selected", "Not Selected")</f>
        <v>Not Selected</v>
      </c>
      <c r="L15" s="94" t="s">
        <v>419</v>
      </c>
      <c r="M15" s="94" t="str">
        <f>IF(VLOOKUP($B15, 'RIDGE &amp; LASSO_Final'!$B$11:$S$77,3, FALSE)=1, "Selected", "Not Selected")</f>
        <v>Not Selected</v>
      </c>
      <c r="N15" s="94" t="str">
        <f>IF(VLOOKUP($B15, 'RIDGE &amp; LASSO_Final'!$B$11:$S$77,9, FALSE)=1, "Selected", "Not Selected")</f>
        <v>Not Selected</v>
      </c>
      <c r="O15" s="94" t="s">
        <v>419</v>
      </c>
      <c r="P15" s="94"/>
      <c r="Q15" s="10" cm="1">
        <f t="array" ref="Q15">IF(OR(D15="Medium", D15="Large"), 1, 0) +
IF(OR(C15="Negligible", C15="Small"), 1, 0) +
SUM(IF(E15:O15="Selected", 1, 0), IF(E15:O15="Not Selected", 0, 0))</f>
        <v>3</v>
      </c>
    </row>
    <row r="16" spans="2:18">
      <c r="B16" s="13" t="s">
        <v>11</v>
      </c>
      <c r="C16" s="94" t="s">
        <v>422</v>
      </c>
      <c r="D16" s="94" t="s">
        <v>423</v>
      </c>
      <c r="E16" s="94" t="s">
        <v>418</v>
      </c>
      <c r="F16" s="94" t="str">
        <f>IF(VLOOKUP(B16, RFE_Final!$B$8:$G$76,6, FALSE), "Selected", "Not Selected")</f>
        <v>Selected</v>
      </c>
      <c r="G16" s="94" t="str">
        <f>IF(VLOOKUP($B16, RFE_Final!$B$8:$G$76,2, FALSE), "Selected", "Not Selected")</f>
        <v>Selected</v>
      </c>
      <c r="H16" s="94" t="str">
        <f>IF(VLOOKUP($B16, RFE_Final!$B$8:$G$76,3, FALSE), "Selected", "Not Selected")</f>
        <v>Selected</v>
      </c>
      <c r="I16" s="94" t="str">
        <f>IF(VLOOKUP($B16, RFE_Final!$B$8:$G$76,4, FALSE), "Selected", "Not Selected")</f>
        <v>Not Selected</v>
      </c>
      <c r="J16" s="94" t="str">
        <f>IF(VLOOKUP($B16, 'RIDGE &amp; LASSO_Final'!$B$11:$S$77,5, FALSE)=1, "Selected", "Not Selected")</f>
        <v>Selected</v>
      </c>
      <c r="K16" s="94" t="s">
        <v>418</v>
      </c>
      <c r="L16" s="94" t="s">
        <v>419</v>
      </c>
      <c r="M16" s="94" t="str">
        <f>IF(VLOOKUP($B16, 'RIDGE &amp; LASSO_Final'!$B$11:$S$77,3, FALSE)=1, "Selected", "Not Selected")</f>
        <v>Selected</v>
      </c>
      <c r="N16" s="94" t="s">
        <v>418</v>
      </c>
      <c r="O16" s="94" t="s">
        <v>419</v>
      </c>
      <c r="P16" s="94"/>
      <c r="Q16" s="10" cm="1">
        <f t="array" ref="Q16">IF(OR(D16="Medium", D16="Large"), 1, 0) +
IF(OR(C16="Negligible", C16="Small"), 1, 0) +
SUM(IF(E16:O16="Selected", 1, 0), IF(E16:O16="Not Selected", 0, 0))</f>
        <v>9</v>
      </c>
    </row>
    <row r="17" spans="1:17">
      <c r="B17" s="13" t="s">
        <v>12</v>
      </c>
      <c r="C17" s="94" t="s">
        <v>422</v>
      </c>
      <c r="D17" s="94" t="s">
        <v>423</v>
      </c>
      <c r="E17" s="94" t="s">
        <v>418</v>
      </c>
      <c r="F17" s="94" t="str">
        <f>IF(VLOOKUP(B17, RFE_Final!$B$8:$G$76,6, FALSE), "Selected", "Not Selected")</f>
        <v>Selected</v>
      </c>
      <c r="G17" s="94" t="str">
        <f>IF(VLOOKUP($B17, RFE_Final!$B$8:$G$76,2, FALSE), "Selected", "Not Selected")</f>
        <v>Selected</v>
      </c>
      <c r="H17" s="94" t="str">
        <f>IF(VLOOKUP($B17, RFE_Final!$B$8:$G$76,3, FALSE), "Selected", "Not Selected")</f>
        <v>Selected</v>
      </c>
      <c r="I17" s="94" t="str">
        <f>IF(VLOOKUP($B17, RFE_Final!$B$8:$G$76,4, FALSE), "Selected", "Not Selected")</f>
        <v>Not Selected</v>
      </c>
      <c r="J17" s="94" t="str">
        <f>IF(VLOOKUP($B17, 'RIDGE &amp; LASSO_Final'!$B$11:$S$77,5, FALSE)=1, "Selected", "Not Selected")</f>
        <v>Selected</v>
      </c>
      <c r="K17" s="94" t="s">
        <v>418</v>
      </c>
      <c r="L17" s="94" t="s">
        <v>419</v>
      </c>
      <c r="M17" s="94" t="str">
        <f>IF(VLOOKUP($B17, 'RIDGE &amp; LASSO_Final'!$B$11:$S$77,3, FALSE)=1, "Selected", "Not Selected")</f>
        <v>Selected</v>
      </c>
      <c r="N17" s="94" t="s">
        <v>418</v>
      </c>
      <c r="O17" s="94" t="s">
        <v>419</v>
      </c>
      <c r="P17" s="94"/>
      <c r="Q17" s="10" cm="1">
        <f t="array" ref="Q17">IF(OR(D17="Medium", D17="Large"), 1, 0) +
IF(OR(C17="Negligible", C17="Small"), 1, 0) +
SUM(IF(E17:O17="Selected", 1, 0), IF(E17:O17="Not Selected", 0, 0))</f>
        <v>9</v>
      </c>
    </row>
    <row r="18" spans="1:17">
      <c r="B18" s="13" t="s">
        <v>14</v>
      </c>
      <c r="C18" s="94" t="s">
        <v>422</v>
      </c>
      <c r="D18" s="94" t="s">
        <v>417</v>
      </c>
      <c r="E18" s="94" t="s">
        <v>418</v>
      </c>
      <c r="F18" s="94" t="str">
        <f>IF(VLOOKUP(B18, RFE_Final!$B$8:$G$76,6, FALSE), "Selected", "Not Selected")</f>
        <v>Not Selected</v>
      </c>
      <c r="G18" s="94" t="str">
        <f>IF(VLOOKUP($B18, RFE_Final!$B$8:$G$76,2, FALSE), "Selected", "Not Selected")</f>
        <v>Not Selected</v>
      </c>
      <c r="H18" s="94" t="str">
        <f>IF(VLOOKUP($B18, RFE_Final!$B$8:$G$76,3, FALSE), "Selected", "Not Selected")</f>
        <v>Selected</v>
      </c>
      <c r="I18" s="94" t="str">
        <f>IF(VLOOKUP($B18, RFE_Final!$B$8:$G$76,4, FALSE), "Selected", "Not Selected")</f>
        <v>Not Selected</v>
      </c>
      <c r="J18" s="94" t="str">
        <f>IF(VLOOKUP($B18, 'RIDGE &amp; LASSO_Final'!$B$11:$S$77,5, FALSE)=1, "Selected", "Not Selected")</f>
        <v>Not Selected</v>
      </c>
      <c r="K18" s="94" t="str">
        <f>IF(VLOOKUP($B18, 'RIDGE &amp; LASSO_Final'!$B$11:$S$77,11, FALSE)=1, "Selected", "Not Selected")</f>
        <v>Not Selected</v>
      </c>
      <c r="L18" s="94" t="s">
        <v>419</v>
      </c>
      <c r="M18" s="94" t="str">
        <f>IF(VLOOKUP($B18, 'RIDGE &amp; LASSO_Final'!$B$11:$S$77,3, FALSE)=1, "Selected", "Not Selected")</f>
        <v>Not Selected</v>
      </c>
      <c r="N18" s="94" t="str">
        <f>IF(VLOOKUP($B18, 'RIDGE &amp; LASSO_Final'!$B$11:$S$77,9, FALSE)=1, "Selected", "Not Selected")</f>
        <v>Not Selected</v>
      </c>
      <c r="O18" s="94" t="s">
        <v>419</v>
      </c>
      <c r="P18" s="94"/>
      <c r="Q18" s="10" cm="1">
        <f t="array" ref="Q18">IF(OR(D18="Medium", D18="Large"), 1, 0) +
IF(OR(C18="Negligible", C18="Small"), 1, 0) +
SUM(IF(E18:O18="Selected", 1, 0), IF(E18:O18="Not Selected", 0, 0))</f>
        <v>2</v>
      </c>
    </row>
    <row r="19" spans="1:17">
      <c r="B19" s="13" t="s">
        <v>15</v>
      </c>
      <c r="C19" s="94" t="s">
        <v>422</v>
      </c>
      <c r="D19" s="94" t="s">
        <v>421</v>
      </c>
      <c r="E19" s="94" t="s">
        <v>418</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94" t="s">
        <v>418</v>
      </c>
      <c r="L19" s="94" t="s">
        <v>419</v>
      </c>
      <c r="M19" s="94" t="str">
        <f>IF(VLOOKUP($B19, 'RIDGE &amp; LASSO_Final'!$B$11:$S$77,3, FALSE)=1, "Selected", "Not Selected")</f>
        <v>Not Selected</v>
      </c>
      <c r="N19" s="94" t="s">
        <v>418</v>
      </c>
      <c r="O19" s="94" t="s">
        <v>419</v>
      </c>
      <c r="P19" s="94"/>
      <c r="Q19" s="10" cm="1">
        <f t="array" ref="Q19">IF(OR(D19="Medium", D19="Large"), 1, 0) +
IF(OR(C19="Negligible", C19="Small"), 1, 0) +
SUM(IF(E19:O19="Selected", 1, 0), IF(E19:O19="Not Selected", 0, 0))</f>
        <v>5</v>
      </c>
    </row>
    <row r="20" spans="1:17">
      <c r="B20" s="13" t="s">
        <v>16</v>
      </c>
      <c r="C20" s="94" t="s">
        <v>420</v>
      </c>
      <c r="D20" s="94" t="s">
        <v>417</v>
      </c>
      <c r="E20" s="94" t="s">
        <v>418</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94" t="str">
        <f>IF(VLOOKUP($B20, 'RIDGE &amp; LASSO_Final'!$B$11:$S$77,11, FALSE)=1, "Selected", "Not Selected")</f>
        <v>Not Selected</v>
      </c>
      <c r="L20" s="94" t="s">
        <v>419</v>
      </c>
      <c r="M20" s="94" t="str">
        <f>IF(VLOOKUP($B20, 'RIDGE &amp; LASSO_Final'!$B$11:$S$77,3, FALSE)=1, "Selected", "Not Selected")</f>
        <v>Not Selected</v>
      </c>
      <c r="N20" s="94" t="str">
        <f>IF(VLOOKUP($B20, 'RIDGE &amp; LASSO_Final'!$B$11:$S$77,9, FALSE)=1, "Selected", "Not Selected")</f>
        <v>Not Selected</v>
      </c>
      <c r="O20" s="94" t="s">
        <v>419</v>
      </c>
      <c r="P20" s="94"/>
      <c r="Q20" s="10" cm="1">
        <f t="array" ref="Q20">IF(OR(D20="Medium", D20="Large"), 1, 0) +
IF(OR(C20="Negligible", C20="Small"), 1, 0) +
SUM(IF(E20:O20="Selected", 1, 0), IF(E20:O20="Not Selected", 0, 0))</f>
        <v>2</v>
      </c>
    </row>
    <row r="21" spans="1:17">
      <c r="B21" s="109" t="s">
        <v>17</v>
      </c>
      <c r="C21" s="110" t="s">
        <v>422</v>
      </c>
      <c r="D21" s="110" t="s">
        <v>423</v>
      </c>
      <c r="E21" s="110" t="s">
        <v>418</v>
      </c>
      <c r="F21" s="110" t="str">
        <f>IF(VLOOKUP(B21, RFE_Final!$B$8:$G$76,6, FALSE), "Selected", "Not Selected")</f>
        <v>Selected</v>
      </c>
      <c r="G21" s="110" t="str">
        <f>IF(VLOOKUP($B21, RFE_Final!$B$8:$G$76,2, FALSE), "Selected", "Not Selected")</f>
        <v>Selected</v>
      </c>
      <c r="H21" s="110" t="str">
        <f>IF(VLOOKUP($B21, RFE_Final!$B$8:$G$76,3, FALSE), "Selected", "Not Selected")</f>
        <v>Selected</v>
      </c>
      <c r="I21" s="110" t="str">
        <f>IF(VLOOKUP($B21, RFE_Final!$B$8:$G$76,4, FALSE), "Selected", "Not Selected")</f>
        <v>Not Selected</v>
      </c>
      <c r="J21" s="110" t="str">
        <f>IF(VLOOKUP($B21, 'RIDGE &amp; LASSO_Final'!$B$11:$S$77,5, FALSE)=1, "Selected", "Not Selected")</f>
        <v>Not Selected</v>
      </c>
      <c r="K21" s="110" t="s">
        <v>418</v>
      </c>
      <c r="L21" s="110" t="s">
        <v>418</v>
      </c>
      <c r="M21" s="110" t="str">
        <f>IF(VLOOKUP($B21, 'RIDGE &amp; LASSO_Final'!$B$11:$S$77,3, FALSE)=1, "Selected", "Not Selected")</f>
        <v>Selected</v>
      </c>
      <c r="N21" s="110" t="s">
        <v>418</v>
      </c>
      <c r="O21" s="110" t="s">
        <v>418</v>
      </c>
      <c r="P21" s="110"/>
      <c r="Q21" s="111" cm="1">
        <f t="array" ref="Q21">IF(OR(D21="Medium", D21="Large"), 1, 0) +
IF(OR(C21="Negligible", C21="Small"), 1, 0) +
SUM(IF(E21:O21="Selected", 1, 0), IF(E21:O21="Not Selected", 0, 0))</f>
        <v>10</v>
      </c>
    </row>
    <row r="22" spans="1:17">
      <c r="B22" s="13" t="s">
        <v>19</v>
      </c>
      <c r="C22" s="94" t="s">
        <v>417</v>
      </c>
      <c r="D22" s="94" t="s">
        <v>417</v>
      </c>
      <c r="E22" s="94" t="s">
        <v>418</v>
      </c>
      <c r="F22" s="94" t="str">
        <f>IF(VLOOKUP(B22, RFE_Final!$B$8:$G$76,6, FALSE), "Selected", "Not Selected")</f>
        <v>Not 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Not Selected</v>
      </c>
      <c r="K22" s="94" t="str">
        <f>IF(VLOOKUP($B22, 'RIDGE &amp; LASSO_Final'!$B$11:$S$77,11, FALSE)=1, "Selected", "Not Selected")</f>
        <v>Not Selected</v>
      </c>
      <c r="L22" s="94" t="s">
        <v>419</v>
      </c>
      <c r="M22" s="94" t="str">
        <f>IF(VLOOKUP($B22, 'RIDGE &amp; LASSO_Final'!$B$11:$S$77,3, FALSE)=1, "Selected", "Not Selected")</f>
        <v>Not Selected</v>
      </c>
      <c r="N22" s="94" t="str">
        <f>IF(VLOOKUP($B22, 'RIDGE &amp; LASSO_Final'!$B$11:$S$77,9, FALSE)=1, "Selected", "Not Selected")</f>
        <v>Not Selected</v>
      </c>
      <c r="O22" s="94" t="s">
        <v>419</v>
      </c>
      <c r="P22" s="94"/>
      <c r="Q22" s="10" cm="1">
        <f t="array" ref="Q22">IF(OR(D22="Medium", D22="Large"), 1, 0) +
IF(OR(C22="Negligible", C22="Small"), 1, 0) +
SUM(IF(E22:O22="Selected", 1, 0), IF(E22:O22="Not Selected", 0, 0))</f>
        <v>4</v>
      </c>
    </row>
    <row r="23" spans="1:17">
      <c r="B23" s="13" t="s">
        <v>20</v>
      </c>
      <c r="C23" s="94" t="s">
        <v>417</v>
      </c>
      <c r="D23" s="94" t="s">
        <v>421</v>
      </c>
      <c r="E23" s="94" t="s">
        <v>418</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94" t="s">
        <v>418</v>
      </c>
      <c r="L23" s="94" t="s">
        <v>419</v>
      </c>
      <c r="M23" s="94" t="str">
        <f>IF(VLOOKUP($B23, 'RIDGE &amp; LASSO_Final'!$B$11:$S$77,3, FALSE)=1, "Selected", "Not Selected")</f>
        <v>Not Selected</v>
      </c>
      <c r="N23" s="94" t="str">
        <f>IF(VLOOKUP($B23, 'RIDGE &amp; LASSO_Final'!$B$11:$S$77,9, FALSE)=1, "Selected", "Not Selected")</f>
        <v>Not Selected</v>
      </c>
      <c r="O23" s="94" t="s">
        <v>419</v>
      </c>
      <c r="P23" s="94"/>
      <c r="Q23" s="10" cm="1">
        <f t="array" ref="Q23">IF(OR(D23="Medium", D23="Large"), 1, 0) +
IF(OR(C23="Negligible", C23="Small"), 1, 0) +
SUM(IF(E23:O23="Selected", 1, 0), IF(E23:O23="Not Selected", 0, 0))</f>
        <v>4</v>
      </c>
    </row>
    <row r="24" spans="1:17">
      <c r="B24" s="13" t="s">
        <v>21</v>
      </c>
      <c r="C24" s="94" t="s">
        <v>417</v>
      </c>
      <c r="D24" s="94" t="s">
        <v>421</v>
      </c>
      <c r="E24" s="94" t="s">
        <v>418</v>
      </c>
      <c r="F24" s="94" t="str">
        <f>IF(VLOOKUP(B24, RFE_Final!$B$8:$G$76,6, FALSE), "Selected", "Not Selected")</f>
        <v>Not Selected</v>
      </c>
      <c r="G24" s="94" t="str">
        <f>IF(VLOOKUP($B24, RFE_Final!$B$8:$G$76,2, FALSE), "Selected", "Not Selected")</f>
        <v>Not 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94" t="str">
        <f>IF(VLOOKUP($B24, 'RIDGE &amp; LASSO_Final'!$B$11:$S$77,11, FALSE)=1, "Selected", "Not Selected")</f>
        <v>Not Selected</v>
      </c>
      <c r="L24" s="94" t="s">
        <v>419</v>
      </c>
      <c r="M24" s="94" t="str">
        <f>IF(VLOOKUP($B24, 'RIDGE &amp; LASSO_Final'!$B$11:$S$77,3, FALSE)=1, "Selected", "Not Selected")</f>
        <v>Not Selected</v>
      </c>
      <c r="N24" s="94" t="str">
        <f>IF(VLOOKUP($B24, 'RIDGE &amp; LASSO_Final'!$B$11:$S$77,9, FALSE)=1, "Selected", "Not Selected")</f>
        <v>Not Selected</v>
      </c>
      <c r="O24" s="94" t="s">
        <v>419</v>
      </c>
      <c r="P24" s="94"/>
      <c r="Q24" s="10" cm="1">
        <f t="array" ref="Q24">IF(OR(D24="Medium", D24="Large"), 1, 0) +
IF(OR(C24="Negligible", C24="Small"), 1, 0) +
SUM(IF(E24:O24="Selected", 1, 0), IF(E24:O24="Not Selected", 0, 0))</f>
        <v>3</v>
      </c>
    </row>
    <row r="25" spans="1:17">
      <c r="B25" s="109" t="s">
        <v>22</v>
      </c>
      <c r="C25" s="110" t="s">
        <v>417</v>
      </c>
      <c r="D25" s="110" t="s">
        <v>423</v>
      </c>
      <c r="E25" s="110" t="s">
        <v>418</v>
      </c>
      <c r="F25" s="110" t="str">
        <f>IF(VLOOKUP(B25, RFE_Final!$B$8:$G$76,6, FALSE), "Selected", "Not Selected")</f>
        <v>Selected</v>
      </c>
      <c r="G25" s="110" t="str">
        <f>IF(VLOOKUP($B25, RFE_Final!$B$8:$G$76,2, FALSE), "Selected", "Not Selected")</f>
        <v>Selected</v>
      </c>
      <c r="H25" s="110" t="str">
        <f>IF(VLOOKUP($B25, RFE_Final!$B$8:$G$76,3, FALSE), "Selected", "Not Selected")</f>
        <v>Selected</v>
      </c>
      <c r="I25" s="110" t="str">
        <f>IF(VLOOKUP($B25, RFE_Final!$B$8:$G$76,4, FALSE), "Selected", "Not Selected")</f>
        <v>Not Selected</v>
      </c>
      <c r="J25" s="110" t="str">
        <f>IF(VLOOKUP($B25, 'RIDGE &amp; LASSO_Final'!$B$11:$S$77,5, FALSE)=1, "Selected", "Not Selected")</f>
        <v>Selected</v>
      </c>
      <c r="K25" s="110" t="s">
        <v>418</v>
      </c>
      <c r="L25" s="110" t="s">
        <v>419</v>
      </c>
      <c r="M25" s="110" t="str">
        <f>IF(VLOOKUP($B25, 'RIDGE &amp; LASSO_Final'!$B$11:$S$77,3, FALSE)=1, "Selected", "Not Selected")</f>
        <v>Selected</v>
      </c>
      <c r="N25" s="110" t="s">
        <v>418</v>
      </c>
      <c r="O25" s="110" t="s">
        <v>419</v>
      </c>
      <c r="P25" s="110"/>
      <c r="Q25" s="111" cm="1">
        <f t="array" ref="Q25">IF(OR(D25="Medium", D25="Large"), 1, 0) +
IF(OR(C25="Negligible", C25="Small"), 1, 0) +
SUM(IF(E25:O25="Selected", 1, 0), IF(E25:O25="Not Selected", 0, 0))</f>
        <v>10</v>
      </c>
    </row>
    <row r="26" spans="1:17">
      <c r="B26" s="109" t="s">
        <v>31</v>
      </c>
      <c r="C26" s="110" t="s">
        <v>417</v>
      </c>
      <c r="D26" s="110" t="s">
        <v>424</v>
      </c>
      <c r="E26" s="110" t="s">
        <v>418</v>
      </c>
      <c r="F26" s="110" t="str">
        <f>IF(VLOOKUP(B26, RFE_Final!$B$8:$G$76,6, FALSE), "Selected", "Not Selected")</f>
        <v>Selected</v>
      </c>
      <c r="G26" s="110" t="str">
        <f>IF(VLOOKUP($B26, RFE_Final!$B$8:$G$76,2, FALSE), "Selected", "Not Selected")</f>
        <v>Selected</v>
      </c>
      <c r="H26" s="110" t="str">
        <f>IF(VLOOKUP($B26, RFE_Final!$B$8:$G$76,3, FALSE), "Selected", "Not Selected")</f>
        <v>Selected</v>
      </c>
      <c r="I26" s="110" t="str">
        <f>IF(VLOOKUP($B26, RFE_Final!$B$8:$G$76,4, FALSE), "Selected", "Not Selected")</f>
        <v>Not Selected</v>
      </c>
      <c r="J26" s="110" t="str">
        <f>IF(VLOOKUP($B26, 'RIDGE &amp; LASSO_Final'!$B$11:$S$77,5, FALSE)=1, "Selected", "Not Selected")</f>
        <v>Not Selected</v>
      </c>
      <c r="K26" s="110" t="s">
        <v>418</v>
      </c>
      <c r="L26" s="110" t="s">
        <v>419</v>
      </c>
      <c r="M26" s="110" t="str">
        <f>IF(VLOOKUP($B26, 'RIDGE &amp; LASSO_Final'!$B$11:$S$77,3, FALSE)=1, "Selected", "Not Selected")</f>
        <v>Not Selected</v>
      </c>
      <c r="N26" s="110" t="s">
        <v>418</v>
      </c>
      <c r="O26" s="110" t="s">
        <v>419</v>
      </c>
      <c r="P26" s="110"/>
      <c r="Q26" s="111" cm="1">
        <f t="array" ref="Q26">IF(OR(D26="Medium", D26="Large"), 1, 0) +
IF(OR(C26="Negligible", C26="Small"), 1, 0) +
SUM(IF(E26:O26="Selected", 1, 0), IF(E26:O26="Not Selected", 0, 0))</f>
        <v>8</v>
      </c>
    </row>
    <row r="27" spans="1:17">
      <c r="B27" s="13" t="s">
        <v>33</v>
      </c>
      <c r="C27" s="94" t="s">
        <v>417</v>
      </c>
      <c r="D27" s="94" t="s">
        <v>417</v>
      </c>
      <c r="E27" s="94" t="s">
        <v>418</v>
      </c>
      <c r="F27" s="94" t="str">
        <f>IF(VLOOKUP(B27, RFE_Final!$B$8:$G$76,6, FALSE), "Selected", "Not Selected")</f>
        <v>Not Selected</v>
      </c>
      <c r="G27" s="94" t="str">
        <f>IF(VLOOKUP($B27, RFE_Final!$B$8:$G$76,2, FALSE), "Selected", "Not Selected")</f>
        <v>Not Selected</v>
      </c>
      <c r="H27" s="94" t="str">
        <f>IF(VLOOKUP($B27, RFE_Final!$B$8:$G$76,3, FALSE), "Selected", "Not Selected")</f>
        <v>Not Selected</v>
      </c>
      <c r="I27" s="94" t="str">
        <f>IF(VLOOKUP($B27, RFE_Final!$B$8:$G$76,4, FALSE), "Selected", "Not Selected")</f>
        <v>Not Selected</v>
      </c>
      <c r="J27" s="94" t="str">
        <f>IF(VLOOKUP($B27, 'RIDGE &amp; LASSO_Final'!$B$11:$S$77,5, FALSE)=1, "Selected", "Not Selected")</f>
        <v>Not Selected</v>
      </c>
      <c r="K27" s="94" t="str">
        <f>IF(VLOOKUP($B27, 'RIDGE &amp; LASSO_Final'!$B$11:$S$77,11, FALSE)=1, "Selected", "Not Selected")</f>
        <v>Not Selected</v>
      </c>
      <c r="L27" s="94" t="s">
        <v>419</v>
      </c>
      <c r="M27" s="94" t="str">
        <f>IF(VLOOKUP($B27, 'RIDGE &amp; LASSO_Final'!$B$11:$S$77,3, FALSE)=1, "Selected", "Not Selected")</f>
        <v>Not Selected</v>
      </c>
      <c r="N27" s="94" t="str">
        <f>IF(VLOOKUP($B27, 'RIDGE &amp; LASSO_Final'!$B$11:$S$77,9, FALSE)=1, "Selected", "Not Selected")</f>
        <v>Not Selected</v>
      </c>
      <c r="O27" s="94" t="s">
        <v>419</v>
      </c>
      <c r="P27" s="94"/>
      <c r="Q27" s="10" cm="1">
        <f t="array" ref="Q27">IF(OR(D27="Medium", D27="Large"), 1, 0) +
IF(OR(C27="Negligible", C27="Small"), 1, 0) +
SUM(IF(E27:O27="Selected", 1, 0), IF(E27:O27="Not Selected", 0, 0))</f>
        <v>2</v>
      </c>
    </row>
    <row r="28" spans="1:17">
      <c r="B28" s="13" t="s">
        <v>363</v>
      </c>
      <c r="C28" s="94" t="s">
        <v>425</v>
      </c>
      <c r="D28" s="94" t="s">
        <v>424</v>
      </c>
      <c r="E28" s="94" t="s">
        <v>418</v>
      </c>
      <c r="F28" s="94" t="str">
        <f>IF(VLOOKUP(B28, RFE_Final!$B$8:$G$76,6, FALSE), "Selected", "Not Selected")</f>
        <v>Selected</v>
      </c>
      <c r="G28" s="94" t="str">
        <f>IF(VLOOKUP($B28, RFE_Final!$B$8:$G$76,2, FALSE), "Selected", "Not Selected")</f>
        <v>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Selected</v>
      </c>
      <c r="K28" s="94" t="s">
        <v>418</v>
      </c>
      <c r="L28" s="94" t="s">
        <v>419</v>
      </c>
      <c r="M28" s="94" t="str">
        <f>IF(VLOOKUP($B28, 'RIDGE &amp; LASSO_Final'!$B$11:$S$77,3, FALSE)=1, "Selected", "Not Selected")</f>
        <v>Selected</v>
      </c>
      <c r="N28" s="94" t="s">
        <v>418</v>
      </c>
      <c r="O28" s="94" t="s">
        <v>419</v>
      </c>
      <c r="P28" s="94"/>
      <c r="Q28" s="10" cm="1">
        <f t="array" ref="Q28">IF(OR(D28="Medium", D28="Large"), 1, 0) +
IF(OR(C28="Negligible", C28="Small"), 1, 0) +
SUM(IF(E28:O28="Selected", 1, 0), IF(E28:O28="Not Selected", 0, 0))</f>
        <v>9</v>
      </c>
    </row>
    <row r="29" spans="1:17">
      <c r="B29" s="13" t="s">
        <v>366</v>
      </c>
      <c r="C29" s="94" t="s">
        <v>425</v>
      </c>
      <c r="D29" s="94" t="s">
        <v>424</v>
      </c>
      <c r="E29" s="94" t="s">
        <v>418</v>
      </c>
      <c r="F29" s="94" t="str">
        <f>IF(VLOOKUP(B29, RFE_Final!$B$8:$G$76,6, FALSE), "Selected", "Not Selected")</f>
        <v>Selected</v>
      </c>
      <c r="G29" s="94" t="str">
        <f>IF(VLOOKUP($B29, RFE_Final!$B$8:$G$76,2, FALSE), "Selected", "Not Selected")</f>
        <v>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94" t="s">
        <v>418</v>
      </c>
      <c r="L29" s="94" t="s">
        <v>419</v>
      </c>
      <c r="M29" s="94" t="str">
        <f>IF(VLOOKUP($B29, 'RIDGE &amp; LASSO_Final'!$B$11:$S$77,3, FALSE)=1, "Selected", "Not Selected")</f>
        <v>Not Selected</v>
      </c>
      <c r="N29" s="94" t="s">
        <v>418</v>
      </c>
      <c r="O29" s="94" t="s">
        <v>419</v>
      </c>
      <c r="P29" s="94"/>
      <c r="Q29" s="10" cm="1">
        <f t="array" ref="Q29">IF(OR(D29="Medium", D29="Large"), 1, 0) +
IF(OR(C29="Negligible", C29="Small"), 1, 0) +
SUM(IF(E29:O29="Selected", 1, 0), IF(E29:O29="Not Selected", 0, 0))</f>
        <v>7</v>
      </c>
    </row>
    <row r="30" spans="1:17">
      <c r="B30" s="83" t="s">
        <v>365</v>
      </c>
      <c r="C30" s="96" t="s">
        <v>425</v>
      </c>
      <c r="D30" s="119" t="s">
        <v>424</v>
      </c>
      <c r="E30" s="96" t="s">
        <v>418</v>
      </c>
      <c r="F30" s="96" t="str">
        <f>IF(VLOOKUP(B30, RFE_Final!$B$8:$G$76,6, FALSE), "Selected", "Not Selected")</f>
        <v>Selected</v>
      </c>
      <c r="G30" s="96" t="str">
        <f>IF(VLOOKUP($B30, RFE_Final!$B$8:$G$76,2, FALSE), "Selected", "Not Selected")</f>
        <v>Selected</v>
      </c>
      <c r="H30" s="96" t="str">
        <f>IF(VLOOKUP($B30, RFE_Final!$B$8:$G$76,3, FALSE), "Selected", "Not Selected")</f>
        <v>Selected</v>
      </c>
      <c r="I30" s="96" t="str">
        <f>IF(VLOOKUP($B30, RFE_Final!$B$8:$G$76,4, FALSE), "Selected", "Not Selected")</f>
        <v>Not Selected</v>
      </c>
      <c r="J30" s="96" t="str">
        <f>IF(VLOOKUP($B30, 'RIDGE &amp; LASSO_Final'!$B$11:$S$77,5, FALSE)=1, "Selected", "Not Selected")</f>
        <v>Not Selected</v>
      </c>
      <c r="K30" s="96" t="s">
        <v>418</v>
      </c>
      <c r="L30" s="96" t="s">
        <v>419</v>
      </c>
      <c r="M30" s="96" t="str">
        <f>IF(VLOOKUP($B30, 'RIDGE &amp; LASSO_Final'!$B$11:$S$77,3, FALSE)=1, "Selected", "Not Selected")</f>
        <v>Not Selected</v>
      </c>
      <c r="N30" s="96" t="s">
        <v>418</v>
      </c>
      <c r="O30" s="96" t="s">
        <v>419</v>
      </c>
      <c r="P30" s="96"/>
      <c r="Q30" s="10" cm="1">
        <f t="array" ref="Q30">IF(OR(D30="Medium", D30="Large"), 1, 0) +
IF(OR(C30="Negligible", C30="Small"), 1, 0) +
SUM(IF(E30:O30="Selected", 1, 0), IF(E30:O30="Not Selected", 0, 0))</f>
        <v>7</v>
      </c>
    </row>
    <row r="31" spans="1:17">
      <c r="C31" s="94"/>
      <c r="D31" s="94"/>
      <c r="E31" s="94"/>
      <c r="F31" s="94"/>
      <c r="G31" s="94"/>
      <c r="H31" s="94"/>
      <c r="I31" s="94"/>
      <c r="J31" s="94"/>
      <c r="K31" s="94"/>
      <c r="L31" s="94"/>
      <c r="M31" s="94"/>
      <c r="N31" s="94"/>
      <c r="O31" s="94"/>
      <c r="P31" s="94"/>
      <c r="Q31" s="94"/>
    </row>
    <row r="32" spans="1:17" s="97" customFormat="1">
      <c r="A32"/>
      <c r="B32" s="91" t="s">
        <v>371</v>
      </c>
      <c r="C32" s="92">
        <f t="shared" ref="C32" si="0">COUNTIF(C13:C30,"Selected")</f>
        <v>0</v>
      </c>
      <c r="D32" s="92">
        <f t="shared" ref="D32" si="1">COUNTIF(D13:D30,"Selected")</f>
        <v>0</v>
      </c>
      <c r="E32" s="92">
        <f>COUNTIF(E13:E30,"Selected")</f>
        <v>18</v>
      </c>
      <c r="F32" s="92">
        <f>COUNTIF(F13:F30,"Selected")</f>
        <v>8</v>
      </c>
      <c r="G32" s="92">
        <f t="shared" ref="G32:P32" si="2">COUNTIF(G13:G30,"Selected")</f>
        <v>12</v>
      </c>
      <c r="H32" s="92">
        <f t="shared" si="2"/>
        <v>17</v>
      </c>
      <c r="I32" s="92">
        <f t="shared" si="2"/>
        <v>0</v>
      </c>
      <c r="J32" s="92">
        <f t="shared" si="2"/>
        <v>4</v>
      </c>
      <c r="K32" s="92">
        <f t="shared" si="2"/>
        <v>11</v>
      </c>
      <c r="L32" s="92">
        <f t="shared" si="2"/>
        <v>1</v>
      </c>
      <c r="M32" s="92">
        <f t="shared" si="2"/>
        <v>5</v>
      </c>
      <c r="N32" s="92">
        <f t="shared" si="2"/>
        <v>9</v>
      </c>
      <c r="O32" s="92">
        <f t="shared" si="2"/>
        <v>1</v>
      </c>
      <c r="P32" s="92">
        <f t="shared" si="2"/>
        <v>0</v>
      </c>
      <c r="Q32" s="93"/>
    </row>
    <row r="33" spans="2:18" customFormat="1">
      <c r="C33" s="81"/>
      <c r="D33" s="81"/>
      <c r="E33" s="81"/>
      <c r="F33" s="81"/>
      <c r="G33" s="81"/>
      <c r="H33" s="81"/>
      <c r="I33" s="81"/>
      <c r="J33" s="81"/>
      <c r="K33" s="81"/>
      <c r="L33" s="81"/>
      <c r="M33" s="81"/>
      <c r="N33" s="81"/>
      <c r="O33" s="81"/>
      <c r="P33" s="81"/>
      <c r="Q33" s="81"/>
    </row>
    <row r="34" spans="2:18" customFormat="1">
      <c r="C34" s="81"/>
      <c r="D34" s="81"/>
      <c r="E34" s="81"/>
      <c r="F34" s="81"/>
      <c r="G34" s="81"/>
      <c r="H34" s="81"/>
      <c r="I34" s="81"/>
      <c r="J34" s="81"/>
      <c r="K34" s="81"/>
      <c r="L34" s="81"/>
      <c r="M34" s="81"/>
      <c r="N34" s="81"/>
      <c r="O34" s="81"/>
      <c r="P34" s="81"/>
      <c r="Q34" s="81"/>
    </row>
    <row r="35" spans="2:18" customFormat="1">
      <c r="C35" s="81"/>
      <c r="D35" s="81"/>
      <c r="E35" s="81"/>
      <c r="F35" s="81"/>
      <c r="G35" s="81"/>
      <c r="H35" s="81"/>
      <c r="I35" s="81"/>
      <c r="J35" s="81"/>
      <c r="K35" s="81"/>
      <c r="L35" s="81"/>
      <c r="M35" s="81"/>
      <c r="N35" s="81"/>
      <c r="O35" s="81"/>
      <c r="P35" s="81"/>
      <c r="Q35" s="81"/>
    </row>
    <row r="36" spans="2:18" customFormat="1">
      <c r="C36" s="81"/>
      <c r="D36" s="81"/>
      <c r="E36" s="81"/>
      <c r="F36" s="81"/>
      <c r="G36" s="81"/>
      <c r="H36" s="81"/>
      <c r="I36" s="81"/>
      <c r="J36" s="81"/>
      <c r="K36" s="81"/>
      <c r="L36" s="81"/>
      <c r="M36" s="81"/>
      <c r="N36" s="81"/>
      <c r="O36" s="81"/>
      <c r="P36" s="81"/>
      <c r="Q36" s="81"/>
    </row>
    <row r="37" spans="2:18" customFormat="1">
      <c r="C37" s="81"/>
      <c r="D37" s="81"/>
      <c r="E37" s="81"/>
      <c r="F37" s="81"/>
      <c r="G37" s="81"/>
      <c r="H37" s="81"/>
      <c r="I37" s="81"/>
      <c r="J37" s="81"/>
      <c r="K37" s="81"/>
      <c r="L37" s="81"/>
      <c r="M37" s="81"/>
      <c r="N37" s="81"/>
      <c r="O37" s="81"/>
      <c r="P37" s="81"/>
      <c r="Q37" s="81"/>
    </row>
    <row r="38" spans="2:18" customFormat="1">
      <c r="C38" s="81"/>
      <c r="D38" s="81"/>
      <c r="E38" s="81"/>
      <c r="F38" s="81"/>
      <c r="G38" s="81"/>
      <c r="H38" s="81"/>
      <c r="I38" s="81"/>
      <c r="J38" s="81"/>
      <c r="K38" s="81"/>
      <c r="L38" s="81"/>
      <c r="M38" s="81"/>
      <c r="N38" s="81"/>
      <c r="O38" s="81"/>
      <c r="P38" s="81"/>
      <c r="Q38" s="81"/>
    </row>
    <row r="39" spans="2:18" customFormat="1">
      <c r="C39" s="81"/>
      <c r="D39" s="81"/>
      <c r="E39" s="81"/>
      <c r="F39" s="81"/>
      <c r="G39" s="81"/>
      <c r="H39" s="81"/>
      <c r="I39" s="81"/>
      <c r="J39" s="81"/>
      <c r="K39" s="81"/>
      <c r="L39" s="81"/>
      <c r="M39" s="81"/>
      <c r="N39" s="81"/>
      <c r="O39" s="81"/>
      <c r="P39" s="81"/>
      <c r="Q39" s="81"/>
    </row>
    <row r="40" spans="2:18" customFormat="1">
      <c r="C40" s="81"/>
      <c r="D40" s="81"/>
      <c r="E40" s="81"/>
      <c r="F40" s="81"/>
      <c r="G40" s="81"/>
      <c r="H40" s="81"/>
      <c r="I40" s="81"/>
      <c r="J40" s="81"/>
      <c r="K40" s="81"/>
      <c r="L40" s="81"/>
      <c r="M40" s="81"/>
      <c r="N40" s="81"/>
      <c r="O40" s="81"/>
      <c r="P40" s="81"/>
      <c r="Q40" s="81"/>
    </row>
    <row r="41" spans="2:18" customFormat="1" ht="14.45" customHeight="1">
      <c r="B41" s="190" t="s">
        <v>391</v>
      </c>
      <c r="C41" s="190"/>
      <c r="D41" s="190"/>
      <c r="E41" s="190"/>
      <c r="F41" s="190"/>
      <c r="G41" s="190"/>
      <c r="H41" s="190"/>
      <c r="I41" s="190"/>
      <c r="J41" s="190"/>
      <c r="K41" s="190"/>
      <c r="L41" s="190"/>
      <c r="M41" s="190"/>
      <c r="N41" s="190"/>
      <c r="O41" s="190"/>
      <c r="P41" s="190"/>
      <c r="Q41" s="190"/>
    </row>
    <row r="42" spans="2:18" customFormat="1" ht="14.45" customHeight="1" thickBot="1">
      <c r="B42" s="191"/>
      <c r="C42" s="191"/>
      <c r="D42" s="191"/>
      <c r="E42" s="191"/>
      <c r="F42" s="191"/>
      <c r="G42" s="191"/>
      <c r="H42" s="191"/>
      <c r="I42" s="191"/>
      <c r="J42" s="191"/>
      <c r="K42" s="191"/>
      <c r="L42" s="191"/>
      <c r="M42" s="191"/>
      <c r="N42" s="191"/>
      <c r="O42" s="191"/>
      <c r="P42" s="191"/>
      <c r="Q42" s="191"/>
    </row>
    <row r="43" spans="2:18" customFormat="1" ht="14.45" customHeight="1" thickBot="1">
      <c r="B43" s="81"/>
      <c r="C43" s="102" t="s">
        <v>396</v>
      </c>
      <c r="D43" s="102" t="s">
        <v>396</v>
      </c>
      <c r="E43" s="102" t="s">
        <v>397</v>
      </c>
      <c r="F43" s="102" t="s">
        <v>398</v>
      </c>
      <c r="G43" s="102" t="s">
        <v>399</v>
      </c>
      <c r="H43" s="102" t="s">
        <v>400</v>
      </c>
      <c r="I43" s="102" t="s">
        <v>401</v>
      </c>
      <c r="J43" s="102" t="s">
        <v>399</v>
      </c>
      <c r="K43" s="102" t="s">
        <v>400</v>
      </c>
      <c r="L43" s="102" t="s">
        <v>401</v>
      </c>
      <c r="M43" s="102" t="s">
        <v>399</v>
      </c>
      <c r="N43" s="102" t="s">
        <v>400</v>
      </c>
      <c r="O43" s="102" t="s">
        <v>401</v>
      </c>
      <c r="P43" s="102" t="s">
        <v>396</v>
      </c>
    </row>
    <row r="44" spans="2:18" customFormat="1" ht="14.45" customHeight="1">
      <c r="B44" s="34" t="s">
        <v>426</v>
      </c>
      <c r="C44" s="34" t="s">
        <v>427</v>
      </c>
      <c r="D44" s="34" t="s">
        <v>428</v>
      </c>
      <c r="E44" s="34" t="s">
        <v>404</v>
      </c>
      <c r="F44" s="34" t="s">
        <v>405</v>
      </c>
      <c r="G44" s="34" t="s">
        <v>406</v>
      </c>
      <c r="H44" s="34" t="s">
        <v>407</v>
      </c>
      <c r="I44" s="34" t="s">
        <v>408</v>
      </c>
      <c r="J44" s="34" t="s">
        <v>409</v>
      </c>
      <c r="K44" s="34" t="s">
        <v>410</v>
      </c>
      <c r="L44" s="34" t="s">
        <v>411</v>
      </c>
      <c r="M44" s="34" t="s">
        <v>412</v>
      </c>
      <c r="N44" s="34" t="s">
        <v>413</v>
      </c>
      <c r="O44" s="34" t="s">
        <v>414</v>
      </c>
      <c r="P44" s="34" t="s">
        <v>429</v>
      </c>
      <c r="Q44" s="85" t="s">
        <v>415</v>
      </c>
      <c r="R44" t="s">
        <v>430</v>
      </c>
    </row>
    <row r="45" spans="2:18">
      <c r="B45" s="112" t="s">
        <v>360</v>
      </c>
      <c r="C45" s="113" t="s">
        <v>421</v>
      </c>
      <c r="D45" s="113" t="s">
        <v>421</v>
      </c>
      <c r="E45" s="114" t="str">
        <f>IF(VLOOKUP(B45, RFE_Final!$B$8:$G$76,5, FALSE), "Selected", "Not Selected")</f>
        <v>Not Selected</v>
      </c>
      <c r="F45" s="113" t="str">
        <f>IF(VLOOKUP(B45, RFE_Final!$B$8:$G$76,6, FALSE), "Selected", "Not Selected")</f>
        <v>Not Selected</v>
      </c>
      <c r="G45" s="114" t="str">
        <f>IF(VLOOKUP($B45, RFE_Final!$B$8:$G$76,2, FALSE), "Selected", "Not Selected")</f>
        <v>Selected</v>
      </c>
      <c r="H45" s="114" t="str">
        <f>IF(VLOOKUP($B45, RFE_Final!$B$8:$G$76,3, FALSE), "Selected", "Not Selected")</f>
        <v>Selected</v>
      </c>
      <c r="I45" s="114" t="str">
        <f>IF(VLOOKUP($B45, RFE_Final!$B$8:$G$76,4, FALSE), "Selected", "Not Selected")</f>
        <v>Not Selected</v>
      </c>
      <c r="J45" s="113" t="str">
        <f>IF(VLOOKUP($B45, 'RIDGE &amp; LASSO_Final'!$B$11:$S$77,5, FALSE)=1, "Selected", "Not Selected")</f>
        <v>Selected</v>
      </c>
      <c r="K45" s="113" t="str">
        <f>IF(VLOOKUP($B45, 'RIDGE &amp; LASSO_Final'!$B$11:$S$77,11, FALSE)=1, "Selected", "Not Selected")</f>
        <v>Selected</v>
      </c>
      <c r="L45" s="113" t="s">
        <v>418</v>
      </c>
      <c r="M45" s="113" t="str">
        <f>IF(VLOOKUP($B45, 'RIDGE &amp; LASSO_Final'!$B$11:$S$77,3, FALSE)=1, "Selected", "Not Selected")</f>
        <v>Selected</v>
      </c>
      <c r="N45" s="113" t="str">
        <f>IF(VLOOKUP($B45, 'RIDGE &amp; LASSO_Final'!$B$11:$S$77,9, FALSE)=1, "Selected", "Not Selected")</f>
        <v>Selected</v>
      </c>
      <c r="O45" s="113" t="s">
        <v>418</v>
      </c>
      <c r="P45" s="113" t="s">
        <v>431</v>
      </c>
      <c r="Q45" s="113"/>
      <c r="R45" s="115" cm="1">
        <f t="array" ref="R45">IF(OR(D45="Medium", D45="Large"), 1, 0) +
IF(OR(C45="Negligible", C45="Small"), 1, 0) +
SUM(IF(E45:O45="Selected", 1, 0), IF(E45:O45="Not Selected", 0, 0)) + IF(P45="Important",1,0)</f>
        <v>10</v>
      </c>
    </row>
    <row r="46" spans="2:18">
      <c r="B46" s="13" t="s">
        <v>362</v>
      </c>
      <c r="C46" s="94" t="s">
        <v>421</v>
      </c>
      <c r="D46" s="94" t="s">
        <v>417</v>
      </c>
      <c r="E46" s="94" t="str">
        <f>IF(VLOOKUP(B46, RFE_Final!$B$8:$G$76,5, FALSE), "Selected", "Not Selected")</f>
        <v>Not Selected</v>
      </c>
      <c r="F46" s="94" t="str">
        <f>IF(VLOOKUP(B46, RFE_Final!$B$8:$G$76,6, FALSE), "Selected", "Not Selected")</f>
        <v>Not Selected</v>
      </c>
      <c r="G46" s="94" t="str">
        <f>IF(VLOOKUP($B46, RFE_Final!$B$8:$G$76,2, FALSE), "Selected", "Not Selected")</f>
        <v>Selected</v>
      </c>
      <c r="H46" s="94" t="str">
        <f>IF(VLOOKUP($B46, RFE_Final!$B$8:$G$76,3, FALSE), "Selected", "Not Selected")</f>
        <v>Selected</v>
      </c>
      <c r="I46" s="94" t="str">
        <f>IF(VLOOKUP($B46, RFE_Final!$B$8:$G$76,4, FALSE), "Selected", "Not Selected")</f>
        <v>Not Selected</v>
      </c>
      <c r="J46" s="94" t="str">
        <f>IF(VLOOKUP($B46, 'RIDGE &amp; LASSO_Final'!$B$11:$S$77,5, FALSE)=1, "Selected", "Not Selected")</f>
        <v>Not Selected</v>
      </c>
      <c r="K46" s="94" t="str">
        <f>IF(VLOOKUP($B46, 'RIDGE &amp; LASSO_Final'!$B$11:$S$77,11, FALSE)=1, "Selected", "Not Selected")</f>
        <v>Not Selected</v>
      </c>
      <c r="L46" s="94" t="s">
        <v>419</v>
      </c>
      <c r="M46" s="94" t="str">
        <f>IF(VLOOKUP($B46, 'RIDGE &amp; LASSO_Final'!$B$11:$S$77,3, FALSE)=1, "Selected", "Not Selected")</f>
        <v>Not Selected</v>
      </c>
      <c r="N46" s="94" t="str">
        <f>IF(VLOOKUP($B46, 'RIDGE &amp; LASSO_Final'!$B$11:$S$77,9, FALSE)=1, "Selected", "Not Selected")</f>
        <v>Not Selected</v>
      </c>
      <c r="O46" s="94" t="s">
        <v>419</v>
      </c>
      <c r="P46" s="94" t="s">
        <v>431</v>
      </c>
      <c r="Q46" s="94"/>
      <c r="R46" s="10" cm="1">
        <f t="array" ref="R46">IF(OR(D46="Medium", D46="Large"), 1, 0) +
IF(OR(C46="Negligible", C46="Small"), 1, 0) +
SUM(IF(E46:O46="Selected", 1, 0), IF(E46:O46="Not Selected", 0, 0)) + IF(P46="Important",1,0)</f>
        <v>4</v>
      </c>
    </row>
    <row r="47" spans="2:18">
      <c r="B47" s="13" t="s">
        <v>112</v>
      </c>
      <c r="C47" s="94" t="s">
        <v>417</v>
      </c>
      <c r="D47" s="94" t="s">
        <v>417</v>
      </c>
      <c r="E47" s="94" t="str">
        <f>IF(VLOOKUP(B47, RFE_Final!$B$8:$G$76,5, FALSE), "Selected", "Not Selected")</f>
        <v>Not Selected</v>
      </c>
      <c r="F47" s="94" t="str">
        <f>IF(VLOOKUP(B47, RFE_Final!$B$8:$G$76,6, FALSE), "Selected", "Not Selected")</f>
        <v>Not Selected</v>
      </c>
      <c r="G47" s="94" t="str">
        <f>IF(VLOOKUP($B47, RFE_Final!$B$8:$G$76,2, FALSE), "Selected", "Not Selected")</f>
        <v>Not Selected</v>
      </c>
      <c r="H47" s="94" t="str">
        <f>IF(VLOOKUP($B47, RFE_Final!$B$8:$G$76,3, FALSE), "Selected", "Not Selected")</f>
        <v>Not Selected</v>
      </c>
      <c r="I47" s="94" t="str">
        <f>IF(VLOOKUP($B47, RFE_Final!$B$8:$G$76,4, FALSE), "Selected", "Not Selected")</f>
        <v>Not Selected</v>
      </c>
      <c r="J47" s="94" t="str">
        <f>IF(VLOOKUP($B47, 'RIDGE &amp; LASSO_Final'!$B$11:$S$77,5, FALSE)=1, "Selected", "Not Selected")</f>
        <v>Not Selected</v>
      </c>
      <c r="K47" s="94" t="str">
        <f>IF(VLOOKUP($B47, 'RIDGE &amp; LASSO_Final'!$B$11:$S$77,11, FALSE)=1, "Selected", "Not Selected")</f>
        <v>Not Selected</v>
      </c>
      <c r="L47" s="94" t="s">
        <v>419</v>
      </c>
      <c r="M47" s="94" t="str">
        <f>IF(VLOOKUP($B47, 'RIDGE &amp; LASSO_Final'!$B$11:$S$77,3, FALSE)=1, "Selected", "Not Selected")</f>
        <v>Not Selected</v>
      </c>
      <c r="N47" s="94" t="str">
        <f>IF(VLOOKUP($B47, 'RIDGE &amp; LASSO_Final'!$B$11:$S$77,9, FALSE)=1, "Selected", "Not Selected")</f>
        <v>Not Selected</v>
      </c>
      <c r="O47" s="94" t="s">
        <v>419</v>
      </c>
      <c r="P47" s="94" t="s">
        <v>432</v>
      </c>
      <c r="Q47" s="94"/>
      <c r="R47" s="10" cm="1">
        <f t="array" ref="R47">IF(OR(D47="Medium", D47="Large"), 1, 0) +
IF(OR(C47="Negligible", C47="Small"), 1, 0) +
SUM(IF(E47:O47="Selected", 1, 0), IF(E47:O47="Not Selected", 0, 0)) + IF(P47="Important",1,0)</f>
        <v>1</v>
      </c>
    </row>
    <row r="48" spans="2:18">
      <c r="B48" s="112" t="s">
        <v>65</v>
      </c>
      <c r="C48" s="113" t="s">
        <v>433</v>
      </c>
      <c r="D48" s="113" t="s">
        <v>417</v>
      </c>
      <c r="E48" s="113" t="s">
        <v>418</v>
      </c>
      <c r="F48" s="113" t="str">
        <f>IF(VLOOKUP(B48, RFE_Final!$B$8:$G$76,6, FALSE), "Selected", "Not Selected")</f>
        <v>Selected</v>
      </c>
      <c r="G48" s="113" t="str">
        <f>IF(VLOOKUP($B48, RFE_Final!$B$8:$G$76,2, FALSE), "Selected", "Not Selected")</f>
        <v>Selected</v>
      </c>
      <c r="H48" s="113" t="str">
        <f>IF(VLOOKUP($B48, RFE_Final!$B$8:$G$76,3, FALSE), "Selected", "Not Selected")</f>
        <v>Selected</v>
      </c>
      <c r="I48" s="113" t="str">
        <f>IF(VLOOKUP($B48, RFE_Final!$B$8:$G$76,4, FALSE), "Selected", "Not Selected")</f>
        <v>Not Selected</v>
      </c>
      <c r="J48" s="113" t="str">
        <f>IF(VLOOKUP($B48, 'RIDGE &amp; LASSO_Final'!$B$11:$S$77,5, FALSE)=1, "Selected", "Not Selected")</f>
        <v>Selected</v>
      </c>
      <c r="K48" s="113" t="str">
        <f>IF(VLOOKUP($B48, 'RIDGE &amp; LASSO_Final'!$B$11:$S$77,11, FALSE)=1, "Selected", "Not Selected")</f>
        <v>Selected</v>
      </c>
      <c r="L48" s="113" t="s">
        <v>418</v>
      </c>
      <c r="M48" s="113" t="str">
        <f>IF(VLOOKUP($B48, 'RIDGE &amp; LASSO_Final'!$B$11:$S$77,3, FALSE)=1, "Selected", "Not Selected")</f>
        <v>Not Selected</v>
      </c>
      <c r="N48" s="113" t="str">
        <f>IF(VLOOKUP($B48, 'RIDGE &amp; LASSO_Final'!$B$11:$S$77,9, FALSE)=1, "Selected", "Not Selected")</f>
        <v>Selected</v>
      </c>
      <c r="O48" s="113" t="s">
        <v>418</v>
      </c>
      <c r="P48" s="113" t="s">
        <v>431</v>
      </c>
      <c r="Q48" s="113"/>
      <c r="R48" s="115" cm="1">
        <f t="array" ref="R48">IF(OR(D48="Medium", D48="Large"), 1, 0) +
IF(OR(C48="Negligible", C48="Small"), 1, 0) +
SUM(IF(E48:O48="Selected", 1, 0), IF(E48:O48="Not Selected", 0, 0)) + IF(P48="Important",1,0)</f>
        <v>10</v>
      </c>
    </row>
    <row r="49" spans="2:18">
      <c r="B49" s="112" t="s">
        <v>53</v>
      </c>
      <c r="C49" s="113" t="s">
        <v>434</v>
      </c>
      <c r="D49" s="113" t="s">
        <v>424</v>
      </c>
      <c r="E49" s="113" t="s">
        <v>418</v>
      </c>
      <c r="F49" s="113" t="str">
        <f>IF(VLOOKUP(B49, RFE_Final!$B$8:$G$76,6, FALSE), "Selected", "Not Selected")</f>
        <v>Selected</v>
      </c>
      <c r="G49" s="113" t="str">
        <f>IF(VLOOKUP($B49, RFE_Final!$B$8:$G$76,2, FALSE), "Selected", "Not Selected")</f>
        <v>Selected</v>
      </c>
      <c r="H49" s="113" t="str">
        <f>IF(VLOOKUP($B49, RFE_Final!$B$8:$G$76,3, FALSE), "Selected", "Not Selected")</f>
        <v>Selected</v>
      </c>
      <c r="I49" s="113" t="str">
        <f>IF(VLOOKUP($B49, RFE_Final!$B$8:$G$76,4, FALSE), "Selected", "Not Selected")</f>
        <v>Not Selected</v>
      </c>
      <c r="J49" s="113" t="str">
        <f>IF(VLOOKUP($B49, 'RIDGE &amp; LASSO_Final'!$B$11:$S$77,5, FALSE)=1, "Selected", "Not Selected")</f>
        <v>Selected</v>
      </c>
      <c r="K49" s="113" t="str">
        <f>IF(VLOOKUP($B49, 'RIDGE &amp; LASSO_Final'!$B$11:$S$77,11, FALSE)=1, "Selected", "Not Selected")</f>
        <v>Selected</v>
      </c>
      <c r="L49" s="113" t="s">
        <v>418</v>
      </c>
      <c r="M49" s="113" t="str">
        <f>IF(VLOOKUP($B49, 'RIDGE &amp; LASSO_Final'!$B$11:$S$77,3, FALSE)=1, "Selected", "Not Selected")</f>
        <v>Selected</v>
      </c>
      <c r="N49" s="113" t="str">
        <f>IF(VLOOKUP($B49, 'RIDGE &amp; LASSO_Final'!$B$11:$S$77,9, FALSE)=1, "Selected", "Not Selected")</f>
        <v>Selected</v>
      </c>
      <c r="O49" s="113" t="s">
        <v>418</v>
      </c>
      <c r="P49" s="113" t="s">
        <v>431</v>
      </c>
      <c r="Q49" s="113"/>
      <c r="R49" s="115" cm="1">
        <f t="array" ref="R49">IF(OR(D49="Medium", D49="Large"), 1, 0) +
IF(OR(C49="Negligible", C49="Small"), 1, 0) +
SUM(IF(E49:O49="Selected", 1, 0), IF(E49:O49="Not Selected", 0, 0)) + IF(P49="Important",1,0)</f>
        <v>12</v>
      </c>
    </row>
    <row r="50" spans="2:18">
      <c r="B50" s="112" t="s">
        <v>364</v>
      </c>
      <c r="C50" s="113" t="s">
        <v>423</v>
      </c>
      <c r="D50" s="113" t="s">
        <v>423</v>
      </c>
      <c r="E50" s="113" t="str">
        <f>IF(VLOOKUP(B50, RFE_Final!$B$8:$G$76,5, FALSE), "Selected", "Not Selected")</f>
        <v>Not Selected</v>
      </c>
      <c r="F50" s="113" t="str">
        <f>IF(VLOOKUP(B50, RFE_Final!$B$8:$G$76,6, FALSE), "Selected", "Not Selected")</f>
        <v>Selected</v>
      </c>
      <c r="G50" s="113" t="str">
        <f>IF(VLOOKUP($B50, RFE_Final!$B$8:$G$76,2, FALSE), "Selected", "Not Selected")</f>
        <v>Selected</v>
      </c>
      <c r="H50" s="113" t="str">
        <f>IF(VLOOKUP($B50, RFE_Final!$B$8:$G$76,3, FALSE), "Selected", "Not Selected")</f>
        <v>Selected</v>
      </c>
      <c r="I50" s="113" t="str">
        <f>IF(VLOOKUP($B50, RFE_Final!$B$8:$G$76,4, FALSE), "Selected", "Not Selected")</f>
        <v>Not Selected</v>
      </c>
      <c r="J50" s="113" t="str">
        <f>IF(VLOOKUP($B50, 'RIDGE &amp; LASSO_Final'!$B$11:$S$77,5, FALSE)=1, "Selected", "Not Selected")</f>
        <v>Selected</v>
      </c>
      <c r="K50" s="113" t="str">
        <f>IF(VLOOKUP($B50, 'RIDGE &amp; LASSO_Final'!$B$11:$S$77,11, FALSE)=1, "Selected", "Not Selected")</f>
        <v>Selected</v>
      </c>
      <c r="L50" s="113" t="s">
        <v>418</v>
      </c>
      <c r="M50" s="113" t="str">
        <f>IF(VLOOKUP($B50, 'RIDGE &amp; LASSO_Final'!$B$11:$S$77,3, FALSE)=1, "Selected", "Not Selected")</f>
        <v>Selected</v>
      </c>
      <c r="N50" s="113" t="str">
        <f>IF(VLOOKUP($B50, 'RIDGE &amp; LASSO_Final'!$B$11:$S$77,9, FALSE)=1, "Selected", "Not Selected")</f>
        <v>Selected</v>
      </c>
      <c r="O50" s="113" t="s">
        <v>418</v>
      </c>
      <c r="P50" s="113" t="s">
        <v>431</v>
      </c>
      <c r="Q50" s="113"/>
      <c r="R50" s="115" cm="1">
        <f t="array" ref="R50">IF(OR(D50="Medium", D50="Large"), 1, 0) +
IF(OR(C50="Negligible", C50="Small"), 1, 0) +
SUM(IF(E50:O50="Selected", 1, 0), IF(E50:O50="Not Selected", 0, 0)) + IF(P50="Important",1,0)</f>
        <v>11</v>
      </c>
    </row>
    <row r="51" spans="2:18">
      <c r="B51" s="112" t="s">
        <v>23</v>
      </c>
      <c r="C51" s="113" t="s">
        <v>423</v>
      </c>
      <c r="D51" s="113" t="s">
        <v>423</v>
      </c>
      <c r="E51" s="113" t="s">
        <v>418</v>
      </c>
      <c r="F51" s="113" t="str">
        <f>IF(VLOOKUP(B51, RFE_Final!$B$8:$G$76,6, FALSE), "Selected", "Not Selected")</f>
        <v>Selected</v>
      </c>
      <c r="G51" s="113" t="str">
        <f>IF(VLOOKUP($B51, RFE_Final!$B$8:$G$76,2, FALSE), "Selected", "Not Selected")</f>
        <v>Selected</v>
      </c>
      <c r="H51" s="113" t="str">
        <f>IF(VLOOKUP($B51, RFE_Final!$B$8:$G$76,3, FALSE), "Selected", "Not Selected")</f>
        <v>Selected</v>
      </c>
      <c r="I51" s="113" t="str">
        <f>IF(VLOOKUP($B51, RFE_Final!$B$8:$G$76,4, FALSE), "Selected", "Not Selected")</f>
        <v>Not Selected</v>
      </c>
      <c r="J51" s="113" t="str">
        <f>IF(VLOOKUP($B51, 'RIDGE &amp; LASSO_Final'!$B$11:$S$77,5, FALSE)=1, "Selected", "Not Selected")</f>
        <v>Selected</v>
      </c>
      <c r="K51" s="113" t="str">
        <f>IF(VLOOKUP($B51, 'RIDGE &amp; LASSO_Final'!$B$11:$S$77,11, FALSE)=1, "Selected", "Not Selected")</f>
        <v>Selected</v>
      </c>
      <c r="L51" s="113" t="s">
        <v>418</v>
      </c>
      <c r="M51" s="113" t="str">
        <f>IF(VLOOKUP($B51, 'RIDGE &amp; LASSO_Final'!$B$11:$S$77,3, FALSE)=1, "Selected", "Not Selected")</f>
        <v>Not Selected</v>
      </c>
      <c r="N51" s="113" t="str">
        <f>IF(VLOOKUP($B51, 'RIDGE &amp; LASSO_Final'!$B$11:$S$77,9, FALSE)=1, "Selected", "Not Selected")</f>
        <v>Selected</v>
      </c>
      <c r="O51" s="113" t="s">
        <v>418</v>
      </c>
      <c r="P51" s="113" t="s">
        <v>431</v>
      </c>
      <c r="Q51" s="113"/>
      <c r="R51" s="115" cm="1">
        <f t="array" ref="R51">IF(OR(D51="Medium", D51="Large"), 1, 0) +
IF(OR(C51="Negligible", C51="Small"), 1, 0) +
SUM(IF(E51:O51="Selected", 1, 0), IF(E51:O51="Not Selected", 0, 0)) + IF(P51="Important",1,0)</f>
        <v>11</v>
      </c>
    </row>
    <row r="52" spans="2:18">
      <c r="B52" s="112" t="s">
        <v>58</v>
      </c>
      <c r="C52" s="113" t="s">
        <v>423</v>
      </c>
      <c r="D52" s="113" t="s">
        <v>421</v>
      </c>
      <c r="E52" s="113" t="s">
        <v>418</v>
      </c>
      <c r="F52" s="113" t="str">
        <f>IF(VLOOKUP(B52, RFE_Final!$B$8:$G$76,6, FALSE), "Selected", "Not Selected")</f>
        <v>Selected</v>
      </c>
      <c r="G52" s="113" t="str">
        <f>IF(VLOOKUP($B52, RFE_Final!$B$8:$G$76,2, FALSE), "Selected", "Not Selected")</f>
        <v>Selected</v>
      </c>
      <c r="H52" s="113" t="str">
        <f>IF(VLOOKUP($B52, RFE_Final!$B$8:$G$76,3, FALSE), "Selected", "Not Selected")</f>
        <v>Selected</v>
      </c>
      <c r="I52" s="113" t="str">
        <f>IF(VLOOKUP($B52, RFE_Final!$B$8:$G$76,4, FALSE), "Selected", "Not Selected")</f>
        <v>Not Selected</v>
      </c>
      <c r="J52" s="113" t="str">
        <f>IF(VLOOKUP($B52, 'RIDGE &amp; LASSO_Final'!$B$11:$S$77,5, FALSE)=1, "Selected", "Not Selected")</f>
        <v>Selected</v>
      </c>
      <c r="K52" s="113" t="str">
        <f>IF(VLOOKUP($B52, 'RIDGE &amp; LASSO_Final'!$B$11:$S$77,11, FALSE)=1, "Selected", "Not Selected")</f>
        <v>Selected</v>
      </c>
      <c r="L52" s="113" t="s">
        <v>418</v>
      </c>
      <c r="M52" s="113" t="str">
        <f>IF(VLOOKUP($B52, 'RIDGE &amp; LASSO_Final'!$B$11:$S$77,3, FALSE)=1, "Selected", "Not Selected")</f>
        <v>Selected</v>
      </c>
      <c r="N52" s="113" t="str">
        <f>IF(VLOOKUP($B52, 'RIDGE &amp; LASSO_Final'!$B$11:$S$77,9, FALSE)=1, "Selected", "Not Selected")</f>
        <v>Selected</v>
      </c>
      <c r="O52" s="113" t="s">
        <v>418</v>
      </c>
      <c r="P52" s="113" t="s">
        <v>431</v>
      </c>
      <c r="Q52" s="113"/>
      <c r="R52" s="115" cm="1">
        <f t="array" ref="R52">IF(OR(D52="Medium", D52="Large"), 1, 0) +
IF(OR(C52="Negligible", C52="Small"), 1, 0) +
SUM(IF(E52:O52="Selected", 1, 0), IF(E52:O52="Not Selected", 0, 0)) + IF(P52="Important",1,0)</f>
        <v>11</v>
      </c>
    </row>
    <row r="53" spans="2:18">
      <c r="B53" s="13" t="s">
        <v>73</v>
      </c>
      <c r="C53" s="10" t="s">
        <v>423</v>
      </c>
      <c r="D53" s="94" t="s">
        <v>421</v>
      </c>
      <c r="E53" s="94" t="s">
        <v>418</v>
      </c>
      <c r="F53" s="94" t="str">
        <f>IF(VLOOKUP(B53, RFE_Final!$B$8:$G$76,6, FALSE), "Selected", "Not Selected")</f>
        <v>Selected</v>
      </c>
      <c r="G53" s="94" t="str">
        <f>IF(VLOOKUP($B53, RFE_Final!$B$8:$G$76,2, FALSE), "Selected", "Not Selected")</f>
        <v>Selected</v>
      </c>
      <c r="H53" s="94" t="str">
        <f>IF(VLOOKUP($B53, RFE_Final!$B$8:$G$76,3, FALSE), "Selected", "Not Selected")</f>
        <v>Selected</v>
      </c>
      <c r="I53" s="94" t="str">
        <f>IF(VLOOKUP($B53, RFE_Final!$B$8:$G$76,4, FALSE), "Selected", "Not Selected")</f>
        <v>Not Selected</v>
      </c>
      <c r="J53" s="94" t="str">
        <f>IF(VLOOKUP($B53, 'RIDGE &amp; LASSO_Final'!$B$11:$S$77,5, FALSE)=1, "Selected", "Not Selected")</f>
        <v>Not Selected</v>
      </c>
      <c r="K53" s="94" t="str">
        <f>IF(VLOOKUP($B53, 'RIDGE &amp; LASSO_Final'!$B$11:$S$77,11, FALSE)=1, "Selected", "Not Selected")</f>
        <v>Not Selected</v>
      </c>
      <c r="L53" s="94" t="s">
        <v>419</v>
      </c>
      <c r="M53" s="94" t="str">
        <f>IF(VLOOKUP($B53, 'RIDGE &amp; LASSO_Final'!$B$11:$S$77,3, FALSE)=1, "Selected", "Not Selected")</f>
        <v>Not Selected</v>
      </c>
      <c r="N53" s="94" t="str">
        <f>IF(VLOOKUP($B53, 'RIDGE &amp; LASSO_Final'!$B$11:$S$77,9, FALSE)=1, "Selected", "Not Selected")</f>
        <v>Selected</v>
      </c>
      <c r="O53" s="94" t="s">
        <v>418</v>
      </c>
      <c r="P53" s="94" t="s">
        <v>431</v>
      </c>
      <c r="Q53" s="94"/>
      <c r="R53" s="10" cm="1">
        <f t="array" ref="R53">IF(OR(D53="Medium", D53="Large"), 1, 0) +
IF(OR(C53="Negligible", C53="Small"), 1, 0) +
SUM(IF(E53:O53="Selected", 1, 0), IF(E53:O53="Not Selected", 0, 0)) + IF(P53="Important",1,0)</f>
        <v>7</v>
      </c>
    </row>
    <row r="54" spans="2:18">
      <c r="B54" s="112" t="s">
        <v>57</v>
      </c>
      <c r="C54" s="113" t="s">
        <v>423</v>
      </c>
      <c r="D54" s="113" t="s">
        <v>421</v>
      </c>
      <c r="E54" s="113" t="s">
        <v>418</v>
      </c>
      <c r="F54" s="113" t="str">
        <f>IF(VLOOKUP(B54, RFE_Final!$B$8:$G$76,6, FALSE), "Selected", "Not Selected")</f>
        <v>Selected</v>
      </c>
      <c r="G54" s="113" t="str">
        <f>IF(VLOOKUP($B54, RFE_Final!$B$8:$G$76,2, FALSE), "Selected", "Not Selected")</f>
        <v>Selected</v>
      </c>
      <c r="H54" s="113" t="str">
        <f>IF(VLOOKUP($B54, RFE_Final!$B$8:$G$76,3, FALSE), "Selected", "Not Selected")</f>
        <v>Selected</v>
      </c>
      <c r="I54" s="113" t="str">
        <f>IF(VLOOKUP($B54, RFE_Final!$B$8:$G$76,4, FALSE), "Selected", "Not Selected")</f>
        <v>Not Selected</v>
      </c>
      <c r="J54" s="113" t="str">
        <f>IF(VLOOKUP($B54, 'RIDGE &amp; LASSO_Final'!$B$11:$S$77,5, FALSE)=1, "Selected", "Not Selected")</f>
        <v>Not Selected</v>
      </c>
      <c r="K54" s="113" t="str">
        <f>IF(VLOOKUP($B54, 'RIDGE &amp; LASSO_Final'!$B$11:$S$77,11, FALSE)=1, "Selected", "Not Selected")</f>
        <v>Selected</v>
      </c>
      <c r="L54" s="113" t="s">
        <v>418</v>
      </c>
      <c r="M54" s="113" t="str">
        <f>IF(VLOOKUP($B54, 'RIDGE &amp; LASSO_Final'!$B$11:$S$77,3, FALSE)=1, "Selected", "Not Selected")</f>
        <v>Not Selected</v>
      </c>
      <c r="N54" s="113" t="str">
        <f>IF(VLOOKUP($B54, 'RIDGE &amp; LASSO_Final'!$B$11:$S$77,9, FALSE)=1, "Selected", "Not Selected")</f>
        <v>Selected</v>
      </c>
      <c r="O54" s="113" t="s">
        <v>418</v>
      </c>
      <c r="P54" s="113" t="s">
        <v>431</v>
      </c>
      <c r="Q54" s="113"/>
      <c r="R54" s="115" cm="1">
        <f t="array" ref="R54">IF(OR(D54="Medium", D54="Large"), 1, 0) +
IF(OR(C54="Negligible", C54="Small"), 1, 0) +
SUM(IF(E54:O54="Selected", 1, 0), IF(E54:O54="Not Selected", 0, 0)) + IF(P54="Important",1,0)</f>
        <v>9</v>
      </c>
    </row>
    <row r="55" spans="2:18">
      <c r="B55" s="112" t="s">
        <v>68</v>
      </c>
      <c r="C55" s="113" t="s">
        <v>434</v>
      </c>
      <c r="D55" s="113" t="s">
        <v>421</v>
      </c>
      <c r="E55" s="113" t="s">
        <v>418</v>
      </c>
      <c r="F55" s="113" t="str">
        <f>IF(VLOOKUP(B55, RFE_Final!$B$8:$G$76,6, FALSE), "Selected", "Not Selected")</f>
        <v>Selected</v>
      </c>
      <c r="G55" s="113" t="str">
        <f>IF(VLOOKUP($B55, RFE_Final!$B$8:$G$76,2, FALSE), "Selected", "Not Selected")</f>
        <v>Selected</v>
      </c>
      <c r="H55" s="113" t="str">
        <f>IF(VLOOKUP($B55, RFE_Final!$B$8:$G$76,3, FALSE), "Selected", "Not Selected")</f>
        <v>Selected</v>
      </c>
      <c r="I55" s="113" t="str">
        <f>IF(VLOOKUP($B55, RFE_Final!$B$8:$G$76,4, FALSE), "Selected", "Not Selected")</f>
        <v>Not Selected</v>
      </c>
      <c r="J55" s="113" t="str">
        <f>IF(VLOOKUP($B55, 'RIDGE &amp; LASSO_Final'!$B$11:$S$77,5, FALSE)=1, "Selected", "Not Selected")</f>
        <v>Not Selected</v>
      </c>
      <c r="K55" s="113" t="str">
        <f>IF(VLOOKUP($B55, 'RIDGE &amp; LASSO_Final'!$B$11:$S$77,11, FALSE)=1, "Selected", "Not Selected")</f>
        <v>Selected</v>
      </c>
      <c r="L55" s="113" t="s">
        <v>418</v>
      </c>
      <c r="M55" s="113" t="str">
        <f>IF(VLOOKUP($B55, 'RIDGE &amp; LASSO_Final'!$B$11:$S$77,3, FALSE)=1, "Selected", "Not Selected")</f>
        <v>Not Selected</v>
      </c>
      <c r="N55" s="113" t="str">
        <f>IF(VLOOKUP($B55, 'RIDGE &amp; LASSO_Final'!$B$11:$S$77,9, FALSE)=1, "Selected", "Not Selected")</f>
        <v>Selected</v>
      </c>
      <c r="O55" s="113" t="s">
        <v>418</v>
      </c>
      <c r="P55" s="113" t="s">
        <v>431</v>
      </c>
      <c r="Q55" s="113"/>
      <c r="R55" s="115" cm="1">
        <f t="array" ref="R55">IF(OR(D55="Medium", D55="Large"), 1, 0) +
IF(OR(C55="Negligible", C55="Small"), 1, 0) +
SUM(IF(E55:O55="Selected", 1, 0), IF(E55:O55="Not Selected", 0, 0)) + IF(P55="Important",1,0)</f>
        <v>9</v>
      </c>
    </row>
    <row r="56" spans="2:18">
      <c r="B56" s="112" t="s">
        <v>71</v>
      </c>
      <c r="C56" s="113" t="s">
        <v>423</v>
      </c>
      <c r="D56" s="113" t="s">
        <v>417</v>
      </c>
      <c r="E56" s="113" t="s">
        <v>418</v>
      </c>
      <c r="F56" s="113" t="str">
        <f>IF(VLOOKUP(B56, RFE_Final!$B$8:$G$76,6, FALSE), "Selected", "Not Selected")</f>
        <v>Selected</v>
      </c>
      <c r="G56" s="113" t="str">
        <f>IF(VLOOKUP($B56, RFE_Final!$B$8:$G$76,2, FALSE), "Selected", "Not Selected")</f>
        <v>Selected</v>
      </c>
      <c r="H56" s="113" t="str">
        <f>IF(VLOOKUP($B56, RFE_Final!$B$8:$G$76,3, FALSE), "Selected", "Not Selected")</f>
        <v>Selected</v>
      </c>
      <c r="I56" s="113" t="str">
        <f>IF(VLOOKUP($B56, RFE_Final!$B$8:$G$76,4, FALSE), "Selected", "Not Selected")</f>
        <v>Not Selected</v>
      </c>
      <c r="J56" s="113" t="str">
        <f>IF(VLOOKUP($B56, 'RIDGE &amp; LASSO_Final'!$B$11:$S$77,5, FALSE)=1, "Selected", "Not Selected")</f>
        <v>Not Selected</v>
      </c>
      <c r="K56" s="113" t="str">
        <f>IF(VLOOKUP($B56, 'RIDGE &amp; LASSO_Final'!$B$11:$S$77,11, FALSE)=1, "Selected", "Not Selected")</f>
        <v>Selected</v>
      </c>
      <c r="L56" s="113" t="s">
        <v>418</v>
      </c>
      <c r="M56" s="113" t="str">
        <f>IF(VLOOKUP($B56, 'RIDGE &amp; LASSO_Final'!$B$11:$S$77,3, FALSE)=1, "Selected", "Not Selected")</f>
        <v>Not Selected</v>
      </c>
      <c r="N56" s="113" t="str">
        <f>IF(VLOOKUP($B56, 'RIDGE &amp; LASSO_Final'!$B$11:$S$77,9, FALSE)=1, "Selected", "Not Selected")</f>
        <v>Selected</v>
      </c>
      <c r="O56" s="113" t="s">
        <v>418</v>
      </c>
      <c r="P56" s="113" t="s">
        <v>431</v>
      </c>
      <c r="Q56" s="113"/>
      <c r="R56" s="115" cm="1">
        <f t="array" ref="R56">IF(OR(D56="Medium", D56="Large"), 1, 0) +
IF(OR(C56="Negligible", C56="Small"), 1, 0) +
SUM(IF(E56:O56="Selected", 1, 0), IF(E56:O56="Not Selected", 0, 0)) + IF(P56="Important",1,0)</f>
        <v>9</v>
      </c>
    </row>
    <row r="57" spans="2:18">
      <c r="B57" s="13" t="s">
        <v>66</v>
      </c>
      <c r="C57" s="10" t="s">
        <v>423</v>
      </c>
      <c r="D57" s="94" t="s">
        <v>417</v>
      </c>
      <c r="E57" s="94" t="str">
        <f>IF(VLOOKUP(B57, RFE_Final!$B$8:$G$76,5, FALSE), "Selected", "Not Selected")</f>
        <v>Not Selected</v>
      </c>
      <c r="F57" s="94" t="str">
        <f>IF(VLOOKUP(B57, RFE_Final!$B$8:$G$76,6, FALSE), "Selected", "Not Selected")</f>
        <v>Not Selected</v>
      </c>
      <c r="G57" s="94" t="str">
        <f>IF(VLOOKUP($B57, RFE_Final!$B$8:$G$76,2, FALSE), "Selected", "Not Selected")</f>
        <v>Selected</v>
      </c>
      <c r="H57" s="94" t="str">
        <f>IF(VLOOKUP($B57, RFE_Final!$B$8:$G$76,3, FALSE), "Selected", "Not Selected")</f>
        <v>Selected</v>
      </c>
      <c r="I57" s="94" t="str">
        <f>IF(VLOOKUP($B57, RFE_Final!$B$8:$G$76,4, FALSE), "Selected", "Not Selected")</f>
        <v>Not Selected</v>
      </c>
      <c r="J57" s="94" t="str">
        <f>IF(VLOOKUP($B57, 'RIDGE &amp; LASSO_Final'!$B$11:$S$77,5, FALSE)=1, "Selected", "Not Selected")</f>
        <v>Not Selected</v>
      </c>
      <c r="K57" s="94" t="str">
        <f>IF(VLOOKUP($B57, 'RIDGE &amp; LASSO_Final'!$B$11:$S$77,11, FALSE)=1, "Selected", "Not Selected")</f>
        <v>Not Selected</v>
      </c>
      <c r="L57" s="94" t="s">
        <v>419</v>
      </c>
      <c r="M57" s="94" t="str">
        <f>IF(VLOOKUP($B57, 'RIDGE &amp; LASSO_Final'!$B$11:$S$77,3, FALSE)=1, "Selected", "Not Selected")</f>
        <v>Not Selected</v>
      </c>
      <c r="N57" s="94" t="str">
        <f>IF(VLOOKUP($B57, 'RIDGE &amp; LASSO_Final'!$B$11:$S$77,9, FALSE)=1, "Selected", "Not Selected")</f>
        <v>Not Selected</v>
      </c>
      <c r="O57" s="94" t="s">
        <v>419</v>
      </c>
      <c r="P57" s="94" t="s">
        <v>431</v>
      </c>
      <c r="Q57" s="94"/>
      <c r="R57" s="10" cm="1">
        <f t="array" ref="R57">IF(OR(D57="Medium", D57="Large"), 1, 0) +
IF(OR(C57="Negligible", C57="Small"), 1, 0) +
SUM(IF(E57:O57="Selected", 1, 0), IF(E57:O57="Not Selected", 0, 0)) + IF(P57="Important",1,0)</f>
        <v>3</v>
      </c>
    </row>
    <row r="58" spans="2:18">
      <c r="B58" s="13" t="s">
        <v>99</v>
      </c>
      <c r="C58" s="94" t="s">
        <v>435</v>
      </c>
      <c r="D58" s="94" t="s">
        <v>417</v>
      </c>
      <c r="E58" s="94" t="str">
        <f>IF(VLOOKUP(B58, RFE_Final!$B$8:$G$76,5, FALSE), "Selected", "Not Selected")</f>
        <v>Not Selected</v>
      </c>
      <c r="F58" s="94" t="str">
        <f>IF(VLOOKUP(B58, RFE_Final!$B$8:$G$76,6, FALSE), "Selected", "Not Selected")</f>
        <v>Not 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94" t="str">
        <f>IF(VLOOKUP($B58, 'RIDGE &amp; LASSO_Final'!$B$11:$S$77,11, FALSE)=1, "Selected", "Not Selected")</f>
        <v>Not Selected</v>
      </c>
      <c r="L58" s="94" t="s">
        <v>419</v>
      </c>
      <c r="M58" s="94" t="str">
        <f>IF(VLOOKUP($B58, 'RIDGE &amp; LASSO_Final'!$B$11:$S$77,3, FALSE)=1, "Selected", "Not Selected")</f>
        <v>Not Selected</v>
      </c>
      <c r="N58" s="94" t="str">
        <f>IF(VLOOKUP($B58, 'RIDGE &amp; LASSO_Final'!$B$11:$S$77,9, FALSE)=1, "Selected", "Not Selected")</f>
        <v>Not Selected</v>
      </c>
      <c r="O58" s="94" t="s">
        <v>419</v>
      </c>
      <c r="P58" s="94" t="s">
        <v>431</v>
      </c>
      <c r="Q58" s="94"/>
      <c r="R58" s="10" cm="1">
        <f t="array" ref="R58">IF(OR(D58="Medium", D58="Large"), 1, 0) +
IF(OR(C58="Negligible", C58="Small"), 1, 0) +
SUM(IF(E58:O58="Selected", 1, 0), IF(E58:O58="Not Selected", 0, 0)) + IF(P58="Important",1,0)</f>
        <v>3</v>
      </c>
    </row>
    <row r="59" spans="2:18">
      <c r="B59" s="13" t="s">
        <v>101</v>
      </c>
      <c r="C59" s="94" t="s">
        <v>436</v>
      </c>
      <c r="D59" s="94" t="s">
        <v>417</v>
      </c>
      <c r="E59" s="94" t="str">
        <f>IF(VLOOKUP(B59, RFE_Final!$B$8:$G$76,5, FALSE), "Selected", "Not Selected")</f>
        <v>Not Selected</v>
      </c>
      <c r="F59" s="94" t="str">
        <f>IF(VLOOKUP(B59, RFE_Final!$B$8:$G$76,6, FALSE), "Selected", "Not Selected")</f>
        <v>Not Selected</v>
      </c>
      <c r="G59" s="94" t="str">
        <f>IF(VLOOKUP($B59, RFE_Final!$B$8:$G$76,2, FALSE), "Selected", "Not Selected")</f>
        <v>Selected</v>
      </c>
      <c r="H59" s="94" t="str">
        <f>IF(VLOOKUP($B59, RFE_Final!$B$8:$G$76,3, FALSE), "Selected", "Not Selected")</f>
        <v>Selected</v>
      </c>
      <c r="I59" s="94" t="str">
        <f>IF(VLOOKUP($B59, RFE_Final!$B$8:$G$76,4, FALSE), "Selected", "Not Selected")</f>
        <v>Not Selected</v>
      </c>
      <c r="J59" s="94" t="str">
        <f>IF(VLOOKUP($B59, 'RIDGE &amp; LASSO_Final'!$B$11:$S$77,5, FALSE)=1, "Selected", "Not Selected")</f>
        <v>Not Selected</v>
      </c>
      <c r="K59" s="94" t="str">
        <f>IF(VLOOKUP($B59, 'RIDGE &amp; LASSO_Final'!$B$11:$S$77,11, FALSE)=1, "Selected", "Not Selected")</f>
        <v>Not Selected</v>
      </c>
      <c r="L59" s="94" t="s">
        <v>419</v>
      </c>
      <c r="M59" s="94" t="str">
        <f>IF(VLOOKUP($B59, 'RIDGE &amp; LASSO_Final'!$B$11:$S$77,3, FALSE)=1, "Selected", "Not Selected")</f>
        <v>Not Selected</v>
      </c>
      <c r="N59" s="94" t="str">
        <f>IF(VLOOKUP($B59, 'RIDGE &amp; LASSO_Final'!$B$11:$S$77,9, FALSE)=1, "Selected", "Not Selected")</f>
        <v>Not Selected</v>
      </c>
      <c r="O59" s="94" t="s">
        <v>419</v>
      </c>
      <c r="P59" s="94" t="s">
        <v>431</v>
      </c>
      <c r="Q59" s="94"/>
      <c r="R59" s="10" cm="1">
        <f t="array" ref="R59">IF(OR(D59="Medium", D59="Large"), 1, 0) +
IF(OR(C59="Negligible", C59="Small"), 1, 0) +
SUM(IF(E59:O59="Selected", 1, 0), IF(E59:O59="Not Selected", 0, 0)) + IF(P59="Important",1,0)</f>
        <v>3</v>
      </c>
    </row>
    <row r="60" spans="2:18">
      <c r="B60" s="13" t="s">
        <v>79</v>
      </c>
      <c r="C60" s="94" t="s">
        <v>423</v>
      </c>
      <c r="D60" s="94" t="s">
        <v>417</v>
      </c>
      <c r="E60" s="94" t="s">
        <v>418</v>
      </c>
      <c r="F60" s="94" t="str">
        <f>IF(VLOOKUP(B60, RFE_Final!$B$8:$G$76,6, FALSE), "Selected", "Not Selected")</f>
        <v>Not Selected</v>
      </c>
      <c r="G60" s="94" t="str">
        <f>IF(VLOOKUP($B60, RFE_Final!$B$8:$G$76,2, FALSE), "Selected", "Not Selected")</f>
        <v>Selected</v>
      </c>
      <c r="H60" s="94" t="str">
        <f>IF(VLOOKUP($B60, RFE_Final!$B$8:$G$76,3, FALSE), "Selected", "Not Selected")</f>
        <v>Selected</v>
      </c>
      <c r="I60" s="94" t="str">
        <f>IF(VLOOKUP($B60, RFE_Final!$B$8:$G$76,4, FALSE), "Selected", "Not Selected")</f>
        <v>Not Selected</v>
      </c>
      <c r="J60" s="94" t="str">
        <f>IF(VLOOKUP($B60, 'RIDGE &amp; LASSO_Final'!$B$11:$S$77,5, FALSE)=1, "Selected", "Not Selected")</f>
        <v>Not Selected</v>
      </c>
      <c r="K60" s="94" t="str">
        <f>IF(VLOOKUP($B60, 'RIDGE &amp; LASSO_Final'!$B$11:$S$77,11, FALSE)=1, "Selected", "Not Selected")</f>
        <v>Not Selected</v>
      </c>
      <c r="L60" s="94" t="s">
        <v>419</v>
      </c>
      <c r="M60" s="94" t="str">
        <f>IF(VLOOKUP($B60, 'RIDGE &amp; LASSO_Final'!$B$11:$S$77,3, FALSE)=1, "Selected", "Not Selected")</f>
        <v>Not Selected</v>
      </c>
      <c r="N60" s="94" t="str">
        <f>IF(VLOOKUP($B60, 'RIDGE &amp; LASSO_Final'!$B$11:$S$77,9, FALSE)=1, "Selected", "Not Selected")</f>
        <v>Not Selected</v>
      </c>
      <c r="O60" s="94" t="s">
        <v>419</v>
      </c>
      <c r="P60" s="94" t="s">
        <v>431</v>
      </c>
      <c r="Q60" s="94"/>
      <c r="R60" s="10" cm="1">
        <f t="array" ref="R60">IF(OR(D60="Medium", D60="Large"), 1, 0) +
IF(OR(C60="Negligible", C60="Small"), 1, 0) +
SUM(IF(E60:O60="Selected", 1, 0), IF(E60:O60="Not Selected", 0, 0)) + IF(P60="Important",1,0)</f>
        <v>4</v>
      </c>
    </row>
    <row r="61" spans="2:18">
      <c r="B61" s="13" t="s">
        <v>70</v>
      </c>
      <c r="C61" s="94" t="s">
        <v>434</v>
      </c>
      <c r="D61" s="94" t="s">
        <v>417</v>
      </c>
      <c r="E61" s="94" t="s">
        <v>418</v>
      </c>
      <c r="F61" s="94" t="str">
        <f>IF(VLOOKUP(B61, RFE_Final!$B$8:$G$76,6, FALSE), "Selected", "Not Selected")</f>
        <v>Selected</v>
      </c>
      <c r="G61" s="94" t="str">
        <f>IF(VLOOKUP($B61, RFE_Final!$B$8:$G$76,2, FALSE), "Selected", "Not Selected")</f>
        <v>Selected</v>
      </c>
      <c r="H61" s="94" t="str">
        <f>IF(VLOOKUP($B61, RFE_Final!$B$8:$G$76,3, FALSE), "Selected", "Not Selected")</f>
        <v>Selected</v>
      </c>
      <c r="I61" s="94" t="str">
        <f>IF(VLOOKUP($B61, RFE_Final!$B$8:$G$76,4, FALSE), "Selected", "Not Selected")</f>
        <v>Not Selected</v>
      </c>
      <c r="J61" s="94" t="str">
        <f>IF(VLOOKUP($B61, 'RIDGE &amp; LASSO_Final'!$B$11:$S$77,5, FALSE)=1, "Selected", "Not Selected")</f>
        <v>Not Selected</v>
      </c>
      <c r="K61" s="94" t="str">
        <f>IF(VLOOKUP($B61, 'RIDGE &amp; LASSO_Final'!$B$11:$S$77,11, FALSE)=1, "Selected", "Not Selected")</f>
        <v>Not Selected</v>
      </c>
      <c r="L61" s="94" t="s">
        <v>419</v>
      </c>
      <c r="M61" s="94" t="str">
        <f>IF(VLOOKUP($B61, 'RIDGE &amp; LASSO_Final'!$B$11:$S$77,3, FALSE)=1, "Selected", "Not Selected")</f>
        <v>Not Selected</v>
      </c>
      <c r="N61" s="94" t="str">
        <f>IF(VLOOKUP($B61, 'RIDGE &amp; LASSO_Final'!$B$11:$S$77,9, FALSE)=1, "Selected", "Not Selected")</f>
        <v>Not Selected</v>
      </c>
      <c r="O61" s="94" t="s">
        <v>419</v>
      </c>
      <c r="P61" s="94" t="s">
        <v>431</v>
      </c>
      <c r="Q61" s="94"/>
      <c r="R61" s="10" cm="1">
        <f t="array" ref="R61">IF(OR(D61="Medium", D61="Large"), 1, 0) +
IF(OR(C61="Negligible", C61="Small"), 1, 0) +
SUM(IF(E61:O61="Selected", 1, 0), IF(E61:O61="Not Selected", 0, 0)) + IF(P61="Important",1,0)</f>
        <v>5</v>
      </c>
    </row>
    <row r="62" spans="2:18">
      <c r="B62" s="13" t="s">
        <v>87</v>
      </c>
      <c r="C62" s="94" t="s">
        <v>421</v>
      </c>
      <c r="D62" s="94" t="s">
        <v>417</v>
      </c>
      <c r="E62" s="94" t="s">
        <v>418</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94" t="str">
        <f>IF(VLOOKUP($B62, 'RIDGE &amp; LASSO_Final'!$B$11:$S$77,11, FALSE)=1, "Selected", "Not Selected")</f>
        <v>Not Selected</v>
      </c>
      <c r="L62" s="94" t="s">
        <v>419</v>
      </c>
      <c r="M62" s="94" t="str">
        <f>IF(VLOOKUP($B62, 'RIDGE &amp; LASSO_Final'!$B$11:$S$77,3, FALSE)=1, "Selected", "Not Selected")</f>
        <v>Not Selected</v>
      </c>
      <c r="N62" s="94" t="str">
        <f>IF(VLOOKUP($B62, 'RIDGE &amp; LASSO_Final'!$B$11:$S$77,9, FALSE)=1, "Selected", "Not Selected")</f>
        <v>Not Selected</v>
      </c>
      <c r="O62" s="94" t="s">
        <v>419</v>
      </c>
      <c r="P62" s="94" t="s">
        <v>431</v>
      </c>
      <c r="Q62" s="94"/>
      <c r="R62" s="10" cm="1">
        <f t="array" ref="R62">IF(OR(D62="Medium", D62="Large"), 1, 0) +
IF(OR(C62="Negligible", C62="Small"), 1, 0) +
SUM(IF(E62:O62="Selected", 1, 0), IF(E62:O62="Not Selected", 0, 0)) + IF(P62="Important",1,0)</f>
        <v>5</v>
      </c>
    </row>
    <row r="63" spans="2:18">
      <c r="B63" s="13" t="s">
        <v>82</v>
      </c>
      <c r="C63" s="94" t="s">
        <v>421</v>
      </c>
      <c r="D63" s="94" t="s">
        <v>417</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94" t="str">
        <f>IF(VLOOKUP($B63, 'RIDGE &amp; LASSO_Final'!$B$11:$S$77,11, FALSE)=1, "Selected", "Not Selected")</f>
        <v>Not Selected</v>
      </c>
      <c r="L63" s="94" t="s">
        <v>419</v>
      </c>
      <c r="M63" s="94" t="str">
        <f>IF(VLOOKUP($B63, 'RIDGE &amp; LASSO_Final'!$B$11:$S$77,3, FALSE)=1, "Selected", "Not Selected")</f>
        <v>Not Selected</v>
      </c>
      <c r="N63" s="94" t="str">
        <f>IF(VLOOKUP($B63, 'RIDGE &amp; LASSO_Final'!$B$11:$S$77,9, FALSE)=1, "Selected", "Not Selected")</f>
        <v>Not Selected</v>
      </c>
      <c r="O63" s="94" t="s">
        <v>419</v>
      </c>
      <c r="P63" s="94" t="s">
        <v>431</v>
      </c>
      <c r="Q63" s="94"/>
      <c r="R63" s="10" cm="1">
        <f t="array" ref="R63">IF(OR(D63="Medium", D63="Large"), 1, 0) +
IF(OR(C63="Negligible", C63="Small"), 1, 0) +
SUM(IF(E63:O63="Selected", 1, 0), IF(E63:O63="Not Selected", 0, 0)) + IF(P63="Important",1,0)</f>
        <v>4</v>
      </c>
    </row>
    <row r="64" spans="2:18">
      <c r="B64" s="13" t="s">
        <v>91</v>
      </c>
      <c r="C64" s="94" t="s">
        <v>421</v>
      </c>
      <c r="D64" s="94" t="s">
        <v>417</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94" t="str">
        <f>IF(VLOOKUP($B64, 'RIDGE &amp; LASSO_Final'!$B$11:$S$77,11, FALSE)=1, "Selected", "Not Selected")</f>
        <v>Not Selected</v>
      </c>
      <c r="L64" s="94" t="s">
        <v>419</v>
      </c>
      <c r="M64" s="94" t="str">
        <f>IF(VLOOKUP($B64, 'RIDGE &amp; LASSO_Final'!$B$11:$S$77,3, FALSE)=1, "Selected", "Not Selected")</f>
        <v>Not Selected</v>
      </c>
      <c r="N64" s="94" t="str">
        <f>IF(VLOOKUP($B64, 'RIDGE &amp; LASSO_Final'!$B$11:$S$77,9, FALSE)=1, "Selected", "Not Selected")</f>
        <v>Not Selected</v>
      </c>
      <c r="O64" s="94" t="s">
        <v>419</v>
      </c>
      <c r="P64" s="94" t="s">
        <v>431</v>
      </c>
      <c r="Q64" s="94"/>
      <c r="R64" s="10" cm="1">
        <f t="array" ref="R64">IF(OR(D64="Medium", D64="Large"), 1, 0) +
IF(OR(C64="Negligible", C64="Small"), 1, 0) +
SUM(IF(E64:O64="Selected", 1, 0), IF(E64:O64="Not Selected", 0, 0)) + IF(P64="Important",1,0)</f>
        <v>4</v>
      </c>
    </row>
    <row r="65" spans="2:18">
      <c r="B65" s="112" t="s">
        <v>28</v>
      </c>
      <c r="C65" s="113" t="s">
        <v>424</v>
      </c>
      <c r="D65" s="113" t="s">
        <v>424</v>
      </c>
      <c r="E65" s="113" t="s">
        <v>418</v>
      </c>
      <c r="F65" s="113" t="str">
        <f>IF(VLOOKUP(B65, RFE_Final!$B$8:$G$76,6, FALSE), "Selected", "Not Selected")</f>
        <v>Selected</v>
      </c>
      <c r="G65" s="113" t="str">
        <f>IF(VLOOKUP($B65, RFE_Final!$B$8:$G$76,2, FALSE), "Selected", "Not Selected")</f>
        <v>Selected</v>
      </c>
      <c r="H65" s="113" t="str">
        <f>IF(VLOOKUP($B65, RFE_Final!$B$8:$G$76,3, FALSE), "Selected", "Not Selected")</f>
        <v>Selected</v>
      </c>
      <c r="I65" s="113" t="str">
        <f>IF(VLOOKUP($B65, RFE_Final!$B$8:$G$76,4, FALSE), "Selected", "Not Selected")</f>
        <v>Not Selected</v>
      </c>
      <c r="J65" s="113" t="str">
        <f>IF(VLOOKUP($B65, 'RIDGE &amp; LASSO_Final'!$B$11:$S$77,5, FALSE)=1, "Selected", "Not Selected")</f>
        <v>Selected</v>
      </c>
      <c r="K65" s="113" t="str">
        <f>IF(VLOOKUP($B65, 'RIDGE &amp; LASSO_Final'!$B$11:$S$77,11, FALSE)=1, "Selected", "Not Selected")</f>
        <v>Selected</v>
      </c>
      <c r="L65" s="113" t="s">
        <v>418</v>
      </c>
      <c r="M65" s="113" t="str">
        <f>IF(VLOOKUP($B65, 'RIDGE &amp; LASSO_Final'!$B$11:$S$77,3, FALSE)=1, "Selected", "Not Selected")</f>
        <v>Selected</v>
      </c>
      <c r="N65" s="113" t="str">
        <f>IF(VLOOKUP($B65, 'RIDGE &amp; LASSO_Final'!$B$11:$S$77,9, FALSE)=1, "Selected", "Not Selected")</f>
        <v>Selected</v>
      </c>
      <c r="O65" s="113" t="s">
        <v>418</v>
      </c>
      <c r="P65" s="113" t="s">
        <v>431</v>
      </c>
      <c r="Q65" s="113"/>
      <c r="R65" s="115" cm="1">
        <f t="array" ref="R65">IF(OR(D65="Medium", D65="Large"), 1, 0) +
IF(OR(C65="Negligible", C65="Small"), 1, 0) +
SUM(IF(E65:O65="Selected", 1, 0), IF(E65:O65="Not Selected", 0, 0)) + IF(P65="Important",1,0)</f>
        <v>12</v>
      </c>
    </row>
    <row r="66" spans="2:18">
      <c r="B66" s="13" t="s">
        <v>64</v>
      </c>
      <c r="C66" s="94" t="s">
        <v>421</v>
      </c>
      <c r="D66" s="94" t="s">
        <v>421</v>
      </c>
      <c r="E66" s="94" t="s">
        <v>418</v>
      </c>
      <c r="F66" s="94" t="str">
        <f>IF(VLOOKUP(B66, RFE_Final!$B$8:$G$76,6, FALSE), "Selected", "Not Selected")</f>
        <v>Not 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94" t="str">
        <f>IF(VLOOKUP($B66, 'RIDGE &amp; LASSO_Final'!$B$11:$S$77,11, FALSE)=1, "Selected", "Not Selected")</f>
        <v>Not Selected</v>
      </c>
      <c r="L66" s="94" t="s">
        <v>419</v>
      </c>
      <c r="M66" s="94" t="str">
        <f>IF(VLOOKUP($B66, 'RIDGE &amp; LASSO_Final'!$B$11:$S$77,3, FALSE)=1, "Selected", "Not Selected")</f>
        <v>Not Selected</v>
      </c>
      <c r="N66" s="94" t="str">
        <f>IF(VLOOKUP($B66, 'RIDGE &amp; LASSO_Final'!$B$11:$S$77,9, FALSE)=1, "Selected", "Not Selected")</f>
        <v>Not Selected</v>
      </c>
      <c r="O66" s="94" t="s">
        <v>419</v>
      </c>
      <c r="P66" s="94" t="s">
        <v>431</v>
      </c>
      <c r="Q66" s="94"/>
      <c r="R66" s="10" cm="1">
        <f t="array" ref="R66">IF(OR(D66="Medium", D66="Large"), 1, 0) +
IF(OR(C66="Negligible", C66="Small"), 1, 0) +
SUM(IF(E66:O66="Selected", 1, 0), IF(E66:O66="Not Selected", 0, 0)) + IF(P66="Important",1,0)</f>
        <v>5</v>
      </c>
    </row>
    <row r="67" spans="2:18">
      <c r="B67" s="13" t="s">
        <v>104</v>
      </c>
      <c r="C67" s="94" t="s">
        <v>421</v>
      </c>
      <c r="D67" s="94" t="s">
        <v>417</v>
      </c>
      <c r="E67" s="94" t="str">
        <f>IF(VLOOKUP(B67, RFE_Final!$B$8:$G$76,5, FALSE), "Selected", "Not Selected")</f>
        <v>Not Selected</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94" t="str">
        <f>IF(VLOOKUP($B67, 'RIDGE &amp; LASSO_Final'!$B$11:$S$77,11, FALSE)=1, "Selected", "Not Selected")</f>
        <v>Not Selected</v>
      </c>
      <c r="L67" s="94" t="s">
        <v>419</v>
      </c>
      <c r="M67" s="94" t="str">
        <f>IF(VLOOKUP($B67, 'RIDGE &amp; LASSO_Final'!$B$11:$S$77,3, FALSE)=1, "Selected", "Not Selected")</f>
        <v>Not Selected</v>
      </c>
      <c r="N67" s="94" t="str">
        <f>IF(VLOOKUP($B67, 'RIDGE &amp; LASSO_Final'!$B$11:$S$77,9, FALSE)=1, "Selected", "Not Selected")</f>
        <v>Not Selected</v>
      </c>
      <c r="O67" s="94" t="s">
        <v>419</v>
      </c>
      <c r="P67" s="94" t="s">
        <v>431</v>
      </c>
      <c r="Q67" s="94"/>
      <c r="R67" s="10" cm="1">
        <f t="array" ref="R67">IF(OR(D67="Medium", D67="Large"), 1, 0) +
IF(OR(C67="Negligible", C67="Small"), 1, 0) +
SUM(IF(E67:O67="Selected", 1, 0), IF(E67:O67="Not Selected", 0, 0)) + IF(P67="Important",1,0)</f>
        <v>4</v>
      </c>
    </row>
    <row r="68" spans="2:18">
      <c r="B68" s="13" t="s">
        <v>93</v>
      </c>
      <c r="C68" s="94" t="s">
        <v>417</v>
      </c>
      <c r="D68" s="94" t="s">
        <v>417</v>
      </c>
      <c r="E68" s="94" t="str">
        <f>IF(VLOOKUP(B68, RFE_Final!$B$8:$G$76,5, FALSE), "Selected", "Not Selected")</f>
        <v>Not Selected</v>
      </c>
      <c r="F68" s="94" t="str">
        <f>IF(VLOOKUP(B68, RFE_Final!$B$8:$G$76,6, FALSE), "Selected", "Not Selected")</f>
        <v>Not Selected</v>
      </c>
      <c r="G68" s="94" t="str">
        <f>IF(VLOOKUP($B68, RFE_Final!$B$8:$G$76,2, FALSE), "Selected", "Not Selected")</f>
        <v>Not 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94" t="str">
        <f>IF(VLOOKUP($B68, 'RIDGE &amp; LASSO_Final'!$B$11:$S$77,11, FALSE)=1, "Selected", "Not Selected")</f>
        <v>Not Selected</v>
      </c>
      <c r="L68" s="94" t="s">
        <v>419</v>
      </c>
      <c r="M68" s="94" t="str">
        <f>IF(VLOOKUP($B68, 'RIDGE &amp; LASSO_Final'!$B$11:$S$77,3, FALSE)=1, "Selected", "Not Selected")</f>
        <v>Not Selected</v>
      </c>
      <c r="N68" s="94" t="str">
        <f>IF(VLOOKUP($B68, 'RIDGE &amp; LASSO_Final'!$B$11:$S$77,9, FALSE)=1, "Selected", "Not Selected")</f>
        <v>Not Selected</v>
      </c>
      <c r="O68" s="94" t="s">
        <v>419</v>
      </c>
      <c r="P68" s="94" t="s">
        <v>431</v>
      </c>
      <c r="Q68" s="94"/>
      <c r="R68" s="10" cm="1">
        <f t="array" ref="R68">IF(OR(D68="Medium", D68="Large"), 1, 0) +
IF(OR(C68="Negligible", C68="Small"), 1, 0) +
SUM(IF(E68:O68="Selected", 1, 0), IF(E68:O68="Not Selected", 0, 0)) + IF(P68="Important",1,0)</f>
        <v>3</v>
      </c>
    </row>
    <row r="69" spans="2:18">
      <c r="B69" s="112" t="s">
        <v>30</v>
      </c>
      <c r="C69" s="113" t="s">
        <v>423</v>
      </c>
      <c r="D69" s="113" t="s">
        <v>424</v>
      </c>
      <c r="E69" s="113" t="s">
        <v>418</v>
      </c>
      <c r="F69" s="113" t="str">
        <f>IF(VLOOKUP(B69, RFE_Final!$B$8:$G$76,6, FALSE), "Selected", "Not Selected")</f>
        <v>Selected</v>
      </c>
      <c r="G69" s="113" t="str">
        <f>IF(VLOOKUP($B69, RFE_Final!$B$8:$G$76,2, FALSE), "Selected", "Not Selected")</f>
        <v>Selected</v>
      </c>
      <c r="H69" s="113" t="str">
        <f>IF(VLOOKUP($B69, RFE_Final!$B$8:$G$76,3, FALSE), "Selected", "Not Selected")</f>
        <v>Selected</v>
      </c>
      <c r="I69" s="113" t="str">
        <f>IF(VLOOKUP($B69, RFE_Final!$B$8:$G$76,4, FALSE), "Selected", "Not Selected")</f>
        <v>Not Selected</v>
      </c>
      <c r="J69" s="113" t="str">
        <f>IF(VLOOKUP($B69, 'RIDGE &amp; LASSO_Final'!$B$11:$S$77,5, FALSE)=1, "Selected", "Not Selected")</f>
        <v>Selected</v>
      </c>
      <c r="K69" s="113" t="str">
        <f>IF(VLOOKUP($B69, 'RIDGE &amp; LASSO_Final'!$B$11:$S$77,11, FALSE)=1, "Selected", "Not Selected")</f>
        <v>Selected</v>
      </c>
      <c r="L69" s="113" t="s">
        <v>418</v>
      </c>
      <c r="M69" s="113" t="str">
        <f>IF(VLOOKUP($B69, 'RIDGE &amp; LASSO_Final'!$B$11:$S$77,3, FALSE)=1, "Selected", "Not Selected")</f>
        <v>Selected</v>
      </c>
      <c r="N69" s="113" t="str">
        <f>IF(VLOOKUP($B69, 'RIDGE &amp; LASSO_Final'!$B$11:$S$77,9, FALSE)=1, "Selected", "Not Selected")</f>
        <v>Selected</v>
      </c>
      <c r="O69" s="113" t="s">
        <v>418</v>
      </c>
      <c r="P69" s="113" t="s">
        <v>431</v>
      </c>
      <c r="Q69" s="113"/>
      <c r="R69" s="115" cm="1">
        <f t="array" ref="R69">IF(OR(D69="Medium", D69="Large"), 1, 0) +
IF(OR(C69="Negligible", C69="Small"), 1, 0) +
SUM(IF(E69:O69="Selected", 1, 0), IF(E69:O69="Not Selected", 0, 0)) + IF(P69="Important",1,0)</f>
        <v>12</v>
      </c>
    </row>
    <row r="70" spans="2:18">
      <c r="B70" s="13" t="s">
        <v>96</v>
      </c>
      <c r="C70" s="94" t="s">
        <v>423</v>
      </c>
      <c r="D70" s="94" t="s">
        <v>417</v>
      </c>
      <c r="E70" s="94" t="str">
        <f>IF(VLOOKUP(B70, RFE_Final!$B$8:$G$76,5, FALSE), "Selected", "Not Selected")</f>
        <v>Not Selected</v>
      </c>
      <c r="F70" s="94" t="str">
        <f>IF(VLOOKUP(B70, RFE_Final!$B$8:$G$76,6, FALSE), "Selected", "Not Selected")</f>
        <v>Not Selected</v>
      </c>
      <c r="G70" s="94" t="str">
        <f>IF(VLOOKUP($B70, RFE_Final!$B$8:$G$76,2, FALSE), "Selected", "Not Selected")</f>
        <v>Selected</v>
      </c>
      <c r="H70" s="94" t="str">
        <f>IF(VLOOKUP($B70, RFE_Final!$B$8:$G$76,3, FALSE), "Selected", "Not Selected")</f>
        <v>Selected</v>
      </c>
      <c r="I70" s="94" t="str">
        <f>IF(VLOOKUP($B70, RFE_Final!$B$8:$G$76,4, FALSE), "Selected", "Not Selected")</f>
        <v>Not Selected</v>
      </c>
      <c r="J70" s="94" t="str">
        <f>IF(VLOOKUP($B70, 'RIDGE &amp; LASSO_Final'!$B$11:$S$77,5, FALSE)=1, "Selected", "Not Selected")</f>
        <v>Not Selected</v>
      </c>
      <c r="K70" s="94" t="str">
        <f>IF(VLOOKUP($B70, 'RIDGE &amp; LASSO_Final'!$B$11:$S$77,11, FALSE)=1, "Selected", "Not Selected")</f>
        <v>Not Selected</v>
      </c>
      <c r="L70" s="94" t="s">
        <v>419</v>
      </c>
      <c r="M70" s="94" t="str">
        <f>IF(VLOOKUP($B70, 'RIDGE &amp; LASSO_Final'!$B$11:$S$77,3, FALSE)=1, "Selected", "Not Selected")</f>
        <v>Not Selected</v>
      </c>
      <c r="N70" s="94" t="str">
        <f>IF(VLOOKUP($B70, 'RIDGE &amp; LASSO_Final'!$B$11:$S$77,9, FALSE)=1, "Selected", "Not Selected")</f>
        <v>Not Selected</v>
      </c>
      <c r="O70" s="94" t="s">
        <v>419</v>
      </c>
      <c r="P70" s="94" t="s">
        <v>431</v>
      </c>
      <c r="Q70" s="94"/>
      <c r="R70" s="10" cm="1">
        <f t="array" ref="R70">IF(OR(D70="Medium", D70="Large"), 1, 0) +
IF(OR(C70="Negligible", C70="Small"), 1, 0) +
SUM(IF(E70:O70="Selected", 1, 0), IF(E70:O70="Not Selected", 0, 0)) + IF(P70="Important",1,0)</f>
        <v>3</v>
      </c>
    </row>
    <row r="71" spans="2:18">
      <c r="B71" s="13" t="s">
        <v>113</v>
      </c>
      <c r="C71" s="94" t="s">
        <v>421</v>
      </c>
      <c r="D71" s="94" t="s">
        <v>417</v>
      </c>
      <c r="E71" s="94" t="str">
        <f>IF(VLOOKUP(B71, RFE_Final!$B$8:$G$76,5, FALSE), "Selected", "Not Selected")</f>
        <v>Not Selected</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94" t="str">
        <f>IF(VLOOKUP($B71, 'RIDGE &amp; LASSO_Final'!$B$11:$S$77,11, FALSE)=1, "Selected", "Not Selected")</f>
        <v>Not Selected</v>
      </c>
      <c r="L71" s="94" t="s">
        <v>419</v>
      </c>
      <c r="M71" s="94" t="str">
        <f>IF(VLOOKUP($B71, 'RIDGE &amp; LASSO_Final'!$B$11:$S$77,3, FALSE)=1, "Selected", "Not Selected")</f>
        <v>Not Selected</v>
      </c>
      <c r="N71" s="94" t="str">
        <f>IF(VLOOKUP($B71, 'RIDGE &amp; LASSO_Final'!$B$11:$S$77,9, FALSE)=1, "Selected", "Not Selected")</f>
        <v>Not Selected</v>
      </c>
      <c r="O71" s="94" t="s">
        <v>419</v>
      </c>
      <c r="P71" s="94" t="s">
        <v>431</v>
      </c>
      <c r="Q71" s="94"/>
      <c r="R71" s="10" cm="1">
        <f t="array" ref="R71">IF(OR(D71="Medium", D71="Large"), 1, 0) +
IF(OR(C71="Negligible", C71="Small"), 1, 0) +
SUM(IF(E71:O71="Selected", 1, 0), IF(E71:O71="Not Selected", 0, 0)) + IF(P71="Important",1,0)</f>
        <v>4</v>
      </c>
    </row>
    <row r="72" spans="2:18">
      <c r="B72" s="13" t="s">
        <v>76</v>
      </c>
      <c r="C72" s="94" t="s">
        <v>423</v>
      </c>
      <c r="D72" s="94" t="s">
        <v>417</v>
      </c>
      <c r="E72" s="94" t="s">
        <v>418</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94" t="str">
        <f>IF(VLOOKUP($B72, 'RIDGE &amp; LASSO_Final'!$B$11:$S$77,11, FALSE)=1, "Selected", "Not Selected")</f>
        <v>Not Selected</v>
      </c>
      <c r="L72" s="94" t="s">
        <v>419</v>
      </c>
      <c r="M72" s="94" t="str">
        <f>IF(VLOOKUP($B72, 'RIDGE &amp; LASSO_Final'!$B$11:$S$77,3, FALSE)=1, "Selected", "Not Selected")</f>
        <v>Not Selected</v>
      </c>
      <c r="N72" s="94" t="str">
        <f>IF(VLOOKUP($B72, 'RIDGE &amp; LASSO_Final'!$B$11:$S$77,9, FALSE)=1, "Selected", "Not Selected")</f>
        <v>Not Selected</v>
      </c>
      <c r="O72" s="94" t="s">
        <v>419</v>
      </c>
      <c r="P72" s="94" t="s">
        <v>431</v>
      </c>
      <c r="Q72" s="94"/>
      <c r="R72" s="10" cm="1">
        <f t="array" ref="R72">IF(OR(D72="Medium", D72="Large"), 1, 0) +
IF(OR(C72="Negligible", C72="Small"), 1, 0) +
SUM(IF(E72:O72="Selected", 1, 0), IF(E72:O72="Not Selected", 0, 0)) + IF(P72="Important",1,0)</f>
        <v>4</v>
      </c>
    </row>
    <row r="73" spans="2:18">
      <c r="B73" s="13" t="s">
        <v>103</v>
      </c>
      <c r="C73" s="94" t="s">
        <v>421</v>
      </c>
      <c r="D73" s="94" t="s">
        <v>417</v>
      </c>
      <c r="E73" s="94" t="str">
        <f>IF(VLOOKUP(B73, RFE_Final!$B$8:$G$76,5, FALSE), "Selected", "Not Selected")</f>
        <v>Not Selected</v>
      </c>
      <c r="F73" s="94" t="str">
        <f>IF(VLOOKUP(B73, RFE_Final!$B$8:$G$76,6, FALSE), "Selected", "Not Selected")</f>
        <v>Not Selected</v>
      </c>
      <c r="G73" s="94" t="str">
        <f>IF(VLOOKUP($B73, RFE_Final!$B$8:$G$76,2, FALSE), "Selected", "Not Selected")</f>
        <v>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94" t="str">
        <f>IF(VLOOKUP($B73, 'RIDGE &amp; LASSO_Final'!$B$11:$S$77,11, FALSE)=1, "Selected", "Not Selected")</f>
        <v>Not Selected</v>
      </c>
      <c r="L73" s="94" t="s">
        <v>419</v>
      </c>
      <c r="M73" s="94" t="str">
        <f>IF(VLOOKUP($B73, 'RIDGE &amp; LASSO_Final'!$B$11:$S$77,3, FALSE)=1, "Selected", "Not Selected")</f>
        <v>Not Selected</v>
      </c>
      <c r="N73" s="94" t="str">
        <f>IF(VLOOKUP($B73, 'RIDGE &amp; LASSO_Final'!$B$11:$S$77,9, FALSE)=1, "Selected", "Not Selected")</f>
        <v>Not Selected</v>
      </c>
      <c r="O73" s="94" t="s">
        <v>419</v>
      </c>
      <c r="P73" s="94" t="s">
        <v>431</v>
      </c>
      <c r="Q73" s="94"/>
      <c r="R73" s="10" cm="1">
        <f t="array" ref="R73">IF(OR(D73="Medium", D73="Large"), 1, 0) +
IF(OR(C73="Negligible", C73="Small"), 1, 0) +
SUM(IF(E73:O73="Selected", 1, 0), IF(E73:O73="Not Selected", 0, 0)) + IF(P73="Important",1,0)</f>
        <v>4</v>
      </c>
    </row>
    <row r="74" spans="2:18">
      <c r="B74" s="13" t="s">
        <v>80</v>
      </c>
      <c r="C74" s="94" t="s">
        <v>417</v>
      </c>
      <c r="D74" s="94" t="s">
        <v>417</v>
      </c>
      <c r="E74" s="94" t="str">
        <f>IF(VLOOKUP(B74, RFE_Final!$B$8:$G$76,5, FALSE), "Selected", "Not Selected")</f>
        <v>Not Selected</v>
      </c>
      <c r="F74" s="94" t="str">
        <f>IF(VLOOKUP(B74, RFE_Final!$B$8:$G$76,6, FALSE), "Selected", "Not Selected")</f>
        <v>Not Selected</v>
      </c>
      <c r="G74" s="94" t="str">
        <f>IF(VLOOKUP($B74, RFE_Final!$B$8:$G$76,2, FALSE), "Selected", "Not Selected")</f>
        <v>Selected</v>
      </c>
      <c r="H74" s="94" t="str">
        <f>IF(VLOOKUP($B74, RFE_Final!$B$8:$G$76,3, FALSE), "Selected", "Not Selected")</f>
        <v>Selected</v>
      </c>
      <c r="I74" s="94" t="str">
        <f>IF(VLOOKUP($B74, RFE_Final!$B$8:$G$76,4, FALSE), "Selected", "Not Selected")</f>
        <v>Not Selected</v>
      </c>
      <c r="J74" s="94" t="str">
        <f>IF(VLOOKUP($B74, 'RIDGE &amp; LASSO_Final'!$B$11:$S$77,5, FALSE)=1, "Selected", "Not Selected")</f>
        <v>Not Selected</v>
      </c>
      <c r="K74" s="94" t="str">
        <f>IF(VLOOKUP($B74, 'RIDGE &amp; LASSO_Final'!$B$11:$S$77,11, FALSE)=1, "Selected", "Not Selected")</f>
        <v>Not Selected</v>
      </c>
      <c r="L74" s="94" t="s">
        <v>419</v>
      </c>
      <c r="M74" s="94" t="str">
        <f>IF(VLOOKUP($B74, 'RIDGE &amp; LASSO_Final'!$B$11:$S$77,3, FALSE)=1, "Selected", "Not Selected")</f>
        <v>Not Selected</v>
      </c>
      <c r="N74" s="94" t="str">
        <f>IF(VLOOKUP($B74, 'RIDGE &amp; LASSO_Final'!$B$11:$S$77,9, FALSE)=1, "Selected", "Not Selected")</f>
        <v>Not Selected</v>
      </c>
      <c r="O74" s="94" t="s">
        <v>419</v>
      </c>
      <c r="P74" s="94" t="s">
        <v>431</v>
      </c>
      <c r="Q74" s="94"/>
      <c r="R74" s="10" cm="1">
        <f t="array" ref="R74">IF(OR(D74="Medium", D74="Large"), 1, 0) +
IF(OR(C74="Negligible", C74="Small"), 1, 0) +
SUM(IF(E74:O74="Selected", 1, 0), IF(E74:O74="Not Selected", 0, 0)) + IF(P74="Important",1,0)</f>
        <v>4</v>
      </c>
    </row>
    <row r="75" spans="2:18">
      <c r="B75" s="13" t="s">
        <v>63</v>
      </c>
      <c r="C75" s="94" t="s">
        <v>434</v>
      </c>
      <c r="D75" s="94" t="s">
        <v>421</v>
      </c>
      <c r="E75" s="94" t="str">
        <f>IF(VLOOKUP(B75, RFE_Final!$B$8:$G$76,5, FALSE), "Selected", "Not Selected")</f>
        <v>Not Selected</v>
      </c>
      <c r="F75" s="94" t="str">
        <f>IF(VLOOKUP(B75, RFE_Final!$B$8:$G$76,6, FALSE), "Selected", "Not Selected")</f>
        <v>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94" t="str">
        <f>IF(VLOOKUP($B75, 'RIDGE &amp; LASSO_Final'!$B$11:$S$77,11, FALSE)=1, "Selected", "Not Selected")</f>
        <v>Not Selected</v>
      </c>
      <c r="L75" s="94" t="s">
        <v>419</v>
      </c>
      <c r="M75" s="94" t="str">
        <f>IF(VLOOKUP($B75, 'RIDGE &amp; LASSO_Final'!$B$11:$S$77,3, FALSE)=1, "Selected", "Not Selected")</f>
        <v>Not Selected</v>
      </c>
      <c r="N75" s="94" t="str">
        <f>IF(VLOOKUP($B75, 'RIDGE &amp; LASSO_Final'!$B$11:$S$77,9, FALSE)=1, "Selected", "Not Selected")</f>
        <v>Not Selected</v>
      </c>
      <c r="O75" s="94" t="s">
        <v>419</v>
      </c>
      <c r="P75" s="94" t="s">
        <v>431</v>
      </c>
      <c r="Q75" s="94"/>
      <c r="R75" s="10" cm="1">
        <f t="array" ref="R75">IF(OR(D75="Medium", D75="Large"), 1, 0) +
IF(OR(C75="Negligible", C75="Small"), 1, 0) +
SUM(IF(E75:O75="Selected", 1, 0), IF(E75:O75="Not Selected", 0, 0)) + IF(P75="Important",1,0)</f>
        <v>4</v>
      </c>
    </row>
    <row r="76" spans="2:18">
      <c r="B76" s="13" t="s">
        <v>84</v>
      </c>
      <c r="C76" s="94" t="s">
        <v>421</v>
      </c>
      <c r="D76" s="94" t="s">
        <v>417</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94" t="str">
        <f>IF(VLOOKUP($B76, 'RIDGE &amp; LASSO_Final'!$B$11:$S$77,11, FALSE)=1, "Selected", "Not Selected")</f>
        <v>Not Selected</v>
      </c>
      <c r="L76" s="94" t="s">
        <v>419</v>
      </c>
      <c r="M76" s="94" t="str">
        <f>IF(VLOOKUP($B76, 'RIDGE &amp; LASSO_Final'!$B$11:$S$77,3, FALSE)=1, "Selected", "Not Selected")</f>
        <v>Not Selected</v>
      </c>
      <c r="N76" s="94" t="str">
        <f>IF(VLOOKUP($B76, 'RIDGE &amp; LASSO_Final'!$B$11:$S$77,9, FALSE)=1, "Selected", "Not Selected")</f>
        <v>Not Selected</v>
      </c>
      <c r="O76" s="94" t="s">
        <v>418</v>
      </c>
      <c r="P76" s="94" t="s">
        <v>431</v>
      </c>
      <c r="Q76" s="94"/>
      <c r="R76" s="10" cm="1">
        <f t="array" ref="R76">IF(OR(D76="Medium", D76="Large"), 1, 0) +
IF(OR(C76="Negligible", C76="Small"), 1, 0) +
SUM(IF(E76:O76="Selected", 1, 0), IF(E76:O76="Not Selected", 0, 0)) + IF(P76="Important",1,0)</f>
        <v>5</v>
      </c>
    </row>
    <row r="77" spans="2:18">
      <c r="B77" s="13" t="s">
        <v>69</v>
      </c>
      <c r="C77" s="94" t="s">
        <v>433</v>
      </c>
      <c r="D77" s="94" t="s">
        <v>421</v>
      </c>
      <c r="E77" s="94" t="str">
        <f>IF(VLOOKUP(B77, RFE_Final!$B$8:$G$76,5, FALSE), "Selected", "Not Selected")</f>
        <v>Not Selected</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94" t="str">
        <f>IF(VLOOKUP($B77, 'RIDGE &amp; LASSO_Final'!$B$11:$S$77,11, FALSE)=1, "Selected", "Not Selected")</f>
        <v>Not Selected</v>
      </c>
      <c r="L77" s="94" t="s">
        <v>419</v>
      </c>
      <c r="M77" s="94" t="str">
        <f>IF(VLOOKUP($B77, 'RIDGE &amp; LASSO_Final'!$B$11:$S$77,3, FALSE)=1, "Selected", "Not Selected")</f>
        <v>Not Selected</v>
      </c>
      <c r="N77" s="94" t="str">
        <f>IF(VLOOKUP($B77, 'RIDGE &amp; LASSO_Final'!$B$11:$S$77,9, FALSE)=1, "Selected", "Not Selected")</f>
        <v>Not Selected</v>
      </c>
      <c r="O77" s="94" t="s">
        <v>419</v>
      </c>
      <c r="P77" s="94" t="s">
        <v>431</v>
      </c>
      <c r="Q77" s="94"/>
      <c r="R77" s="10" cm="1">
        <f t="array" ref="R77">IF(OR(D77="Medium", D77="Large"), 1, 0) +
IF(OR(C77="Negligible", C77="Small"), 1, 0) +
SUM(IF(E77:O77="Selected", 1, 0), IF(E77:O77="Not Selected", 0, 0)) + IF(P77="Important",1,0)</f>
        <v>3</v>
      </c>
    </row>
    <row r="78" spans="2:18">
      <c r="B78" s="13" t="s">
        <v>62</v>
      </c>
      <c r="C78" s="94" t="s">
        <v>421</v>
      </c>
      <c r="D78" s="94" t="s">
        <v>421</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94" t="str">
        <f>IF(VLOOKUP($B78, 'RIDGE &amp; LASSO_Final'!$B$11:$S$77,11, FALSE)=1, "Selected", "Not Selected")</f>
        <v>Not Selected</v>
      </c>
      <c r="L78" s="94" t="s">
        <v>419</v>
      </c>
      <c r="M78" s="94" t="str">
        <f>IF(VLOOKUP($B78, 'RIDGE &amp; LASSO_Final'!$B$11:$S$77,3, FALSE)=1, "Selected", "Not Selected")</f>
        <v>Not Selected</v>
      </c>
      <c r="N78" s="94" t="str">
        <f>IF(VLOOKUP($B78, 'RIDGE &amp; LASSO_Final'!$B$11:$S$77,9, FALSE)=1, "Selected", "Not Selected")</f>
        <v>Not Selected</v>
      </c>
      <c r="O78" s="94" t="s">
        <v>419</v>
      </c>
      <c r="P78" s="94" t="s">
        <v>431</v>
      </c>
      <c r="Q78" s="94"/>
      <c r="R78" s="10" cm="1">
        <f t="array" ref="R78">IF(OR(D78="Medium", D78="Large"), 1, 0) +
IF(OR(C78="Negligible", C78="Small"), 1, 0) +
SUM(IF(E78:O78="Selected", 1, 0), IF(E78:O78="Not Selected", 0, 0)) + IF(P78="Important",1,0)</f>
        <v>4</v>
      </c>
    </row>
    <row r="79" spans="2:18">
      <c r="B79" s="13" t="s">
        <v>78</v>
      </c>
      <c r="C79" s="94" t="s">
        <v>421</v>
      </c>
      <c r="D79" s="94" t="s">
        <v>417</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94" t="str">
        <f>IF(VLOOKUP($B79, 'RIDGE &amp; LASSO_Final'!$B$11:$S$77,11, FALSE)=1, "Selected", "Not Selected")</f>
        <v>Not Selected</v>
      </c>
      <c r="L79" s="94" t="s">
        <v>419</v>
      </c>
      <c r="M79" s="94" t="str">
        <f>IF(VLOOKUP($B79, 'RIDGE &amp; LASSO_Final'!$B$11:$S$77,3, FALSE)=1, "Selected", "Not Selected")</f>
        <v>Not Selected</v>
      </c>
      <c r="N79" s="94" t="str">
        <f>IF(VLOOKUP($B79, 'RIDGE &amp; LASSO_Final'!$B$11:$S$77,9, FALSE)=1, "Selected", "Not Selected")</f>
        <v>Not Selected</v>
      </c>
      <c r="O79" s="94" t="s">
        <v>419</v>
      </c>
      <c r="P79" s="94" t="s">
        <v>431</v>
      </c>
      <c r="Q79" s="94"/>
      <c r="R79" s="10" cm="1">
        <f t="array" ref="R79">IF(OR(D79="Medium", D79="Large"), 1, 0) +
IF(OR(C79="Negligible", C79="Small"), 1, 0) +
SUM(IF(E79:O79="Selected", 1, 0), IF(E79:O79="Not Selected", 0, 0)) + IF(P79="Important",1,0)</f>
        <v>4</v>
      </c>
    </row>
    <row r="80" spans="2:18">
      <c r="B80" s="112" t="s">
        <v>54</v>
      </c>
      <c r="C80" s="113" t="s">
        <v>421</v>
      </c>
      <c r="D80" s="113" t="s">
        <v>421</v>
      </c>
      <c r="E80" s="113" t="s">
        <v>418</v>
      </c>
      <c r="F80" s="113" t="str">
        <f>IF(VLOOKUP(B80, RFE_Final!$B$8:$G$76,6, FALSE), "Selected", "Not Selected")</f>
        <v>Selected</v>
      </c>
      <c r="G80" s="113" t="str">
        <f>IF(VLOOKUP($B80, RFE_Final!$B$8:$G$76,2, FALSE), "Selected", "Not Selected")</f>
        <v>Selected</v>
      </c>
      <c r="H80" s="113" t="str">
        <f>IF(VLOOKUP($B80, RFE_Final!$B$8:$G$76,3, FALSE), "Selected", "Not Selected")</f>
        <v>Selected</v>
      </c>
      <c r="I80" s="113" t="str">
        <f>IF(VLOOKUP($B80, RFE_Final!$B$8:$G$76,4, FALSE), "Selected", "Not Selected")</f>
        <v>Not Selected</v>
      </c>
      <c r="J80" s="113" t="str">
        <f>IF(VLOOKUP($B80, 'RIDGE &amp; LASSO_Final'!$B$11:$S$77,5, FALSE)=1, "Selected", "Not Selected")</f>
        <v>Not Selected</v>
      </c>
      <c r="K80" s="113" t="str">
        <f>IF(VLOOKUP($B80, 'RIDGE &amp; LASSO_Final'!$B$11:$S$77,11, FALSE)=1, "Selected", "Not Selected")</f>
        <v>Selected</v>
      </c>
      <c r="L80" s="113" t="s">
        <v>418</v>
      </c>
      <c r="M80" s="113" t="str">
        <f>IF(VLOOKUP($B80, 'RIDGE &amp; LASSO_Final'!$B$11:$S$77,3, FALSE)=1, "Selected", "Not Selected")</f>
        <v>Not Selected</v>
      </c>
      <c r="N80" s="113" t="str">
        <f>IF(VLOOKUP($B80, 'RIDGE &amp; LASSO_Final'!$B$11:$S$77,9, FALSE)=1, "Selected", "Not Selected")</f>
        <v>Selected</v>
      </c>
      <c r="O80" s="113" t="s">
        <v>418</v>
      </c>
      <c r="P80" s="113" t="s">
        <v>431</v>
      </c>
      <c r="Q80" s="113"/>
      <c r="R80" s="115" cm="1">
        <f t="array" ref="R80">IF(OR(D80="Medium", D80="Large"), 1, 0) +
IF(OR(C80="Negligible", C80="Small"), 1, 0) +
SUM(IF(E80:O80="Selected", 1, 0), IF(E80:O80="Not Selected", 0, 0)) + IF(P80="Important",1,0)</f>
        <v>10</v>
      </c>
    </row>
    <row r="81" spans="2:18">
      <c r="B81" s="13" t="s">
        <v>89</v>
      </c>
      <c r="C81" s="94" t="s">
        <v>421</v>
      </c>
      <c r="D81" s="94" t="s">
        <v>417</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94" t="str">
        <f>IF(VLOOKUP($B81, 'RIDGE &amp; LASSO_Final'!$B$11:$S$77,11, FALSE)=1, "Selected", "Not Selected")</f>
        <v>Selected</v>
      </c>
      <c r="L81" s="94" t="s">
        <v>418</v>
      </c>
      <c r="M81" s="94" t="str">
        <f>IF(VLOOKUP($B81, 'RIDGE &amp; LASSO_Final'!$B$11:$S$77,3, FALSE)=1, "Selected", "Not Selected")</f>
        <v>Not Selected</v>
      </c>
      <c r="N81" s="94" t="str">
        <f>IF(VLOOKUP($B81, 'RIDGE &amp; LASSO_Final'!$B$11:$S$77,9, FALSE)=1, "Selected", "Not Selected")</f>
        <v>Not Selected</v>
      </c>
      <c r="O81" s="94" t="s">
        <v>419</v>
      </c>
      <c r="P81" s="94" t="s">
        <v>431</v>
      </c>
      <c r="Q81" s="94"/>
      <c r="R81" s="10" cm="1">
        <f t="array" ref="R81">IF(OR(D81="Medium", D81="Large"), 1, 0) +
IF(OR(C81="Negligible", C81="Small"), 1, 0) +
SUM(IF(E81:O81="Selected", 1, 0), IF(E81:O81="Not Selected", 0, 0)) + IF(P81="Important",1,0)</f>
        <v>6</v>
      </c>
    </row>
    <row r="82" spans="2:18">
      <c r="B82" s="13" t="s">
        <v>83</v>
      </c>
      <c r="C82" s="94" t="s">
        <v>421</v>
      </c>
      <c r="D82" s="94" t="s">
        <v>417</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94" t="str">
        <f>IF(VLOOKUP($B82, 'RIDGE &amp; LASSO_Final'!$B$11:$S$77,11, FALSE)=1, "Selected", "Not Selected")</f>
        <v>Selected</v>
      </c>
      <c r="L82" s="94" t="s">
        <v>418</v>
      </c>
      <c r="M82" s="94" t="str">
        <f>IF(VLOOKUP($B82, 'RIDGE &amp; LASSO_Final'!$B$11:$S$77,3, FALSE)=1, "Selected", "Not Selected")</f>
        <v>Not Selected</v>
      </c>
      <c r="N82" s="94" t="str">
        <f>IF(VLOOKUP($B82, 'RIDGE &amp; LASSO_Final'!$B$11:$S$77,9, FALSE)=1, "Selected", "Not Selected")</f>
        <v>Not Selected</v>
      </c>
      <c r="O82" s="94" t="s">
        <v>419</v>
      </c>
      <c r="P82" s="94" t="s">
        <v>431</v>
      </c>
      <c r="Q82" s="94"/>
      <c r="R82" s="10" cm="1">
        <f t="array" ref="R82">IF(OR(D82="Medium", D82="Large"), 1, 0) +
IF(OR(C82="Negligible", C82="Small"), 1, 0) +
SUM(IF(E82:O82="Selected", 1, 0), IF(E82:O82="Not Selected", 0, 0)) + IF(P82="Important",1,0)</f>
        <v>6</v>
      </c>
    </row>
    <row r="83" spans="2:18">
      <c r="B83" s="13" t="s">
        <v>102</v>
      </c>
      <c r="C83" s="94" t="s">
        <v>417</v>
      </c>
      <c r="D83" s="94" t="s">
        <v>417</v>
      </c>
      <c r="E83" s="94" t="str">
        <f>IF(VLOOKUP(B83, RFE_Final!$B$8:$G$76,5, FALSE), "Selected", "Not Selected")</f>
        <v>Not Selected</v>
      </c>
      <c r="F83" s="94" t="str">
        <f>IF(VLOOKUP(B83, RFE_Final!$B$8:$G$76,6, FALSE), "Selected", "Not Selected")</f>
        <v>Not Selected</v>
      </c>
      <c r="G83" s="94" t="str">
        <f>IF(VLOOKUP($B83, RFE_Final!$B$8:$G$76,2, FALSE), "Selected", "Not Selected")</f>
        <v>Not 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94" t="str">
        <f>IF(VLOOKUP($B83, 'RIDGE &amp; LASSO_Final'!$B$11:$S$77,11, FALSE)=1, "Selected", "Not Selected")</f>
        <v>Not Selected</v>
      </c>
      <c r="L83" s="94" t="s">
        <v>419</v>
      </c>
      <c r="M83" s="94" t="str">
        <f>IF(VLOOKUP($B83, 'RIDGE &amp; LASSO_Final'!$B$11:$S$77,3, FALSE)=1, "Selected", "Not Selected")</f>
        <v>Not Selected</v>
      </c>
      <c r="N83" s="94" t="str">
        <f>IF(VLOOKUP($B83, 'RIDGE &amp; LASSO_Final'!$B$11:$S$77,9, FALSE)=1, "Selected", "Not Selected")</f>
        <v>Not Selected</v>
      </c>
      <c r="O83" s="94" t="s">
        <v>419</v>
      </c>
      <c r="P83" s="94" t="s">
        <v>431</v>
      </c>
      <c r="Q83" s="94"/>
      <c r="R83" s="10" cm="1">
        <f t="array" ref="R83">IF(OR(D83="Medium", D83="Large"), 1, 0) +
IF(OR(C83="Negligible", C83="Small"), 1, 0) +
SUM(IF(E83:O83="Selected", 1, 0), IF(E83:O83="Not Selected", 0, 0)) + IF(P83="Important",1,0)</f>
        <v>3</v>
      </c>
    </row>
    <row r="84" spans="2:18">
      <c r="B84" s="112" t="s">
        <v>59</v>
      </c>
      <c r="C84" s="113" t="s">
        <v>424</v>
      </c>
      <c r="D84" s="113" t="s">
        <v>421</v>
      </c>
      <c r="E84" s="113" t="str">
        <f>IF(VLOOKUP(B84, RFE_Final!$B$8:$G$76,5, FALSE), "Selected", "Not Selected")</f>
        <v>Not Selected</v>
      </c>
      <c r="F84" s="113" t="str">
        <f>IF(VLOOKUP(B84, RFE_Final!$B$8:$G$76,6, FALSE), "Selected", "Not Selected")</f>
        <v>Selected</v>
      </c>
      <c r="G84" s="113" t="str">
        <f>IF(VLOOKUP($B84, RFE_Final!$B$8:$G$76,2, FALSE), "Selected", "Not Selected")</f>
        <v>Selected</v>
      </c>
      <c r="H84" s="113" t="str">
        <f>IF(VLOOKUP($B84, RFE_Final!$B$8:$G$76,3, FALSE), "Selected", "Not Selected")</f>
        <v>Selected</v>
      </c>
      <c r="I84" s="113" t="str">
        <f>IF(VLOOKUP($B84, RFE_Final!$B$8:$G$76,4, FALSE), "Selected", "Not Selected")</f>
        <v>Not Selected</v>
      </c>
      <c r="J84" s="113" t="str">
        <f>IF(VLOOKUP($B84, 'RIDGE &amp; LASSO_Final'!$B$11:$S$77,5, FALSE)=1, "Selected", "Not Selected")</f>
        <v>Selected</v>
      </c>
      <c r="K84" s="113" t="str">
        <f>IF(VLOOKUP($B84, 'RIDGE &amp; LASSO_Final'!$B$11:$S$77,11, FALSE)=1, "Selected", "Not Selected")</f>
        <v>Selected</v>
      </c>
      <c r="L84" s="113" t="s">
        <v>418</v>
      </c>
      <c r="M84" s="113" t="str">
        <f>IF(VLOOKUP($B84, 'RIDGE &amp; LASSO_Final'!$B$11:$S$77,3, FALSE)=1, "Selected", "Not Selected")</f>
        <v>Selected</v>
      </c>
      <c r="N84" s="113" t="str">
        <f>IF(VLOOKUP($B84, 'RIDGE &amp; LASSO_Final'!$B$11:$S$77,9, FALSE)=1, "Selected", "Not Selected")</f>
        <v>Selected</v>
      </c>
      <c r="O84" s="113" t="s">
        <v>418</v>
      </c>
      <c r="P84" s="113" t="s">
        <v>431</v>
      </c>
      <c r="Q84" s="113"/>
      <c r="R84" s="115" cm="1">
        <f t="array" ref="R84">IF(OR(D84="Medium", D84="Large"), 1, 0) +
IF(OR(C84="Negligible", C84="Small"), 1, 0) +
SUM(IF(E84:O84="Selected", 1, 0), IF(E84:O84="Not Selected", 0, 0)) + IF(P84="Important",1,0)</f>
        <v>10</v>
      </c>
    </row>
    <row r="85" spans="2:18">
      <c r="B85" s="13" t="s">
        <v>75</v>
      </c>
      <c r="C85" s="94" t="s">
        <v>434</v>
      </c>
      <c r="D85" s="94" t="s">
        <v>417</v>
      </c>
      <c r="E85" s="94" t="str">
        <f>IF(VLOOKUP(B85, RFE_Final!$B$8:$G$76,5, FALSE), "Selected", "Not Selected")</f>
        <v>Not Selected</v>
      </c>
      <c r="F85" s="94" t="str">
        <f>IF(VLOOKUP(B85, RFE_Final!$B$8:$G$76,6, FALSE), "Selected", "Not Selected")</f>
        <v>Not Selected</v>
      </c>
      <c r="G85" s="94" t="str">
        <f>IF(VLOOKUP($B85, RFE_Final!$B$8:$G$76,2, FALSE), "Selected", "Not Selected")</f>
        <v>Selected</v>
      </c>
      <c r="H85" s="94" t="str">
        <f>IF(VLOOKUP($B85, RFE_Final!$B$8:$G$76,3, FALSE), "Selected", "Not Selected")</f>
        <v>Selected</v>
      </c>
      <c r="I85" s="94" t="str">
        <f>IF(VLOOKUP($B85, RFE_Final!$B$8:$G$76,4, FALSE), "Selected", "Not Selected")</f>
        <v>Not Selected</v>
      </c>
      <c r="J85" s="94" t="str">
        <f>IF(VLOOKUP($B85, 'RIDGE &amp; LASSO_Final'!$B$11:$S$77,5, FALSE)=1, "Selected", "Not Selected")</f>
        <v>Not Selected</v>
      </c>
      <c r="K85" s="94" t="str">
        <f>IF(VLOOKUP($B85, 'RIDGE &amp; LASSO_Final'!$B$11:$S$77,11, FALSE)=1, "Selected", "Not Selected")</f>
        <v>Selected</v>
      </c>
      <c r="L85" s="94" t="s">
        <v>419</v>
      </c>
      <c r="M85" s="94" t="str">
        <f>IF(VLOOKUP($B85, 'RIDGE &amp; LASSO_Final'!$B$11:$S$77,3, FALSE)=1, "Selected", "Not Selected")</f>
        <v>Not Selected</v>
      </c>
      <c r="N85" s="94" t="str">
        <f>IF(VLOOKUP($B85, 'RIDGE &amp; LASSO_Final'!$B$11:$S$77,9, FALSE)=1, "Selected", "Not Selected")</f>
        <v>Selected</v>
      </c>
      <c r="O85" s="94" t="s">
        <v>419</v>
      </c>
      <c r="P85" s="94" t="s">
        <v>431</v>
      </c>
      <c r="Q85" s="94"/>
      <c r="R85" s="10" cm="1">
        <f t="array" ref="R85">IF(OR(D85="Medium", D85="Large"), 1, 0) +
IF(OR(C85="Negligible", C85="Small"), 1, 0) +
SUM(IF(E85:O85="Selected", 1, 0), IF(E85:O85="Not Selected", 0, 0)) + IF(P85="Important",1,0)</f>
        <v>5</v>
      </c>
    </row>
    <row r="86" spans="2:18">
      <c r="B86" s="13" t="s">
        <v>61</v>
      </c>
      <c r="C86" s="94" t="s">
        <v>423</v>
      </c>
      <c r="D86" s="94" t="s">
        <v>417</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Selected</v>
      </c>
      <c r="K86" s="94" t="str">
        <f>IF(VLOOKUP($B86, 'RIDGE &amp; LASSO_Final'!$B$11:$S$77,11, FALSE)=1, "Selected", "Not Selected")</f>
        <v>Selected</v>
      </c>
      <c r="L86" s="94" t="s">
        <v>418</v>
      </c>
      <c r="M86" s="94" t="str">
        <f>IF(VLOOKUP($B86, 'RIDGE &amp; LASSO_Final'!$B$11:$S$77,3, FALSE)=1, "Selected", "Not Selected")</f>
        <v>Selected</v>
      </c>
      <c r="N86" s="94" t="str">
        <f>IF(VLOOKUP($B86, 'RIDGE &amp; LASSO_Final'!$B$11:$S$77,9, FALSE)=1, "Selected", "Not Selected")</f>
        <v>Selected</v>
      </c>
      <c r="O86" s="94" t="s">
        <v>418</v>
      </c>
      <c r="P86" s="94" t="s">
        <v>431</v>
      </c>
      <c r="Q86" s="94"/>
      <c r="R86" s="10" cm="1">
        <f t="array" ref="R86">IF(OR(D86="Medium", D86="Large"), 1, 0) +
IF(OR(C86="Negligible", C86="Small"), 1, 0) +
SUM(IF(E86:O86="Selected", 1, 0), IF(E86:O86="Not Selected", 0, 0)) + IF(P86="Important",1,0)</f>
        <v>9</v>
      </c>
    </row>
    <row r="87" spans="2:18">
      <c r="B87" s="13" t="s">
        <v>67</v>
      </c>
      <c r="C87" s="94" t="s">
        <v>421</v>
      </c>
      <c r="D87" s="94" t="s">
        <v>421</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94" t="str">
        <f>IF(VLOOKUP($B87, 'RIDGE &amp; LASSO_Final'!$B$11:$S$77,11, FALSE)=1, "Selected", "Not Selected")</f>
        <v>Not Selected</v>
      </c>
      <c r="L87" s="94" t="s">
        <v>419</v>
      </c>
      <c r="M87" s="94" t="str">
        <f>IF(VLOOKUP($B87, 'RIDGE &amp; LASSO_Final'!$B$11:$S$77,3, FALSE)=1, "Selected", "Not Selected")</f>
        <v>Not Selected</v>
      </c>
      <c r="N87" s="94" t="str">
        <f>IF(VLOOKUP($B87, 'RIDGE &amp; LASSO_Final'!$B$11:$S$77,9, FALSE)=1, "Selected", "Not Selected")</f>
        <v>Not Selected</v>
      </c>
      <c r="O87" s="94" t="s">
        <v>419</v>
      </c>
      <c r="P87" s="94" t="s">
        <v>431</v>
      </c>
      <c r="Q87" s="94"/>
      <c r="R87" s="10" cm="1">
        <f t="array" ref="R87">IF(OR(D87="Medium", D87="Large"), 1, 0) +
IF(OR(C87="Negligible", C87="Small"), 1, 0) +
SUM(IF(E87:O87="Selected", 1, 0), IF(E87:O87="Not Selected", 0, 0)) + IF(P87="Important",1,0)</f>
        <v>4</v>
      </c>
    </row>
    <row r="88" spans="2:18">
      <c r="B88" s="13" t="s">
        <v>77</v>
      </c>
      <c r="C88" s="94" t="s">
        <v>421</v>
      </c>
      <c r="D88" s="94" t="s">
        <v>417</v>
      </c>
      <c r="E88" s="94" t="s">
        <v>418</v>
      </c>
      <c r="F88" s="94" t="str">
        <f>IF(VLOOKUP(B88, RFE_Final!$B$8:$G$76,6, FALSE), "Selected", "Not Selected")</f>
        <v>Not Selected</v>
      </c>
      <c r="G88" s="94" t="str">
        <f>IF(VLOOKUP($B88, RFE_Final!$B$8:$G$76,2, FALSE), "Selected", "Not Selected")</f>
        <v>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94" t="str">
        <f>IF(VLOOKUP($B88, 'RIDGE &amp; LASSO_Final'!$B$11:$S$77,11, FALSE)=1, "Selected", "Not Selected")</f>
        <v>Not Selected</v>
      </c>
      <c r="L88" s="94" t="s">
        <v>419</v>
      </c>
      <c r="M88" s="94" t="str">
        <f>IF(VLOOKUP($B88, 'RIDGE &amp; LASSO_Final'!$B$11:$S$77,3, FALSE)=1, "Selected", "Not Selected")</f>
        <v>Not Selected</v>
      </c>
      <c r="N88" s="94" t="str">
        <f>IF(VLOOKUP($B88, 'RIDGE &amp; LASSO_Final'!$B$11:$S$77,9, FALSE)=1, "Selected", "Not Selected")</f>
        <v>Not Selected</v>
      </c>
      <c r="O88" s="94" t="s">
        <v>419</v>
      </c>
      <c r="P88" s="94" t="s">
        <v>431</v>
      </c>
      <c r="Q88" s="94"/>
      <c r="R88" s="10" cm="1">
        <f t="array" ref="R88">IF(OR(D88="Medium", D88="Large"), 1, 0) +
IF(OR(C88="Negligible", C88="Small"), 1, 0) +
SUM(IF(E88:O88="Selected", 1, 0), IF(E88:O88="Not Selected", 0, 0)) + IF(P88="Important",1,0)</f>
        <v>5</v>
      </c>
    </row>
    <row r="89" spans="2:18">
      <c r="B89" s="112" t="s">
        <v>56</v>
      </c>
      <c r="C89" s="113" t="s">
        <v>423</v>
      </c>
      <c r="D89" s="113" t="s">
        <v>421</v>
      </c>
      <c r="E89" s="113" t="str">
        <f>IF(VLOOKUP(B89, RFE_Final!$B$8:$G$76,5, FALSE), "Selected", "Not Selected")</f>
        <v>Not Selected</v>
      </c>
      <c r="F89" s="113" t="str">
        <f>IF(VLOOKUP(B89, RFE_Final!$B$8:$G$76,6, FALSE), "Selected", "Not Selected")</f>
        <v>Selected</v>
      </c>
      <c r="G89" s="113" t="str">
        <f>IF(VLOOKUP($B89, RFE_Final!$B$8:$G$76,2, FALSE), "Selected", "Not Selected")</f>
        <v>Selected</v>
      </c>
      <c r="H89" s="113" t="str">
        <f>IF(VLOOKUP($B89, RFE_Final!$B$8:$G$76,3, FALSE), "Selected", "Not Selected")</f>
        <v>Selected</v>
      </c>
      <c r="I89" s="113" t="str">
        <f>IF(VLOOKUP($B89, RFE_Final!$B$8:$G$76,4, FALSE), "Selected", "Not Selected")</f>
        <v>Not Selected</v>
      </c>
      <c r="J89" s="113" t="str">
        <f>IF(VLOOKUP($B89, 'RIDGE &amp; LASSO_Final'!$B$11:$S$77,5, FALSE)=1, "Selected", "Not Selected")</f>
        <v>Selected</v>
      </c>
      <c r="K89" s="113" t="str">
        <f>IF(VLOOKUP($B89, 'RIDGE &amp; LASSO_Final'!$B$11:$S$77,11, FALSE)=1, "Selected", "Not Selected")</f>
        <v>Selected</v>
      </c>
      <c r="L89" s="113" t="s">
        <v>418</v>
      </c>
      <c r="M89" s="113" t="str">
        <f>IF(VLOOKUP($B89, 'RIDGE &amp; LASSO_Final'!$B$11:$S$77,3, FALSE)=1, "Selected", "Not Selected")</f>
        <v>Selected</v>
      </c>
      <c r="N89" s="113" t="str">
        <f>IF(VLOOKUP($B89, 'RIDGE &amp; LASSO_Final'!$B$11:$S$77,9, FALSE)=1, "Selected", "Not Selected")</f>
        <v>Selected</v>
      </c>
      <c r="O89" s="113" t="s">
        <v>418</v>
      </c>
      <c r="P89" s="113" t="s">
        <v>431</v>
      </c>
      <c r="Q89" s="113"/>
      <c r="R89" s="115" cm="1">
        <f t="array" ref="R89">IF(OR(D89="Medium", D89="Large"), 1, 0) +
IF(OR(C89="Negligible", C89="Small"), 1, 0) +
SUM(IF(E89:O89="Selected", 1, 0), IF(E89:O89="Not Selected", 0, 0)) + IF(P89="Important",1,0)</f>
        <v>10</v>
      </c>
    </row>
    <row r="90" spans="2:18">
      <c r="B90" s="13" t="s">
        <v>55</v>
      </c>
      <c r="C90" s="94" t="s">
        <v>423</v>
      </c>
      <c r="D90" s="94" t="s">
        <v>421</v>
      </c>
      <c r="E90" s="94" t="s">
        <v>418</v>
      </c>
      <c r="F90" s="94" t="str">
        <f>IF(VLOOKUP(B90, RFE_Final!$B$8:$G$76,6, FALSE), "Selected", "Not Selected")</f>
        <v>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94" t="str">
        <f>IF(VLOOKUP($B90, 'RIDGE &amp; LASSO_Final'!$B$11:$S$77,11, FALSE)=1, "Selected", "Not Selected")</f>
        <v>Not Selected</v>
      </c>
      <c r="L90" s="94" t="s">
        <v>419</v>
      </c>
      <c r="M90" s="94" t="str">
        <f>IF(VLOOKUP($B90, 'RIDGE &amp; LASSO_Final'!$B$11:$S$77,3, FALSE)=1, "Selected", "Not Selected")</f>
        <v>Not Selected</v>
      </c>
      <c r="N90" s="94" t="str">
        <f>IF(VLOOKUP($B90, 'RIDGE &amp; LASSO_Final'!$B$11:$S$77,9, FALSE)=1, "Selected", "Not Selected")</f>
        <v>Not Selected</v>
      </c>
      <c r="O90" s="94" t="s">
        <v>419</v>
      </c>
      <c r="P90" s="94" t="s">
        <v>431</v>
      </c>
      <c r="Q90" s="94"/>
      <c r="R90" s="10" cm="1">
        <f t="array" ref="R90">IF(OR(D90="Medium", D90="Large"), 1, 0) +
IF(OR(C90="Negligible", C90="Small"), 1, 0) +
SUM(IF(E90:O90="Selected", 1, 0), IF(E90:O90="Not Selected", 0, 0)) + IF(P90="Important",1,0)</f>
        <v>5</v>
      </c>
    </row>
    <row r="91" spans="2:18">
      <c r="B91" s="112" t="s">
        <v>60</v>
      </c>
      <c r="C91" s="115" t="s">
        <v>423</v>
      </c>
      <c r="D91" s="113" t="s">
        <v>421</v>
      </c>
      <c r="E91" s="115" t="str">
        <f>IF(VLOOKUP(B91, RFE_Final!$B$8:$G$76,5, FALSE), "Selected", "Not Selected")</f>
        <v>Not Selected</v>
      </c>
      <c r="F91" s="113" t="str">
        <f>IF(VLOOKUP(B91, RFE_Final!$B$8:$G$76,6, FALSE), "Selected", "Not Selected")</f>
        <v>Selected</v>
      </c>
      <c r="G91" s="115" t="str">
        <f>IF(VLOOKUP($B91, RFE_Final!$B$8:$G$76,2, FALSE), "Selected", "Not Selected")</f>
        <v>Selected</v>
      </c>
      <c r="H91" s="115" t="str">
        <f>IF(VLOOKUP($B91, RFE_Final!$B$8:$G$76,3, FALSE), "Selected", "Not Selected")</f>
        <v>Selected</v>
      </c>
      <c r="I91" s="115" t="str">
        <f>IF(VLOOKUP($B91, RFE_Final!$B$8:$G$76,4, FALSE), "Selected", "Not Selected")</f>
        <v>Not Selected</v>
      </c>
      <c r="J91" s="113" t="str">
        <f>IF(VLOOKUP($B91, 'RIDGE &amp; LASSO_Final'!$B$11:$S$77,5, FALSE)=1, "Selected", "Not Selected")</f>
        <v>Selected</v>
      </c>
      <c r="K91" s="113" t="str">
        <f>IF(VLOOKUP($B91, 'RIDGE &amp; LASSO_Final'!$B$11:$S$77,11, FALSE)=1, "Selected", "Not Selected")</f>
        <v>Selected</v>
      </c>
      <c r="L91" s="113" t="s">
        <v>418</v>
      </c>
      <c r="M91" s="113" t="str">
        <f>IF(VLOOKUP($B91, 'RIDGE &amp; LASSO_Final'!$B$11:$S$77,3, FALSE)=1, "Selected", "Not Selected")</f>
        <v>Selected</v>
      </c>
      <c r="N91" s="113" t="str">
        <f>IF(VLOOKUP($B91, 'RIDGE &amp; LASSO_Final'!$B$11:$S$77,9, FALSE)=1, "Selected", "Not Selected")</f>
        <v>Selected</v>
      </c>
      <c r="O91" s="113" t="s">
        <v>418</v>
      </c>
      <c r="P91" s="113" t="s">
        <v>431</v>
      </c>
      <c r="Q91" s="115"/>
      <c r="R91" s="115" cm="1">
        <f t="array" ref="R91">IF(OR(D91="Medium", D91="Large"), 1, 0) +
IF(OR(C91="Negligible", C91="Small"), 1, 0) +
SUM(IF(E91:O91="Selected", 1, 0), IF(E91:O91="Not Selected", 0, 0)) + IF(P91="Important",1,0)</f>
        <v>10</v>
      </c>
    </row>
    <row r="92" spans="2:18">
      <c r="B92" s="13" t="s">
        <v>74</v>
      </c>
      <c r="C92" s="10" t="s">
        <v>421</v>
      </c>
      <c r="D92" s="94" t="s">
        <v>417</v>
      </c>
      <c r="E92" s="10" t="s">
        <v>418</v>
      </c>
      <c r="F92" s="94" t="str">
        <f>IF(VLOOKUP(B92, RFE_Final!$B$8:$G$76,6, FALSE), "Selected", "Not Selected")</f>
        <v>Not Selected</v>
      </c>
      <c r="G92" s="10" t="str">
        <f>IF(VLOOKUP($B92, RFE_Final!$B$8:$G$76,2, FALSE), "Selected", "Not Selected")</f>
        <v>Selected</v>
      </c>
      <c r="H92" s="10" t="str">
        <f>IF(VLOOKUP($B92, RFE_Final!$B$8:$G$76,3, FALSE), "Selected", "Not Selected")</f>
        <v>Selected</v>
      </c>
      <c r="I92" s="10" t="str">
        <f>IF(VLOOKUP($B92, RFE_Final!$B$8:$G$76,4, FALSE), "Selected", "Not Selected")</f>
        <v>Not Selected</v>
      </c>
      <c r="J92" s="94" t="str">
        <f>IF(VLOOKUP($B92, 'RIDGE &amp; LASSO_Final'!$B$11:$S$77,5, FALSE)=1, "Selected", "Not Selected")</f>
        <v>Not Selected</v>
      </c>
      <c r="K92" s="94" t="str">
        <f>IF(VLOOKUP($B92, 'RIDGE &amp; LASSO_Final'!$B$11:$S$77,11, FALSE)=1, "Selected", "Not Selected")</f>
        <v>Not Selected</v>
      </c>
      <c r="L92" s="94" t="s">
        <v>419</v>
      </c>
      <c r="M92" s="94" t="str">
        <f>IF(VLOOKUP($B92, 'RIDGE &amp; LASSO_Final'!$B$11:$S$77,3, FALSE)=1, "Selected", "Not Selected")</f>
        <v>Not Selected</v>
      </c>
      <c r="N92" s="94" t="str">
        <f>IF(VLOOKUP($B92, 'RIDGE &amp; LASSO_Final'!$B$11:$S$77,9, FALSE)=1, "Selected", "Not Selected")</f>
        <v>Not Selected</v>
      </c>
      <c r="O92" s="94" t="s">
        <v>419</v>
      </c>
      <c r="P92" s="94" t="s">
        <v>431</v>
      </c>
      <c r="R92" s="10" cm="1">
        <f t="array" ref="R92">IF(OR(D92="Medium", D92="Large"), 1, 0) +
IF(OR(C92="Negligible", C92="Small"), 1, 0) +
SUM(IF(E92:O92="Selected", 1, 0), IF(E92:O92="Not Selected", 0, 0)) + IF(P92="Important",1,0)</f>
        <v>5</v>
      </c>
    </row>
    <row r="93" spans="2:18">
      <c r="B93" s="116" t="s">
        <v>37</v>
      </c>
      <c r="C93" s="117" t="s">
        <v>424</v>
      </c>
      <c r="D93" s="120" t="s">
        <v>424</v>
      </c>
      <c r="E93" s="117" t="str">
        <f>IF(VLOOKUP(B93, RFE_Final!$B$8:$G$76,5, FALSE), "Selected", "Not Selected")</f>
        <v>Selected</v>
      </c>
      <c r="F93" s="118" t="str">
        <f>IF(VLOOKUP(B93, RFE_Final!$B$8:$G$76,6, FALSE), "Selected", "Not Selected")</f>
        <v>Selected</v>
      </c>
      <c r="G93" s="117" t="str">
        <f>IF(VLOOKUP($B93, RFE_Final!$B$8:$G$76,2, FALSE), "Selected", "Not Selected")</f>
        <v>Selected</v>
      </c>
      <c r="H93" s="117" t="str">
        <f>IF(VLOOKUP($B93, RFE_Final!$B$8:$G$76,3, FALSE), "Selected", "Not Selected")</f>
        <v>Selected</v>
      </c>
      <c r="I93" s="117" t="str">
        <f>IF(VLOOKUP($B93, RFE_Final!$B$8:$G$76,4, FALSE), "Selected", "Not Selected")</f>
        <v>Not Selected</v>
      </c>
      <c r="J93" s="118" t="str">
        <f>IF(VLOOKUP($B93, 'RIDGE &amp; LASSO_Final'!$B$11:$S$77,5, FALSE)=1, "Selected", "Not Selected")</f>
        <v>Selected</v>
      </c>
      <c r="K93" s="118" t="str">
        <f>IF(VLOOKUP($B93, 'RIDGE &amp; LASSO_Final'!$B$11:$S$77,11, FALSE)=1, "Selected", "Not Selected")</f>
        <v>Selected</v>
      </c>
      <c r="L93" s="118" t="s">
        <v>418</v>
      </c>
      <c r="M93" s="118" t="str">
        <f>IF(VLOOKUP($B93, 'RIDGE &amp; LASSO_Final'!$B$11:$S$77,3, FALSE)=1, "Selected", "Not Selected")</f>
        <v>Selected</v>
      </c>
      <c r="N93" s="118" t="str">
        <f>IF(VLOOKUP($B93, 'RIDGE &amp; LASSO_Final'!$B$11:$S$77,9, FALSE)=1, "Selected", "Not Selected")</f>
        <v>Selected</v>
      </c>
      <c r="O93" s="118" t="s">
        <v>418</v>
      </c>
      <c r="P93" s="118" t="s">
        <v>431</v>
      </c>
      <c r="Q93" s="117"/>
      <c r="R93" s="115" cm="1">
        <f t="array" ref="R93">IF(OR(D93="Medium", D93="Large"), 1, 0) +
IF(OR(C93="Negligible", C93="Small"), 1, 0) +
SUM(IF(E93:O93="Selected", 1, 0), IF(E93:O93="Not Selected", 0, 0)) + IF(P93="Important",1,0)</f>
        <v>12</v>
      </c>
    </row>
    <row r="95" spans="2:18">
      <c r="B95" s="91" t="s">
        <v>371</v>
      </c>
      <c r="C95" s="92">
        <f t="shared" ref="C95:E95" si="3">COUNTIF(C45:C93,"Selected")</f>
        <v>0</v>
      </c>
      <c r="D95" s="92">
        <f t="shared" si="3"/>
        <v>0</v>
      </c>
      <c r="E95" s="92">
        <f t="shared" si="3"/>
        <v>20</v>
      </c>
      <c r="F95" s="92">
        <f>COUNTIF(F45:F93,"Selected")</f>
        <v>19</v>
      </c>
      <c r="G95" s="92">
        <f t="shared" ref="G95:Q95" si="4">COUNTIF(G45:G93,"Selected")</f>
        <v>46</v>
      </c>
      <c r="H95" s="92">
        <f t="shared" si="4"/>
        <v>48</v>
      </c>
      <c r="I95" s="92">
        <f t="shared" si="4"/>
        <v>0</v>
      </c>
      <c r="J95" s="92">
        <f t="shared" si="4"/>
        <v>13</v>
      </c>
      <c r="K95" s="92">
        <f>COUNTIF(K45:K93,"Selected")</f>
        <v>20</v>
      </c>
      <c r="L95" s="92">
        <f t="shared" si="4"/>
        <v>19</v>
      </c>
      <c r="M95" s="92">
        <f t="shared" si="4"/>
        <v>11</v>
      </c>
      <c r="N95" s="92">
        <f t="shared" si="4"/>
        <v>19</v>
      </c>
      <c r="O95" s="92">
        <f t="shared" si="4"/>
        <v>19</v>
      </c>
      <c r="P95" s="92">
        <f>COUNTIF(P45:P93,"Important")</f>
        <v>48</v>
      </c>
      <c r="Q95" s="92">
        <f t="shared" si="4"/>
        <v>0</v>
      </c>
    </row>
  </sheetData>
  <mergeCells count="12">
    <mergeCell ref="B41:Q42"/>
    <mergeCell ref="D2:P3"/>
    <mergeCell ref="B2:C3"/>
    <mergeCell ref="B9:P10"/>
    <mergeCell ref="E7:E8"/>
    <mergeCell ref="G5:H5"/>
    <mergeCell ref="G8:H8"/>
    <mergeCell ref="G7:H7"/>
    <mergeCell ref="G6:H6"/>
    <mergeCell ref="I5:J5"/>
    <mergeCell ref="I6:J6"/>
    <mergeCell ref="I7:J7"/>
  </mergeCells>
  <conditionalFormatting sqref="Q13:Q30">
    <cfRule type="iconSet" priority="2">
      <iconSet iconSet="5Quarters">
        <cfvo type="percent" val="0"/>
        <cfvo type="percent" val="20"/>
        <cfvo type="percent" val="40"/>
        <cfvo type="percent" val="60"/>
        <cfvo type="percent" val="80"/>
      </iconSet>
    </cfRule>
  </conditionalFormatting>
  <conditionalFormatting sqref="R45:R93">
    <cfRule type="iconSet" priority="1">
      <iconSet iconSet="5Quarters">
        <cfvo type="percent" val="0"/>
        <cfvo type="percent" val="20"/>
        <cfvo type="percent" val="40"/>
        <cfvo type="percent" val="60"/>
        <cfvo type="percent" val="80"/>
      </iconSet>
    </cfRule>
  </conditionalFormatting>
  <pageMargins left="0.7" right="0.7" top="0.75" bottom="0.75" header="0.3" footer="0.3"/>
  <ignoredErrors>
    <ignoredError sqref="P95"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topLeftCell="A25" zoomScale="55" zoomScaleNormal="55" workbookViewId="0">
      <selection activeCell="I38" sqref="I38"/>
    </sheetView>
  </sheetViews>
  <sheetFormatPr defaultColWidth="8.85546875" defaultRowHeight="14.45"/>
  <cols>
    <col min="2" max="3" width="4.140625" customWidth="1"/>
    <col min="4" max="4" width="67.42578125" customWidth="1"/>
    <col min="5" max="5" width="18.5703125" customWidth="1"/>
    <col min="6" max="20" width="10.5703125" customWidth="1"/>
    <col min="22" max="22" width="12" customWidth="1"/>
    <col min="23" max="23" width="11.42578125" customWidth="1"/>
    <col min="24" max="24" width="11.7109375" customWidth="1"/>
  </cols>
  <sheetData>
    <row r="1" spans="2:24" ht="15" thickBot="1"/>
    <row r="2" spans="2:24" ht="14.45" customHeight="1">
      <c r="B2" s="166" t="s">
        <v>175</v>
      </c>
      <c r="C2" s="167"/>
      <c r="D2" s="167"/>
      <c r="E2" s="125" t="s">
        <v>176</v>
      </c>
      <c r="F2" s="125"/>
      <c r="G2" s="125"/>
      <c r="H2" s="125"/>
      <c r="I2" s="125"/>
      <c r="J2" s="125"/>
      <c r="K2" s="125"/>
      <c r="L2" s="125"/>
      <c r="M2" s="125"/>
      <c r="N2" s="125"/>
      <c r="O2" s="125"/>
      <c r="P2" s="125"/>
      <c r="Q2" s="125"/>
      <c r="R2" s="125"/>
      <c r="S2" s="125"/>
      <c r="T2" s="126"/>
    </row>
    <row r="3" spans="2:24" ht="14.45" customHeight="1" thickBot="1">
      <c r="B3" s="168"/>
      <c r="C3" s="169"/>
      <c r="D3" s="169"/>
      <c r="E3" s="127"/>
      <c r="F3" s="127"/>
      <c r="G3" s="127"/>
      <c r="H3" s="127"/>
      <c r="I3" s="127"/>
      <c r="J3" s="127"/>
      <c r="K3" s="127"/>
      <c r="L3" s="127"/>
      <c r="M3" s="127"/>
      <c r="N3" s="127"/>
      <c r="O3" s="127"/>
      <c r="P3" s="127"/>
      <c r="Q3" s="127"/>
      <c r="R3" s="127"/>
      <c r="S3" s="127"/>
      <c r="T3" s="128"/>
    </row>
    <row r="6" spans="2:24" ht="15" customHeight="1">
      <c r="B6" s="176" t="s">
        <v>175</v>
      </c>
      <c r="C6" s="176"/>
      <c r="D6" s="176"/>
      <c r="E6" s="176"/>
      <c r="F6" s="176"/>
      <c r="G6" s="176"/>
      <c r="H6" s="176"/>
      <c r="I6" s="176"/>
      <c r="J6" s="176"/>
      <c r="K6" s="176"/>
      <c r="L6" s="176"/>
      <c r="M6" s="176"/>
      <c r="N6" s="176"/>
      <c r="O6" s="176"/>
      <c r="P6" s="176"/>
      <c r="Q6" s="176"/>
      <c r="R6" s="176"/>
      <c r="S6" s="176"/>
      <c r="T6" s="176"/>
    </row>
    <row r="7" spans="2:24" ht="15.75" customHeight="1">
      <c r="B7" s="177"/>
      <c r="C7" s="177"/>
      <c r="D7" s="177"/>
      <c r="E7" s="177"/>
      <c r="F7" s="177"/>
      <c r="G7" s="177"/>
      <c r="H7" s="177"/>
      <c r="I7" s="177"/>
      <c r="J7" s="177"/>
      <c r="K7" s="177"/>
      <c r="L7" s="177"/>
      <c r="M7" s="177"/>
      <c r="N7" s="177"/>
      <c r="O7" s="177"/>
      <c r="P7" s="177"/>
      <c r="Q7" s="177"/>
      <c r="R7" s="177"/>
      <c r="S7" s="177"/>
      <c r="T7" s="177"/>
    </row>
    <row r="8" spans="2:24" ht="15.75" customHeight="1">
      <c r="E8" s="178" t="s">
        <v>177</v>
      </c>
      <c r="F8" s="179"/>
      <c r="G8" s="179"/>
      <c r="H8" s="179"/>
      <c r="I8" s="179"/>
      <c r="J8" s="180"/>
      <c r="K8" s="200" t="s">
        <v>178</v>
      </c>
      <c r="L8" s="181"/>
      <c r="M8" s="181"/>
      <c r="N8" s="181"/>
      <c r="O8" s="201"/>
      <c r="P8" s="199" t="s">
        <v>437</v>
      </c>
      <c r="Q8" s="199"/>
      <c r="R8" s="199"/>
      <c r="S8" s="199"/>
      <c r="T8" s="199"/>
    </row>
    <row r="9" spans="2:24" s="23" customFormat="1" ht="38.450000000000003" customHeight="1" thickBot="1">
      <c r="D9" s="30" t="s">
        <v>179</v>
      </c>
      <c r="E9" s="31" t="s">
        <v>438</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205" t="s">
        <v>162</v>
      </c>
      <c r="C10" s="202" t="s">
        <v>439</v>
      </c>
      <c r="D10" s="82" t="s">
        <v>440</v>
      </c>
      <c r="E10" s="26"/>
      <c r="F10" s="24"/>
      <c r="G10" s="24"/>
      <c r="H10" s="24"/>
      <c r="I10" s="24"/>
      <c r="J10" s="28"/>
      <c r="K10" s="26"/>
      <c r="L10" s="24"/>
      <c r="M10" s="24"/>
      <c r="N10" s="24"/>
      <c r="O10" s="28"/>
      <c r="P10" s="24"/>
      <c r="Q10" s="24"/>
      <c r="R10" s="24"/>
      <c r="S10" s="24"/>
      <c r="T10" s="28"/>
    </row>
    <row r="11" spans="2:24" s="23" customFormat="1">
      <c r="B11" s="206"/>
      <c r="C11" s="202"/>
      <c r="D11" s="82" t="s">
        <v>441</v>
      </c>
      <c r="E11" s="26"/>
      <c r="F11" s="24"/>
      <c r="G11" s="24"/>
      <c r="H11" s="24"/>
      <c r="I11" s="24"/>
      <c r="J11" s="28"/>
      <c r="K11" s="26"/>
      <c r="L11" s="24"/>
      <c r="M11" s="24"/>
      <c r="N11" s="24"/>
      <c r="O11" s="28"/>
      <c r="P11" s="24"/>
      <c r="Q11" s="24"/>
      <c r="R11" s="24"/>
      <c r="S11" s="24"/>
      <c r="T11" s="28"/>
    </row>
    <row r="12" spans="2:24" s="23" customFormat="1">
      <c r="B12" s="206"/>
      <c r="C12" s="202"/>
      <c r="D12" s="82" t="s">
        <v>442</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206"/>
      <c r="C13" s="202"/>
      <c r="D13" s="82" t="s">
        <v>443</v>
      </c>
      <c r="E13" s="26"/>
      <c r="F13" s="24"/>
      <c r="G13" s="24"/>
      <c r="H13" s="24"/>
      <c r="I13" s="24"/>
      <c r="J13" s="28"/>
      <c r="K13" s="26"/>
      <c r="L13" s="24"/>
      <c r="M13" s="24"/>
      <c r="N13" s="24"/>
      <c r="O13" s="28"/>
      <c r="P13" s="24"/>
      <c r="Q13" s="24"/>
      <c r="R13" s="24"/>
      <c r="S13" s="24"/>
      <c r="T13" s="28"/>
      <c r="V13" s="82" t="s">
        <v>197</v>
      </c>
      <c r="W13" s="82" t="s">
        <v>198</v>
      </c>
      <c r="X13" s="82" t="s">
        <v>440</v>
      </c>
    </row>
    <row r="14" spans="2:24" s="23" customFormat="1">
      <c r="B14" s="206"/>
      <c r="C14" s="202"/>
      <c r="D14" s="82" t="s">
        <v>444</v>
      </c>
      <c r="E14" s="26"/>
      <c r="F14" s="24"/>
      <c r="G14" s="24"/>
      <c r="H14" s="24"/>
      <c r="I14" s="24"/>
      <c r="J14" s="28"/>
      <c r="K14" s="26"/>
      <c r="L14" s="24"/>
      <c r="M14" s="24"/>
      <c r="N14" s="24"/>
      <c r="O14" s="28"/>
      <c r="P14" s="24"/>
      <c r="Q14" s="24"/>
      <c r="R14" s="24"/>
      <c r="S14" s="24"/>
      <c r="T14" s="28"/>
      <c r="V14" s="82" t="s">
        <v>201</v>
      </c>
      <c r="W14" s="82" t="s">
        <v>202</v>
      </c>
      <c r="X14" s="82" t="s">
        <v>441</v>
      </c>
    </row>
    <row r="15" spans="2:24" s="23" customFormat="1">
      <c r="B15" s="206"/>
      <c r="C15" s="202"/>
      <c r="D15" s="82" t="s">
        <v>445</v>
      </c>
      <c r="E15" s="26"/>
      <c r="F15" s="24"/>
      <c r="G15" s="24"/>
      <c r="H15" s="24"/>
      <c r="I15" s="24"/>
      <c r="J15" s="28"/>
      <c r="K15" s="26"/>
      <c r="L15" s="24"/>
      <c r="M15" s="24"/>
      <c r="N15" s="24"/>
      <c r="O15" s="28"/>
      <c r="P15" s="24"/>
      <c r="Q15" s="24"/>
      <c r="R15" s="24"/>
      <c r="S15" s="24"/>
      <c r="T15" s="28"/>
      <c r="W15" s="82" t="s">
        <v>205</v>
      </c>
      <c r="X15" s="82" t="s">
        <v>442</v>
      </c>
    </row>
    <row r="16" spans="2:24" s="23" customFormat="1">
      <c r="B16" s="206"/>
      <c r="C16" s="202"/>
      <c r="D16" s="82" t="s">
        <v>446</v>
      </c>
      <c r="E16" s="26"/>
      <c r="F16" s="24"/>
      <c r="G16" s="24"/>
      <c r="H16" s="24"/>
      <c r="I16" s="24"/>
      <c r="J16" s="28"/>
      <c r="K16" s="26"/>
      <c r="L16" s="24"/>
      <c r="M16" s="24"/>
      <c r="N16" s="24"/>
      <c r="O16" s="28"/>
      <c r="P16" s="24"/>
      <c r="Q16" s="24"/>
      <c r="R16" s="24"/>
      <c r="S16" s="24"/>
      <c r="T16" s="28"/>
      <c r="W16" s="82" t="s">
        <v>208</v>
      </c>
      <c r="X16" s="82" t="s">
        <v>443</v>
      </c>
    </row>
    <row r="17" spans="2:24" s="23" customFormat="1">
      <c r="B17" s="206"/>
      <c r="C17" s="202"/>
      <c r="D17" s="82" t="s">
        <v>447</v>
      </c>
      <c r="E17" s="26"/>
      <c r="F17" s="24"/>
      <c r="G17" s="24"/>
      <c r="H17" s="24"/>
      <c r="I17" s="24"/>
      <c r="J17" s="28"/>
      <c r="K17" s="26"/>
      <c r="L17" s="24"/>
      <c r="M17" s="24"/>
      <c r="N17" s="24"/>
      <c r="O17" s="28"/>
      <c r="P17" s="24"/>
      <c r="Q17" s="24"/>
      <c r="R17" s="24"/>
      <c r="S17" s="24"/>
      <c r="T17" s="28"/>
      <c r="X17" s="82" t="s">
        <v>444</v>
      </c>
    </row>
    <row r="18" spans="2:24" s="23" customFormat="1">
      <c r="B18" s="206"/>
      <c r="C18" s="202"/>
      <c r="D18" s="82" t="s">
        <v>448</v>
      </c>
      <c r="E18" s="26"/>
      <c r="F18" s="24"/>
      <c r="G18" s="24"/>
      <c r="H18" s="24"/>
      <c r="I18" s="24"/>
      <c r="J18" s="28"/>
      <c r="K18" s="26"/>
      <c r="L18" s="24"/>
      <c r="M18" s="24"/>
      <c r="N18" s="24"/>
      <c r="O18" s="28"/>
      <c r="P18" s="24"/>
      <c r="Q18" s="24"/>
      <c r="R18" s="24"/>
      <c r="S18" s="24"/>
      <c r="T18" s="28"/>
      <c r="X18" s="82" t="s">
        <v>445</v>
      </c>
    </row>
    <row r="19" spans="2:24" s="23" customFormat="1">
      <c r="B19" s="206"/>
      <c r="C19" s="202"/>
      <c r="D19" s="82" t="s">
        <v>449</v>
      </c>
      <c r="E19" s="26"/>
      <c r="F19" s="24"/>
      <c r="G19" s="24"/>
      <c r="H19" s="24"/>
      <c r="I19" s="24"/>
      <c r="J19" s="28"/>
      <c r="K19" s="26"/>
      <c r="L19" s="24"/>
      <c r="M19" s="24"/>
      <c r="N19" s="24"/>
      <c r="O19" s="28"/>
      <c r="P19" s="24"/>
      <c r="Q19" s="24"/>
      <c r="R19" s="24"/>
      <c r="S19" s="24"/>
      <c r="T19" s="28"/>
      <c r="X19" s="82" t="s">
        <v>446</v>
      </c>
    </row>
    <row r="20" spans="2:24" s="23" customFormat="1">
      <c r="B20" s="206"/>
      <c r="C20" s="202"/>
      <c r="D20" s="82" t="s">
        <v>450</v>
      </c>
      <c r="E20" s="26"/>
      <c r="F20" s="24"/>
      <c r="G20" s="24"/>
      <c r="H20" s="24"/>
      <c r="I20" s="24"/>
      <c r="J20" s="28"/>
      <c r="K20" s="26"/>
      <c r="L20" s="24"/>
      <c r="M20" s="24"/>
      <c r="N20" s="24"/>
      <c r="O20" s="28"/>
      <c r="P20" s="24"/>
      <c r="Q20" s="24"/>
      <c r="R20" s="24"/>
      <c r="S20" s="24"/>
      <c r="T20" s="28"/>
      <c r="X20" s="82" t="s">
        <v>447</v>
      </c>
    </row>
    <row r="21" spans="2:24" s="23" customFormat="1">
      <c r="B21" s="206"/>
      <c r="C21" s="202"/>
      <c r="D21" s="82" t="s">
        <v>451</v>
      </c>
      <c r="E21" s="26"/>
      <c r="F21" s="24"/>
      <c r="G21" s="24"/>
      <c r="H21" s="24"/>
      <c r="I21" s="24"/>
      <c r="J21" s="28"/>
      <c r="K21" s="26"/>
      <c r="L21" s="24"/>
      <c r="M21" s="24"/>
      <c r="N21" s="24"/>
      <c r="O21" s="28"/>
      <c r="P21" s="24"/>
      <c r="Q21" s="24"/>
      <c r="R21" s="24"/>
      <c r="S21" s="24"/>
      <c r="T21" s="28"/>
      <c r="X21" s="82" t="s">
        <v>448</v>
      </c>
    </row>
    <row r="22" spans="2:24" s="23" customFormat="1">
      <c r="B22" s="206"/>
      <c r="C22" s="203"/>
      <c r="D22" s="82" t="s">
        <v>452</v>
      </c>
      <c r="E22" s="26"/>
      <c r="F22" s="24"/>
      <c r="G22" s="24"/>
      <c r="H22" s="24"/>
      <c r="I22" s="24"/>
      <c r="J22" s="28"/>
      <c r="K22" s="26"/>
      <c r="L22" s="24"/>
      <c r="M22" s="24"/>
      <c r="N22" s="24"/>
      <c r="O22" s="28"/>
      <c r="P22" s="24"/>
      <c r="Q22" s="24"/>
      <c r="R22" s="24"/>
      <c r="S22" s="24"/>
      <c r="T22" s="28"/>
      <c r="X22" s="82" t="s">
        <v>449</v>
      </c>
    </row>
    <row r="23" spans="2:24" s="23" customFormat="1">
      <c r="B23" s="206"/>
      <c r="C23" s="204"/>
      <c r="D23" s="82" t="s">
        <v>440</v>
      </c>
      <c r="E23" s="26"/>
      <c r="F23" s="24"/>
      <c r="G23" s="24"/>
      <c r="H23" s="24"/>
      <c r="I23" s="24"/>
      <c r="J23" s="28"/>
      <c r="K23" s="26"/>
      <c r="L23" s="24"/>
      <c r="M23" s="24"/>
      <c r="N23" s="24"/>
      <c r="O23" s="28"/>
      <c r="P23" s="24"/>
      <c r="Q23" s="24"/>
      <c r="R23" s="24"/>
      <c r="S23" s="24"/>
      <c r="T23" s="28"/>
      <c r="X23" s="82" t="s">
        <v>450</v>
      </c>
    </row>
    <row r="24" spans="2:24" s="23" customFormat="1">
      <c r="B24" s="206"/>
      <c r="C24" s="202"/>
      <c r="D24" s="82" t="s">
        <v>441</v>
      </c>
      <c r="E24" s="26"/>
      <c r="F24" s="24"/>
      <c r="G24" s="24"/>
      <c r="H24" s="24"/>
      <c r="I24" s="24"/>
      <c r="J24" s="28"/>
      <c r="K24" s="26"/>
      <c r="L24" s="24"/>
      <c r="M24" s="24"/>
      <c r="N24" s="24"/>
      <c r="O24" s="28"/>
      <c r="P24" s="24"/>
      <c r="Q24" s="24"/>
      <c r="R24" s="24"/>
      <c r="S24" s="24"/>
      <c r="T24" s="28"/>
      <c r="X24" s="82" t="s">
        <v>451</v>
      </c>
    </row>
    <row r="25" spans="2:24" s="23" customFormat="1">
      <c r="B25" s="206"/>
      <c r="C25" s="202"/>
      <c r="D25" s="82" t="s">
        <v>442</v>
      </c>
      <c r="E25" s="26"/>
      <c r="F25" s="24"/>
      <c r="G25" s="24"/>
      <c r="H25" s="24"/>
      <c r="I25" s="24"/>
      <c r="J25" s="28"/>
      <c r="K25" s="26"/>
      <c r="L25" s="24"/>
      <c r="M25" s="24"/>
      <c r="N25" s="24"/>
      <c r="O25" s="28"/>
      <c r="P25" s="24"/>
      <c r="Q25" s="24"/>
      <c r="R25" s="24"/>
      <c r="S25" s="24"/>
      <c r="T25" s="28"/>
      <c r="X25" s="82" t="s">
        <v>452</v>
      </c>
    </row>
    <row r="26" spans="2:24" s="23" customFormat="1">
      <c r="B26" s="206"/>
      <c r="C26" s="202"/>
      <c r="D26" s="82" t="s">
        <v>443</v>
      </c>
      <c r="E26" s="26"/>
      <c r="F26" s="24"/>
      <c r="G26" s="24"/>
      <c r="H26" s="24"/>
      <c r="I26" s="24"/>
      <c r="J26" s="28"/>
      <c r="K26" s="26"/>
      <c r="L26" s="24"/>
      <c r="M26" s="24"/>
      <c r="N26" s="24"/>
      <c r="O26" s="28"/>
      <c r="P26" s="24"/>
      <c r="Q26" s="24"/>
      <c r="R26" s="24"/>
      <c r="S26" s="24"/>
      <c r="T26" s="28"/>
    </row>
    <row r="27" spans="2:24" s="23" customFormat="1">
      <c r="B27" s="206"/>
      <c r="C27" s="202"/>
      <c r="D27" s="82" t="s">
        <v>444</v>
      </c>
      <c r="E27" s="26"/>
      <c r="F27" s="24"/>
      <c r="G27" s="24"/>
      <c r="H27" s="24"/>
      <c r="I27" s="24"/>
      <c r="J27" s="28"/>
      <c r="K27" s="26"/>
      <c r="L27" s="24"/>
      <c r="M27" s="24"/>
      <c r="N27" s="24"/>
      <c r="O27" s="28"/>
      <c r="P27" s="24"/>
      <c r="Q27" s="24"/>
      <c r="R27" s="24"/>
      <c r="S27" s="24"/>
      <c r="T27" s="28"/>
    </row>
    <row r="28" spans="2:24" s="23" customFormat="1">
      <c r="B28" s="206"/>
      <c r="C28" s="202"/>
      <c r="D28" s="82" t="s">
        <v>445</v>
      </c>
      <c r="E28" s="26"/>
      <c r="F28" s="24"/>
      <c r="G28" s="24"/>
      <c r="H28" s="24"/>
      <c r="I28" s="24"/>
      <c r="J28" s="28"/>
      <c r="K28" s="26"/>
      <c r="L28" s="24"/>
      <c r="M28" s="24"/>
      <c r="N28" s="24"/>
      <c r="O28" s="28"/>
      <c r="P28" s="24"/>
      <c r="Q28" s="24"/>
      <c r="R28" s="24"/>
      <c r="S28" s="24"/>
      <c r="T28" s="28"/>
    </row>
    <row r="29" spans="2:24" s="23" customFormat="1">
      <c r="B29" s="206"/>
      <c r="C29" s="202"/>
      <c r="D29" s="82" t="s">
        <v>446</v>
      </c>
      <c r="E29" s="26"/>
      <c r="F29" s="24"/>
      <c r="G29" s="24"/>
      <c r="H29" s="24"/>
      <c r="I29" s="24"/>
      <c r="J29" s="28"/>
      <c r="K29" s="26"/>
      <c r="L29" s="24"/>
      <c r="M29" s="24"/>
      <c r="N29" s="24"/>
      <c r="O29" s="28"/>
      <c r="P29" s="24"/>
      <c r="Q29" s="24"/>
      <c r="R29" s="24"/>
      <c r="S29" s="24"/>
      <c r="T29" s="28"/>
    </row>
    <row r="30" spans="2:24" s="23" customFormat="1">
      <c r="B30" s="206"/>
      <c r="C30" s="202"/>
      <c r="D30" s="82" t="s">
        <v>447</v>
      </c>
      <c r="E30" s="26"/>
      <c r="F30" s="24"/>
      <c r="G30" s="24"/>
      <c r="H30" s="24"/>
      <c r="I30" s="24"/>
      <c r="J30" s="28"/>
      <c r="K30" s="26"/>
      <c r="L30" s="24"/>
      <c r="M30" s="24"/>
      <c r="N30" s="24"/>
      <c r="O30" s="28"/>
      <c r="P30" s="24"/>
      <c r="Q30" s="24"/>
      <c r="R30" s="24"/>
      <c r="S30" s="24"/>
      <c r="T30" s="28"/>
    </row>
    <row r="31" spans="2:24" s="23" customFormat="1">
      <c r="B31" s="206"/>
      <c r="C31" s="202"/>
      <c r="D31" s="82" t="s">
        <v>448</v>
      </c>
      <c r="E31" s="26"/>
      <c r="F31" s="24"/>
      <c r="G31" s="24"/>
      <c r="H31" s="24"/>
      <c r="I31" s="24"/>
      <c r="J31" s="28"/>
      <c r="K31" s="26"/>
      <c r="L31" s="24"/>
      <c r="M31" s="24"/>
      <c r="N31" s="24"/>
      <c r="O31" s="28"/>
      <c r="P31" s="24"/>
      <c r="Q31" s="24"/>
      <c r="R31" s="24"/>
      <c r="S31" s="24"/>
      <c r="T31" s="28"/>
    </row>
    <row r="32" spans="2:24" s="23" customFormat="1">
      <c r="B32" s="206"/>
      <c r="C32" s="202"/>
      <c r="D32" s="82" t="s">
        <v>449</v>
      </c>
      <c r="E32" s="26"/>
      <c r="F32" s="24"/>
      <c r="G32" s="24"/>
      <c r="H32" s="24"/>
      <c r="I32" s="24"/>
      <c r="J32" s="28"/>
      <c r="K32" s="26"/>
      <c r="L32" s="24"/>
      <c r="M32" s="24"/>
      <c r="N32" s="24"/>
      <c r="O32" s="28"/>
      <c r="P32" s="24"/>
      <c r="Q32" s="24"/>
      <c r="R32" s="24"/>
      <c r="S32" s="24"/>
      <c r="T32" s="28"/>
    </row>
    <row r="33" spans="2:20" s="23" customFormat="1">
      <c r="B33" s="206"/>
      <c r="C33" s="202"/>
      <c r="D33" s="82" t="s">
        <v>450</v>
      </c>
      <c r="E33" s="26"/>
      <c r="F33" s="24"/>
      <c r="G33" s="24"/>
      <c r="H33" s="24"/>
      <c r="I33" s="24"/>
      <c r="J33" s="28"/>
      <c r="K33" s="26"/>
      <c r="L33" s="24"/>
      <c r="M33" s="24"/>
      <c r="N33" s="24"/>
      <c r="O33" s="28"/>
      <c r="P33" s="24"/>
      <c r="Q33" s="24"/>
      <c r="R33" s="24"/>
      <c r="S33" s="24"/>
      <c r="T33" s="28"/>
    </row>
    <row r="34" spans="2:20" s="23" customFormat="1">
      <c r="B34" s="206"/>
      <c r="C34" s="202"/>
      <c r="D34" s="82" t="s">
        <v>451</v>
      </c>
      <c r="E34" s="26"/>
      <c r="F34" s="24"/>
      <c r="G34" s="24"/>
      <c r="H34" s="24"/>
      <c r="I34" s="24"/>
      <c r="J34" s="28"/>
      <c r="K34" s="26"/>
      <c r="L34" s="24"/>
      <c r="M34" s="24"/>
      <c r="N34" s="24"/>
      <c r="O34" s="28"/>
      <c r="P34" s="24"/>
      <c r="Q34" s="24"/>
      <c r="R34" s="24"/>
      <c r="S34" s="24"/>
      <c r="T34" s="28"/>
    </row>
    <row r="35" spans="2:20" s="23" customFormat="1">
      <c r="B35" s="206"/>
      <c r="C35" s="202"/>
      <c r="D35" s="82" t="s">
        <v>452</v>
      </c>
      <c r="E35" s="26"/>
      <c r="F35" s="24"/>
      <c r="G35" s="24"/>
      <c r="H35" s="24"/>
      <c r="I35" s="24"/>
      <c r="J35" s="28"/>
      <c r="K35" s="26"/>
      <c r="L35" s="24"/>
      <c r="M35" s="24"/>
      <c r="N35" s="24"/>
      <c r="O35" s="28"/>
      <c r="P35" s="24"/>
      <c r="Q35" s="24"/>
      <c r="R35" s="24"/>
      <c r="S35" s="24"/>
      <c r="T35" s="28"/>
    </row>
    <row r="36" spans="2:20">
      <c r="B36" s="207" t="s">
        <v>163</v>
      </c>
      <c r="C36" s="87"/>
      <c r="D36" s="88"/>
      <c r="E36" s="53"/>
      <c r="F36" s="54"/>
      <c r="G36" s="54"/>
      <c r="H36" s="54"/>
      <c r="I36" s="54"/>
      <c r="J36" s="55"/>
      <c r="K36" s="53"/>
      <c r="L36" s="54"/>
      <c r="M36" s="54"/>
      <c r="N36" s="54"/>
      <c r="O36" s="55"/>
      <c r="P36" s="54"/>
      <c r="Q36" s="54"/>
      <c r="R36" s="54"/>
      <c r="S36" s="54"/>
      <c r="T36" s="55"/>
    </row>
    <row r="37" spans="2:20">
      <c r="B37" s="174"/>
      <c r="C37" s="86"/>
      <c r="D37" s="41"/>
      <c r="E37" s="26"/>
      <c r="F37" s="24"/>
      <c r="G37" s="24"/>
      <c r="H37" s="24"/>
      <c r="I37" s="24"/>
      <c r="J37" s="28"/>
      <c r="K37" s="26"/>
      <c r="L37" s="24"/>
      <c r="M37" s="24"/>
      <c r="N37" s="24"/>
      <c r="O37" s="28"/>
      <c r="P37" s="24"/>
      <c r="Q37" s="24"/>
      <c r="R37" s="24"/>
      <c r="S37" s="24"/>
      <c r="T37" s="28"/>
    </row>
    <row r="38" spans="2:20">
      <c r="B38" s="174"/>
      <c r="C38" s="86"/>
      <c r="D38" s="41"/>
      <c r="E38" s="26"/>
      <c r="F38" s="24"/>
      <c r="G38" s="24"/>
      <c r="H38" s="24"/>
      <c r="I38" s="24"/>
      <c r="J38" s="28"/>
      <c r="K38" s="26"/>
      <c r="L38" s="24"/>
      <c r="M38" s="24"/>
      <c r="N38" s="24"/>
      <c r="O38" s="28"/>
      <c r="P38" s="24"/>
      <c r="Q38" s="24"/>
      <c r="R38" s="24"/>
      <c r="S38" s="24"/>
      <c r="T38" s="28"/>
    </row>
    <row r="39" spans="2:20">
      <c r="B39" s="174"/>
      <c r="C39" s="86"/>
      <c r="D39" s="41"/>
      <c r="E39" s="26"/>
      <c r="F39" s="24"/>
      <c r="G39" s="24"/>
      <c r="H39" s="24"/>
      <c r="I39" s="24"/>
      <c r="J39" s="28"/>
      <c r="K39" s="26"/>
      <c r="L39" s="24"/>
      <c r="M39" s="24"/>
      <c r="N39" s="24"/>
      <c r="O39" s="28"/>
      <c r="P39" s="24"/>
      <c r="Q39" s="24"/>
      <c r="R39" s="24"/>
      <c r="S39" s="24"/>
      <c r="T39" s="28"/>
    </row>
    <row r="40" spans="2:20">
      <c r="B40" s="174"/>
      <c r="C40" s="86"/>
      <c r="D40" s="41"/>
      <c r="E40" s="26"/>
      <c r="F40" s="24"/>
      <c r="G40" s="24"/>
      <c r="H40" s="24"/>
      <c r="I40" s="24"/>
      <c r="J40" s="28"/>
      <c r="K40" s="26"/>
      <c r="L40" s="24"/>
      <c r="M40" s="24"/>
      <c r="N40" s="24"/>
      <c r="O40" s="28"/>
      <c r="P40" s="24"/>
      <c r="Q40" s="24"/>
      <c r="R40" s="24"/>
      <c r="S40" s="24"/>
      <c r="T40" s="28"/>
    </row>
    <row r="41" spans="2:20">
      <c r="B41" s="174"/>
      <c r="C41" s="86"/>
      <c r="D41" s="41"/>
      <c r="E41" s="26"/>
      <c r="F41" s="24"/>
      <c r="G41" s="24"/>
      <c r="H41" s="24"/>
      <c r="I41" s="24"/>
      <c r="J41" s="28"/>
      <c r="K41" s="26"/>
      <c r="L41" s="24"/>
      <c r="M41" s="24"/>
      <c r="N41" s="24"/>
      <c r="O41" s="28"/>
      <c r="P41" s="24"/>
      <c r="Q41" s="24"/>
      <c r="R41" s="24"/>
      <c r="S41" s="24"/>
      <c r="T41" s="28"/>
    </row>
    <row r="42" spans="2:20">
      <c r="B42" s="174"/>
      <c r="C42" s="86"/>
      <c r="D42" s="41"/>
      <c r="E42" s="26"/>
      <c r="F42" s="24"/>
      <c r="G42" s="24"/>
      <c r="H42" s="24"/>
      <c r="I42" s="24"/>
      <c r="J42" s="28"/>
      <c r="K42" s="26"/>
      <c r="L42" s="24"/>
      <c r="M42" s="24"/>
      <c r="N42" s="24"/>
      <c r="O42" s="28"/>
      <c r="P42" s="24"/>
      <c r="Q42" s="24"/>
      <c r="R42" s="24"/>
      <c r="S42" s="63"/>
      <c r="T42" s="28"/>
    </row>
    <row r="43" spans="2:20">
      <c r="B43" s="174"/>
      <c r="C43" s="86"/>
      <c r="D43" s="41"/>
      <c r="E43" s="26"/>
      <c r="F43" s="24"/>
      <c r="G43" s="24"/>
      <c r="H43" s="24"/>
      <c r="I43" s="24"/>
      <c r="J43" s="28"/>
      <c r="K43" s="26"/>
      <c r="L43" s="24"/>
      <c r="M43" s="24"/>
      <c r="N43" s="24"/>
      <c r="O43" s="28"/>
      <c r="P43" s="24"/>
      <c r="Q43" s="24"/>
      <c r="R43" s="24"/>
      <c r="S43" s="24"/>
      <c r="T43" s="28"/>
    </row>
    <row r="44" spans="2:20">
      <c r="B44" s="174"/>
      <c r="C44" s="86"/>
      <c r="D44" s="41"/>
      <c r="E44" s="26"/>
      <c r="F44" s="24"/>
      <c r="G44" s="24"/>
      <c r="H44" s="24"/>
      <c r="I44" s="24"/>
      <c r="J44" s="28"/>
      <c r="K44" s="26"/>
      <c r="L44" s="24"/>
      <c r="M44" s="24"/>
      <c r="N44" s="24"/>
      <c r="O44" s="28"/>
      <c r="P44" s="24"/>
      <c r="Q44" s="24"/>
      <c r="R44" s="24"/>
      <c r="S44" s="24"/>
      <c r="T44" s="28"/>
    </row>
    <row r="45" spans="2:20">
      <c r="B45" s="174"/>
      <c r="C45" s="86"/>
      <c r="D45" s="41"/>
      <c r="E45" s="26"/>
      <c r="F45" s="24"/>
      <c r="G45" s="24"/>
      <c r="H45" s="24"/>
      <c r="I45" s="24"/>
      <c r="J45" s="28"/>
      <c r="K45" s="26"/>
      <c r="L45" s="24"/>
      <c r="M45" s="24"/>
      <c r="N45" s="24"/>
      <c r="O45" s="28"/>
      <c r="P45" s="24"/>
      <c r="Q45" s="24"/>
      <c r="R45" s="24"/>
      <c r="S45" s="24"/>
      <c r="T45" s="28"/>
    </row>
    <row r="46" spans="2:20">
      <c r="B46" s="174"/>
      <c r="C46" s="86"/>
      <c r="D46" s="41"/>
      <c r="E46" s="26"/>
      <c r="F46" s="24"/>
      <c r="G46" s="24"/>
      <c r="H46" s="24"/>
      <c r="I46" s="24"/>
      <c r="J46" s="28"/>
      <c r="K46" s="26"/>
      <c r="L46" s="24"/>
      <c r="M46" s="24"/>
      <c r="N46" s="24"/>
      <c r="O46" s="28"/>
      <c r="P46" s="24"/>
      <c r="Q46" s="24"/>
      <c r="R46" s="24"/>
      <c r="S46" s="24"/>
      <c r="T46" s="28"/>
    </row>
    <row r="47" spans="2:20">
      <c r="B47" s="174"/>
      <c r="C47" s="86"/>
      <c r="D47" s="41"/>
      <c r="E47" s="26"/>
      <c r="F47" s="24"/>
      <c r="G47" s="24"/>
      <c r="H47" s="24"/>
      <c r="I47" s="24"/>
      <c r="J47" s="28"/>
      <c r="K47" s="26"/>
      <c r="L47" s="24"/>
      <c r="M47" s="24"/>
      <c r="N47" s="24"/>
      <c r="O47" s="28"/>
      <c r="P47" s="24"/>
      <c r="Q47" s="24"/>
      <c r="R47" s="24"/>
      <c r="S47" s="24"/>
      <c r="T47" s="28"/>
    </row>
    <row r="48" spans="2:20">
      <c r="B48" s="174"/>
      <c r="C48" s="86"/>
      <c r="D48" s="41"/>
      <c r="E48" s="26"/>
      <c r="F48" s="24"/>
      <c r="G48" s="24"/>
      <c r="H48" s="24"/>
      <c r="I48" s="24"/>
      <c r="J48" s="28"/>
      <c r="K48" s="26"/>
      <c r="L48" s="24"/>
      <c r="M48" s="24"/>
      <c r="N48" s="24"/>
      <c r="O48" s="28"/>
      <c r="P48" s="24"/>
      <c r="Q48" s="24"/>
      <c r="R48" s="24"/>
      <c r="S48" s="24"/>
      <c r="T48" s="28"/>
    </row>
    <row r="49" spans="2:20">
      <c r="B49" s="174"/>
      <c r="C49" s="86"/>
      <c r="D49" s="41"/>
      <c r="E49" s="26"/>
      <c r="F49" s="24"/>
      <c r="G49" s="24"/>
      <c r="H49" s="24"/>
      <c r="I49" s="24"/>
      <c r="J49" s="28"/>
      <c r="K49" s="26"/>
      <c r="L49" s="24"/>
      <c r="M49" s="24"/>
      <c r="N49" s="24"/>
      <c r="O49" s="28"/>
      <c r="P49" s="24"/>
      <c r="Q49" s="24"/>
      <c r="R49" s="24"/>
      <c r="S49" s="24"/>
      <c r="T49" s="28"/>
    </row>
    <row r="50" spans="2:20">
      <c r="B50" s="174"/>
      <c r="C50" s="86"/>
      <c r="D50" s="41"/>
      <c r="E50" s="26"/>
      <c r="F50" s="24"/>
      <c r="G50" s="24"/>
      <c r="H50" s="24"/>
      <c r="I50" s="24"/>
      <c r="J50" s="28"/>
      <c r="K50" s="26"/>
      <c r="L50" s="24"/>
      <c r="M50" s="24"/>
      <c r="N50" s="24"/>
      <c r="O50" s="28"/>
      <c r="P50" s="24"/>
      <c r="Q50" s="24"/>
      <c r="R50" s="24"/>
      <c r="S50" s="24"/>
      <c r="T50" s="28"/>
    </row>
    <row r="51" spans="2:20">
      <c r="B51" s="174"/>
      <c r="C51" s="86"/>
      <c r="D51" s="41"/>
      <c r="E51" s="26"/>
      <c r="F51" s="24"/>
      <c r="G51" s="24"/>
      <c r="H51" s="24"/>
      <c r="I51" s="24"/>
      <c r="J51" s="28"/>
      <c r="K51" s="26"/>
      <c r="L51" s="24"/>
      <c r="M51" s="24"/>
      <c r="N51" s="24"/>
      <c r="O51" s="28"/>
      <c r="P51" s="24"/>
      <c r="Q51" s="24"/>
      <c r="R51" s="24"/>
      <c r="S51" s="24"/>
      <c r="T51" s="28"/>
    </row>
    <row r="52" spans="2:20">
      <c r="B52" s="174"/>
      <c r="C52" s="86"/>
      <c r="D52" s="41"/>
      <c r="E52" s="26"/>
      <c r="F52" s="24"/>
      <c r="G52" s="24"/>
      <c r="H52" s="24"/>
      <c r="I52" s="24"/>
      <c r="J52" s="28"/>
      <c r="K52" s="26"/>
      <c r="L52" s="24"/>
      <c r="M52" s="24"/>
      <c r="N52" s="24"/>
      <c r="O52" s="28"/>
      <c r="P52" s="24"/>
      <c r="Q52" s="24"/>
      <c r="R52" s="24"/>
      <c r="S52" s="24"/>
      <c r="T52" s="28"/>
    </row>
    <row r="53" spans="2:20">
      <c r="B53" s="174"/>
      <c r="C53" s="86"/>
      <c r="D53" s="41"/>
      <c r="E53" s="26"/>
      <c r="F53" s="24"/>
      <c r="G53" s="24"/>
      <c r="H53" s="24"/>
      <c r="I53" s="24"/>
      <c r="J53" s="28"/>
      <c r="K53" s="26"/>
      <c r="L53" s="24"/>
      <c r="M53" s="24"/>
      <c r="N53" s="24"/>
      <c r="O53" s="28"/>
      <c r="P53" s="24"/>
      <c r="Q53" s="24"/>
      <c r="R53" s="24"/>
      <c r="S53" s="24"/>
      <c r="T53" s="28"/>
    </row>
    <row r="54" spans="2:20">
      <c r="B54" s="174"/>
      <c r="C54" s="86"/>
      <c r="D54" s="41"/>
      <c r="E54" s="26"/>
      <c r="F54" s="24"/>
      <c r="G54" s="24"/>
      <c r="H54" s="24"/>
      <c r="I54" s="24"/>
      <c r="J54" s="28"/>
      <c r="K54" s="26"/>
      <c r="L54" s="24"/>
      <c r="M54" s="24"/>
      <c r="N54" s="24"/>
      <c r="O54" s="28"/>
      <c r="P54" s="24"/>
      <c r="Q54" s="24"/>
      <c r="R54" s="24"/>
      <c r="S54" s="24"/>
      <c r="T54" s="28"/>
    </row>
    <row r="55" spans="2:20">
      <c r="B55" s="174"/>
      <c r="C55" s="86"/>
      <c r="D55" s="41"/>
      <c r="E55" s="26"/>
      <c r="F55" s="24"/>
      <c r="G55" s="24"/>
      <c r="H55" s="24"/>
      <c r="I55" s="24"/>
      <c r="J55" s="28"/>
      <c r="K55" s="26"/>
      <c r="L55" s="24"/>
      <c r="M55" s="24"/>
      <c r="N55" s="24"/>
      <c r="O55" s="28"/>
      <c r="P55" s="24"/>
      <c r="Q55" s="24"/>
      <c r="R55" s="24"/>
      <c r="S55" s="24"/>
      <c r="T55" s="28"/>
    </row>
    <row r="56" spans="2:20">
      <c r="B56" s="174"/>
      <c r="C56" s="86"/>
      <c r="D56" s="41"/>
      <c r="E56" s="26"/>
      <c r="F56" s="24"/>
      <c r="G56" s="24"/>
      <c r="H56" s="24"/>
      <c r="I56" s="24"/>
      <c r="J56" s="28"/>
      <c r="K56" s="26"/>
      <c r="L56" s="24"/>
      <c r="M56" s="24"/>
      <c r="N56" s="24"/>
      <c r="O56" s="28"/>
      <c r="P56" s="24"/>
      <c r="Q56" s="24"/>
      <c r="R56" s="24"/>
      <c r="S56" s="24"/>
      <c r="T56" s="28"/>
    </row>
    <row r="57" spans="2:20">
      <c r="B57" s="174"/>
      <c r="C57" s="86"/>
      <c r="D57" s="41"/>
      <c r="E57" s="26"/>
      <c r="F57" s="24"/>
      <c r="G57" s="24"/>
      <c r="H57" s="24"/>
      <c r="I57" s="24"/>
      <c r="J57" s="28"/>
      <c r="K57" s="26"/>
      <c r="L57" s="24"/>
      <c r="M57" s="24"/>
      <c r="N57" s="24"/>
      <c r="O57" s="28"/>
      <c r="P57" s="24"/>
      <c r="Q57" s="24"/>
      <c r="R57" s="24"/>
      <c r="S57" s="24"/>
      <c r="T57" s="28"/>
    </row>
    <row r="58" spans="2:20">
      <c r="B58" s="174"/>
      <c r="C58" s="86"/>
      <c r="D58" s="41"/>
      <c r="E58" s="26"/>
      <c r="F58" s="24"/>
      <c r="G58" s="24"/>
      <c r="H58" s="24"/>
      <c r="I58" s="24"/>
      <c r="J58" s="28"/>
      <c r="K58" s="26"/>
      <c r="L58" s="24"/>
      <c r="M58" s="24"/>
      <c r="N58" s="24"/>
      <c r="O58" s="28"/>
      <c r="P58" s="24"/>
      <c r="Q58" s="24"/>
      <c r="R58" s="24"/>
      <c r="S58" s="24"/>
      <c r="T58" s="28"/>
    </row>
    <row r="59" spans="2:20">
      <c r="B59" s="174"/>
      <c r="C59" s="86"/>
      <c r="D59" s="41"/>
      <c r="E59" s="26"/>
      <c r="F59" s="24"/>
      <c r="G59" s="24"/>
      <c r="H59" s="24"/>
      <c r="I59" s="24"/>
      <c r="J59" s="28"/>
      <c r="K59" s="26"/>
      <c r="L59" s="24"/>
      <c r="M59" s="24"/>
      <c r="N59" s="24"/>
      <c r="O59" s="28"/>
      <c r="P59" s="24"/>
      <c r="Q59" s="24"/>
      <c r="R59" s="24"/>
      <c r="S59" s="24"/>
      <c r="T59" s="28"/>
    </row>
    <row r="60" spans="2:20">
      <c r="B60" s="174"/>
      <c r="C60" s="86"/>
      <c r="D60" s="41"/>
      <c r="E60" s="26"/>
      <c r="F60" s="24"/>
      <c r="G60" s="24"/>
      <c r="H60" s="24"/>
      <c r="I60" s="24"/>
      <c r="J60" s="28"/>
      <c r="K60" s="26"/>
      <c r="L60" s="24"/>
      <c r="M60" s="24"/>
      <c r="N60" s="24"/>
      <c r="O60" s="28"/>
      <c r="P60" s="24"/>
      <c r="Q60" s="24"/>
      <c r="R60" s="24"/>
      <c r="S60" s="24"/>
      <c r="T60" s="28"/>
    </row>
    <row r="61" spans="2:20">
      <c r="B61" s="174"/>
      <c r="C61" s="86"/>
      <c r="D61" s="41"/>
      <c r="E61" s="26"/>
      <c r="F61" s="24"/>
      <c r="G61" s="24"/>
      <c r="H61" s="24"/>
      <c r="I61" s="24"/>
      <c r="J61" s="28"/>
      <c r="K61" s="26"/>
      <c r="L61" s="24"/>
      <c r="M61" s="24"/>
      <c r="N61" s="24"/>
      <c r="O61" s="28"/>
      <c r="P61" s="24"/>
      <c r="Q61" s="24"/>
      <c r="R61" s="24"/>
      <c r="S61" s="24"/>
      <c r="T61" s="28"/>
    </row>
    <row r="62" spans="2:20">
      <c r="B62" s="174"/>
      <c r="C62" s="86"/>
      <c r="D62" s="41"/>
      <c r="E62" s="26"/>
      <c r="F62" s="24"/>
      <c r="G62" s="24"/>
      <c r="H62" s="24"/>
      <c r="I62" s="24"/>
      <c r="J62" s="28"/>
      <c r="K62" s="26"/>
      <c r="L62" s="24"/>
      <c r="M62" s="24"/>
      <c r="N62" s="24"/>
      <c r="O62" s="28"/>
      <c r="P62" s="24"/>
      <c r="Q62" s="24"/>
      <c r="R62" s="24"/>
      <c r="S62" s="24"/>
      <c r="T62" s="28"/>
    </row>
    <row r="63" spans="2:20" ht="15" thickBot="1">
      <c r="B63" s="175"/>
      <c r="C63" s="86"/>
      <c r="D63" s="33"/>
      <c r="E63" s="27"/>
      <c r="F63" s="25"/>
      <c r="G63" s="25"/>
      <c r="H63" s="25"/>
      <c r="I63" s="25"/>
      <c r="J63" s="29"/>
      <c r="K63" s="27"/>
      <c r="L63" s="25"/>
      <c r="M63" s="25"/>
      <c r="N63" s="25"/>
      <c r="O63" s="29"/>
      <c r="P63" s="25"/>
      <c r="Q63" s="25"/>
      <c r="R63" s="25"/>
      <c r="S63" s="25"/>
      <c r="T63" s="29"/>
    </row>
    <row r="64" spans="2:20">
      <c r="B64" s="173" t="s">
        <v>164</v>
      </c>
      <c r="C64" s="86"/>
      <c r="D64" s="41"/>
      <c r="E64" s="26"/>
      <c r="F64" s="24"/>
      <c r="G64" s="24"/>
      <c r="H64" s="24"/>
      <c r="I64" s="24"/>
      <c r="J64" s="28"/>
      <c r="K64" s="26"/>
      <c r="L64" s="24"/>
      <c r="M64" s="24"/>
      <c r="N64" s="24"/>
      <c r="O64" s="28"/>
      <c r="P64" s="24"/>
      <c r="Q64" s="24"/>
      <c r="R64" s="24"/>
      <c r="S64" s="24"/>
      <c r="T64" s="28"/>
    </row>
    <row r="65" spans="2:20">
      <c r="B65" s="174"/>
      <c r="C65" s="86"/>
      <c r="D65" s="41"/>
      <c r="E65" s="26"/>
      <c r="F65" s="24"/>
      <c r="G65" s="24"/>
      <c r="H65" s="24"/>
      <c r="I65" s="24"/>
      <c r="J65" s="28"/>
      <c r="K65" s="26"/>
      <c r="L65" s="24"/>
      <c r="M65" s="24"/>
      <c r="N65" s="24"/>
      <c r="O65" s="28"/>
      <c r="P65" s="24"/>
      <c r="Q65" s="24"/>
      <c r="R65" s="24"/>
      <c r="S65" s="24"/>
      <c r="T65" s="28"/>
    </row>
    <row r="66" spans="2:20">
      <c r="B66" s="174"/>
      <c r="C66" s="86"/>
      <c r="D66" s="41"/>
      <c r="E66" s="26"/>
      <c r="F66" s="24"/>
      <c r="G66" s="24"/>
      <c r="H66" s="24"/>
      <c r="I66" s="24"/>
      <c r="J66" s="28"/>
      <c r="K66" s="26"/>
      <c r="L66" s="24"/>
      <c r="M66" s="24"/>
      <c r="N66" s="24"/>
      <c r="O66" s="28"/>
      <c r="P66" s="24"/>
      <c r="Q66" s="24"/>
      <c r="R66" s="24"/>
      <c r="S66" s="24"/>
      <c r="T66" s="28"/>
    </row>
    <row r="67" spans="2:20">
      <c r="B67" s="174"/>
      <c r="C67" s="86"/>
      <c r="D67" s="41"/>
      <c r="E67" s="26"/>
      <c r="F67" s="24"/>
      <c r="G67" s="24"/>
      <c r="H67" s="24"/>
      <c r="I67" s="24"/>
      <c r="J67" s="28"/>
      <c r="K67" s="26"/>
      <c r="L67" s="24"/>
      <c r="M67" s="24"/>
      <c r="N67" s="24"/>
      <c r="O67" s="28"/>
      <c r="P67" s="24"/>
      <c r="Q67" s="24"/>
      <c r="R67" s="24"/>
      <c r="S67" s="24"/>
      <c r="T67" s="28"/>
    </row>
    <row r="68" spans="2:20">
      <c r="B68" s="174"/>
      <c r="C68" s="86"/>
      <c r="D68" s="41"/>
      <c r="E68" s="26"/>
      <c r="F68" s="24"/>
      <c r="G68" s="24"/>
      <c r="H68" s="24"/>
      <c r="I68" s="24"/>
      <c r="J68" s="28"/>
      <c r="K68" s="26"/>
      <c r="L68" s="24"/>
      <c r="M68" s="24"/>
      <c r="N68" s="24"/>
      <c r="O68" s="28"/>
      <c r="P68" s="24"/>
      <c r="Q68" s="24"/>
      <c r="R68" s="24"/>
      <c r="S68" s="24"/>
      <c r="T68" s="28"/>
    </row>
    <row r="69" spans="2:20">
      <c r="B69" s="174"/>
      <c r="C69" s="86"/>
      <c r="D69" s="41"/>
      <c r="E69" s="26"/>
      <c r="F69" s="24"/>
      <c r="G69" s="24"/>
      <c r="H69" s="24"/>
      <c r="I69" s="24"/>
      <c r="J69" s="28"/>
      <c r="K69" s="26"/>
      <c r="L69" s="24"/>
      <c r="M69" s="24"/>
      <c r="N69" s="24"/>
      <c r="O69" s="28"/>
      <c r="P69" s="24"/>
      <c r="Q69" s="24"/>
      <c r="R69" s="24"/>
      <c r="S69" s="24"/>
      <c r="T69" s="28"/>
    </row>
    <row r="70" spans="2:20">
      <c r="B70" s="174"/>
      <c r="C70" s="86"/>
      <c r="D70" s="41"/>
      <c r="E70" s="26"/>
      <c r="F70" s="24"/>
      <c r="G70" s="24"/>
      <c r="H70" s="24"/>
      <c r="I70" s="24"/>
      <c r="J70" s="28"/>
      <c r="K70" s="26"/>
      <c r="L70" s="24"/>
      <c r="M70" s="24"/>
      <c r="N70" s="24"/>
      <c r="O70" s="28"/>
      <c r="P70" s="24"/>
      <c r="Q70" s="24"/>
      <c r="R70" s="24"/>
      <c r="S70" s="24"/>
      <c r="T70" s="28"/>
    </row>
    <row r="71" spans="2:20">
      <c r="B71" s="174"/>
      <c r="C71" s="86"/>
      <c r="D71" s="41"/>
      <c r="E71" s="26"/>
      <c r="F71" s="24"/>
      <c r="G71" s="24"/>
      <c r="H71" s="24"/>
      <c r="I71" s="24"/>
      <c r="J71" s="28"/>
      <c r="K71" s="26"/>
      <c r="L71" s="24"/>
      <c r="M71" s="24"/>
      <c r="N71" s="24"/>
      <c r="O71" s="28"/>
      <c r="P71" s="24"/>
      <c r="Q71" s="24"/>
      <c r="R71" s="24"/>
      <c r="S71" s="24"/>
      <c r="T71" s="28"/>
    </row>
    <row r="72" spans="2:20">
      <c r="B72" s="174"/>
      <c r="C72" s="86"/>
      <c r="D72" s="41"/>
      <c r="E72" s="26"/>
      <c r="F72" s="24"/>
      <c r="G72" s="24"/>
      <c r="H72" s="24"/>
      <c r="I72" s="24"/>
      <c r="J72" s="28"/>
      <c r="K72" s="26"/>
      <c r="L72" s="24"/>
      <c r="M72" s="24"/>
      <c r="N72" s="24"/>
      <c r="O72" s="28"/>
      <c r="P72" s="24"/>
      <c r="Q72" s="24"/>
      <c r="R72" s="24"/>
      <c r="S72" s="24"/>
      <c r="T72" s="28"/>
    </row>
    <row r="73" spans="2:20">
      <c r="B73" s="174"/>
      <c r="C73" s="86"/>
      <c r="D73" s="41"/>
      <c r="E73" s="26"/>
      <c r="F73" s="24"/>
      <c r="G73" s="24"/>
      <c r="H73" s="24"/>
      <c r="I73" s="24"/>
      <c r="J73" s="28"/>
      <c r="K73" s="26"/>
      <c r="L73" s="24"/>
      <c r="M73" s="24"/>
      <c r="N73" s="24"/>
      <c r="O73" s="28"/>
      <c r="P73" s="24"/>
      <c r="Q73" s="24"/>
      <c r="R73" s="24"/>
      <c r="S73" s="24"/>
      <c r="T73" s="28"/>
    </row>
    <row r="74" spans="2:20">
      <c r="B74" s="174"/>
      <c r="C74" s="86"/>
      <c r="D74" s="41"/>
      <c r="E74" s="26"/>
      <c r="F74" s="24"/>
      <c r="G74" s="24"/>
      <c r="H74" s="24"/>
      <c r="I74" s="24"/>
      <c r="J74" s="28"/>
      <c r="K74" s="26"/>
      <c r="L74" s="24"/>
      <c r="M74" s="24"/>
      <c r="N74" s="24"/>
      <c r="O74" s="28"/>
      <c r="P74" s="24"/>
      <c r="Q74" s="24"/>
      <c r="R74" s="24"/>
      <c r="S74" s="24"/>
      <c r="T74" s="28"/>
    </row>
    <row r="75" spans="2:20">
      <c r="B75" s="174"/>
      <c r="C75" s="86"/>
      <c r="D75" s="41"/>
      <c r="E75" s="26"/>
      <c r="F75" s="24"/>
      <c r="G75" s="24"/>
      <c r="H75" s="24"/>
      <c r="I75" s="24"/>
      <c r="J75" s="28"/>
      <c r="K75" s="26"/>
      <c r="L75" s="24"/>
      <c r="M75" s="24"/>
      <c r="N75" s="24"/>
      <c r="O75" s="28"/>
      <c r="P75" s="24"/>
      <c r="Q75" s="24"/>
      <c r="R75" s="24"/>
      <c r="S75" s="24"/>
      <c r="T75" s="28"/>
    </row>
    <row r="76" spans="2:20">
      <c r="B76" s="174"/>
      <c r="C76" s="86"/>
      <c r="D76" s="41"/>
      <c r="E76" s="26"/>
      <c r="F76" s="24"/>
      <c r="G76" s="24"/>
      <c r="H76" s="24"/>
      <c r="I76" s="24"/>
      <c r="J76" s="28"/>
      <c r="K76" s="26"/>
      <c r="L76" s="24"/>
      <c r="M76" s="24"/>
      <c r="N76" s="24"/>
      <c r="O76" s="28"/>
      <c r="P76" s="24"/>
      <c r="Q76" s="24"/>
      <c r="R76" s="24"/>
      <c r="S76" s="24"/>
      <c r="T76" s="28"/>
    </row>
    <row r="77" spans="2:20">
      <c r="B77" s="174"/>
      <c r="C77" s="86"/>
      <c r="D77" s="41"/>
      <c r="E77" s="26"/>
      <c r="F77" s="24"/>
      <c r="G77" s="24"/>
      <c r="H77" s="24"/>
      <c r="I77" s="24"/>
      <c r="J77" s="28"/>
      <c r="K77" s="26"/>
      <c r="L77" s="24"/>
      <c r="M77" s="24"/>
      <c r="N77" s="24"/>
      <c r="O77" s="28"/>
      <c r="P77" s="24"/>
      <c r="Q77" s="24"/>
      <c r="R77" s="24"/>
      <c r="S77" s="24"/>
      <c r="T77" s="28"/>
    </row>
    <row r="78" spans="2:20">
      <c r="B78" s="174"/>
      <c r="C78" s="86"/>
      <c r="D78" s="41"/>
      <c r="E78" s="26"/>
      <c r="F78" s="24"/>
      <c r="G78" s="24"/>
      <c r="H78" s="24"/>
      <c r="I78" s="24"/>
      <c r="J78" s="28"/>
      <c r="K78" s="26"/>
      <c r="L78" s="24"/>
      <c r="M78" s="24"/>
      <c r="N78" s="24"/>
      <c r="O78" s="28"/>
      <c r="P78" s="24"/>
      <c r="Q78" s="24"/>
      <c r="R78" s="24"/>
      <c r="S78" s="24"/>
      <c r="T78" s="28"/>
    </row>
    <row r="79" spans="2:20">
      <c r="B79" s="174"/>
      <c r="C79" s="86"/>
      <c r="D79" s="41"/>
      <c r="E79" s="26"/>
      <c r="F79" s="24"/>
      <c r="G79" s="24"/>
      <c r="H79" s="24"/>
      <c r="I79" s="24"/>
      <c r="J79" s="28"/>
      <c r="K79" s="26"/>
      <c r="L79" s="24"/>
      <c r="M79" s="24"/>
      <c r="N79" s="24"/>
      <c r="O79" s="28"/>
      <c r="P79" s="24"/>
      <c r="Q79" s="24"/>
      <c r="R79" s="24"/>
      <c r="S79" s="24"/>
      <c r="T79" s="28"/>
    </row>
    <row r="80" spans="2:20">
      <c r="B80" s="174"/>
      <c r="C80" s="86"/>
      <c r="D80" s="41"/>
      <c r="E80" s="26"/>
      <c r="F80" s="24"/>
      <c r="G80" s="24"/>
      <c r="H80" s="24"/>
      <c r="I80" s="24"/>
      <c r="J80" s="28"/>
      <c r="K80" s="26"/>
      <c r="L80" s="24"/>
      <c r="M80" s="24"/>
      <c r="N80" s="24"/>
      <c r="O80" s="28"/>
      <c r="P80" s="24"/>
      <c r="Q80" s="24"/>
      <c r="R80" s="24"/>
      <c r="S80" s="24"/>
      <c r="T80" s="28"/>
    </row>
    <row r="81" spans="2:20">
      <c r="B81" s="174"/>
      <c r="C81" s="86"/>
      <c r="D81" s="41"/>
      <c r="E81" s="26"/>
      <c r="F81" s="24"/>
      <c r="G81" s="24"/>
      <c r="H81" s="24"/>
      <c r="I81" s="24"/>
      <c r="J81" s="28"/>
      <c r="K81" s="26"/>
      <c r="L81" s="24"/>
      <c r="M81" s="24"/>
      <c r="N81" s="24"/>
      <c r="O81" s="28"/>
      <c r="P81" s="24"/>
      <c r="Q81" s="24"/>
      <c r="R81" s="24"/>
      <c r="S81" s="24"/>
      <c r="T81" s="28"/>
    </row>
    <row r="82" spans="2:20">
      <c r="B82" s="174"/>
      <c r="C82" s="86"/>
      <c r="D82" s="41"/>
      <c r="E82" s="26"/>
      <c r="F82" s="24"/>
      <c r="G82" s="24"/>
      <c r="H82" s="24"/>
      <c r="I82" s="24"/>
      <c r="J82" s="28"/>
      <c r="K82" s="26"/>
      <c r="L82" s="24"/>
      <c r="M82" s="24"/>
      <c r="N82" s="24"/>
      <c r="O82" s="28"/>
      <c r="P82" s="24"/>
      <c r="Q82" s="24"/>
      <c r="R82" s="24"/>
      <c r="S82" s="24"/>
      <c r="T82" s="28"/>
    </row>
    <row r="83" spans="2:20">
      <c r="B83" s="174"/>
      <c r="C83" s="86"/>
      <c r="D83" s="41"/>
      <c r="E83" s="26"/>
      <c r="F83" s="24"/>
      <c r="G83" s="24"/>
      <c r="H83" s="24"/>
      <c r="I83" s="24"/>
      <c r="J83" s="28"/>
      <c r="K83" s="26"/>
      <c r="L83" s="24"/>
      <c r="M83" s="24"/>
      <c r="N83" s="24"/>
      <c r="O83" s="28"/>
      <c r="P83" s="24"/>
      <c r="Q83" s="24"/>
      <c r="R83" s="24"/>
      <c r="S83" s="24"/>
      <c r="T83" s="28"/>
    </row>
    <row r="84" spans="2:20">
      <c r="B84" s="174"/>
      <c r="C84" s="86"/>
      <c r="D84" s="41"/>
      <c r="E84" s="26"/>
      <c r="F84" s="24"/>
      <c r="G84" s="24"/>
      <c r="H84" s="24"/>
      <c r="I84" s="24"/>
      <c r="J84" s="28"/>
      <c r="K84" s="26"/>
      <c r="L84" s="24"/>
      <c r="M84" s="24"/>
      <c r="N84" s="24"/>
      <c r="O84" s="28"/>
      <c r="P84" s="24"/>
      <c r="Q84" s="24"/>
      <c r="R84" s="24"/>
      <c r="S84" s="24"/>
      <c r="T84" s="28"/>
    </row>
    <row r="85" spans="2:20">
      <c r="B85" s="174"/>
      <c r="C85" s="86"/>
      <c r="D85" s="41"/>
      <c r="E85" s="26"/>
      <c r="F85" s="24"/>
      <c r="G85" s="24"/>
      <c r="H85" s="24"/>
      <c r="I85" s="24"/>
      <c r="J85" s="28"/>
      <c r="K85" s="26"/>
      <c r="L85" s="24"/>
      <c r="M85" s="24"/>
      <c r="N85" s="24"/>
      <c r="O85" s="28"/>
      <c r="P85" s="24"/>
      <c r="Q85" s="24"/>
      <c r="R85" s="24"/>
      <c r="S85" s="24"/>
      <c r="T85" s="28"/>
    </row>
    <row r="86" spans="2:20">
      <c r="B86" s="174"/>
      <c r="C86" s="86"/>
      <c r="D86" s="41"/>
      <c r="E86" s="26"/>
      <c r="F86" s="24"/>
      <c r="G86" s="24"/>
      <c r="H86" s="24"/>
      <c r="I86" s="24"/>
      <c r="J86" s="28"/>
      <c r="K86" s="26"/>
      <c r="L86" s="24"/>
      <c r="M86" s="24"/>
      <c r="N86" s="24"/>
      <c r="O86" s="28"/>
      <c r="P86" s="24"/>
      <c r="Q86" s="24"/>
      <c r="R86" s="24"/>
      <c r="S86" s="24"/>
      <c r="T86" s="28"/>
    </row>
    <row r="87" spans="2:20">
      <c r="B87" s="174"/>
      <c r="C87" s="86"/>
      <c r="D87" s="41"/>
      <c r="E87" s="26"/>
      <c r="F87" s="24"/>
      <c r="G87" s="24"/>
      <c r="H87" s="24"/>
      <c r="I87" s="24"/>
      <c r="J87" s="28"/>
      <c r="K87" s="26"/>
      <c r="L87" s="24"/>
      <c r="M87" s="24"/>
      <c r="N87" s="24"/>
      <c r="O87" s="28"/>
      <c r="P87" s="24"/>
      <c r="Q87" s="24"/>
      <c r="R87" s="24"/>
      <c r="S87" s="24"/>
      <c r="T87" s="28"/>
    </row>
    <row r="88" spans="2:20">
      <c r="B88" s="174"/>
      <c r="C88" s="86"/>
      <c r="D88" s="41"/>
      <c r="E88" s="26"/>
      <c r="F88" s="24"/>
      <c r="G88" s="24"/>
      <c r="H88" s="24"/>
      <c r="I88" s="24"/>
      <c r="J88" s="28"/>
      <c r="K88" s="26"/>
      <c r="L88" s="24"/>
      <c r="M88" s="24"/>
      <c r="N88" s="24"/>
      <c r="O88" s="28"/>
      <c r="P88" s="24"/>
      <c r="Q88" s="24"/>
      <c r="R88" s="24"/>
      <c r="S88" s="24"/>
      <c r="T88" s="28"/>
    </row>
    <row r="89" spans="2:20">
      <c r="B89" s="174"/>
      <c r="C89" s="86"/>
      <c r="D89" s="41"/>
      <c r="E89" s="26"/>
      <c r="F89" s="24"/>
      <c r="G89" s="24"/>
      <c r="H89" s="24"/>
      <c r="I89" s="24"/>
      <c r="J89" s="28"/>
      <c r="K89" s="26"/>
      <c r="L89" s="24"/>
      <c r="M89" s="24"/>
      <c r="N89" s="24"/>
      <c r="O89" s="28"/>
      <c r="P89" s="24"/>
      <c r="Q89" s="24"/>
      <c r="R89" s="24"/>
      <c r="S89" s="24"/>
      <c r="T89" s="28"/>
    </row>
    <row r="90" spans="2:20">
      <c r="B90" s="174"/>
      <c r="C90" s="86"/>
      <c r="D90" s="41"/>
      <c r="E90" s="26"/>
      <c r="F90" s="24"/>
      <c r="G90" s="24"/>
      <c r="H90" s="24"/>
      <c r="I90" s="24"/>
      <c r="J90" s="28"/>
      <c r="K90" s="26"/>
      <c r="L90" s="24"/>
      <c r="M90" s="24"/>
      <c r="N90" s="24"/>
      <c r="O90" s="28"/>
      <c r="P90" s="24"/>
      <c r="Q90" s="24"/>
      <c r="R90" s="24"/>
      <c r="S90" s="24"/>
      <c r="T90" s="28"/>
    </row>
    <row r="91" spans="2:20" ht="15" thickBot="1">
      <c r="B91" s="175"/>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74" t="s">
        <v>165</v>
      </c>
      <c r="C93" s="86"/>
      <c r="D93" s="64"/>
      <c r="E93" s="26"/>
      <c r="F93" s="24"/>
      <c r="G93" s="24"/>
      <c r="H93" s="24"/>
      <c r="I93" s="24"/>
      <c r="J93" s="28"/>
      <c r="K93" s="26"/>
      <c r="L93" s="24"/>
      <c r="M93" s="24"/>
      <c r="N93" s="24"/>
      <c r="O93" s="28"/>
      <c r="P93" s="24"/>
      <c r="Q93" s="24"/>
      <c r="R93" s="24"/>
      <c r="S93" s="24"/>
      <c r="T93" s="28"/>
    </row>
    <row r="94" spans="2:20">
      <c r="B94" s="174"/>
      <c r="C94" s="86"/>
      <c r="D94" s="64"/>
      <c r="E94" s="26"/>
      <c r="F94" s="24"/>
      <c r="G94" s="24"/>
      <c r="H94" s="24"/>
      <c r="I94" s="24"/>
      <c r="J94" s="28"/>
      <c r="K94" s="26"/>
      <c r="L94" s="24"/>
      <c r="M94" s="24"/>
      <c r="N94" s="24"/>
      <c r="O94" s="28"/>
      <c r="P94" s="24"/>
      <c r="Q94" s="24"/>
      <c r="R94" s="24"/>
      <c r="S94" s="24"/>
      <c r="T94" s="28"/>
    </row>
    <row r="95" spans="2:20">
      <c r="B95" s="174"/>
      <c r="C95" s="86"/>
      <c r="D95" s="64"/>
      <c r="E95" s="26"/>
      <c r="F95" s="24"/>
      <c r="G95" s="24"/>
      <c r="H95" s="24"/>
      <c r="I95" s="24"/>
      <c r="J95" s="28"/>
      <c r="K95" s="26"/>
      <c r="L95" s="24"/>
      <c r="M95" s="24"/>
      <c r="N95" s="24"/>
      <c r="O95" s="28"/>
      <c r="P95" s="24"/>
      <c r="Q95" s="24"/>
      <c r="R95" s="24"/>
      <c r="S95" s="24"/>
      <c r="T95" s="28"/>
    </row>
    <row r="96" spans="2:20">
      <c r="B96" s="174"/>
      <c r="C96" s="86"/>
      <c r="D96" s="65"/>
      <c r="E96" s="26"/>
      <c r="F96" s="24"/>
      <c r="G96" s="24"/>
      <c r="H96" s="24"/>
      <c r="I96" s="24"/>
      <c r="J96" s="28"/>
      <c r="K96" s="26"/>
      <c r="L96" s="24"/>
      <c r="M96" s="24"/>
      <c r="N96" s="24"/>
      <c r="O96" s="28"/>
      <c r="P96" s="24"/>
      <c r="Q96" s="24"/>
      <c r="R96" s="24"/>
      <c r="S96" s="24"/>
      <c r="T96" s="28"/>
    </row>
    <row r="97" spans="2:20">
      <c r="B97" s="174"/>
      <c r="C97" s="86"/>
      <c r="D97" s="65"/>
      <c r="E97" s="26"/>
      <c r="F97" s="24"/>
      <c r="G97" s="24"/>
      <c r="H97" s="24"/>
      <c r="I97" s="24"/>
      <c r="J97" s="28"/>
      <c r="K97" s="26"/>
      <c r="L97" s="24"/>
      <c r="M97" s="24"/>
      <c r="N97" s="24"/>
      <c r="O97" s="28"/>
      <c r="P97" s="24"/>
      <c r="Q97" s="24"/>
      <c r="R97" s="24"/>
      <c r="S97" s="24"/>
      <c r="T97" s="28"/>
    </row>
    <row r="98" spans="2:20">
      <c r="B98" s="174"/>
      <c r="C98" s="86"/>
      <c r="D98" s="64"/>
      <c r="E98" s="26"/>
      <c r="F98" s="24"/>
      <c r="G98" s="24"/>
      <c r="H98" s="24"/>
      <c r="I98" s="24"/>
      <c r="J98" s="28"/>
      <c r="K98" s="26"/>
      <c r="L98" s="24"/>
      <c r="M98" s="24"/>
      <c r="N98" s="24"/>
      <c r="O98" s="28"/>
      <c r="P98" s="24"/>
      <c r="Q98" s="24"/>
      <c r="R98" s="24"/>
      <c r="S98" s="24"/>
      <c r="T98" s="28"/>
    </row>
    <row r="99" spans="2:20">
      <c r="B99" s="174"/>
      <c r="C99" s="86"/>
      <c r="D99" s="64"/>
      <c r="E99" s="26"/>
      <c r="F99" s="24"/>
      <c r="G99" s="24"/>
      <c r="H99" s="24"/>
      <c r="I99" s="24"/>
      <c r="J99" s="28"/>
      <c r="K99" s="26"/>
      <c r="L99" s="24"/>
      <c r="M99" s="24"/>
      <c r="N99" s="24"/>
      <c r="O99" s="28"/>
      <c r="P99" s="24"/>
      <c r="Q99" s="24"/>
      <c r="R99" s="24"/>
      <c r="S99" s="24"/>
      <c r="T99" s="28"/>
    </row>
    <row r="100" spans="2:20">
      <c r="B100" s="174"/>
      <c r="C100" s="86"/>
      <c r="D100" s="64"/>
      <c r="E100" s="26"/>
      <c r="F100" s="24"/>
      <c r="G100" s="24"/>
      <c r="H100" s="24"/>
      <c r="I100" s="24"/>
      <c r="J100" s="28"/>
      <c r="K100" s="26"/>
      <c r="L100" s="24"/>
      <c r="M100" s="24"/>
      <c r="N100" s="24"/>
      <c r="O100" s="28"/>
      <c r="P100" s="24"/>
      <c r="Q100" s="24"/>
      <c r="R100" s="24"/>
      <c r="S100" s="24"/>
      <c r="T100" s="28"/>
    </row>
    <row r="101" spans="2:20">
      <c r="B101" s="174"/>
      <c r="C101" s="86"/>
      <c r="D101" s="64"/>
      <c r="E101" s="26"/>
      <c r="F101" s="24"/>
      <c r="G101" s="24"/>
      <c r="H101" s="24"/>
      <c r="I101" s="24"/>
      <c r="J101" s="28"/>
      <c r="K101" s="26"/>
      <c r="L101" s="24"/>
      <c r="M101" s="24"/>
      <c r="N101" s="24"/>
      <c r="O101" s="28"/>
      <c r="P101" s="24"/>
      <c r="Q101" s="24"/>
      <c r="R101" s="24"/>
      <c r="S101" s="24"/>
      <c r="T101" s="28"/>
    </row>
    <row r="102" spans="2:20">
      <c r="B102" s="174"/>
      <c r="C102" s="86"/>
      <c r="D102" s="64"/>
      <c r="E102" s="26"/>
      <c r="F102" s="24"/>
      <c r="G102" s="24"/>
      <c r="H102" s="24"/>
      <c r="I102" s="24"/>
      <c r="J102" s="28"/>
      <c r="K102" s="26"/>
      <c r="L102" s="24"/>
      <c r="M102" s="24"/>
      <c r="N102" s="24"/>
      <c r="O102" s="28"/>
      <c r="P102" s="24"/>
      <c r="Q102" s="24"/>
      <c r="R102" s="24"/>
      <c r="S102" s="24"/>
      <c r="T102" s="28"/>
    </row>
    <row r="103" spans="2:20">
      <c r="B103" s="174"/>
      <c r="C103" s="86"/>
      <c r="D103" s="64"/>
      <c r="E103" s="26"/>
      <c r="F103" s="24"/>
      <c r="G103" s="24"/>
      <c r="H103" s="24"/>
      <c r="I103" s="24"/>
      <c r="J103" s="28"/>
      <c r="K103" s="26"/>
      <c r="L103" s="24"/>
      <c r="M103" s="24"/>
      <c r="N103" s="24"/>
      <c r="O103" s="28"/>
      <c r="P103" s="24"/>
      <c r="Q103" s="24"/>
      <c r="R103" s="24"/>
      <c r="S103" s="24"/>
      <c r="T103" s="28"/>
    </row>
    <row r="104" spans="2:20">
      <c r="B104" s="174"/>
      <c r="C104" s="86"/>
      <c r="D104" s="64"/>
      <c r="E104" s="26"/>
      <c r="F104" s="24"/>
      <c r="G104" s="24"/>
      <c r="H104" s="24"/>
      <c r="I104" s="24"/>
      <c r="J104" s="28"/>
      <c r="K104" s="26"/>
      <c r="L104" s="24"/>
      <c r="M104" s="24"/>
      <c r="N104" s="24"/>
      <c r="O104" s="28"/>
      <c r="P104" s="24"/>
      <c r="Q104" s="24"/>
      <c r="R104" s="24"/>
      <c r="S104" s="24"/>
      <c r="T104" s="28"/>
    </row>
    <row r="105" spans="2:20">
      <c r="B105" s="174"/>
      <c r="C105" s="86"/>
      <c r="D105" s="64"/>
      <c r="E105" s="26"/>
      <c r="F105" s="24"/>
      <c r="G105" s="24"/>
      <c r="H105" s="24"/>
      <c r="I105" s="24"/>
      <c r="J105" s="28"/>
      <c r="K105" s="26"/>
      <c r="L105" s="24"/>
      <c r="M105" s="24"/>
      <c r="N105" s="24"/>
      <c r="O105" s="28"/>
      <c r="P105" s="24"/>
      <c r="Q105" s="24"/>
      <c r="R105" s="24"/>
      <c r="S105" s="24"/>
      <c r="T105" s="28"/>
    </row>
    <row r="106" spans="2:20">
      <c r="B106" s="174"/>
      <c r="C106" s="86"/>
      <c r="D106" s="64"/>
      <c r="E106" s="26"/>
      <c r="F106" s="24"/>
      <c r="G106" s="24"/>
      <c r="H106" s="24"/>
      <c r="I106" s="24"/>
      <c r="J106" s="28"/>
      <c r="K106" s="26"/>
      <c r="L106" s="24"/>
      <c r="M106" s="24"/>
      <c r="N106" s="24"/>
      <c r="O106" s="28"/>
      <c r="P106" s="24"/>
      <c r="Q106" s="24"/>
      <c r="R106" s="24"/>
      <c r="S106" s="24"/>
      <c r="T106" s="28"/>
    </row>
    <row r="107" spans="2:20">
      <c r="B107" s="174"/>
      <c r="C107" s="86"/>
      <c r="D107" s="64"/>
      <c r="E107" s="26"/>
      <c r="F107" s="24"/>
      <c r="G107" s="24"/>
      <c r="H107" s="24"/>
      <c r="I107" s="24"/>
      <c r="J107" s="28"/>
      <c r="K107" s="26"/>
      <c r="L107" s="24"/>
      <c r="M107" s="24"/>
      <c r="N107" s="24"/>
      <c r="O107" s="28"/>
      <c r="P107" s="24"/>
      <c r="Q107" s="24"/>
      <c r="R107" s="24"/>
      <c r="S107" s="24"/>
      <c r="T107" s="28"/>
    </row>
    <row r="108" spans="2:20">
      <c r="B108" s="174"/>
      <c r="C108" s="86"/>
      <c r="D108" s="41"/>
      <c r="E108" s="26"/>
      <c r="F108" s="24"/>
      <c r="G108" s="24"/>
      <c r="H108" s="24"/>
      <c r="I108" s="24"/>
      <c r="J108" s="28"/>
      <c r="K108" s="26"/>
      <c r="L108" s="24"/>
      <c r="M108" s="24"/>
      <c r="N108" s="24"/>
      <c r="O108" s="28"/>
      <c r="P108" s="24"/>
      <c r="Q108" s="24"/>
      <c r="R108" s="24"/>
      <c r="S108" s="24"/>
      <c r="T108" s="28"/>
    </row>
    <row r="109" spans="2:20">
      <c r="B109" s="174"/>
      <c r="C109" s="86"/>
      <c r="D109" s="41"/>
      <c r="E109" s="26"/>
      <c r="F109" s="24"/>
      <c r="G109" s="24"/>
      <c r="H109" s="24"/>
      <c r="I109" s="24"/>
      <c r="J109" s="28"/>
      <c r="K109" s="26"/>
      <c r="L109" s="24"/>
      <c r="M109" s="24"/>
      <c r="N109" s="24"/>
      <c r="O109" s="28"/>
      <c r="P109" s="24"/>
      <c r="Q109" s="24"/>
      <c r="R109" s="24"/>
      <c r="S109" s="24"/>
      <c r="T109" s="28"/>
    </row>
    <row r="110" spans="2:20">
      <c r="B110" s="174"/>
      <c r="C110" s="86"/>
      <c r="D110" s="41"/>
      <c r="E110" s="26"/>
      <c r="F110" s="24"/>
      <c r="G110" s="24"/>
      <c r="H110" s="24"/>
      <c r="I110" s="24"/>
      <c r="J110" s="28"/>
      <c r="K110" s="26"/>
      <c r="L110" s="24"/>
      <c r="M110" s="24"/>
      <c r="N110" s="24"/>
      <c r="O110" s="28"/>
      <c r="P110" s="24"/>
      <c r="Q110" s="24"/>
      <c r="R110" s="24"/>
      <c r="S110" s="24"/>
      <c r="T110" s="28"/>
    </row>
    <row r="111" spans="2:20" ht="15" thickBot="1">
      <c r="B111" s="175"/>
      <c r="C111" s="86"/>
      <c r="D111" s="33"/>
      <c r="E111" s="27"/>
      <c r="F111" s="25"/>
      <c r="G111" s="25"/>
      <c r="H111" s="25"/>
      <c r="I111" s="25"/>
      <c r="J111" s="29"/>
      <c r="K111" s="27"/>
      <c r="L111" s="25"/>
      <c r="M111" s="25"/>
      <c r="N111" s="25"/>
      <c r="O111" s="29"/>
      <c r="P111" s="25"/>
      <c r="Q111" s="25"/>
      <c r="R111" s="25"/>
      <c r="S111" s="25"/>
      <c r="T111" s="29"/>
    </row>
    <row r="112" spans="2:20" ht="15" thickTop="1">
      <c r="B112" s="170" t="s">
        <v>166</v>
      </c>
      <c r="C112" s="86"/>
      <c r="D112" s="41"/>
      <c r="E112" s="51"/>
      <c r="F112" s="24"/>
      <c r="G112" s="24"/>
      <c r="H112" s="24"/>
      <c r="I112" s="24"/>
      <c r="J112" s="42"/>
      <c r="K112" s="26"/>
      <c r="L112" s="24"/>
      <c r="M112" s="24"/>
      <c r="N112" s="24"/>
      <c r="O112" s="28"/>
      <c r="P112" s="24"/>
      <c r="Q112" s="24"/>
      <c r="R112" s="24"/>
      <c r="S112" s="24"/>
      <c r="T112" s="42"/>
    </row>
    <row r="113" spans="2:20">
      <c r="B113" s="171"/>
      <c r="C113" s="86"/>
      <c r="D113" s="41"/>
      <c r="E113" s="26"/>
      <c r="F113" s="24"/>
      <c r="G113" s="24"/>
      <c r="H113" s="24"/>
      <c r="I113" s="24"/>
      <c r="J113" s="28"/>
      <c r="K113" s="26"/>
      <c r="L113" s="24"/>
      <c r="M113" s="24"/>
      <c r="N113" s="24"/>
      <c r="O113" s="28"/>
      <c r="P113" s="24"/>
      <c r="Q113" s="24"/>
      <c r="R113" s="24"/>
      <c r="S113" s="24"/>
      <c r="T113" s="28"/>
    </row>
    <row r="114" spans="2:20">
      <c r="B114" s="171"/>
      <c r="C114" s="86"/>
      <c r="D114" s="41"/>
      <c r="E114" s="26"/>
      <c r="F114" s="24"/>
      <c r="G114" s="24"/>
      <c r="H114" s="24"/>
      <c r="I114" s="24"/>
      <c r="J114" s="28"/>
      <c r="K114" s="26"/>
      <c r="L114" s="24"/>
      <c r="M114" s="24"/>
      <c r="N114" s="24"/>
      <c r="O114" s="28"/>
      <c r="P114" s="24"/>
      <c r="Q114" s="24"/>
      <c r="R114" s="24"/>
      <c r="S114" s="24"/>
      <c r="T114" s="28"/>
    </row>
    <row r="115" spans="2:20">
      <c r="B115" s="171"/>
      <c r="C115" s="86"/>
      <c r="D115" s="41"/>
      <c r="E115" s="26"/>
      <c r="F115" s="24"/>
      <c r="G115" s="24"/>
      <c r="H115" s="24"/>
      <c r="I115" s="24"/>
      <c r="J115" s="28"/>
      <c r="K115" s="26"/>
      <c r="L115" s="24"/>
      <c r="M115" s="24"/>
      <c r="N115" s="24"/>
      <c r="O115" s="28"/>
      <c r="P115" s="24"/>
      <c r="Q115" s="24"/>
      <c r="R115" s="24"/>
      <c r="S115" s="24"/>
      <c r="T115" s="28"/>
    </row>
    <row r="116" spans="2:20">
      <c r="B116" s="171"/>
      <c r="C116" s="86"/>
      <c r="D116" s="41"/>
      <c r="E116" s="26"/>
      <c r="F116" s="24"/>
      <c r="G116" s="24"/>
      <c r="H116" s="24"/>
      <c r="I116" s="24"/>
      <c r="J116" s="28"/>
      <c r="K116" s="26"/>
      <c r="L116" s="24"/>
      <c r="M116" s="24"/>
      <c r="N116" s="24"/>
      <c r="O116" s="28"/>
      <c r="P116" s="24"/>
      <c r="Q116" s="24"/>
      <c r="R116" s="24"/>
      <c r="S116" s="24"/>
      <c r="T116" s="28"/>
    </row>
    <row r="117" spans="2:20">
      <c r="B117" s="171"/>
      <c r="C117" s="86"/>
      <c r="D117" s="41"/>
      <c r="E117" s="26"/>
      <c r="F117" s="24"/>
      <c r="G117" s="24"/>
      <c r="H117" s="24"/>
      <c r="I117" s="24"/>
      <c r="J117" s="28"/>
      <c r="K117" s="26"/>
      <c r="L117" s="24"/>
      <c r="M117" s="24"/>
      <c r="N117" s="24"/>
      <c r="O117" s="28"/>
      <c r="P117" s="24"/>
      <c r="Q117" s="24"/>
      <c r="R117" s="24"/>
      <c r="S117" s="24"/>
      <c r="T117" s="28"/>
    </row>
    <row r="118" spans="2:20">
      <c r="B118" s="171"/>
      <c r="C118" s="86"/>
      <c r="D118" s="41"/>
      <c r="E118" s="26"/>
      <c r="F118" s="24"/>
      <c r="G118" s="24"/>
      <c r="H118" s="24"/>
      <c r="I118" s="24"/>
      <c r="J118" s="28"/>
      <c r="K118" s="26"/>
      <c r="L118" s="24"/>
      <c r="M118" s="24"/>
      <c r="N118" s="24"/>
      <c r="O118" s="28"/>
      <c r="P118" s="24"/>
      <c r="Q118" s="24"/>
      <c r="R118" s="24"/>
      <c r="S118" s="24"/>
      <c r="T118" s="28"/>
    </row>
    <row r="119" spans="2:20">
      <c r="B119" s="171"/>
      <c r="C119" s="86"/>
      <c r="D119" s="41"/>
      <c r="E119" s="26"/>
      <c r="F119" s="24"/>
      <c r="G119" s="24"/>
      <c r="H119" s="24"/>
      <c r="I119" s="24"/>
      <c r="J119" s="28"/>
      <c r="K119" s="26"/>
      <c r="L119" s="24"/>
      <c r="M119" s="24"/>
      <c r="N119" s="24"/>
      <c r="O119" s="28"/>
      <c r="P119" s="24"/>
      <c r="Q119" s="24"/>
      <c r="R119" s="24"/>
      <c r="S119" s="24"/>
      <c r="T119" s="28"/>
    </row>
    <row r="120" spans="2:20">
      <c r="B120" s="171"/>
      <c r="C120" s="86"/>
      <c r="D120" s="41"/>
      <c r="E120" s="26"/>
      <c r="F120" s="24"/>
      <c r="G120" s="24"/>
      <c r="H120" s="24"/>
      <c r="I120" s="24"/>
      <c r="J120" s="28"/>
      <c r="K120" s="26"/>
      <c r="L120" s="24"/>
      <c r="M120" s="24"/>
      <c r="N120" s="24"/>
      <c r="O120" s="28"/>
      <c r="P120" s="24"/>
      <c r="Q120" s="24"/>
      <c r="R120" s="24"/>
      <c r="S120" s="24"/>
      <c r="T120" s="28"/>
    </row>
    <row r="121" spans="2:20">
      <c r="B121" s="171"/>
      <c r="C121" s="86"/>
      <c r="D121" s="41"/>
      <c r="E121" s="26"/>
      <c r="F121" s="24"/>
      <c r="G121" s="24"/>
      <c r="H121" s="24"/>
      <c r="I121" s="24"/>
      <c r="J121" s="28"/>
      <c r="K121" s="26"/>
      <c r="L121" s="24"/>
      <c r="M121" s="24"/>
      <c r="N121" s="24"/>
      <c r="O121" s="28"/>
      <c r="P121" s="24"/>
      <c r="Q121" s="24"/>
      <c r="R121" s="24"/>
      <c r="S121" s="24"/>
      <c r="T121" s="28"/>
    </row>
    <row r="122" spans="2:20">
      <c r="B122" s="171"/>
      <c r="C122" s="86"/>
      <c r="D122" s="41"/>
      <c r="E122" s="26"/>
      <c r="F122" s="24"/>
      <c r="G122" s="24"/>
      <c r="H122" s="24"/>
      <c r="I122" s="24"/>
      <c r="J122" s="28"/>
      <c r="K122" s="26"/>
      <c r="L122" s="24"/>
      <c r="M122" s="24"/>
      <c r="N122" s="24"/>
      <c r="O122" s="28"/>
      <c r="P122" s="24"/>
      <c r="Q122" s="24"/>
      <c r="R122" s="24"/>
      <c r="S122" s="24"/>
      <c r="T122" s="28"/>
    </row>
    <row r="123" spans="2:20">
      <c r="B123" s="171"/>
      <c r="C123" s="86"/>
      <c r="D123" s="41"/>
      <c r="E123" s="26"/>
      <c r="F123" s="24"/>
      <c r="G123" s="24"/>
      <c r="H123" s="24"/>
      <c r="I123" s="24"/>
      <c r="J123" s="28"/>
      <c r="K123" s="26"/>
      <c r="L123" s="24"/>
      <c r="M123" s="24"/>
      <c r="N123" s="24"/>
      <c r="O123" s="28"/>
      <c r="P123" s="24"/>
      <c r="Q123" s="24"/>
      <c r="R123" s="24"/>
      <c r="S123" s="24"/>
      <c r="T123" s="28"/>
    </row>
    <row r="124" spans="2:20">
      <c r="B124" s="171"/>
      <c r="C124" s="86"/>
      <c r="D124" s="41"/>
      <c r="E124" s="26"/>
      <c r="F124" s="24"/>
      <c r="G124" s="24"/>
      <c r="H124" s="24"/>
      <c r="I124" s="24"/>
      <c r="J124" s="28"/>
      <c r="K124" s="26"/>
      <c r="L124" s="24"/>
      <c r="M124" s="24"/>
      <c r="N124" s="24"/>
      <c r="O124" s="28"/>
      <c r="P124" s="24"/>
      <c r="Q124" s="24"/>
      <c r="R124" s="24"/>
      <c r="S124" s="24"/>
      <c r="T124" s="28"/>
    </row>
    <row r="125" spans="2:20" ht="15" thickBot="1">
      <c r="B125" s="171"/>
      <c r="C125" s="86"/>
      <c r="D125" s="41"/>
      <c r="E125" s="27"/>
      <c r="F125" s="24"/>
      <c r="G125" s="24"/>
      <c r="H125" s="24"/>
      <c r="I125" s="24"/>
      <c r="J125" s="28"/>
      <c r="K125" s="26"/>
      <c r="L125" s="24"/>
      <c r="M125" s="24"/>
      <c r="N125" s="24"/>
      <c r="O125" s="28"/>
      <c r="P125" s="24"/>
      <c r="Q125" s="24"/>
      <c r="R125" s="24"/>
      <c r="S125" s="24"/>
      <c r="T125" s="29"/>
    </row>
    <row r="126" spans="2:20" ht="15" thickTop="1">
      <c r="B126" s="171"/>
      <c r="C126" s="86"/>
      <c r="D126" s="72"/>
      <c r="E126" s="51"/>
      <c r="F126" s="52"/>
      <c r="G126" s="52"/>
      <c r="H126" s="52"/>
      <c r="I126" s="52"/>
      <c r="J126" s="42"/>
      <c r="K126" s="51"/>
      <c r="L126" s="52"/>
      <c r="M126" s="52"/>
      <c r="N126" s="52"/>
      <c r="O126" s="42"/>
      <c r="P126" s="52"/>
      <c r="Q126" s="52"/>
      <c r="R126" s="52"/>
      <c r="S126" s="52"/>
      <c r="T126" s="42"/>
    </row>
    <row r="127" spans="2:20">
      <c r="B127" s="171"/>
      <c r="C127" s="86"/>
      <c r="D127" s="73"/>
      <c r="E127" s="53"/>
      <c r="F127" s="54"/>
      <c r="G127" s="54"/>
      <c r="H127" s="54"/>
      <c r="I127" s="54"/>
      <c r="J127" s="55"/>
      <c r="K127" s="53"/>
      <c r="L127" s="54"/>
      <c r="M127" s="54"/>
      <c r="N127" s="54"/>
      <c r="O127" s="55"/>
      <c r="P127" s="54"/>
      <c r="Q127" s="54"/>
      <c r="R127" s="54"/>
      <c r="S127" s="54"/>
      <c r="T127" s="55"/>
    </row>
    <row r="128" spans="2:20">
      <c r="B128" s="171"/>
      <c r="C128" s="86"/>
      <c r="D128" s="73"/>
      <c r="E128" s="26"/>
      <c r="F128" s="24"/>
      <c r="G128" s="24"/>
      <c r="H128" s="24"/>
      <c r="I128" s="24"/>
      <c r="J128" s="28"/>
      <c r="K128" s="26"/>
      <c r="L128" s="24"/>
      <c r="M128" s="24"/>
      <c r="N128" s="24"/>
      <c r="O128" s="28"/>
      <c r="P128" s="24"/>
      <c r="Q128" s="24"/>
      <c r="R128" s="24"/>
      <c r="S128" s="24"/>
      <c r="T128" s="28"/>
    </row>
    <row r="129" spans="2:20">
      <c r="B129" s="171"/>
      <c r="C129" s="86"/>
      <c r="D129" s="73"/>
      <c r="E129" s="26"/>
      <c r="F129" s="24"/>
      <c r="G129" s="24"/>
      <c r="H129" s="24"/>
      <c r="I129" s="24"/>
      <c r="J129" s="28"/>
      <c r="K129" s="26"/>
      <c r="L129" s="24"/>
      <c r="M129" s="24"/>
      <c r="N129" s="24"/>
      <c r="O129" s="28"/>
      <c r="P129" s="24"/>
      <c r="Q129" s="24"/>
      <c r="R129" s="24"/>
      <c r="S129" s="24"/>
      <c r="T129" s="28"/>
    </row>
    <row r="130" spans="2:20">
      <c r="B130" s="171"/>
      <c r="C130" s="86"/>
      <c r="D130" s="73"/>
      <c r="E130" s="26"/>
      <c r="F130" s="24"/>
      <c r="G130" s="24"/>
      <c r="H130" s="24"/>
      <c r="I130" s="24"/>
      <c r="J130" s="28"/>
      <c r="K130" s="26"/>
      <c r="L130" s="24"/>
      <c r="M130" s="24"/>
      <c r="N130" s="24"/>
      <c r="O130" s="28"/>
      <c r="P130" s="24"/>
      <c r="Q130" s="24"/>
      <c r="R130" s="24"/>
      <c r="S130" s="24"/>
      <c r="T130" s="28"/>
    </row>
    <row r="131" spans="2:20">
      <c r="B131" s="171"/>
      <c r="C131" s="86"/>
      <c r="D131" s="73"/>
      <c r="E131" s="26"/>
      <c r="F131" s="24"/>
      <c r="G131" s="24"/>
      <c r="H131" s="24"/>
      <c r="I131" s="24"/>
      <c r="J131" s="28"/>
      <c r="K131" s="26"/>
      <c r="L131" s="24"/>
      <c r="M131" s="24"/>
      <c r="N131" s="24"/>
      <c r="O131" s="28"/>
      <c r="P131" s="24"/>
      <c r="Q131" s="24"/>
      <c r="R131" s="24"/>
      <c r="S131" s="24"/>
      <c r="T131" s="28"/>
    </row>
    <row r="132" spans="2:20">
      <c r="B132" s="171"/>
      <c r="C132" s="86"/>
      <c r="D132" s="73"/>
      <c r="E132" s="26"/>
      <c r="F132" s="24"/>
      <c r="G132" s="24"/>
      <c r="H132" s="24"/>
      <c r="I132" s="24"/>
      <c r="J132" s="28"/>
      <c r="K132" s="26"/>
      <c r="L132" s="24"/>
      <c r="M132" s="24"/>
      <c r="N132" s="24"/>
      <c r="O132" s="28"/>
      <c r="P132" s="24"/>
      <c r="Q132" s="24"/>
      <c r="R132" s="24"/>
      <c r="S132" s="24"/>
      <c r="T132" s="28"/>
    </row>
    <row r="133" spans="2:20">
      <c r="B133" s="171"/>
      <c r="C133" s="86"/>
      <c r="D133" s="73"/>
      <c r="E133" s="26"/>
      <c r="F133" s="24"/>
      <c r="G133" s="24"/>
      <c r="H133" s="24"/>
      <c r="I133" s="24"/>
      <c r="J133" s="28"/>
      <c r="K133" s="26"/>
      <c r="L133" s="24"/>
      <c r="M133" s="24"/>
      <c r="N133" s="24"/>
      <c r="O133" s="28"/>
      <c r="P133" s="24"/>
      <c r="Q133" s="24"/>
      <c r="R133" s="24"/>
      <c r="S133" s="24"/>
      <c r="T133" s="28"/>
    </row>
    <row r="134" spans="2:20">
      <c r="B134" s="171"/>
      <c r="C134" s="86"/>
      <c r="D134" s="73"/>
      <c r="E134" s="26"/>
      <c r="F134" s="24"/>
      <c r="G134" s="24"/>
      <c r="H134" s="24"/>
      <c r="I134" s="24"/>
      <c r="J134" s="28"/>
      <c r="K134" s="26"/>
      <c r="L134" s="24"/>
      <c r="M134" s="24"/>
      <c r="N134" s="24"/>
      <c r="O134" s="28"/>
      <c r="P134" s="24"/>
      <c r="Q134" s="24"/>
      <c r="R134" s="24"/>
      <c r="S134" s="24"/>
      <c r="T134" s="28"/>
    </row>
    <row r="135" spans="2:20">
      <c r="B135" s="171"/>
      <c r="C135" s="86"/>
      <c r="D135" s="73"/>
      <c r="E135" s="26"/>
      <c r="F135" s="24"/>
      <c r="G135" s="24"/>
      <c r="H135" s="24"/>
      <c r="I135" s="24"/>
      <c r="J135" s="28"/>
      <c r="K135" s="26"/>
      <c r="L135" s="24"/>
      <c r="M135" s="24"/>
      <c r="N135" s="24"/>
      <c r="O135" s="28"/>
      <c r="P135" s="24"/>
      <c r="Q135" s="24"/>
      <c r="R135" s="24"/>
      <c r="S135" s="24"/>
      <c r="T135" s="28"/>
    </row>
    <row r="136" spans="2:20">
      <c r="B136" s="171"/>
      <c r="C136" s="86"/>
      <c r="D136" s="73"/>
      <c r="E136" s="26"/>
      <c r="F136" s="24"/>
      <c r="G136" s="24"/>
      <c r="H136" s="24"/>
      <c r="I136" s="24"/>
      <c r="J136" s="28"/>
      <c r="K136" s="26"/>
      <c r="L136" s="24"/>
      <c r="M136" s="24"/>
      <c r="N136" s="24"/>
      <c r="O136" s="28"/>
      <c r="P136" s="24"/>
      <c r="Q136" s="24"/>
      <c r="R136" s="24"/>
      <c r="S136" s="24"/>
      <c r="T136" s="28"/>
    </row>
    <row r="137" spans="2:20">
      <c r="B137" s="171"/>
      <c r="C137" s="86"/>
      <c r="D137" s="73"/>
      <c r="E137" s="26"/>
      <c r="F137" s="24"/>
      <c r="G137" s="24"/>
      <c r="H137" s="24"/>
      <c r="I137" s="24"/>
      <c r="J137" s="28"/>
      <c r="K137" s="26"/>
      <c r="L137" s="24"/>
      <c r="M137" s="24"/>
      <c r="N137" s="24"/>
      <c r="O137" s="28"/>
      <c r="P137" s="24"/>
      <c r="Q137" s="24"/>
      <c r="R137" s="24"/>
      <c r="S137" s="24"/>
      <c r="T137" s="28"/>
    </row>
    <row r="138" spans="2:20">
      <c r="B138" s="171"/>
      <c r="C138" s="86"/>
      <c r="D138" s="73"/>
      <c r="E138" s="26"/>
      <c r="F138" s="24"/>
      <c r="G138" s="24"/>
      <c r="H138" s="24"/>
      <c r="I138" s="24"/>
      <c r="J138" s="28"/>
      <c r="K138" s="26"/>
      <c r="L138" s="24"/>
      <c r="M138" s="24"/>
      <c r="N138" s="24"/>
      <c r="O138" s="28"/>
      <c r="P138" s="24"/>
      <c r="Q138" s="24"/>
      <c r="R138" s="24"/>
      <c r="S138" s="24"/>
      <c r="T138" s="28"/>
    </row>
    <row r="139" spans="2:20">
      <c r="B139" s="171"/>
      <c r="C139" s="86"/>
      <c r="D139" s="73"/>
      <c r="E139" s="26"/>
      <c r="F139" s="24"/>
      <c r="G139" s="24"/>
      <c r="H139" s="24"/>
      <c r="I139" s="24"/>
      <c r="J139" s="28"/>
      <c r="K139" s="26"/>
      <c r="L139" s="24"/>
      <c r="M139" s="24"/>
      <c r="N139" s="24"/>
      <c r="O139" s="28"/>
      <c r="P139" s="24"/>
      <c r="Q139" s="24"/>
      <c r="R139" s="24"/>
      <c r="S139" s="24"/>
      <c r="T139" s="28"/>
    </row>
    <row r="140" spans="2:20" ht="15" customHeight="1">
      <c r="B140" s="171"/>
      <c r="C140" s="86"/>
      <c r="D140" s="73"/>
      <c r="E140" s="56"/>
      <c r="F140" s="57"/>
      <c r="G140" s="57"/>
      <c r="H140" s="57"/>
      <c r="I140" s="57"/>
      <c r="J140" s="58"/>
      <c r="K140" s="56"/>
      <c r="L140" s="57"/>
      <c r="M140" s="57"/>
      <c r="N140" s="57"/>
      <c r="O140" s="58"/>
      <c r="P140" s="57"/>
      <c r="Q140" s="57"/>
      <c r="R140" s="57"/>
      <c r="S140" s="57"/>
      <c r="T140" s="58"/>
    </row>
    <row r="141" spans="2:20">
      <c r="B141" s="171"/>
      <c r="C141" s="86"/>
      <c r="D141" s="74"/>
      <c r="E141" s="24"/>
      <c r="F141" s="24"/>
      <c r="G141" s="24"/>
      <c r="H141" s="24"/>
      <c r="I141" s="24"/>
      <c r="J141" s="28"/>
      <c r="K141" s="26"/>
      <c r="L141" s="24"/>
      <c r="M141" s="24"/>
      <c r="N141" s="24"/>
      <c r="O141" s="28"/>
      <c r="P141" s="24"/>
      <c r="Q141" s="24"/>
      <c r="R141" s="24"/>
      <c r="S141" s="24"/>
      <c r="T141" s="59"/>
    </row>
    <row r="142" spans="2:20">
      <c r="B142" s="171"/>
      <c r="C142" s="86"/>
      <c r="D142" s="75"/>
      <c r="E142" s="53"/>
      <c r="F142" s="54"/>
      <c r="G142" s="54"/>
      <c r="H142" s="54"/>
      <c r="I142" s="54"/>
      <c r="J142" s="55"/>
      <c r="K142" s="53"/>
      <c r="L142" s="54"/>
      <c r="M142" s="54"/>
      <c r="N142" s="54"/>
      <c r="O142" s="55"/>
      <c r="P142" s="54"/>
      <c r="Q142" s="54"/>
      <c r="R142" s="54"/>
      <c r="S142" s="54"/>
      <c r="T142" s="55"/>
    </row>
    <row r="143" spans="2:20">
      <c r="B143" s="171"/>
      <c r="C143" s="86"/>
      <c r="D143" s="41"/>
      <c r="E143" s="26"/>
      <c r="F143" s="24"/>
      <c r="G143" s="24"/>
      <c r="H143" s="24"/>
      <c r="I143" s="24"/>
      <c r="J143" s="28"/>
      <c r="K143" s="26"/>
      <c r="L143" s="24"/>
      <c r="M143" s="24"/>
      <c r="N143" s="24"/>
      <c r="O143" s="28"/>
      <c r="P143" s="24"/>
      <c r="Q143" s="24"/>
      <c r="R143" s="24"/>
      <c r="S143" s="24"/>
      <c r="T143" s="28"/>
    </row>
    <row r="144" spans="2:20">
      <c r="B144" s="171"/>
      <c r="C144" s="86"/>
      <c r="D144" s="41"/>
      <c r="E144" s="26"/>
      <c r="F144" s="24"/>
      <c r="G144" s="24"/>
      <c r="H144" s="24"/>
      <c r="I144" s="24"/>
      <c r="J144" s="28"/>
      <c r="K144" s="26"/>
      <c r="L144" s="24"/>
      <c r="M144" s="24"/>
      <c r="N144" s="24"/>
      <c r="O144" s="28"/>
      <c r="P144" s="24"/>
      <c r="Q144" s="24"/>
      <c r="R144" s="24"/>
      <c r="S144" s="24"/>
      <c r="T144" s="28"/>
    </row>
    <row r="145" spans="2:20">
      <c r="B145" s="171"/>
      <c r="C145" s="86"/>
      <c r="D145" s="41"/>
      <c r="E145" s="26"/>
      <c r="F145" s="24"/>
      <c r="G145" s="24"/>
      <c r="H145" s="24"/>
      <c r="I145" s="24"/>
      <c r="J145" s="28"/>
      <c r="K145" s="26"/>
      <c r="L145" s="24"/>
      <c r="M145" s="24"/>
      <c r="N145" s="24"/>
      <c r="O145" s="28"/>
      <c r="P145" s="24"/>
      <c r="Q145" s="24"/>
      <c r="R145" s="24"/>
      <c r="S145" s="24"/>
      <c r="T145" s="28"/>
    </row>
    <row r="146" spans="2:20">
      <c r="B146" s="171"/>
      <c r="C146" s="86"/>
      <c r="D146" s="76"/>
      <c r="E146" s="26"/>
      <c r="F146" s="24"/>
      <c r="G146" s="24"/>
      <c r="H146" s="24"/>
      <c r="I146" s="24"/>
      <c r="J146" s="28"/>
      <c r="K146" s="26"/>
      <c r="L146" s="24"/>
      <c r="M146" s="24"/>
      <c r="N146" s="24"/>
      <c r="O146" s="28"/>
      <c r="P146" s="24"/>
      <c r="Q146" s="24"/>
      <c r="R146" s="24"/>
      <c r="S146" s="24"/>
      <c r="T146" s="28"/>
    </row>
    <row r="147" spans="2:20">
      <c r="B147" s="171"/>
      <c r="C147" s="86"/>
      <c r="D147" s="76"/>
      <c r="E147" s="26"/>
      <c r="F147" s="24"/>
      <c r="G147" s="24"/>
      <c r="H147" s="24"/>
      <c r="I147" s="24"/>
      <c r="J147" s="28"/>
      <c r="K147" s="26"/>
      <c r="L147" s="24"/>
      <c r="M147" s="24"/>
      <c r="N147" s="24"/>
      <c r="O147" s="28"/>
      <c r="P147" s="24"/>
      <c r="Q147" s="24"/>
      <c r="R147" s="24"/>
      <c r="S147" s="24"/>
      <c r="T147" s="28"/>
    </row>
    <row r="148" spans="2:20">
      <c r="B148" s="171"/>
      <c r="C148" s="86"/>
      <c r="D148" s="77"/>
      <c r="E148" s="26"/>
      <c r="F148" s="24"/>
      <c r="G148" s="24"/>
      <c r="H148" s="24"/>
      <c r="I148" s="24"/>
      <c r="J148" s="28"/>
      <c r="K148" s="26"/>
      <c r="L148" s="24"/>
      <c r="M148" s="24"/>
      <c r="N148" s="24"/>
      <c r="O148" s="28"/>
      <c r="P148" s="24"/>
      <c r="Q148" s="24"/>
      <c r="R148" s="24"/>
      <c r="S148" s="24"/>
      <c r="T148" s="28"/>
    </row>
    <row r="149" spans="2:20">
      <c r="B149" s="171"/>
      <c r="C149" s="86"/>
      <c r="D149" s="41"/>
      <c r="E149" s="26"/>
      <c r="F149" s="24"/>
      <c r="G149" s="24"/>
      <c r="H149" s="24"/>
      <c r="I149" s="24"/>
      <c r="J149" s="28"/>
      <c r="K149" s="26"/>
      <c r="L149" s="24"/>
      <c r="M149" s="24"/>
      <c r="N149" s="24"/>
      <c r="O149" s="28"/>
      <c r="P149" s="24"/>
      <c r="Q149" s="24"/>
      <c r="R149" s="24"/>
      <c r="S149" s="24"/>
      <c r="T149" s="28"/>
    </row>
    <row r="150" spans="2:20">
      <c r="B150" s="171"/>
      <c r="C150" s="86"/>
      <c r="D150" s="41"/>
      <c r="E150" s="26"/>
      <c r="F150" s="24"/>
      <c r="G150" s="24"/>
      <c r="H150" s="24"/>
      <c r="I150" s="24"/>
      <c r="J150" s="28"/>
      <c r="K150" s="26"/>
      <c r="L150" s="24"/>
      <c r="M150" s="24"/>
      <c r="N150" s="24"/>
      <c r="O150" s="28"/>
      <c r="P150" s="24"/>
      <c r="Q150" s="24"/>
      <c r="R150" s="24"/>
      <c r="S150" s="24"/>
      <c r="T150" s="28"/>
    </row>
    <row r="151" spans="2:20">
      <c r="B151" s="171"/>
      <c r="C151" s="86"/>
      <c r="D151" s="41"/>
      <c r="E151" s="26"/>
      <c r="F151" s="24"/>
      <c r="G151" s="24"/>
      <c r="H151" s="24"/>
      <c r="I151" s="24"/>
      <c r="J151" s="28"/>
      <c r="K151" s="26"/>
      <c r="L151" s="24"/>
      <c r="M151" s="24"/>
      <c r="N151" s="24"/>
      <c r="O151" s="28"/>
      <c r="P151" s="24"/>
      <c r="Q151" s="24"/>
      <c r="R151" s="24"/>
      <c r="S151" s="24"/>
      <c r="T151" s="28"/>
    </row>
    <row r="152" spans="2:20">
      <c r="B152" s="171"/>
      <c r="C152" s="86"/>
      <c r="D152" s="78"/>
      <c r="E152" s="56"/>
      <c r="F152" s="57"/>
      <c r="G152" s="57"/>
      <c r="H152" s="57"/>
      <c r="I152" s="57"/>
      <c r="J152" s="58"/>
      <c r="K152" s="56"/>
      <c r="L152" s="57"/>
      <c r="M152" s="57"/>
      <c r="N152" s="57"/>
      <c r="O152" s="58"/>
      <c r="P152" s="57"/>
      <c r="Q152" s="57"/>
      <c r="R152" s="57"/>
      <c r="S152" s="57"/>
      <c r="T152" s="58"/>
    </row>
    <row r="153" spans="2:20">
      <c r="B153" s="171"/>
      <c r="C153" s="86"/>
      <c r="D153" s="79"/>
      <c r="E153" s="24"/>
      <c r="F153" s="24"/>
      <c r="G153" s="24"/>
      <c r="H153" s="24"/>
      <c r="I153" s="24"/>
      <c r="J153" s="28"/>
      <c r="K153" s="26"/>
      <c r="L153" s="24"/>
      <c r="M153" s="24"/>
      <c r="N153" s="24"/>
      <c r="O153" s="28"/>
      <c r="P153" s="24"/>
      <c r="Q153" s="24"/>
      <c r="R153" s="24"/>
      <c r="S153" s="24"/>
      <c r="T153" s="59"/>
    </row>
    <row r="154" spans="2:20">
      <c r="B154" s="171"/>
      <c r="C154" s="86"/>
      <c r="D154" s="75"/>
      <c r="E154" s="53"/>
      <c r="F154" s="54"/>
      <c r="G154" s="54"/>
      <c r="H154" s="54"/>
      <c r="I154" s="54"/>
      <c r="J154" s="55"/>
      <c r="K154" s="53"/>
      <c r="L154" s="54"/>
      <c r="M154" s="54"/>
      <c r="N154" s="54"/>
      <c r="O154" s="55"/>
      <c r="P154" s="54"/>
      <c r="Q154" s="54"/>
      <c r="R154" s="54"/>
      <c r="S154" s="54"/>
      <c r="T154" s="55"/>
    </row>
    <row r="155" spans="2:20">
      <c r="B155" s="171"/>
      <c r="C155" s="86"/>
      <c r="D155" s="41"/>
      <c r="E155" s="26"/>
      <c r="F155" s="24"/>
      <c r="G155" s="24"/>
      <c r="H155" s="24"/>
      <c r="I155" s="24"/>
      <c r="J155" s="28"/>
      <c r="K155" s="26"/>
      <c r="L155" s="24"/>
      <c r="M155" s="24"/>
      <c r="N155" s="24"/>
      <c r="O155" s="28"/>
      <c r="P155" s="24"/>
      <c r="Q155" s="24"/>
      <c r="R155" s="24"/>
      <c r="S155" s="24"/>
      <c r="T155" s="28"/>
    </row>
    <row r="156" spans="2:20">
      <c r="B156" s="171"/>
      <c r="C156" s="86"/>
      <c r="D156" s="41"/>
      <c r="E156" s="26"/>
      <c r="F156" s="24"/>
      <c r="G156" s="24"/>
      <c r="H156" s="24"/>
      <c r="I156" s="24"/>
      <c r="J156" s="28"/>
      <c r="K156" s="26"/>
      <c r="L156" s="24"/>
      <c r="M156" s="24"/>
      <c r="N156" s="24"/>
      <c r="O156" s="28"/>
      <c r="P156" s="24"/>
      <c r="Q156" s="24"/>
      <c r="R156" s="24"/>
      <c r="S156" s="24"/>
      <c r="T156" s="28"/>
    </row>
    <row r="157" spans="2:20" ht="15" thickBot="1">
      <c r="B157" s="172"/>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J55"/>
  <sheetViews>
    <sheetView topLeftCell="A4" zoomScale="205" zoomScaleNormal="205" workbookViewId="0">
      <selection activeCell="I38" sqref="I38"/>
    </sheetView>
  </sheetViews>
  <sheetFormatPr defaultColWidth="8.85546875" defaultRowHeight="14.45"/>
  <cols>
    <col min="3" max="8" width="4.85546875" style="12" customWidth="1"/>
    <col min="9" max="9" width="9.42578125" style="12" customWidth="1"/>
    <col min="10" max="10" width="15.42578125" customWidth="1"/>
  </cols>
  <sheetData>
    <row r="1" spans="1:10">
      <c r="C1"/>
      <c r="D1"/>
      <c r="E1"/>
      <c r="F1"/>
      <c r="G1"/>
      <c r="H1"/>
      <c r="I1"/>
    </row>
    <row r="2" spans="1:10">
      <c r="C2"/>
      <c r="D2"/>
      <c r="E2"/>
      <c r="F2"/>
      <c r="G2"/>
      <c r="H2"/>
      <c r="I2"/>
    </row>
    <row r="3" spans="1:10">
      <c r="C3"/>
      <c r="D3"/>
      <c r="E3"/>
      <c r="F3"/>
      <c r="G3"/>
      <c r="H3"/>
      <c r="I3"/>
    </row>
    <row r="4" spans="1:10" ht="39" customHeight="1">
      <c r="C4" s="208" t="s">
        <v>453</v>
      </c>
      <c r="D4" s="208"/>
      <c r="E4" s="208"/>
      <c r="F4" s="208"/>
      <c r="G4" s="208"/>
      <c r="H4" s="208"/>
      <c r="I4" s="208"/>
      <c r="J4" s="208"/>
    </row>
    <row r="5" spans="1:10" ht="104.45" customHeight="1" thickBot="1">
      <c r="C5" s="14" t="s">
        <v>162</v>
      </c>
      <c r="D5" s="14" t="s">
        <v>163</v>
      </c>
      <c r="E5" s="14" t="s">
        <v>164</v>
      </c>
      <c r="F5" s="14" t="s">
        <v>165</v>
      </c>
      <c r="G5" s="14" t="s">
        <v>454</v>
      </c>
      <c r="H5" s="14" t="s">
        <v>166</v>
      </c>
      <c r="I5" s="15" t="s">
        <v>455</v>
      </c>
      <c r="J5" s="17" t="s">
        <v>456</v>
      </c>
    </row>
    <row r="6" spans="1:10" ht="15" thickTop="1">
      <c r="A6" s="19">
        <f t="shared" ref="A6:A37" si="0">IF(SUM(C6:H6)=1,I6,0)</f>
        <v>1</v>
      </c>
      <c r="B6" s="19">
        <f>IF(SUM(C6:H6)=1,J6,0)</f>
        <v>45607</v>
      </c>
      <c r="C6" s="12">
        <v>1</v>
      </c>
      <c r="I6" s="10">
        <v>1</v>
      </c>
      <c r="J6" s="16">
        <v>45607</v>
      </c>
    </row>
    <row r="7" spans="1:10">
      <c r="A7" s="19">
        <f t="shared" si="0"/>
        <v>0</v>
      </c>
      <c r="B7" s="19">
        <f>IF(SUM(C7:H7)=1,J7,0)</f>
        <v>0</v>
      </c>
      <c r="I7" s="10">
        <v>2</v>
      </c>
      <c r="J7" s="16"/>
    </row>
    <row r="8" spans="1:10">
      <c r="A8" s="19">
        <f t="shared" si="0"/>
        <v>0</v>
      </c>
      <c r="B8" s="19">
        <f>IF(SUM(C8:H8)=1,J6,0)</f>
        <v>0</v>
      </c>
      <c r="I8" s="10">
        <v>3</v>
      </c>
    </row>
    <row r="9" spans="1:10">
      <c r="A9" s="19">
        <f t="shared" si="0"/>
        <v>0</v>
      </c>
      <c r="B9" s="19">
        <f t="shared" ref="B9:B37" si="1">IF(SUM(C9:H9)=1,J9,0)</f>
        <v>0</v>
      </c>
      <c r="I9" s="10">
        <v>4</v>
      </c>
      <c r="J9" s="16"/>
    </row>
    <row r="10" spans="1:10">
      <c r="A10" s="19">
        <f t="shared" si="0"/>
        <v>0</v>
      </c>
      <c r="B10" s="19">
        <f t="shared" si="1"/>
        <v>0</v>
      </c>
      <c r="I10" s="10">
        <v>5</v>
      </c>
      <c r="J10" s="16"/>
    </row>
    <row r="11" spans="1:10">
      <c r="A11" s="19">
        <f t="shared" si="0"/>
        <v>0</v>
      </c>
      <c r="B11" s="19">
        <f t="shared" si="1"/>
        <v>0</v>
      </c>
      <c r="I11" s="10">
        <v>6</v>
      </c>
      <c r="J11" s="16"/>
    </row>
    <row r="12" spans="1:10">
      <c r="A12" s="19">
        <f t="shared" si="0"/>
        <v>0</v>
      </c>
      <c r="B12" s="19">
        <f t="shared" si="1"/>
        <v>0</v>
      </c>
      <c r="I12" s="10">
        <v>7</v>
      </c>
      <c r="J12" s="16"/>
    </row>
    <row r="13" spans="1:10">
      <c r="A13" s="19">
        <f t="shared" si="0"/>
        <v>0</v>
      </c>
      <c r="B13" s="19">
        <f t="shared" si="1"/>
        <v>0</v>
      </c>
      <c r="I13" s="10">
        <v>8</v>
      </c>
      <c r="J13" s="16"/>
    </row>
    <row r="14" spans="1:10">
      <c r="A14" s="19">
        <f t="shared" si="0"/>
        <v>0</v>
      </c>
      <c r="B14" s="19">
        <f t="shared" si="1"/>
        <v>0</v>
      </c>
      <c r="I14" s="10">
        <v>9</v>
      </c>
      <c r="J14" s="16"/>
    </row>
    <row r="15" spans="1:10">
      <c r="A15" s="19">
        <f t="shared" si="0"/>
        <v>0</v>
      </c>
      <c r="B15" s="19">
        <f t="shared" si="1"/>
        <v>0</v>
      </c>
      <c r="I15" s="10">
        <v>10</v>
      </c>
      <c r="J15" s="16"/>
    </row>
    <row r="16" spans="1:10">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Zofia Wojcik</cp:lastModifiedBy>
  <cp:revision/>
  <dcterms:created xsi:type="dcterms:W3CDTF">2024-10-30T10:12:27Z</dcterms:created>
  <dcterms:modified xsi:type="dcterms:W3CDTF">2024-11-27T16:09:47Z</dcterms:modified>
  <cp:category/>
  <cp:contentStatus/>
</cp:coreProperties>
</file>